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slicers/slicer3.xml" ContentType="application/vnd.ms-excel.slicer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mela\Desktop\Pamela\Data Analystics Coderhouse\Excel\"/>
    </mc:Choice>
  </mc:AlternateContent>
  <xr:revisionPtr revIDLastSave="0" documentId="13_ncr:1_{8AF9B4F8-5AC8-4CB1-8365-C4746AFE6601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Readme" sheetId="9" r:id="rId1"/>
    <sheet name="Dashboard" sheetId="8" r:id="rId2"/>
    <sheet name="Tabla vinos" sheetId="1" r:id="rId3"/>
    <sheet name="Lista validación" sheetId="3" r:id="rId4"/>
    <sheet name="AUX-Bodegas" sheetId="6" r:id="rId5"/>
    <sheet name="AUX-Años" sheetId="5" r:id="rId6"/>
    <sheet name="AUX-Región" sheetId="7" r:id="rId7"/>
    <sheet name="AUX-Tipo" sheetId="12" r:id="rId8"/>
    <sheet name="Preguntas" sheetId="2" r:id="rId9"/>
    <sheet name="Crudo" sheetId="4" r:id="rId10"/>
  </sheets>
  <definedNames>
    <definedName name="_xlnm._FilterDatabase" localSheetId="9" hidden="1">Crudo!$A$1:$K$1</definedName>
    <definedName name="_xlnm._FilterDatabase" localSheetId="2" hidden="1">'Tabla vinos'!$B$3:$K$3</definedName>
    <definedName name="SegmentaciónDeDatos_Año">#N/A</definedName>
    <definedName name="SegmentaciónDeDatos_Clasificación">#N/A</definedName>
    <definedName name="SegmentaciónDeDatos_Tipo">#N/A</definedName>
    <definedName name="SegmentaciónDeDatos_Tipo1">#N/A</definedName>
  </definedNames>
  <calcPr calcId="191029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4" i="8" l="1"/>
  <c r="E106" i="8"/>
  <c r="H104" i="8"/>
  <c r="E105" i="8"/>
  <c r="T11" i="8"/>
  <c r="N17" i="2" l="1"/>
  <c r="O17" i="2" s="1"/>
  <c r="N16" i="2"/>
  <c r="O16" i="2" s="1"/>
  <c r="N14" i="2"/>
  <c r="N13" i="2"/>
  <c r="N12" i="2"/>
  <c r="N8" i="2"/>
  <c r="O8" i="2" s="1"/>
  <c r="N7" i="2"/>
  <c r="O7" i="2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I3" i="5"/>
  <c r="I4" i="5"/>
  <c r="K4" i="5" s="1"/>
  <c r="I5" i="5"/>
  <c r="I6" i="5"/>
  <c r="K6" i="5" s="1"/>
  <c r="I7" i="5"/>
  <c r="I8" i="5"/>
  <c r="K8" i="5" s="1"/>
  <c r="I9" i="5"/>
  <c r="I10" i="5"/>
  <c r="K10" i="5" s="1"/>
  <c r="I11" i="5"/>
  <c r="I12" i="5"/>
  <c r="K12" i="5" s="1"/>
  <c r="I13" i="5"/>
  <c r="I14" i="5"/>
  <c r="K14" i="5" s="1"/>
  <c r="I15" i="5"/>
  <c r="I16" i="5"/>
  <c r="K16" i="5" s="1"/>
  <c r="I17" i="5"/>
  <c r="I18" i="5"/>
  <c r="K18" i="5" s="1"/>
  <c r="I19" i="5"/>
  <c r="I20" i="5"/>
  <c r="K20" i="5" s="1"/>
  <c r="I21" i="5"/>
  <c r="I22" i="5"/>
  <c r="I23" i="5"/>
  <c r="I24" i="5"/>
  <c r="K24" i="5" s="1"/>
  <c r="I25" i="5"/>
  <c r="I26" i="5"/>
  <c r="I27" i="5"/>
  <c r="I28" i="5"/>
  <c r="K28" i="5" s="1"/>
  <c r="I29" i="5"/>
  <c r="I30" i="5"/>
  <c r="I31" i="5"/>
  <c r="I32" i="5"/>
  <c r="K32" i="5" s="1"/>
  <c r="I33" i="5"/>
  <c r="I34" i="5"/>
  <c r="I35" i="5"/>
  <c r="I36" i="5"/>
  <c r="K36" i="5" s="1"/>
  <c r="I37" i="5"/>
  <c r="I38" i="5"/>
  <c r="I39" i="5"/>
  <c r="I40" i="5"/>
  <c r="K40" i="5" s="1"/>
  <c r="I41" i="5"/>
  <c r="I42" i="5"/>
  <c r="I43" i="5"/>
  <c r="I44" i="5"/>
  <c r="K44" i="5" s="1"/>
  <c r="I45" i="5"/>
  <c r="I46" i="5"/>
  <c r="I47" i="5"/>
  <c r="I48" i="5"/>
  <c r="K48" i="5" s="1"/>
  <c r="I49" i="5"/>
  <c r="I50" i="5"/>
  <c r="I51" i="5"/>
  <c r="I52" i="5"/>
  <c r="K52" i="5" s="1"/>
  <c r="I53" i="5"/>
  <c r="I54" i="5"/>
  <c r="I55" i="5"/>
  <c r="I56" i="5"/>
  <c r="K56" i="5" s="1"/>
  <c r="I57" i="5"/>
  <c r="I58" i="5"/>
  <c r="I59" i="5"/>
  <c r="I60" i="5"/>
  <c r="K60" i="5" s="1"/>
  <c r="I61" i="5"/>
  <c r="I62" i="5"/>
  <c r="I63" i="5"/>
  <c r="I64" i="5"/>
  <c r="K64" i="5" s="1"/>
  <c r="I65" i="5"/>
  <c r="I66" i="5"/>
  <c r="I67" i="5"/>
  <c r="I68" i="5"/>
  <c r="K68" i="5" s="1"/>
  <c r="I69" i="5"/>
  <c r="I70" i="5"/>
  <c r="I71" i="5"/>
  <c r="I72" i="5"/>
  <c r="K72" i="5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J441" i="6"/>
  <c r="J27" i="6"/>
  <c r="J36" i="6"/>
  <c r="J267" i="6"/>
  <c r="J297" i="6"/>
  <c r="J184" i="6"/>
  <c r="J304" i="6"/>
  <c r="J6" i="6"/>
  <c r="J197" i="6"/>
  <c r="J450" i="6"/>
  <c r="J99" i="6"/>
  <c r="J423" i="6"/>
  <c r="J329" i="6"/>
  <c r="J386" i="6"/>
  <c r="J62" i="6"/>
  <c r="J161" i="6"/>
  <c r="J298" i="6"/>
  <c r="J154" i="6"/>
  <c r="J208" i="6"/>
  <c r="J93" i="6"/>
  <c r="J352" i="6"/>
  <c r="J404" i="6"/>
  <c r="J417" i="6"/>
  <c r="J37" i="6"/>
  <c r="J16" i="6"/>
  <c r="J17" i="6"/>
  <c r="J66" i="6"/>
  <c r="J92" i="6"/>
  <c r="J105" i="6"/>
  <c r="J241" i="6"/>
  <c r="J315" i="6"/>
  <c r="J367" i="6"/>
  <c r="J311" i="6"/>
  <c r="J377" i="6"/>
  <c r="J385" i="6"/>
  <c r="J418" i="6"/>
  <c r="J453" i="6"/>
  <c r="J129" i="6"/>
  <c r="J384" i="6"/>
  <c r="J139" i="6"/>
  <c r="J151" i="6"/>
  <c r="J372" i="6"/>
  <c r="J455" i="6"/>
  <c r="J4" i="6"/>
  <c r="J22" i="6"/>
  <c r="J55" i="6"/>
  <c r="J83" i="6"/>
  <c r="J216" i="6"/>
  <c r="J234" i="6"/>
  <c r="J416" i="6"/>
  <c r="J447" i="6"/>
  <c r="J32" i="6"/>
  <c r="J100" i="6"/>
  <c r="J199" i="6"/>
  <c r="J250" i="6"/>
  <c r="J350" i="6"/>
  <c r="J400" i="6"/>
  <c r="J74" i="6"/>
  <c r="J173" i="6"/>
  <c r="J185" i="6"/>
  <c r="J274" i="6"/>
  <c r="J284" i="6"/>
  <c r="J294" i="6"/>
  <c r="J374" i="6"/>
  <c r="J421" i="6"/>
  <c r="J438" i="6"/>
  <c r="J85" i="6"/>
  <c r="J178" i="6"/>
  <c r="J264" i="6"/>
  <c r="J310" i="6"/>
  <c r="J345" i="6"/>
  <c r="J369" i="6"/>
  <c r="J379" i="6"/>
  <c r="J402" i="6"/>
  <c r="J465" i="6"/>
  <c r="J149" i="6"/>
  <c r="J204" i="6"/>
  <c r="J231" i="6"/>
  <c r="J300" i="6"/>
  <c r="J316" i="6"/>
  <c r="J403" i="6"/>
  <c r="J411" i="6"/>
  <c r="J428" i="6"/>
  <c r="J466" i="6"/>
  <c r="J12" i="6"/>
  <c r="J40" i="6"/>
  <c r="J73" i="6"/>
  <c r="J90" i="6"/>
  <c r="J102" i="6"/>
  <c r="J107" i="6"/>
  <c r="J121" i="6"/>
  <c r="J181" i="6"/>
  <c r="J186" i="6"/>
  <c r="J220" i="6"/>
  <c r="J229" i="6"/>
  <c r="J232" i="6"/>
  <c r="J257" i="6"/>
  <c r="J270" i="6"/>
  <c r="J343" i="6"/>
  <c r="J344" i="6"/>
  <c r="J378" i="6"/>
  <c r="J7" i="6"/>
  <c r="J9" i="6"/>
  <c r="J20" i="6"/>
  <c r="J21" i="6"/>
  <c r="J54" i="6"/>
  <c r="J81" i="6"/>
  <c r="J95" i="6"/>
  <c r="J106" i="6"/>
  <c r="J113" i="6"/>
  <c r="J131" i="6"/>
  <c r="J134" i="6"/>
  <c r="J136" i="6"/>
  <c r="J146" i="6"/>
  <c r="J152" i="6"/>
  <c r="J153" i="6"/>
  <c r="J160" i="6"/>
  <c r="J168" i="6"/>
  <c r="J170" i="6"/>
  <c r="J217" i="6"/>
  <c r="J222" i="6"/>
  <c r="J262" i="6"/>
  <c r="J283" i="6"/>
  <c r="J287" i="6"/>
  <c r="J288" i="6"/>
  <c r="J295" i="6"/>
  <c r="J318" i="6"/>
  <c r="J321" i="6"/>
  <c r="J347" i="6"/>
  <c r="J353" i="6"/>
  <c r="J376" i="6"/>
  <c r="J392" i="6"/>
  <c r="J413" i="6"/>
  <c r="J414" i="6"/>
  <c r="J415" i="6"/>
  <c r="J420" i="6"/>
  <c r="J424" i="6"/>
  <c r="J434" i="6"/>
  <c r="J448" i="6"/>
  <c r="J452" i="6"/>
  <c r="J461" i="6"/>
  <c r="J467" i="6"/>
  <c r="J5" i="6"/>
  <c r="J33" i="6"/>
  <c r="J35" i="6"/>
  <c r="J44" i="6"/>
  <c r="J48" i="6"/>
  <c r="J51" i="6"/>
  <c r="J127" i="6"/>
  <c r="J142" i="6"/>
  <c r="J145" i="6"/>
  <c r="J150" i="6"/>
  <c r="J163" i="6"/>
  <c r="J164" i="6"/>
  <c r="J171" i="6"/>
  <c r="J179" i="6"/>
  <c r="J200" i="6"/>
  <c r="J202" i="6"/>
  <c r="J237" i="6"/>
  <c r="J242" i="6"/>
  <c r="J248" i="6"/>
  <c r="J252" i="6"/>
  <c r="J277" i="6"/>
  <c r="J280" i="6"/>
  <c r="J291" i="6"/>
  <c r="J325" i="6"/>
  <c r="J327" i="6"/>
  <c r="J328" i="6"/>
  <c r="J333" i="6"/>
  <c r="J336" i="6"/>
  <c r="J346" i="6"/>
  <c r="J360" i="6"/>
  <c r="J361" i="6"/>
  <c r="J362" i="6"/>
  <c r="J371" i="6"/>
  <c r="J382" i="6"/>
  <c r="J401" i="6"/>
  <c r="J427" i="6"/>
  <c r="J435" i="6"/>
  <c r="J437" i="6"/>
  <c r="J445" i="6"/>
  <c r="J469" i="6"/>
  <c r="J14" i="6"/>
  <c r="J19" i="6"/>
  <c r="J23" i="6"/>
  <c r="J26" i="6"/>
  <c r="J28" i="6"/>
  <c r="J30" i="6"/>
  <c r="J38" i="6"/>
  <c r="J39" i="6"/>
  <c r="J41" i="6"/>
  <c r="J45" i="6"/>
  <c r="J46" i="6"/>
  <c r="J57" i="6"/>
  <c r="J61" i="6"/>
  <c r="J63" i="6"/>
  <c r="J64" i="6"/>
  <c r="J65" i="6"/>
  <c r="J67" i="6"/>
  <c r="J71" i="6"/>
  <c r="J72" i="6"/>
  <c r="J75" i="6"/>
  <c r="J86" i="6"/>
  <c r="J87" i="6"/>
  <c r="J88" i="6"/>
  <c r="J91" i="6"/>
  <c r="J96" i="6"/>
  <c r="J98" i="6"/>
  <c r="J118" i="6"/>
  <c r="J119" i="6"/>
  <c r="J124" i="6"/>
  <c r="J138" i="6"/>
  <c r="J141" i="6"/>
  <c r="J148" i="6"/>
  <c r="J158" i="6"/>
  <c r="J169" i="6"/>
  <c r="J176" i="6"/>
  <c r="J187" i="6"/>
  <c r="J191" i="6"/>
  <c r="J194" i="6"/>
  <c r="J195" i="6"/>
  <c r="J207" i="6"/>
  <c r="J218" i="6"/>
  <c r="J219" i="6"/>
  <c r="J221" i="6"/>
  <c r="J224" i="6"/>
  <c r="J238" i="6"/>
  <c r="J240" i="6"/>
  <c r="J244" i="6"/>
  <c r="J247" i="6"/>
  <c r="J254" i="6"/>
  <c r="J256" i="6"/>
  <c r="J260" i="6"/>
  <c r="J263" i="6"/>
  <c r="J265" i="6"/>
  <c r="J266" i="6"/>
  <c r="J276" i="6"/>
  <c r="J279" i="6"/>
  <c r="J282" i="6"/>
  <c r="J286" i="6"/>
  <c r="J292" i="6"/>
  <c r="J299" i="6"/>
  <c r="J302" i="6"/>
  <c r="J303" i="6"/>
  <c r="J319" i="6"/>
  <c r="J335" i="6"/>
  <c r="J341" i="6"/>
  <c r="J342" i="6"/>
  <c r="J349" i="6"/>
  <c r="J351" i="6"/>
  <c r="J358" i="6"/>
  <c r="J366" i="6"/>
  <c r="J375" i="6"/>
  <c r="J383" i="6"/>
  <c r="J389" i="6"/>
  <c r="J393" i="6"/>
  <c r="J396" i="6"/>
  <c r="J399" i="6"/>
  <c r="J408" i="6"/>
  <c r="J409" i="6"/>
  <c r="J410" i="6"/>
  <c r="J429" i="6"/>
  <c r="J430" i="6"/>
  <c r="J440" i="6"/>
  <c r="J444" i="6"/>
  <c r="J454" i="6"/>
  <c r="J464" i="6"/>
  <c r="J471" i="6"/>
  <c r="J8" i="6"/>
  <c r="J10" i="6"/>
  <c r="J11" i="6"/>
  <c r="J13" i="6"/>
  <c r="J15" i="6"/>
  <c r="J18" i="6"/>
  <c r="J24" i="6"/>
  <c r="J25" i="6"/>
  <c r="J29" i="6"/>
  <c r="J31" i="6"/>
  <c r="J34" i="6"/>
  <c r="J42" i="6"/>
  <c r="J43" i="6"/>
  <c r="J47" i="6"/>
  <c r="J49" i="6"/>
  <c r="J50" i="6"/>
  <c r="J52" i="6"/>
  <c r="J53" i="6"/>
  <c r="J56" i="6"/>
  <c r="J58" i="6"/>
  <c r="J59" i="6"/>
  <c r="J60" i="6"/>
  <c r="J68" i="6"/>
  <c r="J69" i="6"/>
  <c r="J70" i="6"/>
  <c r="J76" i="6"/>
  <c r="J77" i="6"/>
  <c r="J78" i="6"/>
  <c r="J79" i="6"/>
  <c r="J80" i="6"/>
  <c r="J82" i="6"/>
  <c r="J84" i="6"/>
  <c r="J89" i="6"/>
  <c r="J94" i="6"/>
  <c r="J97" i="6"/>
  <c r="J101" i="6"/>
  <c r="J103" i="6"/>
  <c r="J104" i="6"/>
  <c r="J108" i="6"/>
  <c r="J109" i="6"/>
  <c r="J110" i="6"/>
  <c r="J111" i="6"/>
  <c r="J112" i="6"/>
  <c r="J114" i="6"/>
  <c r="J115" i="6"/>
  <c r="J116" i="6"/>
  <c r="J117" i="6"/>
  <c r="J120" i="6"/>
  <c r="J122" i="6"/>
  <c r="J123" i="6"/>
  <c r="J125" i="6"/>
  <c r="J126" i="6"/>
  <c r="J128" i="6"/>
  <c r="J130" i="6"/>
  <c r="J132" i="6"/>
  <c r="J133" i="6"/>
  <c r="J135" i="6"/>
  <c r="J137" i="6"/>
  <c r="J140" i="6"/>
  <c r="J143" i="6"/>
  <c r="J144" i="6"/>
  <c r="J147" i="6"/>
  <c r="J155" i="6"/>
  <c r="J156" i="6"/>
  <c r="J157" i="6"/>
  <c r="J159" i="6"/>
  <c r="J162" i="6"/>
  <c r="J165" i="6"/>
  <c r="J166" i="6"/>
  <c r="J167" i="6"/>
  <c r="J172" i="6"/>
  <c r="J174" i="6"/>
  <c r="J175" i="6"/>
  <c r="J177" i="6"/>
  <c r="J180" i="6"/>
  <c r="J182" i="6"/>
  <c r="J183" i="6"/>
  <c r="J188" i="6"/>
  <c r="J189" i="6"/>
  <c r="J190" i="6"/>
  <c r="J192" i="6"/>
  <c r="J193" i="6"/>
  <c r="J196" i="6"/>
  <c r="J198" i="6"/>
  <c r="J201" i="6"/>
  <c r="J203" i="6"/>
  <c r="J205" i="6"/>
  <c r="J206" i="6"/>
  <c r="J209" i="6"/>
  <c r="J210" i="6"/>
  <c r="J211" i="6"/>
  <c r="J212" i="6"/>
  <c r="J213" i="6"/>
  <c r="J214" i="6"/>
  <c r="J215" i="6"/>
  <c r="J223" i="6"/>
  <c r="J225" i="6"/>
  <c r="J226" i="6"/>
  <c r="J227" i="6"/>
  <c r="J228" i="6"/>
  <c r="J230" i="6"/>
  <c r="J233" i="6"/>
  <c r="J235" i="6"/>
  <c r="J236" i="6"/>
  <c r="J239" i="6"/>
  <c r="J243" i="6"/>
  <c r="J245" i="6"/>
  <c r="J246" i="6"/>
  <c r="J249" i="6"/>
  <c r="J251" i="6"/>
  <c r="J253" i="6"/>
  <c r="J255" i="6"/>
  <c r="J258" i="6"/>
  <c r="J259" i="6"/>
  <c r="J261" i="6"/>
  <c r="J268" i="6"/>
  <c r="J269" i="6"/>
  <c r="J271" i="6"/>
  <c r="J272" i="6"/>
  <c r="J273" i="6"/>
  <c r="J275" i="6"/>
  <c r="J278" i="6"/>
  <c r="J281" i="6"/>
  <c r="J285" i="6"/>
  <c r="J289" i="6"/>
  <c r="J290" i="6"/>
  <c r="J293" i="6"/>
  <c r="J296" i="6"/>
  <c r="J301" i="6"/>
  <c r="J305" i="6"/>
  <c r="J306" i="6"/>
  <c r="J307" i="6"/>
  <c r="J308" i="6"/>
  <c r="J309" i="6"/>
  <c r="J312" i="6"/>
  <c r="J313" i="6"/>
  <c r="J314" i="6"/>
  <c r="J317" i="6"/>
  <c r="J320" i="6"/>
  <c r="J322" i="6"/>
  <c r="J323" i="6"/>
  <c r="J324" i="6"/>
  <c r="J326" i="6"/>
  <c r="J330" i="6"/>
  <c r="J331" i="6"/>
  <c r="J332" i="6"/>
  <c r="J334" i="6"/>
  <c r="J337" i="6"/>
  <c r="J338" i="6"/>
  <c r="J339" i="6"/>
  <c r="J340" i="6"/>
  <c r="J348" i="6"/>
  <c r="J354" i="6"/>
  <c r="J355" i="6"/>
  <c r="J356" i="6"/>
  <c r="J357" i="6"/>
  <c r="J359" i="6"/>
  <c r="J363" i="6"/>
  <c r="J364" i="6"/>
  <c r="J365" i="6"/>
  <c r="J368" i="6"/>
  <c r="J370" i="6"/>
  <c r="J373" i="6"/>
  <c r="J380" i="6"/>
  <c r="J381" i="6"/>
  <c r="J387" i="6"/>
  <c r="J388" i="6"/>
  <c r="J390" i="6"/>
  <c r="J391" i="6"/>
  <c r="J394" i="6"/>
  <c r="J395" i="6"/>
  <c r="J397" i="6"/>
  <c r="J398" i="6"/>
  <c r="J405" i="6"/>
  <c r="J406" i="6"/>
  <c r="J407" i="6"/>
  <c r="J412" i="6"/>
  <c r="J419" i="6"/>
  <c r="J422" i="6"/>
  <c r="J425" i="6"/>
  <c r="J426" i="6"/>
  <c r="J431" i="6"/>
  <c r="J432" i="6"/>
  <c r="J433" i="6"/>
  <c r="J436" i="6"/>
  <c r="J439" i="6"/>
  <c r="J442" i="6"/>
  <c r="J443" i="6"/>
  <c r="J446" i="6"/>
  <c r="J449" i="6"/>
  <c r="J451" i="6"/>
  <c r="J456" i="6"/>
  <c r="J457" i="6"/>
  <c r="J458" i="6"/>
  <c r="J459" i="6"/>
  <c r="J460" i="6"/>
  <c r="J462" i="6"/>
  <c r="J463" i="6"/>
  <c r="J468" i="6"/>
  <c r="J470" i="6"/>
  <c r="H441" i="6"/>
  <c r="H27" i="6"/>
  <c r="H36" i="6"/>
  <c r="H267" i="6"/>
  <c r="H297" i="6"/>
  <c r="H184" i="6"/>
  <c r="H304" i="6"/>
  <c r="H6" i="6"/>
  <c r="H197" i="6"/>
  <c r="H450" i="6"/>
  <c r="H99" i="6"/>
  <c r="H423" i="6"/>
  <c r="H329" i="6"/>
  <c r="H386" i="6"/>
  <c r="H62" i="6"/>
  <c r="H161" i="6"/>
  <c r="H298" i="6"/>
  <c r="H154" i="6"/>
  <c r="H208" i="6"/>
  <c r="H93" i="6"/>
  <c r="H352" i="6"/>
  <c r="H404" i="6"/>
  <c r="H417" i="6"/>
  <c r="H37" i="6"/>
  <c r="H16" i="6"/>
  <c r="H17" i="6"/>
  <c r="H66" i="6"/>
  <c r="H92" i="6"/>
  <c r="H105" i="6"/>
  <c r="H241" i="6"/>
  <c r="H315" i="6"/>
  <c r="H367" i="6"/>
  <c r="H311" i="6"/>
  <c r="H377" i="6"/>
  <c r="H385" i="6"/>
  <c r="H418" i="6"/>
  <c r="H453" i="6"/>
  <c r="H129" i="6"/>
  <c r="H384" i="6"/>
  <c r="H139" i="6"/>
  <c r="H151" i="6"/>
  <c r="H372" i="6"/>
  <c r="H455" i="6"/>
  <c r="H4" i="6"/>
  <c r="H22" i="6"/>
  <c r="H55" i="6"/>
  <c r="H83" i="6"/>
  <c r="H216" i="6"/>
  <c r="H234" i="6"/>
  <c r="H416" i="6"/>
  <c r="H447" i="6"/>
  <c r="H32" i="6"/>
  <c r="H100" i="6"/>
  <c r="H199" i="6"/>
  <c r="H250" i="6"/>
  <c r="H350" i="6"/>
  <c r="H400" i="6"/>
  <c r="H74" i="6"/>
  <c r="H173" i="6"/>
  <c r="H185" i="6"/>
  <c r="H274" i="6"/>
  <c r="H284" i="6"/>
  <c r="H294" i="6"/>
  <c r="H374" i="6"/>
  <c r="H421" i="6"/>
  <c r="H438" i="6"/>
  <c r="H85" i="6"/>
  <c r="H178" i="6"/>
  <c r="H264" i="6"/>
  <c r="H310" i="6"/>
  <c r="H345" i="6"/>
  <c r="H369" i="6"/>
  <c r="H379" i="6"/>
  <c r="H402" i="6"/>
  <c r="H465" i="6"/>
  <c r="H149" i="6"/>
  <c r="H204" i="6"/>
  <c r="H231" i="6"/>
  <c r="H300" i="6"/>
  <c r="H316" i="6"/>
  <c r="H403" i="6"/>
  <c r="H411" i="6"/>
  <c r="H428" i="6"/>
  <c r="H466" i="6"/>
  <c r="H12" i="6"/>
  <c r="H40" i="6"/>
  <c r="H73" i="6"/>
  <c r="H90" i="6"/>
  <c r="H102" i="6"/>
  <c r="H107" i="6"/>
  <c r="H121" i="6"/>
  <c r="H181" i="6"/>
  <c r="H186" i="6"/>
  <c r="H220" i="6"/>
  <c r="H229" i="6"/>
  <c r="H232" i="6"/>
  <c r="H257" i="6"/>
  <c r="H270" i="6"/>
  <c r="H343" i="6"/>
  <c r="H344" i="6"/>
  <c r="H378" i="6"/>
  <c r="H7" i="6"/>
  <c r="H9" i="6"/>
  <c r="H20" i="6"/>
  <c r="H21" i="6"/>
  <c r="H54" i="6"/>
  <c r="H81" i="6"/>
  <c r="H95" i="6"/>
  <c r="H106" i="6"/>
  <c r="H113" i="6"/>
  <c r="H131" i="6"/>
  <c r="H134" i="6"/>
  <c r="H136" i="6"/>
  <c r="H146" i="6"/>
  <c r="H152" i="6"/>
  <c r="H153" i="6"/>
  <c r="H160" i="6"/>
  <c r="H168" i="6"/>
  <c r="H170" i="6"/>
  <c r="H217" i="6"/>
  <c r="H222" i="6"/>
  <c r="H262" i="6"/>
  <c r="H283" i="6"/>
  <c r="H287" i="6"/>
  <c r="H288" i="6"/>
  <c r="H295" i="6"/>
  <c r="H318" i="6"/>
  <c r="H321" i="6"/>
  <c r="H347" i="6"/>
  <c r="H353" i="6"/>
  <c r="H376" i="6"/>
  <c r="H392" i="6"/>
  <c r="H413" i="6"/>
  <c r="H414" i="6"/>
  <c r="H415" i="6"/>
  <c r="H420" i="6"/>
  <c r="H424" i="6"/>
  <c r="H434" i="6"/>
  <c r="H448" i="6"/>
  <c r="H452" i="6"/>
  <c r="H461" i="6"/>
  <c r="H467" i="6"/>
  <c r="H5" i="6"/>
  <c r="H33" i="6"/>
  <c r="H35" i="6"/>
  <c r="H44" i="6"/>
  <c r="H48" i="6"/>
  <c r="H51" i="6"/>
  <c r="H127" i="6"/>
  <c r="H142" i="6"/>
  <c r="H145" i="6"/>
  <c r="H150" i="6"/>
  <c r="H163" i="6"/>
  <c r="H164" i="6"/>
  <c r="H171" i="6"/>
  <c r="H179" i="6"/>
  <c r="H200" i="6"/>
  <c r="H202" i="6"/>
  <c r="H237" i="6"/>
  <c r="H242" i="6"/>
  <c r="H248" i="6"/>
  <c r="H252" i="6"/>
  <c r="H277" i="6"/>
  <c r="H280" i="6"/>
  <c r="H291" i="6"/>
  <c r="H325" i="6"/>
  <c r="H327" i="6"/>
  <c r="H328" i="6"/>
  <c r="H333" i="6"/>
  <c r="H336" i="6"/>
  <c r="H346" i="6"/>
  <c r="H360" i="6"/>
  <c r="H361" i="6"/>
  <c r="H362" i="6"/>
  <c r="H371" i="6"/>
  <c r="H382" i="6"/>
  <c r="H401" i="6"/>
  <c r="H427" i="6"/>
  <c r="H435" i="6"/>
  <c r="H437" i="6"/>
  <c r="H445" i="6"/>
  <c r="H469" i="6"/>
  <c r="H14" i="6"/>
  <c r="H19" i="6"/>
  <c r="H23" i="6"/>
  <c r="H26" i="6"/>
  <c r="H28" i="6"/>
  <c r="H30" i="6"/>
  <c r="H38" i="6"/>
  <c r="H39" i="6"/>
  <c r="H41" i="6"/>
  <c r="H45" i="6"/>
  <c r="H46" i="6"/>
  <c r="H57" i="6"/>
  <c r="H61" i="6"/>
  <c r="H63" i="6"/>
  <c r="H64" i="6"/>
  <c r="H65" i="6"/>
  <c r="H67" i="6"/>
  <c r="H71" i="6"/>
  <c r="H72" i="6"/>
  <c r="H75" i="6"/>
  <c r="H86" i="6"/>
  <c r="H87" i="6"/>
  <c r="H88" i="6"/>
  <c r="H91" i="6"/>
  <c r="H96" i="6"/>
  <c r="H98" i="6"/>
  <c r="H118" i="6"/>
  <c r="H119" i="6"/>
  <c r="H124" i="6"/>
  <c r="H138" i="6"/>
  <c r="H141" i="6"/>
  <c r="H148" i="6"/>
  <c r="H158" i="6"/>
  <c r="H169" i="6"/>
  <c r="H176" i="6"/>
  <c r="H187" i="6"/>
  <c r="H191" i="6"/>
  <c r="H194" i="6"/>
  <c r="H195" i="6"/>
  <c r="H207" i="6"/>
  <c r="H218" i="6"/>
  <c r="H219" i="6"/>
  <c r="H221" i="6"/>
  <c r="H224" i="6"/>
  <c r="H238" i="6"/>
  <c r="H240" i="6"/>
  <c r="H244" i="6"/>
  <c r="H247" i="6"/>
  <c r="H254" i="6"/>
  <c r="H256" i="6"/>
  <c r="H260" i="6"/>
  <c r="H263" i="6"/>
  <c r="H265" i="6"/>
  <c r="H266" i="6"/>
  <c r="H276" i="6"/>
  <c r="H279" i="6"/>
  <c r="H282" i="6"/>
  <c r="H286" i="6"/>
  <c r="H292" i="6"/>
  <c r="H299" i="6"/>
  <c r="H302" i="6"/>
  <c r="H303" i="6"/>
  <c r="H319" i="6"/>
  <c r="H335" i="6"/>
  <c r="H341" i="6"/>
  <c r="H342" i="6"/>
  <c r="H349" i="6"/>
  <c r="H351" i="6"/>
  <c r="H358" i="6"/>
  <c r="H366" i="6"/>
  <c r="H375" i="6"/>
  <c r="H383" i="6"/>
  <c r="H389" i="6"/>
  <c r="H393" i="6"/>
  <c r="H396" i="6"/>
  <c r="H399" i="6"/>
  <c r="H408" i="6"/>
  <c r="H409" i="6"/>
  <c r="H410" i="6"/>
  <c r="H429" i="6"/>
  <c r="H430" i="6"/>
  <c r="H440" i="6"/>
  <c r="H444" i="6"/>
  <c r="H454" i="6"/>
  <c r="H464" i="6"/>
  <c r="H471" i="6"/>
  <c r="H8" i="6"/>
  <c r="H10" i="6"/>
  <c r="H11" i="6"/>
  <c r="H13" i="6"/>
  <c r="H15" i="6"/>
  <c r="H18" i="6"/>
  <c r="H24" i="6"/>
  <c r="H25" i="6"/>
  <c r="H29" i="6"/>
  <c r="H31" i="6"/>
  <c r="H34" i="6"/>
  <c r="H42" i="6"/>
  <c r="H43" i="6"/>
  <c r="H47" i="6"/>
  <c r="H49" i="6"/>
  <c r="H50" i="6"/>
  <c r="H52" i="6"/>
  <c r="H53" i="6"/>
  <c r="H56" i="6"/>
  <c r="H58" i="6"/>
  <c r="H59" i="6"/>
  <c r="H60" i="6"/>
  <c r="H68" i="6"/>
  <c r="H69" i="6"/>
  <c r="H70" i="6"/>
  <c r="H76" i="6"/>
  <c r="H77" i="6"/>
  <c r="H78" i="6"/>
  <c r="H79" i="6"/>
  <c r="H80" i="6"/>
  <c r="H82" i="6"/>
  <c r="H84" i="6"/>
  <c r="H89" i="6"/>
  <c r="H94" i="6"/>
  <c r="H97" i="6"/>
  <c r="H101" i="6"/>
  <c r="H103" i="6"/>
  <c r="H104" i="6"/>
  <c r="H108" i="6"/>
  <c r="H109" i="6"/>
  <c r="H110" i="6"/>
  <c r="H111" i="6"/>
  <c r="H112" i="6"/>
  <c r="H114" i="6"/>
  <c r="H115" i="6"/>
  <c r="H116" i="6"/>
  <c r="H117" i="6"/>
  <c r="H120" i="6"/>
  <c r="H122" i="6"/>
  <c r="H123" i="6"/>
  <c r="H125" i="6"/>
  <c r="H126" i="6"/>
  <c r="H128" i="6"/>
  <c r="H130" i="6"/>
  <c r="H132" i="6"/>
  <c r="H133" i="6"/>
  <c r="H135" i="6"/>
  <c r="H137" i="6"/>
  <c r="H140" i="6"/>
  <c r="H143" i="6"/>
  <c r="H144" i="6"/>
  <c r="H147" i="6"/>
  <c r="H155" i="6"/>
  <c r="H156" i="6"/>
  <c r="H157" i="6"/>
  <c r="H159" i="6"/>
  <c r="H162" i="6"/>
  <c r="H165" i="6"/>
  <c r="H166" i="6"/>
  <c r="H167" i="6"/>
  <c r="H172" i="6"/>
  <c r="H174" i="6"/>
  <c r="H175" i="6"/>
  <c r="H177" i="6"/>
  <c r="H180" i="6"/>
  <c r="H182" i="6"/>
  <c r="H183" i="6"/>
  <c r="H188" i="6"/>
  <c r="H189" i="6"/>
  <c r="H190" i="6"/>
  <c r="H192" i="6"/>
  <c r="H193" i="6"/>
  <c r="H196" i="6"/>
  <c r="H198" i="6"/>
  <c r="H201" i="6"/>
  <c r="H203" i="6"/>
  <c r="H205" i="6"/>
  <c r="H206" i="6"/>
  <c r="H209" i="6"/>
  <c r="H210" i="6"/>
  <c r="H211" i="6"/>
  <c r="H212" i="6"/>
  <c r="H213" i="6"/>
  <c r="H214" i="6"/>
  <c r="H215" i="6"/>
  <c r="H223" i="6"/>
  <c r="H225" i="6"/>
  <c r="H226" i="6"/>
  <c r="H227" i="6"/>
  <c r="H228" i="6"/>
  <c r="H230" i="6"/>
  <c r="H233" i="6"/>
  <c r="H235" i="6"/>
  <c r="H236" i="6"/>
  <c r="H239" i="6"/>
  <c r="H243" i="6"/>
  <c r="H245" i="6"/>
  <c r="H246" i="6"/>
  <c r="H249" i="6"/>
  <c r="H251" i="6"/>
  <c r="H253" i="6"/>
  <c r="H255" i="6"/>
  <c r="H258" i="6"/>
  <c r="H259" i="6"/>
  <c r="H261" i="6"/>
  <c r="H268" i="6"/>
  <c r="H269" i="6"/>
  <c r="H271" i="6"/>
  <c r="H272" i="6"/>
  <c r="H273" i="6"/>
  <c r="H275" i="6"/>
  <c r="H278" i="6"/>
  <c r="H281" i="6"/>
  <c r="H285" i="6"/>
  <c r="H289" i="6"/>
  <c r="H290" i="6"/>
  <c r="H293" i="6"/>
  <c r="H296" i="6"/>
  <c r="H301" i="6"/>
  <c r="H305" i="6"/>
  <c r="H306" i="6"/>
  <c r="H307" i="6"/>
  <c r="H308" i="6"/>
  <c r="H309" i="6"/>
  <c r="H312" i="6"/>
  <c r="H313" i="6"/>
  <c r="H314" i="6"/>
  <c r="H317" i="6"/>
  <c r="H320" i="6"/>
  <c r="H322" i="6"/>
  <c r="H323" i="6"/>
  <c r="H324" i="6"/>
  <c r="H326" i="6"/>
  <c r="H330" i="6"/>
  <c r="H331" i="6"/>
  <c r="H332" i="6"/>
  <c r="H334" i="6"/>
  <c r="H337" i="6"/>
  <c r="H338" i="6"/>
  <c r="H339" i="6"/>
  <c r="H340" i="6"/>
  <c r="H348" i="6"/>
  <c r="H354" i="6"/>
  <c r="H355" i="6"/>
  <c r="H356" i="6"/>
  <c r="H357" i="6"/>
  <c r="H359" i="6"/>
  <c r="H363" i="6"/>
  <c r="H364" i="6"/>
  <c r="H365" i="6"/>
  <c r="H368" i="6"/>
  <c r="H370" i="6"/>
  <c r="H373" i="6"/>
  <c r="H380" i="6"/>
  <c r="H381" i="6"/>
  <c r="H387" i="6"/>
  <c r="H388" i="6"/>
  <c r="H390" i="6"/>
  <c r="H391" i="6"/>
  <c r="H394" i="6"/>
  <c r="H395" i="6"/>
  <c r="H397" i="6"/>
  <c r="H398" i="6"/>
  <c r="H405" i="6"/>
  <c r="H406" i="6"/>
  <c r="H407" i="6"/>
  <c r="H412" i="6"/>
  <c r="H419" i="6"/>
  <c r="H422" i="6"/>
  <c r="H425" i="6"/>
  <c r="H426" i="6"/>
  <c r="H431" i="6"/>
  <c r="H432" i="6"/>
  <c r="H433" i="6"/>
  <c r="H436" i="6"/>
  <c r="H439" i="6"/>
  <c r="H442" i="6"/>
  <c r="H443" i="6"/>
  <c r="H446" i="6"/>
  <c r="H449" i="6"/>
  <c r="H451" i="6"/>
  <c r="H456" i="6"/>
  <c r="H457" i="6"/>
  <c r="H458" i="6"/>
  <c r="H459" i="6"/>
  <c r="H460" i="6"/>
  <c r="H462" i="6"/>
  <c r="H463" i="6"/>
  <c r="H468" i="6"/>
  <c r="H470" i="6"/>
  <c r="I441" i="6"/>
  <c r="I27" i="6"/>
  <c r="I36" i="6"/>
  <c r="I267" i="6"/>
  <c r="I297" i="6"/>
  <c r="I184" i="6"/>
  <c r="I304" i="6"/>
  <c r="I6" i="6"/>
  <c r="I197" i="6"/>
  <c r="I450" i="6"/>
  <c r="I99" i="6"/>
  <c r="I423" i="6"/>
  <c r="I329" i="6"/>
  <c r="I386" i="6"/>
  <c r="I62" i="6"/>
  <c r="I161" i="6"/>
  <c r="I298" i="6"/>
  <c r="I154" i="6"/>
  <c r="I208" i="6"/>
  <c r="I93" i="6"/>
  <c r="I352" i="6"/>
  <c r="I404" i="6"/>
  <c r="I417" i="6"/>
  <c r="I37" i="6"/>
  <c r="I16" i="6"/>
  <c r="I17" i="6"/>
  <c r="I66" i="6"/>
  <c r="I92" i="6"/>
  <c r="I105" i="6"/>
  <c r="I241" i="6"/>
  <c r="I315" i="6"/>
  <c r="I367" i="6"/>
  <c r="I311" i="6"/>
  <c r="I377" i="6"/>
  <c r="I385" i="6"/>
  <c r="I418" i="6"/>
  <c r="I453" i="6"/>
  <c r="I129" i="6"/>
  <c r="I384" i="6"/>
  <c r="I139" i="6"/>
  <c r="I151" i="6"/>
  <c r="I372" i="6"/>
  <c r="I455" i="6"/>
  <c r="I4" i="6"/>
  <c r="I22" i="6"/>
  <c r="I55" i="6"/>
  <c r="I83" i="6"/>
  <c r="I216" i="6"/>
  <c r="I234" i="6"/>
  <c r="I416" i="6"/>
  <c r="I447" i="6"/>
  <c r="I32" i="6"/>
  <c r="I100" i="6"/>
  <c r="I199" i="6"/>
  <c r="I250" i="6"/>
  <c r="I350" i="6"/>
  <c r="I400" i="6"/>
  <c r="I74" i="6"/>
  <c r="I173" i="6"/>
  <c r="I185" i="6"/>
  <c r="I274" i="6"/>
  <c r="I284" i="6"/>
  <c r="I294" i="6"/>
  <c r="I374" i="6"/>
  <c r="I421" i="6"/>
  <c r="I438" i="6"/>
  <c r="I85" i="6"/>
  <c r="I178" i="6"/>
  <c r="I264" i="6"/>
  <c r="I310" i="6"/>
  <c r="I345" i="6"/>
  <c r="I369" i="6"/>
  <c r="I379" i="6"/>
  <c r="I402" i="6"/>
  <c r="I465" i="6"/>
  <c r="I149" i="6"/>
  <c r="I204" i="6"/>
  <c r="I231" i="6"/>
  <c r="I300" i="6"/>
  <c r="I316" i="6"/>
  <c r="I403" i="6"/>
  <c r="I411" i="6"/>
  <c r="I428" i="6"/>
  <c r="I466" i="6"/>
  <c r="I12" i="6"/>
  <c r="I40" i="6"/>
  <c r="I73" i="6"/>
  <c r="I90" i="6"/>
  <c r="I102" i="6"/>
  <c r="I107" i="6"/>
  <c r="I121" i="6"/>
  <c r="I181" i="6"/>
  <c r="I186" i="6"/>
  <c r="I220" i="6"/>
  <c r="I229" i="6"/>
  <c r="I232" i="6"/>
  <c r="I257" i="6"/>
  <c r="I270" i="6"/>
  <c r="I343" i="6"/>
  <c r="I344" i="6"/>
  <c r="I378" i="6"/>
  <c r="I7" i="6"/>
  <c r="I9" i="6"/>
  <c r="I20" i="6"/>
  <c r="I21" i="6"/>
  <c r="I54" i="6"/>
  <c r="I81" i="6"/>
  <c r="I95" i="6"/>
  <c r="I106" i="6"/>
  <c r="I113" i="6"/>
  <c r="I131" i="6"/>
  <c r="I134" i="6"/>
  <c r="I136" i="6"/>
  <c r="I146" i="6"/>
  <c r="I152" i="6"/>
  <c r="I153" i="6"/>
  <c r="I160" i="6"/>
  <c r="I168" i="6"/>
  <c r="I170" i="6"/>
  <c r="I217" i="6"/>
  <c r="I222" i="6"/>
  <c r="I262" i="6"/>
  <c r="I283" i="6"/>
  <c r="I287" i="6"/>
  <c r="I288" i="6"/>
  <c r="I295" i="6"/>
  <c r="I318" i="6"/>
  <c r="I321" i="6"/>
  <c r="I347" i="6"/>
  <c r="I353" i="6"/>
  <c r="I376" i="6"/>
  <c r="I392" i="6"/>
  <c r="I413" i="6"/>
  <c r="I414" i="6"/>
  <c r="I415" i="6"/>
  <c r="I420" i="6"/>
  <c r="I424" i="6"/>
  <c r="I434" i="6"/>
  <c r="I448" i="6"/>
  <c r="I452" i="6"/>
  <c r="I461" i="6"/>
  <c r="I467" i="6"/>
  <c r="I5" i="6"/>
  <c r="I33" i="6"/>
  <c r="I35" i="6"/>
  <c r="I44" i="6"/>
  <c r="I48" i="6"/>
  <c r="I51" i="6"/>
  <c r="I127" i="6"/>
  <c r="I142" i="6"/>
  <c r="I145" i="6"/>
  <c r="I150" i="6"/>
  <c r="I163" i="6"/>
  <c r="I164" i="6"/>
  <c r="I171" i="6"/>
  <c r="I179" i="6"/>
  <c r="I200" i="6"/>
  <c r="I202" i="6"/>
  <c r="I237" i="6"/>
  <c r="I242" i="6"/>
  <c r="I248" i="6"/>
  <c r="I252" i="6"/>
  <c r="I277" i="6"/>
  <c r="I280" i="6"/>
  <c r="I291" i="6"/>
  <c r="I325" i="6"/>
  <c r="I327" i="6"/>
  <c r="I328" i="6"/>
  <c r="I333" i="6"/>
  <c r="I336" i="6"/>
  <c r="I346" i="6"/>
  <c r="I360" i="6"/>
  <c r="I361" i="6"/>
  <c r="I362" i="6"/>
  <c r="I371" i="6"/>
  <c r="I382" i="6"/>
  <c r="I401" i="6"/>
  <c r="I427" i="6"/>
  <c r="I435" i="6"/>
  <c r="I437" i="6"/>
  <c r="I445" i="6"/>
  <c r="I469" i="6"/>
  <c r="I14" i="6"/>
  <c r="I19" i="6"/>
  <c r="I23" i="6"/>
  <c r="I26" i="6"/>
  <c r="I28" i="6"/>
  <c r="I30" i="6"/>
  <c r="I38" i="6"/>
  <c r="I39" i="6"/>
  <c r="I41" i="6"/>
  <c r="I45" i="6"/>
  <c r="I46" i="6"/>
  <c r="I57" i="6"/>
  <c r="I61" i="6"/>
  <c r="I63" i="6"/>
  <c r="I64" i="6"/>
  <c r="I65" i="6"/>
  <c r="I67" i="6"/>
  <c r="I71" i="6"/>
  <c r="I72" i="6"/>
  <c r="I75" i="6"/>
  <c r="I86" i="6"/>
  <c r="I87" i="6"/>
  <c r="I88" i="6"/>
  <c r="I91" i="6"/>
  <c r="I96" i="6"/>
  <c r="I98" i="6"/>
  <c r="I118" i="6"/>
  <c r="I119" i="6"/>
  <c r="I124" i="6"/>
  <c r="I138" i="6"/>
  <c r="I141" i="6"/>
  <c r="I148" i="6"/>
  <c r="I158" i="6"/>
  <c r="I169" i="6"/>
  <c r="I176" i="6"/>
  <c r="I187" i="6"/>
  <c r="I191" i="6"/>
  <c r="I194" i="6"/>
  <c r="I195" i="6"/>
  <c r="I207" i="6"/>
  <c r="I218" i="6"/>
  <c r="I219" i="6"/>
  <c r="I221" i="6"/>
  <c r="I224" i="6"/>
  <c r="I238" i="6"/>
  <c r="I240" i="6"/>
  <c r="I244" i="6"/>
  <c r="I247" i="6"/>
  <c r="I254" i="6"/>
  <c r="I256" i="6"/>
  <c r="I260" i="6"/>
  <c r="I263" i="6"/>
  <c r="I265" i="6"/>
  <c r="I266" i="6"/>
  <c r="I276" i="6"/>
  <c r="I279" i="6"/>
  <c r="I282" i="6"/>
  <c r="I286" i="6"/>
  <c r="I292" i="6"/>
  <c r="I299" i="6"/>
  <c r="I302" i="6"/>
  <c r="I303" i="6"/>
  <c r="I319" i="6"/>
  <c r="I335" i="6"/>
  <c r="I341" i="6"/>
  <c r="I342" i="6"/>
  <c r="I349" i="6"/>
  <c r="I351" i="6"/>
  <c r="I358" i="6"/>
  <c r="I366" i="6"/>
  <c r="I375" i="6"/>
  <c r="I383" i="6"/>
  <c r="I389" i="6"/>
  <c r="I393" i="6"/>
  <c r="I396" i="6"/>
  <c r="I399" i="6"/>
  <c r="I408" i="6"/>
  <c r="I409" i="6"/>
  <c r="I410" i="6"/>
  <c r="I429" i="6"/>
  <c r="I430" i="6"/>
  <c r="I440" i="6"/>
  <c r="I444" i="6"/>
  <c r="I454" i="6"/>
  <c r="I464" i="6"/>
  <c r="I471" i="6"/>
  <c r="I8" i="6"/>
  <c r="I10" i="6"/>
  <c r="I11" i="6"/>
  <c r="I13" i="6"/>
  <c r="I15" i="6"/>
  <c r="I18" i="6"/>
  <c r="I24" i="6"/>
  <c r="I25" i="6"/>
  <c r="I29" i="6"/>
  <c r="I31" i="6"/>
  <c r="I34" i="6"/>
  <c r="I42" i="6"/>
  <c r="I43" i="6"/>
  <c r="I47" i="6"/>
  <c r="I49" i="6"/>
  <c r="I50" i="6"/>
  <c r="I52" i="6"/>
  <c r="I53" i="6"/>
  <c r="I56" i="6"/>
  <c r="I58" i="6"/>
  <c r="I59" i="6"/>
  <c r="I60" i="6"/>
  <c r="I68" i="6"/>
  <c r="I69" i="6"/>
  <c r="I70" i="6"/>
  <c r="I76" i="6"/>
  <c r="I77" i="6"/>
  <c r="I78" i="6"/>
  <c r="I79" i="6"/>
  <c r="I80" i="6"/>
  <c r="I82" i="6"/>
  <c r="I84" i="6"/>
  <c r="I89" i="6"/>
  <c r="I94" i="6"/>
  <c r="I97" i="6"/>
  <c r="I101" i="6"/>
  <c r="I103" i="6"/>
  <c r="I104" i="6"/>
  <c r="I108" i="6"/>
  <c r="I109" i="6"/>
  <c r="I110" i="6"/>
  <c r="I111" i="6"/>
  <c r="I112" i="6"/>
  <c r="I114" i="6"/>
  <c r="I115" i="6"/>
  <c r="I116" i="6"/>
  <c r="I117" i="6"/>
  <c r="I120" i="6"/>
  <c r="I122" i="6"/>
  <c r="I123" i="6"/>
  <c r="I125" i="6"/>
  <c r="I126" i="6"/>
  <c r="I128" i="6"/>
  <c r="I130" i="6"/>
  <c r="I132" i="6"/>
  <c r="I133" i="6"/>
  <c r="I135" i="6"/>
  <c r="I137" i="6"/>
  <c r="I140" i="6"/>
  <c r="I143" i="6"/>
  <c r="I144" i="6"/>
  <c r="I147" i="6"/>
  <c r="I155" i="6"/>
  <c r="I156" i="6"/>
  <c r="I157" i="6"/>
  <c r="I159" i="6"/>
  <c r="I162" i="6"/>
  <c r="I165" i="6"/>
  <c r="I166" i="6"/>
  <c r="I167" i="6"/>
  <c r="I172" i="6"/>
  <c r="I174" i="6"/>
  <c r="I175" i="6"/>
  <c r="I177" i="6"/>
  <c r="I180" i="6"/>
  <c r="I182" i="6"/>
  <c r="I183" i="6"/>
  <c r="I188" i="6"/>
  <c r="I189" i="6"/>
  <c r="I190" i="6"/>
  <c r="I192" i="6"/>
  <c r="I193" i="6"/>
  <c r="I196" i="6"/>
  <c r="I198" i="6"/>
  <c r="I201" i="6"/>
  <c r="I203" i="6"/>
  <c r="I205" i="6"/>
  <c r="I206" i="6"/>
  <c r="I209" i="6"/>
  <c r="I210" i="6"/>
  <c r="I211" i="6"/>
  <c r="I212" i="6"/>
  <c r="I213" i="6"/>
  <c r="I214" i="6"/>
  <c r="I215" i="6"/>
  <c r="I223" i="6"/>
  <c r="I225" i="6"/>
  <c r="I226" i="6"/>
  <c r="I227" i="6"/>
  <c r="I228" i="6"/>
  <c r="I230" i="6"/>
  <c r="I233" i="6"/>
  <c r="I235" i="6"/>
  <c r="I236" i="6"/>
  <c r="I239" i="6"/>
  <c r="I243" i="6"/>
  <c r="I245" i="6"/>
  <c r="I246" i="6"/>
  <c r="I249" i="6"/>
  <c r="I251" i="6"/>
  <c r="I253" i="6"/>
  <c r="I255" i="6"/>
  <c r="I258" i="6"/>
  <c r="I259" i="6"/>
  <c r="I261" i="6"/>
  <c r="I268" i="6"/>
  <c r="I269" i="6"/>
  <c r="I271" i="6"/>
  <c r="I272" i="6"/>
  <c r="I273" i="6"/>
  <c r="I275" i="6"/>
  <c r="I278" i="6"/>
  <c r="I281" i="6"/>
  <c r="I285" i="6"/>
  <c r="I289" i="6"/>
  <c r="I290" i="6"/>
  <c r="I293" i="6"/>
  <c r="I296" i="6"/>
  <c r="I301" i="6"/>
  <c r="I305" i="6"/>
  <c r="I306" i="6"/>
  <c r="I307" i="6"/>
  <c r="I308" i="6"/>
  <c r="I309" i="6"/>
  <c r="I312" i="6"/>
  <c r="I313" i="6"/>
  <c r="I314" i="6"/>
  <c r="I317" i="6"/>
  <c r="I320" i="6"/>
  <c r="I322" i="6"/>
  <c r="I323" i="6"/>
  <c r="I324" i="6"/>
  <c r="I326" i="6"/>
  <c r="I330" i="6"/>
  <c r="I331" i="6"/>
  <c r="I332" i="6"/>
  <c r="I334" i="6"/>
  <c r="I337" i="6"/>
  <c r="I338" i="6"/>
  <c r="I339" i="6"/>
  <c r="I340" i="6"/>
  <c r="I348" i="6"/>
  <c r="I354" i="6"/>
  <c r="I355" i="6"/>
  <c r="I356" i="6"/>
  <c r="I357" i="6"/>
  <c r="I359" i="6"/>
  <c r="I363" i="6"/>
  <c r="I364" i="6"/>
  <c r="I365" i="6"/>
  <c r="I368" i="6"/>
  <c r="I370" i="6"/>
  <c r="I373" i="6"/>
  <c r="I380" i="6"/>
  <c r="I381" i="6"/>
  <c r="I387" i="6"/>
  <c r="I388" i="6"/>
  <c r="I390" i="6"/>
  <c r="I391" i="6"/>
  <c r="I394" i="6"/>
  <c r="I395" i="6"/>
  <c r="I397" i="6"/>
  <c r="I398" i="6"/>
  <c r="I405" i="6"/>
  <c r="I406" i="6"/>
  <c r="I407" i="6"/>
  <c r="I412" i="6"/>
  <c r="I419" i="6"/>
  <c r="I422" i="6"/>
  <c r="I425" i="6"/>
  <c r="I426" i="6"/>
  <c r="I431" i="6"/>
  <c r="I432" i="6"/>
  <c r="I433" i="6"/>
  <c r="I436" i="6"/>
  <c r="I439" i="6"/>
  <c r="I442" i="6"/>
  <c r="I443" i="6"/>
  <c r="I446" i="6"/>
  <c r="I449" i="6"/>
  <c r="I451" i="6"/>
  <c r="I456" i="6"/>
  <c r="I457" i="6"/>
  <c r="I458" i="6"/>
  <c r="I459" i="6"/>
  <c r="I460" i="6"/>
  <c r="I462" i="6"/>
  <c r="I463" i="6"/>
  <c r="I468" i="6"/>
  <c r="I470" i="6"/>
  <c r="F441" i="6"/>
  <c r="F27" i="6"/>
  <c r="F36" i="6"/>
  <c r="F267" i="6"/>
  <c r="F297" i="6"/>
  <c r="F184" i="6"/>
  <c r="F304" i="6"/>
  <c r="F6" i="6"/>
  <c r="F197" i="6"/>
  <c r="F450" i="6"/>
  <c r="F99" i="6"/>
  <c r="F423" i="6"/>
  <c r="F329" i="6"/>
  <c r="F386" i="6"/>
  <c r="F62" i="6"/>
  <c r="F161" i="6"/>
  <c r="F298" i="6"/>
  <c r="F154" i="6"/>
  <c r="F208" i="6"/>
  <c r="F93" i="6"/>
  <c r="F352" i="6"/>
  <c r="F404" i="6"/>
  <c r="F417" i="6"/>
  <c r="F37" i="6"/>
  <c r="F16" i="6"/>
  <c r="F17" i="6"/>
  <c r="F66" i="6"/>
  <c r="F92" i="6"/>
  <c r="F105" i="6"/>
  <c r="F241" i="6"/>
  <c r="F315" i="6"/>
  <c r="F367" i="6"/>
  <c r="F311" i="6"/>
  <c r="F377" i="6"/>
  <c r="F385" i="6"/>
  <c r="F418" i="6"/>
  <c r="F453" i="6"/>
  <c r="F129" i="6"/>
  <c r="F384" i="6"/>
  <c r="F139" i="6"/>
  <c r="F151" i="6"/>
  <c r="F372" i="6"/>
  <c r="F455" i="6"/>
  <c r="F4" i="6"/>
  <c r="F22" i="6"/>
  <c r="F55" i="6"/>
  <c r="F83" i="6"/>
  <c r="F216" i="6"/>
  <c r="F234" i="6"/>
  <c r="F416" i="6"/>
  <c r="F447" i="6"/>
  <c r="F32" i="6"/>
  <c r="F100" i="6"/>
  <c r="F199" i="6"/>
  <c r="F250" i="6"/>
  <c r="F350" i="6"/>
  <c r="F400" i="6"/>
  <c r="F74" i="6"/>
  <c r="F173" i="6"/>
  <c r="F185" i="6"/>
  <c r="F274" i="6"/>
  <c r="F284" i="6"/>
  <c r="F294" i="6"/>
  <c r="F374" i="6"/>
  <c r="F421" i="6"/>
  <c r="F438" i="6"/>
  <c r="F85" i="6"/>
  <c r="F178" i="6"/>
  <c r="F264" i="6"/>
  <c r="F310" i="6"/>
  <c r="F345" i="6"/>
  <c r="F369" i="6"/>
  <c r="F379" i="6"/>
  <c r="F402" i="6"/>
  <c r="F465" i="6"/>
  <c r="F149" i="6"/>
  <c r="F204" i="6"/>
  <c r="F231" i="6"/>
  <c r="F300" i="6"/>
  <c r="F316" i="6"/>
  <c r="F403" i="6"/>
  <c r="F411" i="6"/>
  <c r="F428" i="6"/>
  <c r="F466" i="6"/>
  <c r="F12" i="6"/>
  <c r="F40" i="6"/>
  <c r="F73" i="6"/>
  <c r="F90" i="6"/>
  <c r="F102" i="6"/>
  <c r="F107" i="6"/>
  <c r="F121" i="6"/>
  <c r="F181" i="6"/>
  <c r="F186" i="6"/>
  <c r="F220" i="6"/>
  <c r="F229" i="6"/>
  <c r="F232" i="6"/>
  <c r="F257" i="6"/>
  <c r="F270" i="6"/>
  <c r="F343" i="6"/>
  <c r="F344" i="6"/>
  <c r="F378" i="6"/>
  <c r="F7" i="6"/>
  <c r="F9" i="6"/>
  <c r="F20" i="6"/>
  <c r="F21" i="6"/>
  <c r="F54" i="6"/>
  <c r="F81" i="6"/>
  <c r="F95" i="6"/>
  <c r="F106" i="6"/>
  <c r="F113" i="6"/>
  <c r="F131" i="6"/>
  <c r="F134" i="6"/>
  <c r="F136" i="6"/>
  <c r="F146" i="6"/>
  <c r="F152" i="6"/>
  <c r="F153" i="6"/>
  <c r="F160" i="6"/>
  <c r="F168" i="6"/>
  <c r="F170" i="6"/>
  <c r="F217" i="6"/>
  <c r="F222" i="6"/>
  <c r="F262" i="6"/>
  <c r="F283" i="6"/>
  <c r="F287" i="6"/>
  <c r="F288" i="6"/>
  <c r="F295" i="6"/>
  <c r="F318" i="6"/>
  <c r="F321" i="6"/>
  <c r="F347" i="6"/>
  <c r="F353" i="6"/>
  <c r="F376" i="6"/>
  <c r="F392" i="6"/>
  <c r="F413" i="6"/>
  <c r="F414" i="6"/>
  <c r="F415" i="6"/>
  <c r="F420" i="6"/>
  <c r="F424" i="6"/>
  <c r="F434" i="6"/>
  <c r="F448" i="6"/>
  <c r="F452" i="6"/>
  <c r="F461" i="6"/>
  <c r="F467" i="6"/>
  <c r="F5" i="6"/>
  <c r="F33" i="6"/>
  <c r="F35" i="6"/>
  <c r="F44" i="6"/>
  <c r="F48" i="6"/>
  <c r="F51" i="6"/>
  <c r="F127" i="6"/>
  <c r="F142" i="6"/>
  <c r="F145" i="6"/>
  <c r="F150" i="6"/>
  <c r="F163" i="6"/>
  <c r="F164" i="6"/>
  <c r="F171" i="6"/>
  <c r="F179" i="6"/>
  <c r="F200" i="6"/>
  <c r="F202" i="6"/>
  <c r="F237" i="6"/>
  <c r="F242" i="6"/>
  <c r="F248" i="6"/>
  <c r="F252" i="6"/>
  <c r="F277" i="6"/>
  <c r="F280" i="6"/>
  <c r="F291" i="6"/>
  <c r="F325" i="6"/>
  <c r="F327" i="6"/>
  <c r="F328" i="6"/>
  <c r="F333" i="6"/>
  <c r="F336" i="6"/>
  <c r="F346" i="6"/>
  <c r="F360" i="6"/>
  <c r="F361" i="6"/>
  <c r="F362" i="6"/>
  <c r="F371" i="6"/>
  <c r="F382" i="6"/>
  <c r="F401" i="6"/>
  <c r="F427" i="6"/>
  <c r="F435" i="6"/>
  <c r="F437" i="6"/>
  <c r="F445" i="6"/>
  <c r="F469" i="6"/>
  <c r="F14" i="6"/>
  <c r="F19" i="6"/>
  <c r="F23" i="6"/>
  <c r="F26" i="6"/>
  <c r="F28" i="6"/>
  <c r="F30" i="6"/>
  <c r="F38" i="6"/>
  <c r="F39" i="6"/>
  <c r="F41" i="6"/>
  <c r="F45" i="6"/>
  <c r="F46" i="6"/>
  <c r="F57" i="6"/>
  <c r="F61" i="6"/>
  <c r="F63" i="6"/>
  <c r="F64" i="6"/>
  <c r="F65" i="6"/>
  <c r="F67" i="6"/>
  <c r="F71" i="6"/>
  <c r="F72" i="6"/>
  <c r="F75" i="6"/>
  <c r="F86" i="6"/>
  <c r="F87" i="6"/>
  <c r="F88" i="6"/>
  <c r="F91" i="6"/>
  <c r="F96" i="6"/>
  <c r="F98" i="6"/>
  <c r="F118" i="6"/>
  <c r="F119" i="6"/>
  <c r="F124" i="6"/>
  <c r="F138" i="6"/>
  <c r="F141" i="6"/>
  <c r="F148" i="6"/>
  <c r="F158" i="6"/>
  <c r="F169" i="6"/>
  <c r="F176" i="6"/>
  <c r="F187" i="6"/>
  <c r="F191" i="6"/>
  <c r="F194" i="6"/>
  <c r="F195" i="6"/>
  <c r="F207" i="6"/>
  <c r="F218" i="6"/>
  <c r="F219" i="6"/>
  <c r="F221" i="6"/>
  <c r="F224" i="6"/>
  <c r="F238" i="6"/>
  <c r="F240" i="6"/>
  <c r="F244" i="6"/>
  <c r="F247" i="6"/>
  <c r="F254" i="6"/>
  <c r="F256" i="6"/>
  <c r="F260" i="6"/>
  <c r="F263" i="6"/>
  <c r="F265" i="6"/>
  <c r="F266" i="6"/>
  <c r="F276" i="6"/>
  <c r="F279" i="6"/>
  <c r="F282" i="6"/>
  <c r="F286" i="6"/>
  <c r="F292" i="6"/>
  <c r="F299" i="6"/>
  <c r="F302" i="6"/>
  <c r="F303" i="6"/>
  <c r="F319" i="6"/>
  <c r="F335" i="6"/>
  <c r="F341" i="6"/>
  <c r="F342" i="6"/>
  <c r="F349" i="6"/>
  <c r="F351" i="6"/>
  <c r="F358" i="6"/>
  <c r="F366" i="6"/>
  <c r="F375" i="6"/>
  <c r="F383" i="6"/>
  <c r="F389" i="6"/>
  <c r="F393" i="6"/>
  <c r="F396" i="6"/>
  <c r="F399" i="6"/>
  <c r="F408" i="6"/>
  <c r="F409" i="6"/>
  <c r="F410" i="6"/>
  <c r="F429" i="6"/>
  <c r="F430" i="6"/>
  <c r="F440" i="6"/>
  <c r="F444" i="6"/>
  <c r="F454" i="6"/>
  <c r="F464" i="6"/>
  <c r="F471" i="6"/>
  <c r="F8" i="6"/>
  <c r="F10" i="6"/>
  <c r="F11" i="6"/>
  <c r="F13" i="6"/>
  <c r="F15" i="6"/>
  <c r="F18" i="6"/>
  <c r="F24" i="6"/>
  <c r="F25" i="6"/>
  <c r="F29" i="6"/>
  <c r="F31" i="6"/>
  <c r="F34" i="6"/>
  <c r="F42" i="6"/>
  <c r="F43" i="6"/>
  <c r="F47" i="6"/>
  <c r="F49" i="6"/>
  <c r="F50" i="6"/>
  <c r="F52" i="6"/>
  <c r="F53" i="6"/>
  <c r="F56" i="6"/>
  <c r="F58" i="6"/>
  <c r="F59" i="6"/>
  <c r="F60" i="6"/>
  <c r="F68" i="6"/>
  <c r="F69" i="6"/>
  <c r="F70" i="6"/>
  <c r="F76" i="6"/>
  <c r="F77" i="6"/>
  <c r="F78" i="6"/>
  <c r="F79" i="6"/>
  <c r="F80" i="6"/>
  <c r="F82" i="6"/>
  <c r="F84" i="6"/>
  <c r="F89" i="6"/>
  <c r="F94" i="6"/>
  <c r="F97" i="6"/>
  <c r="F101" i="6"/>
  <c r="F103" i="6"/>
  <c r="F104" i="6"/>
  <c r="F108" i="6"/>
  <c r="F109" i="6"/>
  <c r="F110" i="6"/>
  <c r="F111" i="6"/>
  <c r="F112" i="6"/>
  <c r="F114" i="6"/>
  <c r="F115" i="6"/>
  <c r="F116" i="6"/>
  <c r="F117" i="6"/>
  <c r="F120" i="6"/>
  <c r="F122" i="6"/>
  <c r="F123" i="6"/>
  <c r="F125" i="6"/>
  <c r="F126" i="6"/>
  <c r="F128" i="6"/>
  <c r="F130" i="6"/>
  <c r="F132" i="6"/>
  <c r="F133" i="6"/>
  <c r="F135" i="6"/>
  <c r="F137" i="6"/>
  <c r="F140" i="6"/>
  <c r="F143" i="6"/>
  <c r="F144" i="6"/>
  <c r="F147" i="6"/>
  <c r="F155" i="6"/>
  <c r="F156" i="6"/>
  <c r="F157" i="6"/>
  <c r="F159" i="6"/>
  <c r="F162" i="6"/>
  <c r="F165" i="6"/>
  <c r="F166" i="6"/>
  <c r="F167" i="6"/>
  <c r="F172" i="6"/>
  <c r="F174" i="6"/>
  <c r="F175" i="6"/>
  <c r="F177" i="6"/>
  <c r="F180" i="6"/>
  <c r="F182" i="6"/>
  <c r="F183" i="6"/>
  <c r="F188" i="6"/>
  <c r="F189" i="6"/>
  <c r="F190" i="6"/>
  <c r="F192" i="6"/>
  <c r="F193" i="6"/>
  <c r="F196" i="6"/>
  <c r="F198" i="6"/>
  <c r="F201" i="6"/>
  <c r="F203" i="6"/>
  <c r="F205" i="6"/>
  <c r="F206" i="6"/>
  <c r="F209" i="6"/>
  <c r="F210" i="6"/>
  <c r="F211" i="6"/>
  <c r="F212" i="6"/>
  <c r="F213" i="6"/>
  <c r="F214" i="6"/>
  <c r="F215" i="6"/>
  <c r="F223" i="6"/>
  <c r="F225" i="6"/>
  <c r="F226" i="6"/>
  <c r="F227" i="6"/>
  <c r="F228" i="6"/>
  <c r="F230" i="6"/>
  <c r="F233" i="6"/>
  <c r="F235" i="6"/>
  <c r="F236" i="6"/>
  <c r="F239" i="6"/>
  <c r="F243" i="6"/>
  <c r="F245" i="6"/>
  <c r="F246" i="6"/>
  <c r="F249" i="6"/>
  <c r="F251" i="6"/>
  <c r="F253" i="6"/>
  <c r="F255" i="6"/>
  <c r="F258" i="6"/>
  <c r="F259" i="6"/>
  <c r="F261" i="6"/>
  <c r="F268" i="6"/>
  <c r="F269" i="6"/>
  <c r="F271" i="6"/>
  <c r="F272" i="6"/>
  <c r="F273" i="6"/>
  <c r="F275" i="6"/>
  <c r="F278" i="6"/>
  <c r="F281" i="6"/>
  <c r="F285" i="6"/>
  <c r="F289" i="6"/>
  <c r="F290" i="6"/>
  <c r="F293" i="6"/>
  <c r="F296" i="6"/>
  <c r="F301" i="6"/>
  <c r="F305" i="6"/>
  <c r="F306" i="6"/>
  <c r="F307" i="6"/>
  <c r="F308" i="6"/>
  <c r="F309" i="6"/>
  <c r="F312" i="6"/>
  <c r="F313" i="6"/>
  <c r="F314" i="6"/>
  <c r="F317" i="6"/>
  <c r="F320" i="6"/>
  <c r="F322" i="6"/>
  <c r="F323" i="6"/>
  <c r="F324" i="6"/>
  <c r="F326" i="6"/>
  <c r="F330" i="6"/>
  <c r="F331" i="6"/>
  <c r="F332" i="6"/>
  <c r="F334" i="6"/>
  <c r="F337" i="6"/>
  <c r="F338" i="6"/>
  <c r="F339" i="6"/>
  <c r="F340" i="6"/>
  <c r="F348" i="6"/>
  <c r="F354" i="6"/>
  <c r="F355" i="6"/>
  <c r="F356" i="6"/>
  <c r="F357" i="6"/>
  <c r="F359" i="6"/>
  <c r="F363" i="6"/>
  <c r="F364" i="6"/>
  <c r="F365" i="6"/>
  <c r="F368" i="6"/>
  <c r="F370" i="6"/>
  <c r="F373" i="6"/>
  <c r="F380" i="6"/>
  <c r="F381" i="6"/>
  <c r="F387" i="6"/>
  <c r="F388" i="6"/>
  <c r="F390" i="6"/>
  <c r="F391" i="6"/>
  <c r="F394" i="6"/>
  <c r="F395" i="6"/>
  <c r="F397" i="6"/>
  <c r="F398" i="6"/>
  <c r="F405" i="6"/>
  <c r="F406" i="6"/>
  <c r="F407" i="6"/>
  <c r="F412" i="6"/>
  <c r="F419" i="6"/>
  <c r="F422" i="6"/>
  <c r="F425" i="6"/>
  <c r="F426" i="6"/>
  <c r="F431" i="6"/>
  <c r="F432" i="6"/>
  <c r="F433" i="6"/>
  <c r="F436" i="6"/>
  <c r="F439" i="6"/>
  <c r="F442" i="6"/>
  <c r="F443" i="6"/>
  <c r="F446" i="6"/>
  <c r="F449" i="6"/>
  <c r="F451" i="6"/>
  <c r="F456" i="6"/>
  <c r="F457" i="6"/>
  <c r="F458" i="6"/>
  <c r="F459" i="6"/>
  <c r="F460" i="6"/>
  <c r="F462" i="6"/>
  <c r="F463" i="6"/>
  <c r="F468" i="6"/>
  <c r="F470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K69" i="5" l="1"/>
  <c r="N25" i="2" s="1"/>
  <c r="K65" i="5"/>
  <c r="K61" i="5"/>
  <c r="K57" i="5"/>
  <c r="K53" i="5"/>
  <c r="K49" i="5"/>
  <c r="K45" i="5"/>
  <c r="K41" i="5"/>
  <c r="K37" i="5"/>
  <c r="K33" i="5"/>
  <c r="K29" i="5"/>
  <c r="K25" i="5"/>
  <c r="K21" i="5"/>
  <c r="K17" i="5"/>
  <c r="K13" i="5"/>
  <c r="K9" i="5"/>
  <c r="K5" i="5"/>
  <c r="K70" i="5"/>
  <c r="K66" i="5"/>
  <c r="K62" i="5"/>
  <c r="K58" i="5"/>
  <c r="K54" i="5"/>
  <c r="K50" i="5"/>
  <c r="K46" i="5"/>
  <c r="K42" i="5"/>
  <c r="K38" i="5"/>
  <c r="K34" i="5"/>
  <c r="K30" i="5"/>
  <c r="K26" i="5"/>
  <c r="K22" i="5"/>
  <c r="K71" i="5"/>
  <c r="K67" i="5"/>
  <c r="K63" i="5"/>
  <c r="N24" i="2" s="1"/>
  <c r="K59" i="5"/>
  <c r="K55" i="5"/>
  <c r="K51" i="5"/>
  <c r="K47" i="5"/>
  <c r="K43" i="5"/>
  <c r="K39" i="5"/>
  <c r="K35" i="5"/>
  <c r="K31" i="5"/>
  <c r="K27" i="5"/>
  <c r="K23" i="5"/>
  <c r="K19" i="5"/>
  <c r="K15" i="5"/>
  <c r="K11" i="5"/>
  <c r="K7" i="5"/>
  <c r="K3" i="5"/>
  <c r="C73" i="5"/>
  <c r="J73" i="5"/>
  <c r="F73" i="5"/>
  <c r="G11" i="5" s="1"/>
  <c r="D73" i="5"/>
  <c r="E26" i="5" s="1"/>
  <c r="H73" i="5"/>
  <c r="I73" i="5"/>
  <c r="H1987" i="1"/>
  <c r="G40" i="5" l="1"/>
  <c r="G68" i="5"/>
  <c r="E58" i="5"/>
  <c r="G44" i="5"/>
  <c r="E42" i="5"/>
  <c r="E22" i="5"/>
  <c r="E66" i="5"/>
  <c r="E18" i="5"/>
  <c r="G60" i="5"/>
  <c r="G56" i="5"/>
  <c r="G36" i="5"/>
  <c r="E38" i="5"/>
  <c r="G72" i="5"/>
  <c r="G52" i="5"/>
  <c r="G64" i="5"/>
  <c r="G48" i="5"/>
  <c r="G70" i="5"/>
  <c r="G66" i="5"/>
  <c r="G62" i="5"/>
  <c r="G58" i="5"/>
  <c r="G54" i="5"/>
  <c r="G50" i="5"/>
  <c r="G46" i="5"/>
  <c r="G42" i="5"/>
  <c r="G38" i="5"/>
  <c r="G34" i="5"/>
  <c r="G30" i="5"/>
  <c r="G26" i="5"/>
  <c r="G22" i="5"/>
  <c r="G18" i="5"/>
  <c r="G14" i="5"/>
  <c r="G10" i="5"/>
  <c r="G69" i="5"/>
  <c r="G65" i="5"/>
  <c r="G61" i="5"/>
  <c r="G57" i="5"/>
  <c r="G53" i="5"/>
  <c r="G49" i="5"/>
  <c r="G45" i="5"/>
  <c r="G41" i="5"/>
  <c r="G37" i="5"/>
  <c r="G33" i="5"/>
  <c r="G29" i="5"/>
  <c r="G25" i="5"/>
  <c r="G21" i="5"/>
  <c r="G17" i="5"/>
  <c r="G13" i="5"/>
  <c r="G32" i="5"/>
  <c r="G28" i="5"/>
  <c r="G24" i="5"/>
  <c r="G20" i="5"/>
  <c r="G16" i="5"/>
  <c r="G12" i="5"/>
  <c r="G71" i="5"/>
  <c r="G67" i="5"/>
  <c r="G63" i="5"/>
  <c r="G59" i="5"/>
  <c r="G55" i="5"/>
  <c r="G51" i="5"/>
  <c r="G47" i="5"/>
  <c r="G43" i="5"/>
  <c r="G39" i="5"/>
  <c r="G35" i="5"/>
  <c r="G31" i="5"/>
  <c r="G27" i="5"/>
  <c r="G23" i="5"/>
  <c r="G19" i="5"/>
  <c r="G15" i="5"/>
  <c r="E8" i="5"/>
  <c r="E54" i="5"/>
  <c r="E34" i="5"/>
  <c r="E10" i="5"/>
  <c r="E70" i="5"/>
  <c r="E50" i="5"/>
  <c r="E62" i="5"/>
  <c r="E46" i="5"/>
  <c r="E30" i="5"/>
  <c r="E14" i="5"/>
  <c r="E5" i="5"/>
  <c r="E11" i="5"/>
  <c r="E15" i="5"/>
  <c r="E19" i="5"/>
  <c r="E23" i="5"/>
  <c r="E27" i="5"/>
  <c r="E31" i="5"/>
  <c r="E35" i="5"/>
  <c r="E39" i="5"/>
  <c r="E43" i="5"/>
  <c r="E47" i="5"/>
  <c r="E51" i="5"/>
  <c r="E55" i="5"/>
  <c r="E59" i="5"/>
  <c r="E63" i="5"/>
  <c r="E67" i="5"/>
  <c r="E71" i="5"/>
  <c r="E9" i="5"/>
  <c r="E12" i="5"/>
  <c r="E16" i="5"/>
  <c r="E20" i="5"/>
  <c r="E24" i="5"/>
  <c r="E28" i="5"/>
  <c r="E32" i="5"/>
  <c r="E36" i="5"/>
  <c r="E40" i="5"/>
  <c r="E44" i="5"/>
  <c r="E48" i="5"/>
  <c r="E52" i="5"/>
  <c r="E56" i="5"/>
  <c r="E60" i="5"/>
  <c r="E64" i="5"/>
  <c r="E68" i="5"/>
  <c r="E72" i="5"/>
  <c r="E7" i="5"/>
  <c r="E13" i="5"/>
  <c r="E17" i="5"/>
  <c r="E21" i="5"/>
  <c r="E25" i="5"/>
  <c r="E29" i="5"/>
  <c r="E33" i="5"/>
  <c r="E37" i="5"/>
  <c r="E41" i="5"/>
  <c r="E45" i="5"/>
  <c r="E49" i="5"/>
  <c r="E53" i="5"/>
  <c r="E57" i="5"/>
  <c r="E61" i="5"/>
  <c r="E65" i="5"/>
  <c r="E69" i="5"/>
  <c r="G9" i="5"/>
  <c r="G4" i="5"/>
  <c r="G5" i="5"/>
  <c r="G8" i="5"/>
  <c r="G7" i="5"/>
  <c r="G6" i="5"/>
  <c r="G3" i="5"/>
  <c r="E6" i="5"/>
  <c r="E4" i="5"/>
  <c r="E3" i="5"/>
  <c r="E73" i="5" l="1"/>
  <c r="J3" i="6" l="1"/>
  <c r="F3" i="6"/>
  <c r="H3" i="6"/>
  <c r="H472" i="6" s="1"/>
  <c r="N5" i="2"/>
  <c r="D3" i="6"/>
  <c r="I3" i="6"/>
  <c r="C3" i="6"/>
  <c r="C472" i="6" l="1"/>
  <c r="D11" i="8"/>
  <c r="F472" i="6"/>
  <c r="G32" i="6" s="1"/>
  <c r="H11" i="8"/>
  <c r="I472" i="6"/>
  <c r="R10" i="8"/>
  <c r="J472" i="6"/>
  <c r="V10" i="8"/>
  <c r="G219" i="6"/>
  <c r="G188" i="6"/>
  <c r="M10" i="2"/>
  <c r="D472" i="6"/>
  <c r="G285" i="6"/>
  <c r="G15" i="6"/>
  <c r="G254" i="6"/>
  <c r="G360" i="6"/>
  <c r="G139" i="6"/>
  <c r="G207" i="6"/>
  <c r="G136" i="6"/>
  <c r="G437" i="6"/>
  <c r="G418" i="6"/>
  <c r="G25" i="6"/>
  <c r="G200" i="6"/>
  <c r="G454" i="6"/>
  <c r="G43" i="6"/>
  <c r="G349" i="6"/>
  <c r="G456" i="6"/>
  <c r="G30" i="6"/>
  <c r="G145" i="6"/>
  <c r="G31" i="6"/>
  <c r="G267" i="6"/>
  <c r="G450" i="6"/>
  <c r="G315" i="6"/>
  <c r="G431" i="6"/>
  <c r="G252" i="6"/>
  <c r="G161" i="6"/>
  <c r="G245" i="6"/>
  <c r="G144" i="6"/>
  <c r="G453" i="6"/>
  <c r="G179" i="6"/>
  <c r="G377" i="6"/>
  <c r="G197" i="6"/>
  <c r="G44" i="6"/>
  <c r="G389" i="6"/>
  <c r="G272" i="6"/>
  <c r="G263" i="6"/>
  <c r="G70" i="6"/>
  <c r="G372" i="6"/>
  <c r="G103" i="6"/>
  <c r="G218" i="6"/>
  <c r="G376" i="6"/>
  <c r="G348" i="6"/>
  <c r="G237" i="6"/>
  <c r="G190" i="6"/>
  <c r="G213" i="6"/>
  <c r="G37" i="6"/>
  <c r="G411" i="6"/>
  <c r="G85" i="6"/>
  <c r="G128" i="6"/>
  <c r="G384" i="6"/>
  <c r="G173" i="6"/>
  <c r="G427" i="6"/>
  <c r="G366" i="6"/>
  <c r="G189" i="6"/>
  <c r="G18" i="6"/>
  <c r="G374" i="6"/>
  <c r="G154" i="6"/>
  <c r="G222" i="6"/>
  <c r="G35" i="6"/>
  <c r="G430" i="6"/>
  <c r="G283" i="6"/>
  <c r="G228" i="6"/>
  <c r="G108" i="6"/>
  <c r="G131" i="6"/>
  <c r="G114" i="6"/>
  <c r="G440" i="6"/>
  <c r="G211" i="6"/>
  <c r="G147" i="6"/>
  <c r="G193" i="6"/>
  <c r="G292" i="6"/>
  <c r="G464" i="6"/>
  <c r="G247" i="6"/>
  <c r="G311" i="6"/>
  <c r="G79" i="6"/>
  <c r="G396" i="6"/>
  <c r="G231" i="6"/>
  <c r="G264" i="6"/>
  <c r="G256" i="6"/>
  <c r="G265" i="6"/>
  <c r="G297" i="6"/>
  <c r="G370" i="6"/>
  <c r="G42" i="6"/>
  <c r="G308" i="6"/>
  <c r="G301" i="6"/>
  <c r="G117" i="6"/>
  <c r="G21" i="6"/>
  <c r="G110" i="6"/>
  <c r="G342" i="6"/>
  <c r="G199" i="6"/>
  <c r="G132" i="6"/>
  <c r="G313" i="6"/>
  <c r="G469" i="6"/>
  <c r="G92" i="6"/>
  <c r="G146" i="6"/>
  <c r="G50" i="6"/>
  <c r="G300" i="6"/>
  <c r="G225" i="6"/>
  <c r="G395" i="6"/>
  <c r="G446" i="6"/>
  <c r="G269" i="6"/>
  <c r="G393" i="6"/>
  <c r="G327" i="6"/>
  <c r="G268" i="6"/>
  <c r="G181" i="6"/>
  <c r="G101" i="6"/>
  <c r="G163" i="6"/>
  <c r="G72" i="6"/>
  <c r="G86" i="6"/>
  <c r="G87" i="6"/>
  <c r="G407" i="6"/>
  <c r="G241" i="6"/>
  <c r="G444" i="6"/>
  <c r="G262" i="6"/>
  <c r="G282" i="6"/>
  <c r="G381" i="6"/>
  <c r="G324" i="6"/>
  <c r="G230" i="6"/>
  <c r="G386" i="6"/>
  <c r="G428" i="6"/>
  <c r="G165" i="6"/>
  <c r="G164" i="6"/>
  <c r="G354" i="6"/>
  <c r="G351" i="6"/>
  <c r="G74" i="6"/>
  <c r="G383" i="6"/>
  <c r="G379" i="6"/>
  <c r="G401" i="6"/>
  <c r="G91" i="6"/>
  <c r="G27" i="6"/>
  <c r="G182" i="6"/>
  <c r="G460" i="6"/>
  <c r="G78" i="6"/>
  <c r="G141" i="6"/>
  <c r="G125" i="6"/>
  <c r="G404" i="6"/>
  <c r="G408" i="6"/>
  <c r="G99" i="6"/>
  <c r="G259" i="6"/>
  <c r="G9" i="6"/>
  <c r="G319" i="6"/>
  <c r="G22" i="6"/>
  <c r="G277" i="6"/>
  <c r="G284" i="6"/>
  <c r="G157" i="6"/>
  <c r="G244" i="6"/>
  <c r="G53" i="6"/>
  <c r="G220" i="6"/>
  <c r="G202" i="6"/>
  <c r="G235" i="6"/>
  <c r="G238" i="6"/>
  <c r="G355" i="6"/>
  <c r="G419" i="6"/>
  <c r="G210" i="6"/>
  <c r="G68" i="6"/>
  <c r="G358" i="6"/>
  <c r="G208" i="6"/>
  <c r="G143" i="6"/>
  <c r="G198" i="6"/>
  <c r="G126" i="6"/>
  <c r="G41" i="6"/>
  <c r="G168" i="6"/>
  <c r="G365" i="6"/>
  <c r="G274" i="6"/>
  <c r="G257" i="6"/>
  <c r="G47" i="6"/>
  <c r="G186" i="6"/>
  <c r="G55" i="6"/>
  <c r="G171" i="6"/>
  <c r="G123" i="6"/>
  <c r="G250" i="6"/>
  <c r="G201" i="6"/>
  <c r="G391" i="6"/>
  <c r="G89" i="6"/>
  <c r="G40" i="6"/>
  <c r="G194" i="6"/>
  <c r="G276" i="6"/>
  <c r="G273" i="6"/>
  <c r="G275" i="6"/>
  <c r="G178" i="6"/>
  <c r="G328" i="6"/>
  <c r="G119" i="6"/>
  <c r="G323" i="6"/>
  <c r="G16" i="6"/>
  <c r="G29" i="6"/>
  <c r="G280" i="6"/>
  <c r="G233" i="6"/>
  <c r="G175" i="6"/>
  <c r="G251" i="6"/>
  <c r="G6" i="6"/>
  <c r="G57" i="6"/>
  <c r="G371" i="6"/>
  <c r="G455" i="6"/>
  <c r="G221" i="6"/>
  <c r="G95" i="6"/>
  <c r="G94" i="6"/>
  <c r="G356" i="6"/>
  <c r="G457" i="6"/>
  <c r="G382" i="6"/>
  <c r="G471" i="6"/>
  <c r="G62" i="6"/>
  <c r="G148" i="6"/>
  <c r="G159" i="6"/>
  <c r="G239" i="6"/>
  <c r="G258" i="6"/>
  <c r="G387" i="6"/>
  <c r="G104" i="6"/>
  <c r="G271" i="6"/>
  <c r="G333" i="6"/>
  <c r="G240" i="6"/>
  <c r="G151" i="6"/>
  <c r="G61" i="6"/>
  <c r="G204" i="6"/>
  <c r="G63" i="6"/>
  <c r="G177" i="6"/>
  <c r="G102" i="6"/>
  <c r="G458" i="6"/>
  <c r="G17" i="6"/>
  <c r="G388" i="6"/>
  <c r="G192" i="6"/>
  <c r="G420" i="6"/>
  <c r="G115" i="6"/>
  <c r="G113" i="6"/>
  <c r="G67" i="6"/>
  <c r="G288" i="6"/>
  <c r="G111" i="6"/>
  <c r="G158" i="6"/>
  <c r="G304" i="6"/>
  <c r="G124" i="6"/>
  <c r="G452" i="6"/>
  <c r="G121" i="6"/>
  <c r="G346" i="6"/>
  <c r="G436" i="6"/>
  <c r="G385" i="6"/>
  <c r="G64" i="6"/>
  <c r="G410" i="6"/>
  <c r="G296" i="6"/>
  <c r="G318" i="6"/>
  <c r="G39" i="6"/>
  <c r="G409" i="6"/>
  <c r="G10" i="6"/>
  <c r="G352" i="6"/>
  <c r="G76" i="6"/>
  <c r="G344" i="6"/>
  <c r="G96" i="6"/>
  <c r="G8" i="6"/>
  <c r="G330" i="6"/>
  <c r="G34" i="6"/>
  <c r="G291" i="6"/>
  <c r="G298" i="6"/>
  <c r="G364" i="6"/>
  <c r="G375" i="6"/>
  <c r="G82" i="6"/>
  <c r="G307" i="6"/>
  <c r="G26" i="6"/>
  <c r="G80" i="6"/>
  <c r="G293" i="6"/>
  <c r="G69" i="6"/>
  <c r="G468" i="6"/>
  <c r="G417" i="6"/>
  <c r="G191" i="6"/>
  <c r="G373" i="6"/>
  <c r="G46" i="6"/>
  <c r="G294" i="6"/>
  <c r="G14" i="6"/>
  <c r="G153" i="6"/>
  <c r="G334" i="6"/>
  <c r="G329" i="6"/>
  <c r="G83" i="6"/>
  <c r="G7" i="6"/>
  <c r="G184" i="6"/>
  <c r="G338" i="6"/>
  <c r="G214" i="6"/>
  <c r="G350" i="6"/>
  <c r="G19" i="6"/>
  <c r="G170" i="6"/>
  <c r="G429" i="6"/>
  <c r="G289" i="6"/>
  <c r="G205" i="6"/>
  <c r="G166" i="6"/>
  <c r="G345" i="6"/>
  <c r="G466" i="6"/>
  <c r="G439" i="6"/>
  <c r="G316" i="6"/>
  <c r="G33" i="6"/>
  <c r="G261" i="6"/>
  <c r="G206" i="6"/>
  <c r="G279" i="6"/>
  <c r="G465" i="6"/>
  <c r="G155" i="6"/>
  <c r="G12" i="6"/>
  <c r="G71" i="6"/>
  <c r="G216" i="6"/>
  <c r="G449" i="6"/>
  <c r="G435" i="6"/>
  <c r="G400" i="6"/>
  <c r="G56" i="6"/>
  <c r="G135" i="6"/>
  <c r="G234" i="6"/>
  <c r="G195" i="6"/>
  <c r="G378" i="6"/>
  <c r="G203" i="6"/>
  <c r="G142" i="6"/>
  <c r="G415" i="6"/>
  <c r="G150" i="6"/>
  <c r="G363" i="6"/>
  <c r="G75" i="6"/>
  <c r="G255" i="6"/>
  <c r="G196" i="6"/>
  <c r="G339" i="6"/>
  <c r="G81" i="6"/>
  <c r="G394" i="6"/>
  <c r="G227" i="6"/>
  <c r="G84" i="6"/>
  <c r="G402" i="6"/>
  <c r="G97" i="6"/>
  <c r="G246" i="6"/>
  <c r="G11" i="6"/>
  <c r="G353" i="6"/>
  <c r="G49" i="6"/>
  <c r="G432" i="6"/>
  <c r="G443" i="6"/>
  <c r="G278" i="6"/>
  <c r="G336" i="6"/>
  <c r="G405" i="6"/>
  <c r="G58" i="6"/>
  <c r="G442" i="6"/>
  <c r="G24" i="6"/>
  <c r="G310" i="6"/>
  <c r="G306" i="6"/>
  <c r="G13" i="6"/>
  <c r="G302" i="6"/>
  <c r="G253" i="6"/>
  <c r="G65" i="6"/>
  <c r="G60" i="6"/>
  <c r="G23" i="6"/>
  <c r="G322" i="6"/>
  <c r="G337" i="6"/>
  <c r="G367" i="6"/>
  <c r="G20" i="6"/>
  <c r="G403" i="6"/>
  <c r="G149" i="6"/>
  <c r="G134" i="6"/>
  <c r="G434" i="6"/>
  <c r="G59" i="6"/>
  <c r="G290" i="6"/>
  <c r="G433" i="6"/>
  <c r="G100" i="6"/>
  <c r="G90" i="6"/>
  <c r="G162" i="6"/>
  <c r="G212" i="6"/>
  <c r="G305" i="6"/>
  <c r="G359" i="6"/>
  <c r="G130" i="6"/>
  <c r="G325" i="6"/>
  <c r="G448" i="6"/>
  <c r="G215" i="6"/>
  <c r="G248" i="6"/>
  <c r="G295" i="6"/>
  <c r="G36" i="6"/>
  <c r="G51" i="6"/>
  <c r="G299" i="6"/>
  <c r="G467" i="6"/>
  <c r="G287" i="6"/>
  <c r="G73" i="6"/>
  <c r="G93" i="6"/>
  <c r="G390" i="6"/>
  <c r="G129" i="6"/>
  <c r="G127" i="6"/>
  <c r="G422" i="6"/>
  <c r="G317" i="6"/>
  <c r="G303" i="6"/>
  <c r="G425" i="6"/>
  <c r="G451" i="6"/>
  <c r="G66" i="6"/>
  <c r="G112" i="6"/>
  <c r="G470" i="6"/>
  <c r="G462" i="6"/>
  <c r="G314" i="6"/>
  <c r="G416" i="6"/>
  <c r="G309" i="6"/>
  <c r="G45" i="6"/>
  <c r="G224" i="6"/>
  <c r="G424" i="6"/>
  <c r="G116" i="6"/>
  <c r="G362" i="6"/>
  <c r="G421" i="6"/>
  <c r="G140" i="6"/>
  <c r="G357" i="6"/>
  <c r="G249" i="6"/>
  <c r="G4" i="6"/>
  <c r="G392" i="6"/>
  <c r="G368" i="6"/>
  <c r="G38" i="6"/>
  <c r="G3" i="6"/>
  <c r="G459" i="6"/>
  <c r="G223" i="6"/>
  <c r="G447" i="6"/>
  <c r="G169" i="6"/>
  <c r="G397" i="6"/>
  <c r="G156" i="6"/>
  <c r="G340" i="6"/>
  <c r="G270" i="6"/>
  <c r="G48" i="6"/>
  <c r="G107" i="6"/>
  <c r="G77" i="6"/>
  <c r="G160" i="6"/>
  <c r="G122" i="6"/>
  <c r="G260" i="6"/>
  <c r="G28" i="6" l="1"/>
  <c r="G106" i="6"/>
  <c r="G185" i="6"/>
  <c r="G229" i="6"/>
  <c r="G183" i="6"/>
  <c r="G105" i="6"/>
  <c r="G326" i="6"/>
  <c r="G286" i="6"/>
  <c r="G133" i="6"/>
  <c r="G413" i="6"/>
  <c r="G5" i="6"/>
  <c r="G236" i="6"/>
  <c r="G441" i="6"/>
  <c r="G52" i="6"/>
  <c r="G187" i="6"/>
  <c r="G243" i="6"/>
  <c r="G242" i="6"/>
  <c r="G332" i="6"/>
  <c r="G335" i="6"/>
  <c r="G320" i="6"/>
  <c r="G88" i="6"/>
  <c r="G412" i="6"/>
  <c r="G232" i="6"/>
  <c r="G380" i="6"/>
  <c r="G461" i="6"/>
  <c r="G180" i="6"/>
  <c r="G312" i="6"/>
  <c r="G426" i="6"/>
  <c r="G321" i="6"/>
  <c r="G209" i="6"/>
  <c r="G398" i="6"/>
  <c r="G226" i="6"/>
  <c r="G399" i="6"/>
  <c r="G331" i="6"/>
  <c r="G445" i="6"/>
  <c r="G54" i="6"/>
  <c r="G109" i="6"/>
  <c r="G369" i="6"/>
  <c r="G438" i="6"/>
  <c r="G281" i="6"/>
  <c r="G152" i="6"/>
  <c r="G167" i="6"/>
  <c r="G266" i="6"/>
  <c r="G347" i="6"/>
  <c r="G137" i="6"/>
  <c r="G217" i="6"/>
  <c r="G118" i="6"/>
  <c r="G463" i="6"/>
  <c r="G138" i="6"/>
  <c r="G414" i="6"/>
  <c r="G361" i="6"/>
  <c r="G341" i="6"/>
  <c r="G120" i="6"/>
  <c r="G343" i="6"/>
  <c r="G98" i="6"/>
  <c r="G172" i="6"/>
  <c r="G174" i="6"/>
  <c r="G406" i="6"/>
  <c r="G423" i="6"/>
  <c r="G176" i="6"/>
  <c r="E240" i="6"/>
  <c r="E341" i="6"/>
  <c r="E202" i="6"/>
  <c r="E110" i="6"/>
  <c r="E369" i="6"/>
  <c r="E255" i="6"/>
  <c r="E6" i="6"/>
  <c r="E236" i="6"/>
  <c r="E223" i="6"/>
  <c r="E171" i="6"/>
  <c r="E450" i="6"/>
  <c r="E274" i="6"/>
  <c r="E11" i="6"/>
  <c r="E282" i="6"/>
  <c r="E158" i="6"/>
  <c r="E334" i="6"/>
  <c r="E51" i="6"/>
  <c r="E193" i="6"/>
  <c r="E78" i="6"/>
  <c r="E88" i="6"/>
  <c r="E61" i="6"/>
  <c r="E345" i="6"/>
  <c r="E284" i="6"/>
  <c r="E52" i="6"/>
  <c r="E55" i="6"/>
  <c r="E124" i="6"/>
  <c r="E108" i="6"/>
  <c r="E291" i="6"/>
  <c r="E383" i="6"/>
  <c r="E231" i="6"/>
  <c r="E432" i="6"/>
  <c r="E122" i="6"/>
  <c r="E448" i="6"/>
  <c r="E134" i="6"/>
  <c r="E5" i="6"/>
  <c r="E392" i="6"/>
  <c r="E207" i="6"/>
  <c r="E141" i="6"/>
  <c r="E166" i="6"/>
  <c r="E302" i="6"/>
  <c r="E467" i="6"/>
  <c r="E463" i="6"/>
  <c r="E48" i="6"/>
  <c r="E237" i="6"/>
  <c r="E339" i="6"/>
  <c r="E53" i="6"/>
  <c r="E250" i="6"/>
  <c r="E160" i="6"/>
  <c r="E318" i="6"/>
  <c r="E342" i="6"/>
  <c r="E9" i="6"/>
  <c r="E454" i="6"/>
  <c r="E27" i="6"/>
  <c r="E375" i="6"/>
  <c r="E357" i="6"/>
  <c r="E197" i="6"/>
  <c r="E95" i="6"/>
  <c r="E188" i="6"/>
  <c r="E15" i="6"/>
  <c r="E56" i="6"/>
  <c r="E421" i="6"/>
  <c r="E325" i="6"/>
  <c r="E449" i="6"/>
  <c r="E76" i="6"/>
  <c r="E208" i="6"/>
  <c r="E419" i="6"/>
  <c r="E105" i="6"/>
  <c r="E219" i="6"/>
  <c r="E343" i="6"/>
  <c r="E352" i="6"/>
  <c r="E35" i="6"/>
  <c r="E254" i="6"/>
  <c r="E163" i="6"/>
  <c r="E374" i="6"/>
  <c r="E87" i="6"/>
  <c r="E148" i="6"/>
  <c r="E20" i="6"/>
  <c r="E358" i="6"/>
  <c r="E85" i="6"/>
  <c r="E196" i="6"/>
  <c r="E264" i="6"/>
  <c r="E297" i="6"/>
  <c r="E21" i="6"/>
  <c r="E41" i="6"/>
  <c r="E144" i="6"/>
  <c r="E466" i="6"/>
  <c r="E101" i="6"/>
  <c r="E33" i="6"/>
  <c r="E428" i="6"/>
  <c r="E181" i="6"/>
  <c r="E326" i="6"/>
  <c r="E453" i="6"/>
  <c r="E173" i="6"/>
  <c r="E154" i="6"/>
  <c r="E319" i="6"/>
  <c r="E414" i="6"/>
  <c r="E280" i="6"/>
  <c r="E83" i="6"/>
  <c r="E395" i="6"/>
  <c r="E351" i="6"/>
  <c r="E365" i="6"/>
  <c r="E292" i="6"/>
  <c r="E218" i="6"/>
  <c r="E350" i="6"/>
  <c r="E335" i="6"/>
  <c r="E226" i="6"/>
  <c r="E313" i="6"/>
  <c r="E71" i="6"/>
  <c r="E268" i="6"/>
  <c r="E25" i="6"/>
  <c r="E367" i="6"/>
  <c r="E120" i="6"/>
  <c r="E309" i="6"/>
  <c r="E424" i="6"/>
  <c r="E222" i="6"/>
  <c r="E275" i="6"/>
  <c r="E310" i="6"/>
  <c r="E384" i="6"/>
  <c r="E43" i="6"/>
  <c r="E336" i="6"/>
  <c r="E295" i="6"/>
  <c r="E215" i="6"/>
  <c r="E346" i="6"/>
  <c r="E315" i="6"/>
  <c r="E253" i="6"/>
  <c r="E305" i="6"/>
  <c r="E4" i="6"/>
  <c r="E294" i="6"/>
  <c r="E169" i="6"/>
  <c r="E293" i="6"/>
  <c r="E393" i="6"/>
  <c r="E331" i="6"/>
  <c r="E354" i="6"/>
  <c r="E411" i="6"/>
  <c r="E69" i="6"/>
  <c r="E228" i="6"/>
  <c r="E185" i="6"/>
  <c r="E18" i="6"/>
  <c r="E456" i="6"/>
  <c r="E408" i="6"/>
  <c r="E140" i="6"/>
  <c r="E378" i="6"/>
  <c r="E261" i="6"/>
  <c r="E118" i="6"/>
  <c r="E260" i="6"/>
  <c r="E45" i="6"/>
  <c r="E425" i="6"/>
  <c r="E179" i="6"/>
  <c r="E238" i="6"/>
  <c r="E245" i="6"/>
  <c r="E167" i="6"/>
  <c r="E28" i="6"/>
  <c r="E172" i="6"/>
  <c r="E344" i="6"/>
  <c r="E239" i="6"/>
  <c r="E452" i="6"/>
  <c r="E65" i="6"/>
  <c r="E444" i="6"/>
  <c r="E16" i="6"/>
  <c r="E178" i="6"/>
  <c r="E130" i="6"/>
  <c r="E60" i="6"/>
  <c r="E347" i="6"/>
  <c r="E242" i="6"/>
  <c r="E332" i="6"/>
  <c r="E324" i="6"/>
  <c r="E12" i="6"/>
  <c r="E263" i="6"/>
  <c r="E225" i="6"/>
  <c r="E323" i="6"/>
  <c r="E447" i="6"/>
  <c r="E348" i="6"/>
  <c r="E211" i="6"/>
  <c r="E232" i="6"/>
  <c r="E70" i="6"/>
  <c r="E464" i="6"/>
  <c r="E162" i="6"/>
  <c r="E195" i="6"/>
  <c r="E401" i="6"/>
  <c r="E423" i="6"/>
  <c r="E189" i="6"/>
  <c r="E84" i="6"/>
  <c r="E380" i="6"/>
  <c r="E426" i="6"/>
  <c r="E410" i="6"/>
  <c r="E362" i="6"/>
  <c r="E186" i="6"/>
  <c r="E36" i="6"/>
  <c r="E200" i="6"/>
  <c r="E372" i="6"/>
  <c r="E389" i="6"/>
  <c r="E14" i="6"/>
  <c r="E287" i="6"/>
  <c r="E314" i="6"/>
  <c r="E104" i="6"/>
  <c r="E327" i="6"/>
  <c r="E199" i="6"/>
  <c r="E437" i="6"/>
  <c r="E438" i="6"/>
  <c r="E409" i="6"/>
  <c r="E355" i="6"/>
  <c r="E170" i="6"/>
  <c r="E91" i="6"/>
  <c r="E96" i="6"/>
  <c r="E114" i="6"/>
  <c r="E300" i="6"/>
  <c r="E451" i="6"/>
  <c r="E458" i="6"/>
  <c r="E26" i="6"/>
  <c r="E75" i="6"/>
  <c r="E201" i="6"/>
  <c r="E38" i="6"/>
  <c r="E317" i="6"/>
  <c r="E67" i="6"/>
  <c r="E321" i="6"/>
  <c r="E184" i="6"/>
  <c r="E337" i="6"/>
  <c r="E42" i="6"/>
  <c r="E249" i="6"/>
  <c r="E415" i="6"/>
  <c r="E192" i="6"/>
  <c r="E109" i="6"/>
  <c r="E338" i="6"/>
  <c r="E121" i="6"/>
  <c r="E266" i="6"/>
  <c r="E143" i="6"/>
  <c r="E299" i="6"/>
  <c r="E19" i="6"/>
  <c r="E471" i="6"/>
  <c r="E361" i="6"/>
  <c r="E24" i="6"/>
  <c r="E366" i="6"/>
  <c r="E161" i="6"/>
  <c r="E270" i="6"/>
  <c r="E214" i="6"/>
  <c r="E441" i="6"/>
  <c r="E322" i="6"/>
  <c r="E235" i="6"/>
  <c r="E385" i="6"/>
  <c r="E461" i="6"/>
  <c r="E394" i="6"/>
  <c r="E97" i="6"/>
  <c r="E403" i="6"/>
  <c r="E420" i="6"/>
  <c r="E271" i="6"/>
  <c r="E359" i="6"/>
  <c r="E283" i="6"/>
  <c r="E405" i="6"/>
  <c r="E360" i="6"/>
  <c r="E137" i="6"/>
  <c r="E386" i="6"/>
  <c r="E457" i="6"/>
  <c r="E329" i="6"/>
  <c r="E273" i="6"/>
  <c r="E328" i="6"/>
  <c r="E72" i="6"/>
  <c r="E128" i="6"/>
  <c r="E176" i="6"/>
  <c r="E13" i="6"/>
  <c r="E363" i="6"/>
  <c r="E126" i="6"/>
  <c r="E152" i="6"/>
  <c r="E180" i="6"/>
  <c r="E59" i="6"/>
  <c r="E129" i="6"/>
  <c r="E34" i="6"/>
  <c r="E455" i="6"/>
  <c r="E435" i="6"/>
  <c r="E382" i="6"/>
  <c r="E430" i="6"/>
  <c r="E390" i="6"/>
  <c r="E132" i="6"/>
  <c r="E102" i="6"/>
  <c r="E243" i="6"/>
  <c r="E402" i="6"/>
  <c r="E93" i="6"/>
  <c r="E133" i="6"/>
  <c r="E98" i="6"/>
  <c r="E217" i="6"/>
  <c r="E89" i="6"/>
  <c r="E272" i="6"/>
  <c r="E258" i="6"/>
  <c r="E470" i="6"/>
  <c r="E209" i="6"/>
  <c r="E436" i="6"/>
  <c r="E416" i="6"/>
  <c r="E73" i="6"/>
  <c r="E442" i="6"/>
  <c r="E227" i="6"/>
  <c r="E288" i="6"/>
  <c r="E131" i="6"/>
  <c r="E379" i="6"/>
  <c r="E246" i="6"/>
  <c r="E459" i="6"/>
  <c r="E391" i="6"/>
  <c r="E37" i="6"/>
  <c r="E241" i="6"/>
  <c r="E113" i="6"/>
  <c r="E22" i="6"/>
  <c r="E316" i="6"/>
  <c r="E439" i="6"/>
  <c r="E276" i="6"/>
  <c r="E373" i="6"/>
  <c r="E190" i="6"/>
  <c r="E117" i="6"/>
  <c r="E221" i="6"/>
  <c r="E103" i="6"/>
  <c r="E445" i="6"/>
  <c r="E387" i="6"/>
  <c r="E398" i="6"/>
  <c r="E142" i="6"/>
  <c r="E443" i="6"/>
  <c r="E90" i="6"/>
  <c r="E94" i="6"/>
  <c r="E312" i="6"/>
  <c r="E333" i="6"/>
  <c r="E191" i="6"/>
  <c r="E311" i="6"/>
  <c r="E175" i="6"/>
  <c r="E111" i="6"/>
  <c r="E68" i="6"/>
  <c r="E388" i="6"/>
  <c r="E377" i="6"/>
  <c r="E290" i="6"/>
  <c r="E460" i="6"/>
  <c r="E244" i="6"/>
  <c r="E62" i="6"/>
  <c r="E406" i="6"/>
  <c r="E58" i="6"/>
  <c r="E145" i="6"/>
  <c r="E296" i="6"/>
  <c r="E86" i="6"/>
  <c r="E146" i="6"/>
  <c r="E230" i="6"/>
  <c r="E298" i="6"/>
  <c r="E340" i="6"/>
  <c r="E234" i="6"/>
  <c r="E135" i="6"/>
  <c r="E468" i="6"/>
  <c r="E187" i="6"/>
  <c r="E418" i="6"/>
  <c r="E265" i="6"/>
  <c r="E79" i="6"/>
  <c r="E155" i="6"/>
  <c r="E279" i="6"/>
  <c r="E74" i="6"/>
  <c r="E353" i="6"/>
  <c r="E286" i="6"/>
  <c r="E115" i="6"/>
  <c r="E64" i="6"/>
  <c r="E356" i="6"/>
  <c r="E251" i="6"/>
  <c r="E136" i="6"/>
  <c r="E165" i="6"/>
  <c r="E213" i="6"/>
  <c r="E233" i="6"/>
  <c r="E99" i="6"/>
  <c r="E17" i="6"/>
  <c r="E139" i="6"/>
  <c r="E364" i="6"/>
  <c r="E349" i="6"/>
  <c r="E46" i="6"/>
  <c r="E285" i="6"/>
  <c r="E127" i="6"/>
  <c r="E81" i="6"/>
  <c r="E153" i="6"/>
  <c r="E429" i="6"/>
  <c r="E281" i="6"/>
  <c r="E212" i="6"/>
  <c r="E396" i="6"/>
  <c r="E23" i="6"/>
  <c r="E40" i="6"/>
  <c r="E164" i="6"/>
  <c r="E49" i="6"/>
  <c r="E168" i="6"/>
  <c r="E303" i="6"/>
  <c r="E159" i="6"/>
  <c r="E404" i="6"/>
  <c r="E381" i="6"/>
  <c r="E320" i="6"/>
  <c r="E29" i="6"/>
  <c r="E182" i="6"/>
  <c r="E248" i="6"/>
  <c r="E183" i="6"/>
  <c r="E204" i="6"/>
  <c r="E289" i="6"/>
  <c r="E112" i="6"/>
  <c r="E229" i="6"/>
  <c r="E308" i="6"/>
  <c r="E77" i="6"/>
  <c r="E370" i="6"/>
  <c r="E125" i="6"/>
  <c r="E257" i="6"/>
  <c r="E10" i="6"/>
  <c r="E434" i="6"/>
  <c r="E412" i="6"/>
  <c r="E306" i="6"/>
  <c r="E220" i="6"/>
  <c r="E427" i="6"/>
  <c r="E368" i="6"/>
  <c r="E7" i="6"/>
  <c r="E80" i="6"/>
  <c r="E307" i="6"/>
  <c r="E417" i="6"/>
  <c r="E8" i="6"/>
  <c r="E371" i="6"/>
  <c r="E174" i="6"/>
  <c r="E66" i="6"/>
  <c r="E259" i="6"/>
  <c r="E47" i="6"/>
  <c r="E465" i="6"/>
  <c r="E256" i="6"/>
  <c r="E57" i="6"/>
  <c r="E210" i="6"/>
  <c r="E205" i="6"/>
  <c r="E277" i="6"/>
  <c r="E267" i="6"/>
  <c r="E138" i="6"/>
  <c r="E400" i="6"/>
  <c r="E407" i="6"/>
  <c r="E123" i="6"/>
  <c r="E194" i="6"/>
  <c r="E100" i="6"/>
  <c r="E39" i="6"/>
  <c r="E150" i="6"/>
  <c r="E278" i="6"/>
  <c r="E399" i="6"/>
  <c r="E198" i="6"/>
  <c r="E32" i="6"/>
  <c r="E63" i="6"/>
  <c r="E149" i="6"/>
  <c r="E462" i="6"/>
  <c r="E422" i="6"/>
  <c r="E107" i="6"/>
  <c r="E106" i="6"/>
  <c r="E147" i="6"/>
  <c r="E433" i="6"/>
  <c r="E216" i="6"/>
  <c r="E224" i="6"/>
  <c r="E116" i="6"/>
  <c r="E446" i="6"/>
  <c r="E269" i="6"/>
  <c r="E206" i="6"/>
  <c r="E262" i="6"/>
  <c r="E54" i="6"/>
  <c r="E156" i="6"/>
  <c r="E31" i="6"/>
  <c r="E151" i="6"/>
  <c r="E440" i="6"/>
  <c r="E252" i="6"/>
  <c r="E301" i="6"/>
  <c r="E304" i="6"/>
  <c r="E177" i="6"/>
  <c r="E330" i="6"/>
  <c r="E50" i="6"/>
  <c r="E203" i="6"/>
  <c r="E44" i="6"/>
  <c r="E469" i="6"/>
  <c r="E431" i="6"/>
  <c r="E157" i="6"/>
  <c r="E247" i="6"/>
  <c r="E397" i="6"/>
  <c r="E92" i="6"/>
  <c r="E119" i="6"/>
  <c r="E376" i="6"/>
  <c r="E413" i="6"/>
  <c r="E30" i="6"/>
  <c r="E82" i="6"/>
  <c r="E3" i="6"/>
  <c r="E472" i="6" l="1"/>
</calcChain>
</file>

<file path=xl/sharedStrings.xml><?xml version="1.0" encoding="utf-8"?>
<sst xmlns="http://schemas.openxmlformats.org/spreadsheetml/2006/main" count="50570" uniqueCount="1462">
  <si>
    <t>Teso La Monja</t>
  </si>
  <si>
    <t>Tinto</t>
  </si>
  <si>
    <t>Toro</t>
  </si>
  <si>
    <t>Toro Red</t>
  </si>
  <si>
    <t>Artadi</t>
  </si>
  <si>
    <t>Vina El Pison</t>
  </si>
  <si>
    <t>Tempranillo</t>
  </si>
  <si>
    <t>Vega Sicilia</t>
  </si>
  <si>
    <t>Unico</t>
  </si>
  <si>
    <t>Ribera del Duero</t>
  </si>
  <si>
    <t>Ribera Del Duero Red</t>
  </si>
  <si>
    <t>Pago de Carraovejas</t>
  </si>
  <si>
    <t>El Anejon</t>
  </si>
  <si>
    <t>Toro Albala</t>
  </si>
  <si>
    <t>Don PX Convento Seleccion</t>
  </si>
  <si>
    <t>Montilla-Moriles</t>
  </si>
  <si>
    <t>Pedro Ximenez</t>
  </si>
  <si>
    <t>Cuesta de Las Liebres</t>
  </si>
  <si>
    <t>Bodegas El Nido</t>
  </si>
  <si>
    <t>El Nido</t>
  </si>
  <si>
    <t>Jumilla</t>
  </si>
  <si>
    <t>Red</t>
  </si>
  <si>
    <t>Valdespino</t>
  </si>
  <si>
    <t>Toneles Moscatel</t>
  </si>
  <si>
    <t>N.V.</t>
  </si>
  <si>
    <t>Jerez-Xeres-Sherry</t>
  </si>
  <si>
    <t>Sherry</t>
  </si>
  <si>
    <t>Dominio de Pingus</t>
  </si>
  <si>
    <t>Pingus</t>
  </si>
  <si>
    <t>Don PX Pedro Ximenez</t>
  </si>
  <si>
    <t>Alvaro Palacios</t>
  </si>
  <si>
    <t>L'Ermita Velles Vinyes Priorat</t>
  </si>
  <si>
    <t>Priorato</t>
  </si>
  <si>
    <t>Priorat Red</t>
  </si>
  <si>
    <t>Ordonez</t>
  </si>
  <si>
    <t>Vatan Arena Tinta de Toro</t>
  </si>
  <si>
    <t>Bodegas Valduero</t>
  </si>
  <si>
    <t>Ribera Del Duero Gran Reserva 12 Anos</t>
  </si>
  <si>
    <t>Vina Sastre</t>
  </si>
  <si>
    <t>Pesus Ribera del Duero</t>
  </si>
  <si>
    <t>Sierra Cantabria</t>
  </si>
  <si>
    <t>Magico</t>
  </si>
  <si>
    <t>Rioja</t>
  </si>
  <si>
    <t>Rioja Red</t>
  </si>
  <si>
    <t>Descendientes de J. Palacios</t>
  </si>
  <si>
    <t>La Faraona Bierzo (Corullon)</t>
  </si>
  <si>
    <t>Bierzo</t>
  </si>
  <si>
    <t>La Rioja Alta</t>
  </si>
  <si>
    <t>Gran Reserva 890</t>
  </si>
  <si>
    <t>Valbuena 5o</t>
  </si>
  <si>
    <t>Marques de Murrieta</t>
  </si>
  <si>
    <t>Castillo Ygay Gran Reserva Especial Blanco</t>
  </si>
  <si>
    <t>Rioja White</t>
  </si>
  <si>
    <t>Vinedos de Paganos</t>
  </si>
  <si>
    <t>La Nieta</t>
  </si>
  <si>
    <t>Emilio Moro</t>
  </si>
  <si>
    <t>Malleolus de Valderramiro</t>
  </si>
  <si>
    <t>Malleolus de Sanchomartin</t>
  </si>
  <si>
    <t>Alabaster</t>
  </si>
  <si>
    <t>Quinta de la Quietud</t>
  </si>
  <si>
    <t>La Mula de la Quietud</t>
  </si>
  <si>
    <t>Bodegas Mauro</t>
  </si>
  <si>
    <t>Terreus Paraje de Cueva Baja</t>
  </si>
  <si>
    <t>Castilla y Leon</t>
  </si>
  <si>
    <t>Bodega Contador (Benjamin Romeo)</t>
  </si>
  <si>
    <t>Contador Rioja</t>
  </si>
  <si>
    <t>Remirez de Ganuza</t>
  </si>
  <si>
    <t>Maria Remirez de Ganuza</t>
  </si>
  <si>
    <t>Bodegas San Roman</t>
  </si>
  <si>
    <t>Cartago Paraje de Pozo</t>
  </si>
  <si>
    <t>Pago de Los Capellanes</t>
  </si>
  <si>
    <t>Parcela El Picon Tinto</t>
  </si>
  <si>
    <t>Bodega Numanthia</t>
  </si>
  <si>
    <t>Termanthia</t>
  </si>
  <si>
    <t>Clon De La Familia</t>
  </si>
  <si>
    <t>Alto Moncayo</t>
  </si>
  <si>
    <t>Aquilon Garnacha</t>
  </si>
  <si>
    <t>Campo de Borja</t>
  </si>
  <si>
    <t>Grenache</t>
  </si>
  <si>
    <t>Quinon de Valmira</t>
  </si>
  <si>
    <t>Mas Doix</t>
  </si>
  <si>
    <t>1902 Centenary Carignan Priorat</t>
  </si>
  <si>
    <t>Finca Moncloa</t>
  </si>
  <si>
    <t>Tintilla de Rota</t>
  </si>
  <si>
    <t>Cadiz</t>
  </si>
  <si>
    <t>NA</t>
  </si>
  <si>
    <t>Bodegas Roda</t>
  </si>
  <si>
    <t>Cirsion Rioja</t>
  </si>
  <si>
    <t>Martinet</t>
  </si>
  <si>
    <t>Cami Pesseroles</t>
  </si>
  <si>
    <t>Recaredo</t>
  </si>
  <si>
    <t>Turo d'en Mota</t>
  </si>
  <si>
    <t>Cava</t>
  </si>
  <si>
    <t>Clos Erasmus</t>
  </si>
  <si>
    <t>Priorat</t>
  </si>
  <si>
    <t>Barbadillo</t>
  </si>
  <si>
    <t>Reliquia Palo Cortado Sherry</t>
  </si>
  <si>
    <t>Jerez Palo Cortado</t>
  </si>
  <si>
    <t>Gonzalez-Byass</t>
  </si>
  <si>
    <t>Anada Palo Cortado 1987</t>
  </si>
  <si>
    <t>Daphne Glorian Red</t>
  </si>
  <si>
    <t>Bodegas Amaren</t>
  </si>
  <si>
    <t>El Regollar</t>
  </si>
  <si>
    <t>Alvear</t>
  </si>
  <si>
    <t>Abuelo Diego Palo Cortado</t>
  </si>
  <si>
    <t>Equipo Navazos</t>
  </si>
  <si>
    <t>La Bota 78 de Oloroso</t>
  </si>
  <si>
    <t>Manzanilla</t>
  </si>
  <si>
    <t>Morca</t>
  </si>
  <si>
    <t>Touran</t>
  </si>
  <si>
    <t>Territorio Luthier</t>
  </si>
  <si>
    <t>Luthier Gran Reserva</t>
  </si>
  <si>
    <t>Rafael Palacios</t>
  </si>
  <si>
    <t>Sorte O Soro Val do Bibei</t>
  </si>
  <si>
    <t>Valdeorras</t>
  </si>
  <si>
    <t>Reserva Particular de Recaredo Brut Nature</t>
  </si>
  <si>
    <t>Terra Remota</t>
  </si>
  <si>
    <t>Usted</t>
  </si>
  <si>
    <t>Emporda</t>
  </si>
  <si>
    <t>Dehesa de Los Canonigos</t>
  </si>
  <si>
    <t>Gran Reserva</t>
  </si>
  <si>
    <t>Regina Vides Ribera del Duero</t>
  </si>
  <si>
    <t>Miguel Merino</t>
  </si>
  <si>
    <t>La Loma</t>
  </si>
  <si>
    <t>Rioja Alta</t>
  </si>
  <si>
    <t>Gutierrez de la Vega</t>
  </si>
  <si>
    <t>Recondita Armonia Monastrell Dulce</t>
  </si>
  <si>
    <t>Alicante</t>
  </si>
  <si>
    <t>Castillo Ygay Gran Reserva Especial Tinto</t>
  </si>
  <si>
    <t>Alion</t>
  </si>
  <si>
    <t>Aalto</t>
  </si>
  <si>
    <t>PS (Pagos Seleccionados) Ribera del Duero</t>
  </si>
  <si>
    <t>Flor de Pingus</t>
  </si>
  <si>
    <t>Carmelo Rodero</t>
  </si>
  <si>
    <t>Pago De Valtarrena</t>
  </si>
  <si>
    <t>Dominio del Bendito</t>
  </si>
  <si>
    <t>El Titan del Bendito</t>
  </si>
  <si>
    <t>Dalmau Rioja</t>
  </si>
  <si>
    <t>Finca el Bosque</t>
  </si>
  <si>
    <t>Pago de Santa Cruz</t>
  </si>
  <si>
    <t>Mas d'en Gil</t>
  </si>
  <si>
    <t>Clos Fonta Priorat</t>
  </si>
  <si>
    <t>Casa Castillo</t>
  </si>
  <si>
    <t>Cuvee N Vinas Viejas</t>
  </si>
  <si>
    <t>Matarromera</t>
  </si>
  <si>
    <t>Ribera del Duero Prestigio Pago de las Solanas</t>
  </si>
  <si>
    <t>Nin-Ortiz</t>
  </si>
  <si>
    <t>Nit de Nin Mas d'en Cacador</t>
  </si>
  <si>
    <t>VS</t>
  </si>
  <si>
    <t>Vinas del Vero</t>
  </si>
  <si>
    <t>Blecua Somontano</t>
  </si>
  <si>
    <t>Somontano</t>
  </si>
  <si>
    <t>Marques de Riscal</t>
  </si>
  <si>
    <t>Frank Gehry Selection</t>
  </si>
  <si>
    <t>Arzuaga</t>
  </si>
  <si>
    <t>Amaya Arzuaga (Coleccion)</t>
  </si>
  <si>
    <t>Bodegas Mas Alta</t>
  </si>
  <si>
    <t>La Creu Alta</t>
  </si>
  <si>
    <t>Dominio de Calogia</t>
  </si>
  <si>
    <t>Tomas Postigo</t>
  </si>
  <si>
    <t>5o Ano Ribera del Duero Tinto</t>
  </si>
  <si>
    <t>Cal Pla</t>
  </si>
  <si>
    <t>Planots Priorat</t>
  </si>
  <si>
    <t>Ossian</t>
  </si>
  <si>
    <t>Capitel</t>
  </si>
  <si>
    <t>Verdejo</t>
  </si>
  <si>
    <t>Gran Arzuaga Ribera del Duero</t>
  </si>
  <si>
    <t>Cepa 21</t>
  </si>
  <si>
    <t>Horcajo</t>
  </si>
  <si>
    <t>Bodegas Vilano</t>
  </si>
  <si>
    <t>Allende</t>
  </si>
  <si>
    <t>Aurus</t>
  </si>
  <si>
    <t>Costers del Siurana</t>
  </si>
  <si>
    <t>Trasnocho</t>
  </si>
  <si>
    <t>Tierra Alta de 2 Racimos Gran Reserva</t>
  </si>
  <si>
    <t>Reserva Especial Ribera del Duero</t>
  </si>
  <si>
    <t>Hacienda Monasterio</t>
  </si>
  <si>
    <t>Reserva Especial</t>
  </si>
  <si>
    <t>Gran Buig Priorat</t>
  </si>
  <si>
    <t>Castillo Perelada</t>
  </si>
  <si>
    <t>Finca Garbet</t>
  </si>
  <si>
    <t>Syrah</t>
  </si>
  <si>
    <t>Osborne</t>
  </si>
  <si>
    <t>Solera India Oloroso Rare Sherry</t>
  </si>
  <si>
    <t>Amancio</t>
  </si>
  <si>
    <t>Gines Liebana Pedro Ximenez</t>
  </si>
  <si>
    <t>Don PX Seleccion</t>
  </si>
  <si>
    <t>Reserva</t>
  </si>
  <si>
    <t>Ysios</t>
  </si>
  <si>
    <t>Finca Las Naves</t>
  </si>
  <si>
    <t>Marques de Grinon</t>
  </si>
  <si>
    <t>AAA</t>
  </si>
  <si>
    <t>Dominio de Valdepusa</t>
  </si>
  <si>
    <t>Contino</t>
  </si>
  <si>
    <t>Vina del Olivo</t>
  </si>
  <si>
    <t>Les Aubaguetes Priorat</t>
  </si>
  <si>
    <t>Gramona</t>
  </si>
  <si>
    <t>Cava Enoteca Finca La Plana Brut Nature</t>
  </si>
  <si>
    <t>Dominio del Aguila</t>
  </si>
  <si>
    <t>Gran Reserva Penas Aladas</t>
  </si>
  <si>
    <t>Hacienda Solano</t>
  </si>
  <si>
    <t>Pena Lobera</t>
  </si>
  <si>
    <t>Francisco Garcia Perez</t>
  </si>
  <si>
    <t>Adega do Moucho Treixadura</t>
  </si>
  <si>
    <t>Ribeiro</t>
  </si>
  <si>
    <t>Anima Negra</t>
  </si>
  <si>
    <t>Son Negre</t>
  </si>
  <si>
    <t>Mallorca</t>
  </si>
  <si>
    <t>Castano</t>
  </si>
  <si>
    <t>Casa Cisca Monastrell</t>
  </si>
  <si>
    <t>Yecla</t>
  </si>
  <si>
    <t>Monastrell</t>
  </si>
  <si>
    <t>Moncerbal Bierzo (Corullon)</t>
  </si>
  <si>
    <t>Mencia</t>
  </si>
  <si>
    <t>Cigales</t>
  </si>
  <si>
    <t>Castillo de Cuzcurrita</t>
  </si>
  <si>
    <t>Cerrado del Castillo Rioja</t>
  </si>
  <si>
    <t>Oxer Wines</t>
  </si>
  <si>
    <t>Kalamity Rioja</t>
  </si>
  <si>
    <t>Bodegas Yuste</t>
  </si>
  <si>
    <t>Conde de Aldama Amontillado</t>
  </si>
  <si>
    <t>Bodegas 6o Elemento - Vino Sexto Elemento</t>
  </si>
  <si>
    <t>Respeto</t>
  </si>
  <si>
    <t>Utiel-Requena</t>
  </si>
  <si>
    <t>El Garnacho Viejo de la Familia Acha</t>
  </si>
  <si>
    <t>Ribera del Duero Prestigio</t>
  </si>
  <si>
    <t>Casal de Arman</t>
  </si>
  <si>
    <t>La Poza de Ballesteros</t>
  </si>
  <si>
    <t>Reserva Rioja (Finca Ygay)</t>
  </si>
  <si>
    <t>Vall Llach</t>
  </si>
  <si>
    <t>Idus</t>
  </si>
  <si>
    <t>Pago de Larrainzar</t>
  </si>
  <si>
    <t>Rosado de Larrainzar</t>
  </si>
  <si>
    <t>Navarra</t>
  </si>
  <si>
    <t>Valdafoz Bierzo (Corullon)</t>
  </si>
  <si>
    <t>Ukan Winery</t>
  </si>
  <si>
    <t>Rioja Alavesa</t>
  </si>
  <si>
    <t>Vina Real</t>
  </si>
  <si>
    <t>Rioja Gran Reserva</t>
  </si>
  <si>
    <t>Dominio de Atauta</t>
  </si>
  <si>
    <t>Valdegatiles Ribera del Duero</t>
  </si>
  <si>
    <t>Micro Bio (MicroBio)</t>
  </si>
  <si>
    <t>Respublica Verdejo</t>
  </si>
  <si>
    <t>Terroir Al Limit Soc. Lda</t>
  </si>
  <si>
    <t>Les Tosses</t>
  </si>
  <si>
    <t>Finca Torremilanos</t>
  </si>
  <si>
    <t>Torremilanos Coleccion Ribera del Duero</t>
  </si>
  <si>
    <t>El Carretil</t>
  </si>
  <si>
    <t>Huerta de Albala</t>
  </si>
  <si>
    <t>Taberner No. 1</t>
  </si>
  <si>
    <t>Gomez Cruzado</t>
  </si>
  <si>
    <t>Vina Motulleri</t>
  </si>
  <si>
    <t>Castell d'Encus</t>
  </si>
  <si>
    <t>Saktih</t>
  </si>
  <si>
    <t>Costers del Segre</t>
  </si>
  <si>
    <t>Abadia Retuerta</t>
  </si>
  <si>
    <t>Cuvee Palomar</t>
  </si>
  <si>
    <t>Sardon de Duero</t>
  </si>
  <si>
    <t>Enate</t>
  </si>
  <si>
    <t>Uno Tinto</t>
  </si>
  <si>
    <t>Benjamin de Rothschild - Vega Sicilia</t>
  </si>
  <si>
    <t>Macan</t>
  </si>
  <si>
    <t>1903 Centenary Grenache</t>
  </si>
  <si>
    <t>Bodegas Aragonesas</t>
  </si>
  <si>
    <t>Galiano Seleccion Especial</t>
  </si>
  <si>
    <t>Telmo Rodriguez</t>
  </si>
  <si>
    <t>Molino Real</t>
  </si>
  <si>
    <t>Malaga</t>
  </si>
  <si>
    <t>Acustic Celler</t>
  </si>
  <si>
    <t>Etern Vinyes Molt Velles</t>
  </si>
  <si>
    <t>Vina Pedrosa</t>
  </si>
  <si>
    <t>40 Aniversario Gran Reserva</t>
  </si>
  <si>
    <t>Solera BC-200</t>
  </si>
  <si>
    <t>Corpinnat Enoteca Reserva Particular de Recaredo</t>
  </si>
  <si>
    <t>Cataluna</t>
  </si>
  <si>
    <t>Sparkling</t>
  </si>
  <si>
    <t>Pintia</t>
  </si>
  <si>
    <t>Clio</t>
  </si>
  <si>
    <t>Garnacha</t>
  </si>
  <si>
    <t>Parcela El Nogal Tinto</t>
  </si>
  <si>
    <t>Belondrade</t>
  </si>
  <si>
    <t>Belondrade y Lurton</t>
  </si>
  <si>
    <t>Rueda</t>
  </si>
  <si>
    <t>Rioja Reserva</t>
  </si>
  <si>
    <t>Muga</t>
  </si>
  <si>
    <t>Prado Enea Gran Reserva</t>
  </si>
  <si>
    <t>Clos Mogador</t>
  </si>
  <si>
    <t>Bodegas Tradicion</t>
  </si>
  <si>
    <t>Pedro Ximenez Tradicion 20 Years Old Vos</t>
  </si>
  <si>
    <t>Jerez Pedro Ximenes (PX)</t>
  </si>
  <si>
    <t>Torre Muga</t>
  </si>
  <si>
    <t>Aro</t>
  </si>
  <si>
    <t>Senorio de San Vicente</t>
  </si>
  <si>
    <t>San Vicente Rioja</t>
  </si>
  <si>
    <t>Ribera del Duero TSM</t>
  </si>
  <si>
    <t>Ribera Del Duero Reserva Premium 6 Anos</t>
  </si>
  <si>
    <t>Clos de L'Obac</t>
  </si>
  <si>
    <t>Reserva Ribera del Duero</t>
  </si>
  <si>
    <t>Francisco Barona</t>
  </si>
  <si>
    <t>Ribera Del Duero</t>
  </si>
  <si>
    <t>Juan Gil</t>
  </si>
  <si>
    <t>Bruto</t>
  </si>
  <si>
    <t>Lan</t>
  </si>
  <si>
    <t>Culmen Reserva Rioja</t>
  </si>
  <si>
    <t>R. Lopez de Heredia</t>
  </si>
  <si>
    <t>Vina Tondonia Gran Reserva</t>
  </si>
  <si>
    <t>Petit Verdot</t>
  </si>
  <si>
    <t>Clos Martinet</t>
  </si>
  <si>
    <t>Adama Wines</t>
  </si>
  <si>
    <t>Milsetentayseis</t>
  </si>
  <si>
    <t>Espectacle del Montsant</t>
  </si>
  <si>
    <t>Montsant</t>
  </si>
  <si>
    <t>Montsant Red</t>
  </si>
  <si>
    <t>Tinto Pesquera</t>
  </si>
  <si>
    <t>Millenium Gran Reserva</t>
  </si>
  <si>
    <t>Finca Dofi</t>
  </si>
  <si>
    <t>Gran Reserva Ribera del Duero</t>
  </si>
  <si>
    <t>Ferrer Bobet</t>
  </si>
  <si>
    <t>Seleccio Especial Vinyes Velles</t>
  </si>
  <si>
    <t>Calvario Rioja</t>
  </si>
  <si>
    <t>Ribera del Duero Una Cepa I</t>
  </si>
  <si>
    <t>Familia Torres</t>
  </si>
  <si>
    <t>Grans Muralles</t>
  </si>
  <si>
    <t>Conca de Barbera</t>
  </si>
  <si>
    <t>Pazo Barrantes</t>
  </si>
  <si>
    <t>Gran Vino Albarino</t>
  </si>
  <si>
    <t>Rias Baixas</t>
  </si>
  <si>
    <t>Albarino</t>
  </si>
  <si>
    <t>Tio Pepe</t>
  </si>
  <si>
    <t>Cuatro Palmas Amontillado</t>
  </si>
  <si>
    <t>Jerez Amontillado</t>
  </si>
  <si>
    <t>Pago Garduna</t>
  </si>
  <si>
    <t>La Cueva del Contador Rioja</t>
  </si>
  <si>
    <t>Solera 1830 Pedro Ximenez</t>
  </si>
  <si>
    <t>Que Bonito Cacareaba Blanco</t>
  </si>
  <si>
    <t>Baron de Chirel Rioja Reserva</t>
  </si>
  <si>
    <t>Emeritvs (Emeritus)</t>
  </si>
  <si>
    <t>Cruz de Alba</t>
  </si>
  <si>
    <t>Finca Los Hoyales Ribera del Duero</t>
  </si>
  <si>
    <t>Emilio Rojo</t>
  </si>
  <si>
    <t>Blanco</t>
  </si>
  <si>
    <t>La Basseta</t>
  </si>
  <si>
    <t>Territorio Luthier Reserva</t>
  </si>
  <si>
    <t>Dominio de Es</t>
  </si>
  <si>
    <t>Vinas Viejas de Soria Ribera Del Duero</t>
  </si>
  <si>
    <t>Pago de Santa Cruz Gran Reserva Ribera del Duero</t>
  </si>
  <si>
    <t>As Sortes Val do Bibei Godello</t>
  </si>
  <si>
    <t>Jesus Madrazo</t>
  </si>
  <si>
    <t>Seleccion Rioja</t>
  </si>
  <si>
    <t>Millenium Reserva</t>
  </si>
  <si>
    <t>Bodegas Naluar &amp; Acediano</t>
  </si>
  <si>
    <t>Acediano</t>
  </si>
  <si>
    <t>Marques de Caceres</t>
  </si>
  <si>
    <t>Gaudium</t>
  </si>
  <si>
    <t>Trus</t>
  </si>
  <si>
    <t>Pico de Luyas</t>
  </si>
  <si>
    <t>Grandes Anadas Rioja</t>
  </si>
  <si>
    <t>Mestres</t>
  </si>
  <si>
    <t>Mas Via Gran Reserva Brut</t>
  </si>
  <si>
    <t>Chivite</t>
  </si>
  <si>
    <t>Navarra Coleccion 125 Blanco</t>
  </si>
  <si>
    <t>Chardonnay</t>
  </si>
  <si>
    <t>Chardonnay Uno</t>
  </si>
  <si>
    <t>Don PX Vieja Cosecha</t>
  </si>
  <si>
    <t>Bodega Ribas</t>
  </si>
  <si>
    <t>Vinas del Cenit</t>
  </si>
  <si>
    <t>Cenit</t>
  </si>
  <si>
    <t>Tierra del Vino de Zamora</t>
  </si>
  <si>
    <t>Mas del Serral</t>
  </si>
  <si>
    <t>Penedes</t>
  </si>
  <si>
    <t>Cervoles</t>
  </si>
  <si>
    <t>Estrats</t>
  </si>
  <si>
    <t>Diez Merito</t>
  </si>
  <si>
    <t>Fino Imperial Amontillado 30 Anos</t>
  </si>
  <si>
    <t>Coliseo Amontillado VORS</t>
  </si>
  <si>
    <t>Vina Tondonia Gran Reserva Blanco</t>
  </si>
  <si>
    <t>Marques de Burgos</t>
  </si>
  <si>
    <t>Penafiel</t>
  </si>
  <si>
    <t>Mironia Black Edition Tempranillo</t>
  </si>
  <si>
    <t>Miserere</t>
  </si>
  <si>
    <t>Tobia</t>
  </si>
  <si>
    <t>Alma Tobia Rioja</t>
  </si>
  <si>
    <t>Tresmano - Tr3smano</t>
  </si>
  <si>
    <t>Tm</t>
  </si>
  <si>
    <t>Doix</t>
  </si>
  <si>
    <t>Sei Solo</t>
  </si>
  <si>
    <t>Finca Villacreces</t>
  </si>
  <si>
    <t>Nebro Ribera del Duero</t>
  </si>
  <si>
    <t>Virgen de la Asuncion</t>
  </si>
  <si>
    <t>El Canto del Angel</t>
  </si>
  <si>
    <t>Rioja Blanco Reserva</t>
  </si>
  <si>
    <t>Romate</t>
  </si>
  <si>
    <t>Cayetano del Pino Viejisimo Palo Cortado</t>
  </si>
  <si>
    <t>Sara Perez y Rene Barbier</t>
  </si>
  <si>
    <t>Gratallops Partida Bellvisos</t>
  </si>
  <si>
    <t>Dehesa del Carrizal</t>
  </si>
  <si>
    <t>Coleccion Privada</t>
  </si>
  <si>
    <t>Tarsus</t>
  </si>
  <si>
    <t>Finca El Canto</t>
  </si>
  <si>
    <t>Finca Cascorrales</t>
  </si>
  <si>
    <t>Rioja Gran Reserva 904</t>
  </si>
  <si>
    <t>Beronia</t>
  </si>
  <si>
    <t>Monte Real</t>
  </si>
  <si>
    <t>Marques de Poley Amontillado Seleccion 1951</t>
  </si>
  <si>
    <t>Divina Proporcion</t>
  </si>
  <si>
    <t>Platon Tinto</t>
  </si>
  <si>
    <t>Vina al Lado de la Casa</t>
  </si>
  <si>
    <t>Altos de Las Gateras Monastrell</t>
  </si>
  <si>
    <t>Canta la Perdiz</t>
  </si>
  <si>
    <t>Marques de la Concordia</t>
  </si>
  <si>
    <t>Marques de la Concordia VSG Premium (formerly Hacienda de Susar Rioja)</t>
  </si>
  <si>
    <t>Agusti Torello Mata</t>
  </si>
  <si>
    <t>Cava Kripta Gran Reserva Brut Nature</t>
  </si>
  <si>
    <t>Alba de Miros Rueda Verdejo</t>
  </si>
  <si>
    <t>Dominio de Cair</t>
  </si>
  <si>
    <t>Veigamoura</t>
  </si>
  <si>
    <t>Vizcarra</t>
  </si>
  <si>
    <t>Celia</t>
  </si>
  <si>
    <t>Legaris</t>
  </si>
  <si>
    <t>Calmo</t>
  </si>
  <si>
    <t>Federico Paternina</t>
  </si>
  <si>
    <t>Vinicola Real</t>
  </si>
  <si>
    <t>Confesor Rioja</t>
  </si>
  <si>
    <t>Losada</t>
  </si>
  <si>
    <t>La Bienquerida</t>
  </si>
  <si>
    <t>Clos d'Agon</t>
  </si>
  <si>
    <t>Seleccion Especial</t>
  </si>
  <si>
    <t>Sacristia AB</t>
  </si>
  <si>
    <t>Saca Unica</t>
  </si>
  <si>
    <t>Uvaguilera Aguilera</t>
  </si>
  <si>
    <t>Palomero</t>
  </si>
  <si>
    <t>Grano a Grano</t>
  </si>
  <si>
    <t>Emilio Hidalgo</t>
  </si>
  <si>
    <t>Santa Ana Pedro Ximenez 1861</t>
  </si>
  <si>
    <t>Altos del Terral</t>
  </si>
  <si>
    <t>Cuvee Julia Ribera del Duero</t>
  </si>
  <si>
    <t>Las Lamas Bierzo (Corullon)</t>
  </si>
  <si>
    <t>200 Monges Rioja Reserva Seleccion Especial</t>
  </si>
  <si>
    <t>El Regajal</t>
  </si>
  <si>
    <t>Galia Clos Santuy</t>
  </si>
  <si>
    <t>Valderiz</t>
  </si>
  <si>
    <t>Tomas Esteban</t>
  </si>
  <si>
    <t>Jose Pariente</t>
  </si>
  <si>
    <t>Finca Las Comas Verdejo</t>
  </si>
  <si>
    <t>Amos Baneres</t>
  </si>
  <si>
    <t>Diables</t>
  </si>
  <si>
    <t>Scala Dei</t>
  </si>
  <si>
    <t>St Antoni de Scala Dei Priorat</t>
  </si>
  <si>
    <t>Valdegines</t>
  </si>
  <si>
    <t>Bodegas Valdelana</t>
  </si>
  <si>
    <t>Seda de Oro Reserva</t>
  </si>
  <si>
    <t>Abel Mendoza Monge</t>
  </si>
  <si>
    <t>Grano a Grano Graciano - Garnacha</t>
  </si>
  <si>
    <t>Carraquintana de Amaren</t>
  </si>
  <si>
    <t>Anayon</t>
  </si>
  <si>
    <t>Garnacha Parcela 81 Vinas Viejas</t>
  </si>
  <si>
    <t>Carinena</t>
  </si>
  <si>
    <t>Cava Enoteca Finca de L'Origen Brut Nature</t>
  </si>
  <si>
    <t>Sierra Salinas</t>
  </si>
  <si>
    <t>Salinas 1237</t>
  </si>
  <si>
    <t>Cabernet Sauvignon</t>
  </si>
  <si>
    <t>Vinos Sanz</t>
  </si>
  <si>
    <t>Finca La Colina Sauvignon Blanc</t>
  </si>
  <si>
    <t>Sauvignon Blanc</t>
  </si>
  <si>
    <t>Cerro San Cristobal</t>
  </si>
  <si>
    <t>Dominio del Verso Red Blend</t>
  </si>
  <si>
    <t>Condado de Huelva</t>
  </si>
  <si>
    <t>Altos de Rioja</t>
  </si>
  <si>
    <t>Bodegas Celler Francisco Castillo - Clos Dominic</t>
  </si>
  <si>
    <t>Vinyes Altes Porrera</t>
  </si>
  <si>
    <t>La Vinya del Vuit</t>
  </si>
  <si>
    <t>La Vinya del Vuit (8)</t>
  </si>
  <si>
    <t>Venus la Universal</t>
  </si>
  <si>
    <t>Venus de la Figuera</t>
  </si>
  <si>
    <t>Pedralonga</t>
  </si>
  <si>
    <t>Vendetta</t>
  </si>
  <si>
    <t>Ribera del Duero Reserva</t>
  </si>
  <si>
    <t>Malleolus</t>
  </si>
  <si>
    <t>Seleccion Especial (Reserva)</t>
  </si>
  <si>
    <t>Cosecha</t>
  </si>
  <si>
    <t>Vina Ardanza Reserva</t>
  </si>
  <si>
    <t>Roda I Reserva Rioja</t>
  </si>
  <si>
    <t>3er Ano Ribera del Duero Tinto</t>
  </si>
  <si>
    <t>Macan Clasico</t>
  </si>
  <si>
    <t>Atalaya</t>
  </si>
  <si>
    <t>Alaya Tierra (Old Vines Vieilles Vignes)</t>
  </si>
  <si>
    <t>Almansa</t>
  </si>
  <si>
    <t>Matsu</t>
  </si>
  <si>
    <t>El Viejo</t>
  </si>
  <si>
    <t>Marques de Vargas</t>
  </si>
  <si>
    <t>Hacienda Pradolagar</t>
  </si>
  <si>
    <t>200 Monges Rioja Reserva</t>
  </si>
  <si>
    <t>Reserva Tinto</t>
  </si>
  <si>
    <t>Jumilla Blue Label</t>
  </si>
  <si>
    <t>Palo Cortado Tradicion Vors 30 Years Sherry</t>
  </si>
  <si>
    <t>Volver</t>
  </si>
  <si>
    <t>Triga</t>
  </si>
  <si>
    <t>Amontillado Tradicion Vors 30 Years</t>
  </si>
  <si>
    <t>Victorino</t>
  </si>
  <si>
    <t>Reserva Privada Rioja</t>
  </si>
  <si>
    <t>Pago Negralada</t>
  </si>
  <si>
    <t>Tridente</t>
  </si>
  <si>
    <t>Rejon Tempranillo</t>
  </si>
  <si>
    <t>Ausas</t>
  </si>
  <si>
    <t>Interpretacion</t>
  </si>
  <si>
    <t>Vendimia</t>
  </si>
  <si>
    <t>Priorat Vinyes Velles</t>
  </si>
  <si>
    <t>Tempranillo Reserva</t>
  </si>
  <si>
    <t>Cream Tradicion Vos 20 Years</t>
  </si>
  <si>
    <t>Jerez Cream</t>
  </si>
  <si>
    <t>Vatan Tinta de Toro</t>
  </si>
  <si>
    <t>Cillar de Silos</t>
  </si>
  <si>
    <t>Dominio del Pidio</t>
  </si>
  <si>
    <t>Imperial</t>
  </si>
  <si>
    <t>Ramos-Paul</t>
  </si>
  <si>
    <t>Pagos Viejos</t>
  </si>
  <si>
    <t>An</t>
  </si>
  <si>
    <t>Numanthia</t>
  </si>
  <si>
    <t>Bodega de Bardos</t>
  </si>
  <si>
    <t>Suprema 30 Meses</t>
  </si>
  <si>
    <t>Rodriguez Sanzo</t>
  </si>
  <si>
    <t>Whisba Tempranillo Aged 18 Months in Whisky Barrels</t>
  </si>
  <si>
    <t>A Mano Rioja</t>
  </si>
  <si>
    <t>200 Monges Rioja Gran Reserva</t>
  </si>
  <si>
    <t>Antidoto</t>
  </si>
  <si>
    <t>La Hormiga de Antidoto</t>
  </si>
  <si>
    <t>Le Domaine Blanco de Guarda</t>
  </si>
  <si>
    <t>Bosque de Matasnos</t>
  </si>
  <si>
    <t>Valencia</t>
  </si>
  <si>
    <t>Altanza</t>
  </si>
  <si>
    <t>Lealtanza Coleccion de Artistas Espanoles Sorolla</t>
  </si>
  <si>
    <t>Remelluri</t>
  </si>
  <si>
    <t>Granja Gran Reserva Rioja</t>
  </si>
  <si>
    <t>Perinet</t>
  </si>
  <si>
    <t>Perez Pascuas Gran Reserva Seleccion</t>
  </si>
  <si>
    <t>El Puntido Gran Reserva</t>
  </si>
  <si>
    <t>Cuvee Old Vines Unfiltered</t>
  </si>
  <si>
    <t>La Vicalanda</t>
  </si>
  <si>
    <t>Monovar</t>
  </si>
  <si>
    <t>Fondillon</t>
  </si>
  <si>
    <t>Alvaro Domecq</t>
  </si>
  <si>
    <t>1730 Pedro Ximenez</t>
  </si>
  <si>
    <t>Cirerets</t>
  </si>
  <si>
    <t>Vinas Viejas Verdejo</t>
  </si>
  <si>
    <t>Los Aguilares</t>
  </si>
  <si>
    <t>Tadeo Tinto</t>
  </si>
  <si>
    <t>Sierras de Malaga</t>
  </si>
  <si>
    <t>Tierras de Cair Reserva</t>
  </si>
  <si>
    <t>Bodega Rento</t>
  </si>
  <si>
    <t>Gran Reserva Rosado</t>
  </si>
  <si>
    <t>Cava Celler Batlle</t>
  </si>
  <si>
    <t>Rioja Blanco</t>
  </si>
  <si>
    <t>Dominio do Bibei</t>
  </si>
  <si>
    <t>Lapola</t>
  </si>
  <si>
    <t>Ribeira Sacra</t>
  </si>
  <si>
    <t>Marco Abella</t>
  </si>
  <si>
    <t>Clos Abella Seleccion Especial</t>
  </si>
  <si>
    <t>Pie Franco</t>
  </si>
  <si>
    <t>Javier Sanz Viticultor</t>
  </si>
  <si>
    <t>Singular V Malcorta Verdejo</t>
  </si>
  <si>
    <t>Serral del Vell Brut Nature</t>
  </si>
  <si>
    <t>Protos</t>
  </si>
  <si>
    <t>Seleccion Finca el Grajo Viejo</t>
  </si>
  <si>
    <t>Harveys</t>
  </si>
  <si>
    <t>30 Years VORS Pedro Ximenez Sherry</t>
  </si>
  <si>
    <t>Orben</t>
  </si>
  <si>
    <t>Malpuesto</t>
  </si>
  <si>
    <t>Jaro</t>
  </si>
  <si>
    <t>Chafandin</t>
  </si>
  <si>
    <t>La Vina de Andres Romeo Rioja</t>
  </si>
  <si>
    <t>Bodegas Ximenez-Spinola</t>
  </si>
  <si>
    <t>Delicado Cosecha Pedro Ximenez</t>
  </si>
  <si>
    <t>Bodegas El Paraguas</t>
  </si>
  <si>
    <t>Atlantico</t>
  </si>
  <si>
    <t>Mustiguillo</t>
  </si>
  <si>
    <t>Quincha Corral</t>
  </si>
  <si>
    <t>El Terrerazo</t>
  </si>
  <si>
    <t>Els Escurcons</t>
  </si>
  <si>
    <t>Vina Pomal</t>
  </si>
  <si>
    <t>Vinos Singulares Tempranillo Blanco Reserva</t>
  </si>
  <si>
    <t>Astrales</t>
  </si>
  <si>
    <t>Christina Ribera del Duero</t>
  </si>
  <si>
    <t>Merum Priorati</t>
  </si>
  <si>
    <t>Desti</t>
  </si>
  <si>
    <t>Hacienda Lopez de Haro</t>
  </si>
  <si>
    <t>Gran Reserva Classica Tinto</t>
  </si>
  <si>
    <t>Godello Blanco</t>
  </si>
  <si>
    <t>Cayetano del Pino</t>
  </si>
  <si>
    <t>Palo Cortado 1/10</t>
  </si>
  <si>
    <t>La Unica</t>
  </si>
  <si>
    <t>Fourth Edition</t>
  </si>
  <si>
    <t>Pazo Senorans</t>
  </si>
  <si>
    <t>Seleccion de Anada Albarino Rias Baixas</t>
  </si>
  <si>
    <t>Fefinanes</t>
  </si>
  <si>
    <t>Albarino de Fefinanes III Ano</t>
  </si>
  <si>
    <t>Perpetual</t>
  </si>
  <si>
    <t>El Cel</t>
  </si>
  <si>
    <t>Montes Obarenes Seleccion Terroir</t>
  </si>
  <si>
    <t>Porrera Vi de Vila</t>
  </si>
  <si>
    <t>Resalte</t>
  </si>
  <si>
    <t>Heretge Priorat</t>
  </si>
  <si>
    <t>Figuero</t>
  </si>
  <si>
    <t>Vinas Viejas</t>
  </si>
  <si>
    <t>Sibarita Oloroso Jerez-Xeres-Sherry 30 Years V.O.R.S</t>
  </si>
  <si>
    <t>Jerez Oloroso</t>
  </si>
  <si>
    <t>Pinea</t>
  </si>
  <si>
    <t>Portal del Priorat</t>
  </si>
  <si>
    <t>Clos del Portal Tros de Clos</t>
  </si>
  <si>
    <t>Cims de Porrera</t>
  </si>
  <si>
    <t>Classic</t>
  </si>
  <si>
    <t>Casa Rojo</t>
  </si>
  <si>
    <t>Minami</t>
  </si>
  <si>
    <t>Vi de Vila Gratallops</t>
  </si>
  <si>
    <t>Murua</t>
  </si>
  <si>
    <t>Veguin de Murua Gran Reserva</t>
  </si>
  <si>
    <t>O Luar do Sil Valdeorras Godello Sobre Lias</t>
  </si>
  <si>
    <t>Vinyes Domenech</t>
  </si>
  <si>
    <t>Teixar</t>
  </si>
  <si>
    <t>Anada Pedro Ximenez</t>
  </si>
  <si>
    <t>Clos del Portal Somni</t>
  </si>
  <si>
    <t>Les Manyes</t>
  </si>
  <si>
    <t>Emporda Aires de Garbet</t>
  </si>
  <si>
    <t>Pago de Vallegarcia</t>
  </si>
  <si>
    <t>Montes de Toledo Syrah</t>
  </si>
  <si>
    <t>Castilla</t>
  </si>
  <si>
    <t>Eulogio Pomares</t>
  </si>
  <si>
    <t>Maceracion Con Pieles</t>
  </si>
  <si>
    <t>Sangenis I Vaque</t>
  </si>
  <si>
    <t>Clos Monlleo</t>
  </si>
  <si>
    <t>Delgado Zuleta</t>
  </si>
  <si>
    <t>B.Rodriguez La-Cave Quo Vadis?</t>
  </si>
  <si>
    <t>La Solana Alta</t>
  </si>
  <si>
    <t>VALENCISO</t>
  </si>
  <si>
    <t>Mas Perinet</t>
  </si>
  <si>
    <t>Perinet + Plus</t>
  </si>
  <si>
    <t>Luis A. Rodriguez Vazquez</t>
  </si>
  <si>
    <t>Vina de Martin Escolma Ribeiro</t>
  </si>
  <si>
    <t>Ribera del Duero Torralvo</t>
  </si>
  <si>
    <t>Chozas Carrascal</t>
  </si>
  <si>
    <t>El Cabernet F - Familiar</t>
  </si>
  <si>
    <t>Premium</t>
  </si>
  <si>
    <t>Hipperia Red Blend</t>
  </si>
  <si>
    <t>Alonso del Yerro</t>
  </si>
  <si>
    <t>Maria Ribera del Duero</t>
  </si>
  <si>
    <t>Vendimia Seleccionada</t>
  </si>
  <si>
    <t>Clos Figueras</t>
  </si>
  <si>
    <t>Clos Figueres</t>
  </si>
  <si>
    <t>Bodegas Monte La Reina</t>
  </si>
  <si>
    <t>Castillo de Monte la Reina Cuvee Privee</t>
  </si>
  <si>
    <t>Amontillado Saca</t>
  </si>
  <si>
    <t>Ontanon</t>
  </si>
  <si>
    <t>Queiron Reserva Vinedos Familiares</t>
  </si>
  <si>
    <t>Don PX Gran Reserva</t>
  </si>
  <si>
    <t>Llanos del Almendro Ribera del Duero</t>
  </si>
  <si>
    <t>Alta Alella</t>
  </si>
  <si>
    <t>Dolc Mataro</t>
  </si>
  <si>
    <t>Alella</t>
  </si>
  <si>
    <t>Bodega Elias Mora</t>
  </si>
  <si>
    <t>Toro 2V Premium</t>
  </si>
  <si>
    <t>Joan Simo</t>
  </si>
  <si>
    <t>Les Eres Vinyes Velles</t>
  </si>
  <si>
    <t>Gran Reserva Classica Blanco</t>
  </si>
  <si>
    <t>Can Axartell</t>
  </si>
  <si>
    <t>The Artist</t>
  </si>
  <si>
    <t>Juan Pinero</t>
  </si>
  <si>
    <t>Amontillado 30 Years Old V.O.R.S Sherry</t>
  </si>
  <si>
    <t>La Comtesse de Pazo Barrantes Albarino</t>
  </si>
  <si>
    <t>5V Blanco</t>
  </si>
  <si>
    <t>Mas Llunes</t>
  </si>
  <si>
    <t>Finca Butaros Vinya Centenaria</t>
  </si>
  <si>
    <t>Seleccion Privada</t>
  </si>
  <si>
    <t>Bodegas Frontaura</t>
  </si>
  <si>
    <t>Aponte Winemaker's Private Collection Tempranillo</t>
  </si>
  <si>
    <t>Roig Parals</t>
  </si>
  <si>
    <t>Cami de Cormes</t>
  </si>
  <si>
    <t>Malabrigo Ribera del Duero</t>
  </si>
  <si>
    <t>Old &amp; Plus Pedro Ximenez</t>
  </si>
  <si>
    <t>Avgvstvs</t>
  </si>
  <si>
    <t>Reserva Trajanvs</t>
  </si>
  <si>
    <t>Jorge Ordonez</t>
  </si>
  <si>
    <t>No. 2 Victoria</t>
  </si>
  <si>
    <t>Emporda Gran Claustro</t>
  </si>
  <si>
    <t>Ramon Bilbao</t>
  </si>
  <si>
    <t>Lalomba Finca Valhonta</t>
  </si>
  <si>
    <t>Manyetes</t>
  </si>
  <si>
    <t>Pago Valdebellon</t>
  </si>
  <si>
    <t>Leda</t>
  </si>
  <si>
    <t>Guarda de Leda Seleccion Tempranillo</t>
  </si>
  <si>
    <t>Enric Soler</t>
  </si>
  <si>
    <t>Nun Vinya dels Taus</t>
  </si>
  <si>
    <t>Es Fangar</t>
  </si>
  <si>
    <t>Lo Cortinelo.Lo Blanc</t>
  </si>
  <si>
    <t>Pla i Llevant</t>
  </si>
  <si>
    <t>Cal Batllet - Celler Ripoll Sans</t>
  </si>
  <si>
    <t>5 Partides Gratallops Vi de La Vila</t>
  </si>
  <si>
    <t>Llopart</t>
  </si>
  <si>
    <t>Cava Ex-Vite Gran Reserva Brut</t>
  </si>
  <si>
    <t>Portia</t>
  </si>
  <si>
    <t>Pago El Espino</t>
  </si>
  <si>
    <t>Ostatu</t>
  </si>
  <si>
    <t>Gloria Rioja</t>
  </si>
  <si>
    <t>Finca Valpiedra</t>
  </si>
  <si>
    <t>Petra de Valpiedra Garnacha</t>
  </si>
  <si>
    <t>Alto de la Caseta</t>
  </si>
  <si>
    <t>Mas de la Rosa</t>
  </si>
  <si>
    <t>Baigorri</t>
  </si>
  <si>
    <t>Rioja B70</t>
  </si>
  <si>
    <t>Vivaltus</t>
  </si>
  <si>
    <t>Comenge</t>
  </si>
  <si>
    <t>Collbaix Celler El Moli</t>
  </si>
  <si>
    <t>Singular Negre</t>
  </si>
  <si>
    <t>Pla de Bages</t>
  </si>
  <si>
    <t>Martinez Lacuesta</t>
  </si>
  <si>
    <t>Rioja Reserva Especial</t>
  </si>
  <si>
    <t>Pujanza</t>
  </si>
  <si>
    <t>Rioja Cisma</t>
  </si>
  <si>
    <t>Martires Rioja</t>
  </si>
  <si>
    <t>Cava Original Brut (Espumos)</t>
  </si>
  <si>
    <t>Albet i Noya</t>
  </si>
  <si>
    <t>Marti Reserva Penedes</t>
  </si>
  <si>
    <t>Vina Ardanza Reserva Seleccion Especial</t>
  </si>
  <si>
    <t>Oloroso 30 Years Old V.O.R.S</t>
  </si>
  <si>
    <t>Olivier Riviere</t>
  </si>
  <si>
    <t>Pozo Alto</t>
  </si>
  <si>
    <t>El Cristo de Samaniego</t>
  </si>
  <si>
    <t>Bodegas Tierra</t>
  </si>
  <si>
    <t>El Belisario</t>
  </si>
  <si>
    <t>Torre de Ona</t>
  </si>
  <si>
    <t>Baron de Ona Rioja Reserva</t>
  </si>
  <si>
    <t>Do Ferreiro (Bodegas Gerardo Mendez)</t>
  </si>
  <si>
    <t>Cepas Vellas Rias Baixas Albarino</t>
  </si>
  <si>
    <t>La Aguilera</t>
  </si>
  <si>
    <t>Pirata</t>
  </si>
  <si>
    <t>Hispania</t>
  </si>
  <si>
    <t>Martin Codax</t>
  </si>
  <si>
    <t>Arousa</t>
  </si>
  <si>
    <t>Vinedos Hermanos Hernaiz</t>
  </si>
  <si>
    <t>Las Cenizas Tempranillo</t>
  </si>
  <si>
    <t>Solanes Priorat</t>
  </si>
  <si>
    <t>Freixenet</t>
  </si>
  <si>
    <t>Cava Cuvee De Prestige Trepat</t>
  </si>
  <si>
    <t>Azpilicueta</t>
  </si>
  <si>
    <t>Felix Azpilicueta Coleccion Privada</t>
  </si>
  <si>
    <t>Savinat Sauvignon Blanc</t>
  </si>
  <si>
    <t>Finca La Emperatriz Vinedo Singular Tinto</t>
  </si>
  <si>
    <t>Clos Galena</t>
  </si>
  <si>
    <t>Galena</t>
  </si>
  <si>
    <t>Solera PAP Palo Cortado Rare Sherry</t>
  </si>
  <si>
    <t>Bodegas Imperiales - Abadia de San Quirce</t>
  </si>
  <si>
    <t>Finca Helena</t>
  </si>
  <si>
    <t>Marta Mate</t>
  </si>
  <si>
    <t>Primordium</t>
  </si>
  <si>
    <t>Venta Las Vacas</t>
  </si>
  <si>
    <t>La Cuartilleja Reserva</t>
  </si>
  <si>
    <t>Noble</t>
  </si>
  <si>
    <t>De Garage Rioja</t>
  </si>
  <si>
    <t>Pago Calzadilla</t>
  </si>
  <si>
    <t>Gran Calzadilla</t>
  </si>
  <si>
    <t>Vivanco</t>
  </si>
  <si>
    <t>4 Varietales Coleccion Rioja</t>
  </si>
  <si>
    <t>Fernandez Gao</t>
  </si>
  <si>
    <t>Oloroso</t>
  </si>
  <si>
    <t>Museum</t>
  </si>
  <si>
    <t>Numerus Clausus</t>
  </si>
  <si>
    <t>200 Monges Rioja Seleccion Especial Reserva Blanco</t>
  </si>
  <si>
    <t>30 Years V.O.R.S Very Old Palo Cortado Blend Medium Sherry</t>
  </si>
  <si>
    <t>Farina</t>
  </si>
  <si>
    <t>Campus Gothorum</t>
  </si>
  <si>
    <t>Galindo San Millan</t>
  </si>
  <si>
    <t>La Pizca</t>
  </si>
  <si>
    <t>La Bota 90 de Manzanilla Pasada</t>
  </si>
  <si>
    <t>Moradillo de Roa</t>
  </si>
  <si>
    <t>Bodegas Casa Primicia</t>
  </si>
  <si>
    <t>Cofradia</t>
  </si>
  <si>
    <t>Castell Miquel</t>
  </si>
  <si>
    <t>Stairway To Heaven Rosado</t>
  </si>
  <si>
    <t>Barco del Corneta</t>
  </si>
  <si>
    <t>La Silleria</t>
  </si>
  <si>
    <t>Joan d'Anguera</t>
  </si>
  <si>
    <t>Planella</t>
  </si>
  <si>
    <t>Gallaecia Rias Baixes Albarino</t>
  </si>
  <si>
    <t>Xaloc</t>
  </si>
  <si>
    <t>Monada</t>
  </si>
  <si>
    <t>Carlos Moro</t>
  </si>
  <si>
    <t>Vina Garugele</t>
  </si>
  <si>
    <t>Bodegas Luis Perez</t>
  </si>
  <si>
    <t>Andalucia</t>
  </si>
  <si>
    <t>Ladairo</t>
  </si>
  <si>
    <t>Barrica</t>
  </si>
  <si>
    <t>Monterrei</t>
  </si>
  <si>
    <t>Conreria d'Scala Dei</t>
  </si>
  <si>
    <t>Voltons</t>
  </si>
  <si>
    <t>Ekam Essencia</t>
  </si>
  <si>
    <t>Traslascuestas</t>
  </si>
  <si>
    <t>Valcavado de Traslascuestas</t>
  </si>
  <si>
    <t>Oscar Tobia Gran Reserva Rioja</t>
  </si>
  <si>
    <t>La Baixada</t>
  </si>
  <si>
    <t>Lopez Cristobal</t>
  </si>
  <si>
    <t>Seleccion</t>
  </si>
  <si>
    <t>Codorniu</t>
  </si>
  <si>
    <t>Cava El Tros Nou Pinot Noir</t>
  </si>
  <si>
    <t>Sota els Angels</t>
  </si>
  <si>
    <t>Berceo</t>
  </si>
  <si>
    <t>Los Dominios de Berceo Prefiloxerico</t>
  </si>
  <si>
    <t>Old &amp; Plus Amontillado</t>
  </si>
  <si>
    <t>Mas Blanch I Jove</t>
  </si>
  <si>
    <t>Sao Expressiu</t>
  </si>
  <si>
    <t>Carlos Serres</t>
  </si>
  <si>
    <t>Onomastica Rioja Reserva</t>
  </si>
  <si>
    <t>Vina Arana Gran Reserva</t>
  </si>
  <si>
    <t>Carinena Parcela 15 Vinas Viejas</t>
  </si>
  <si>
    <t>David Moreno</t>
  </si>
  <si>
    <t>Vobiscum</t>
  </si>
  <si>
    <t>La Navilla</t>
  </si>
  <si>
    <t>Edra</t>
  </si>
  <si>
    <t>Merlot - Syrah</t>
  </si>
  <si>
    <t>Ribera del Gallego-Cinco Villas</t>
  </si>
  <si>
    <t>Casta Diva Cosecha Miel Moscatel Dulce</t>
  </si>
  <si>
    <t>Valdelosfrailes</t>
  </si>
  <si>
    <t>Pago de Las Costanas</t>
  </si>
  <si>
    <t>Briego</t>
  </si>
  <si>
    <t>Guillem Carol - Cellers Carol Valles</t>
  </si>
  <si>
    <t>Cava Gran Reserva Familiar Millenium Brut</t>
  </si>
  <si>
    <t>Barahonda</t>
  </si>
  <si>
    <t>Zona Zepa Monastrell</t>
  </si>
  <si>
    <t>Alma Tobia Blanco</t>
  </si>
  <si>
    <t>Particular</t>
  </si>
  <si>
    <t>Garnacha Vinas Centenarias</t>
  </si>
  <si>
    <t>Bodegas Frontonio</t>
  </si>
  <si>
    <t>El Jardin de las Iguales Vinedo Historico Garnacha</t>
  </si>
  <si>
    <t>Aragon</t>
  </si>
  <si>
    <t>Bodegas Asenjo &amp; Manso</t>
  </si>
  <si>
    <t>San Valentin Parellada</t>
  </si>
  <si>
    <t>Vina Tondonia Reserva</t>
  </si>
  <si>
    <t>PSI</t>
  </si>
  <si>
    <t>Ribera del Duero Crianza</t>
  </si>
  <si>
    <t>Mas La Plana Cabernet Sauvignon</t>
  </si>
  <si>
    <t>Crianza Tinto</t>
  </si>
  <si>
    <t>Bosque de Matasnos Etiqueta Blanca</t>
  </si>
  <si>
    <t>Matusalem Sherry VORS</t>
  </si>
  <si>
    <t>Luis Canas</t>
  </si>
  <si>
    <t>Reserva Seleccion de la Familia</t>
  </si>
  <si>
    <t>Apostoles 30 Years Old Sherry</t>
  </si>
  <si>
    <t>Garmon</t>
  </si>
  <si>
    <t>Gran Reserva Rioja (Finca Ygay)</t>
  </si>
  <si>
    <t>El Puntido</t>
  </si>
  <si>
    <t>Williams &amp; Humbert</t>
  </si>
  <si>
    <t>Don Guido Pedro Ximenez Solera Especial Aged 20 Years</t>
  </si>
  <si>
    <t>Gran Reserva Rioja</t>
  </si>
  <si>
    <t>La Baraja</t>
  </si>
  <si>
    <t>Finca Malaveina</t>
  </si>
  <si>
    <t>Reserva XR</t>
  </si>
  <si>
    <t>Condado de Haza</t>
  </si>
  <si>
    <t>Alenza Ribera del Duero Gran Reserva</t>
  </si>
  <si>
    <t>Chardonnay Fermentado en Barrica</t>
  </si>
  <si>
    <t>Alicante Bouschet by Tarima</t>
  </si>
  <si>
    <t>Oloroso Tradicion Vors 30 Years</t>
  </si>
  <si>
    <t>Crianza</t>
  </si>
  <si>
    <t>Laurel</t>
  </si>
  <si>
    <t>Seleccion La Aguilera</t>
  </si>
  <si>
    <t>Finca Martelo</t>
  </si>
  <si>
    <t>Lustau</t>
  </si>
  <si>
    <t>Pedro Ximenez Murillo Seleccion del Centenario</t>
  </si>
  <si>
    <t>Mirto</t>
  </si>
  <si>
    <t>Bodegas Faustino</t>
  </si>
  <si>
    <t>I Gran Reserva</t>
  </si>
  <si>
    <t>Roda Reserva Rioja</t>
  </si>
  <si>
    <t>St. Petroni</t>
  </si>
  <si>
    <t>Vermello Vermu</t>
  </si>
  <si>
    <t>Galicia</t>
  </si>
  <si>
    <t>Capellania Reserva</t>
  </si>
  <si>
    <t>Llanos Negros</t>
  </si>
  <si>
    <t>Los Tabaqueros</t>
  </si>
  <si>
    <t>La Palma</t>
  </si>
  <si>
    <t>Torre Albeniz Reserva Ribera del Duero</t>
  </si>
  <si>
    <t>Aster</t>
  </si>
  <si>
    <t>Finca El Otero</t>
  </si>
  <si>
    <t>Familia Comenge Reserva</t>
  </si>
  <si>
    <t>Tierra Alta de 2 Cotas Reserva</t>
  </si>
  <si>
    <t>Fagus de Coto de Hayas Garnacha</t>
  </si>
  <si>
    <t>Finca Terrerazo</t>
  </si>
  <si>
    <t>Avancia</t>
  </si>
  <si>
    <t>Godello</t>
  </si>
  <si>
    <t>Marques de Tomares</t>
  </si>
  <si>
    <t>Quinta Sardonia</t>
  </si>
  <si>
    <t>QS</t>
  </si>
  <si>
    <t>Don Miguel Comenge Reserva</t>
  </si>
  <si>
    <t>Abadal</t>
  </si>
  <si>
    <t>3.9</t>
  </si>
  <si>
    <t>Hermanos Pecina</t>
  </si>
  <si>
    <t>Finca Iscorta Gran Reserva</t>
  </si>
  <si>
    <t>Biniagual</t>
  </si>
  <si>
    <t>Finca Biniagual Veran</t>
  </si>
  <si>
    <t>Binissalem-Mallorca</t>
  </si>
  <si>
    <t>Breca</t>
  </si>
  <si>
    <t>Brega Garnacha</t>
  </si>
  <si>
    <t>Calatayud</t>
  </si>
  <si>
    <t>Pradorey</t>
  </si>
  <si>
    <t>Elite</t>
  </si>
  <si>
    <t>Terras Gauda</t>
  </si>
  <si>
    <t>La Mar</t>
  </si>
  <si>
    <t>Nelin Priorat</t>
  </si>
  <si>
    <t>Bodega Tesalia</t>
  </si>
  <si>
    <t>Arcos de la Frontera</t>
  </si>
  <si>
    <t>Pazo de Rubianes</t>
  </si>
  <si>
    <t>Godeval</t>
  </si>
  <si>
    <t>Cepas Vellas Godello</t>
  </si>
  <si>
    <t>Las Sabias</t>
  </si>
  <si>
    <t>Bodegas Olarra</t>
  </si>
  <si>
    <t>Cerro Anon Rioja Gran Reserva</t>
  </si>
  <si>
    <t>Ekam</t>
  </si>
  <si>
    <t>Masdeu</t>
  </si>
  <si>
    <t>Taron</t>
  </si>
  <si>
    <t>Pantocrator</t>
  </si>
  <si>
    <t>Silencio de Miros Ribera Del Duero</t>
  </si>
  <si>
    <t>Queiron Mi Lugar</t>
  </si>
  <si>
    <t>Purgatori Costers del Segre</t>
  </si>
  <si>
    <t>Sonsierra</t>
  </si>
  <si>
    <t>Perfume de Sonsierra</t>
  </si>
  <si>
    <t>Vins Miquel Gelabert</t>
  </si>
  <si>
    <t>Chardonnay Roure</t>
  </si>
  <si>
    <t>Rioja Graciano</t>
  </si>
  <si>
    <t>ARX Arcos de la Frontera</t>
  </si>
  <si>
    <t>Navarra Reserva Coleccion 125</t>
  </si>
  <si>
    <t>Venus</t>
  </si>
  <si>
    <t>El Grillo y La Luna</t>
  </si>
  <si>
    <t>Grillo</t>
  </si>
  <si>
    <t>Prieto Picudo</t>
  </si>
  <si>
    <t>De Moya</t>
  </si>
  <si>
    <t>Sofia</t>
  </si>
  <si>
    <t>Campillo</t>
  </si>
  <si>
    <t>Finca Cuesta Clara Raro Reserva</t>
  </si>
  <si>
    <t>Fermentado En Barrica Blanco</t>
  </si>
  <si>
    <t>Ribera Del Duero Gran Reserva</t>
  </si>
  <si>
    <t>Jean Leon</t>
  </si>
  <si>
    <t>Vinya La Scala Gran Reserva Cabernet Sauvignon</t>
  </si>
  <si>
    <t>Bodegas Ateca</t>
  </si>
  <si>
    <t>Atteca Armas Garnacha Old Vines</t>
  </si>
  <si>
    <t>Syrah (Shiraz)</t>
  </si>
  <si>
    <t>Bodega Campo Eliseo</t>
  </si>
  <si>
    <t>Campo Eliseo</t>
  </si>
  <si>
    <t>Vinas Viejas Tempranillo</t>
  </si>
  <si>
    <t>Fernandez de Pierola</t>
  </si>
  <si>
    <t>Vitium Reserva</t>
  </si>
  <si>
    <t>De Muller</t>
  </si>
  <si>
    <t>Lo Cabalo Reserva</t>
  </si>
  <si>
    <t>Monteabellon</t>
  </si>
  <si>
    <t>Finca Matambres</t>
  </si>
  <si>
    <t>Suzzane Rioja</t>
  </si>
  <si>
    <t>Pepe Mendoza Casa Agricola</t>
  </si>
  <si>
    <t>Giro de Abargues</t>
  </si>
  <si>
    <t>Vinos Guerra</t>
  </si>
  <si>
    <t>Reserva Vermouth Rojo</t>
  </si>
  <si>
    <t>Neo</t>
  </si>
  <si>
    <t>Punta Esencia</t>
  </si>
  <si>
    <t>Pla dels Angels Rosado</t>
  </si>
  <si>
    <t>Terra d'Uro</t>
  </si>
  <si>
    <t>Uro</t>
  </si>
  <si>
    <t>Zarate</t>
  </si>
  <si>
    <t>Tras da Vina Albarino</t>
  </si>
  <si>
    <t>Noelia Bebelia</t>
  </si>
  <si>
    <t>Marti Fabra</t>
  </si>
  <si>
    <t>Masia Carreras Negre</t>
  </si>
  <si>
    <t>Branco Vermu</t>
  </si>
  <si>
    <t>Palmeri Sicilia</t>
  </si>
  <si>
    <t>Palmeri Navalta Garnacha</t>
  </si>
  <si>
    <t>Mas Que Vinos</t>
  </si>
  <si>
    <t>La Plazuela</t>
  </si>
  <si>
    <t>III a.C</t>
  </si>
  <si>
    <t>Matallana</t>
  </si>
  <si>
    <t>Rioja Norte</t>
  </si>
  <si>
    <t>Artigas</t>
  </si>
  <si>
    <t>Julia</t>
  </si>
  <si>
    <t>Jerez-Xeres-Sherry 30 Year Old Oloroso VORS</t>
  </si>
  <si>
    <t>Pancrudo</t>
  </si>
  <si>
    <t>Pittacum</t>
  </si>
  <si>
    <t>Aurea</t>
  </si>
  <si>
    <t>Bodega Sommos</t>
  </si>
  <si>
    <t>Coleccion Syrah</t>
  </si>
  <si>
    <t>Celler de Capcanes</t>
  </si>
  <si>
    <t>Flor de Primavera Peraj Ha'abib</t>
  </si>
  <si>
    <t>Altos de Losada El Cepon</t>
  </si>
  <si>
    <t>Arinzano</t>
  </si>
  <si>
    <t>Gran Vino Blanco</t>
  </si>
  <si>
    <t>Pago del Vostal</t>
  </si>
  <si>
    <t>Crianza Vendimia Seleccionada</t>
  </si>
  <si>
    <t>Vermouth Reserva</t>
  </si>
  <si>
    <t>Tarragona</t>
  </si>
  <si>
    <t>Finca Azaya Premium</t>
  </si>
  <si>
    <t>Ribera del Duero Tinto</t>
  </si>
  <si>
    <t>Habla</t>
  </si>
  <si>
    <t>No. 20</t>
  </si>
  <si>
    <t>Extremadura</t>
  </si>
  <si>
    <t>Rodriguez de Vera</t>
  </si>
  <si>
    <t>Callejuela</t>
  </si>
  <si>
    <t>La Casilla Amontillado</t>
  </si>
  <si>
    <t>El Maestro Sierra</t>
  </si>
  <si>
    <t>Palo Cortado</t>
  </si>
  <si>
    <t>Martelo Reserva</t>
  </si>
  <si>
    <t>Paco &amp; Lola</t>
  </si>
  <si>
    <t>Vintage Albarino</t>
  </si>
  <si>
    <t>Cardenal Palo Cortado VORS</t>
  </si>
  <si>
    <t>Vallegarcia Viognier</t>
  </si>
  <si>
    <t>Valtravieso</t>
  </si>
  <si>
    <t>Finca la Atalaya Reserva</t>
  </si>
  <si>
    <t>Costers del Priorat</t>
  </si>
  <si>
    <t>Clos Cypres Vinyes Velles (Old Vines)</t>
  </si>
  <si>
    <t>Castineiro Albarino</t>
  </si>
  <si>
    <t>Bodegas Urium</t>
  </si>
  <si>
    <t>Amontillado V.O.R.S</t>
  </si>
  <si>
    <t>Bodega Otazu</t>
  </si>
  <si>
    <t>Altar</t>
  </si>
  <si>
    <t>Perez Barquero</t>
  </si>
  <si>
    <t>Gran Barquero Palo Cortado Solera 25 Anos</t>
  </si>
  <si>
    <t>Toro Gran Elias Mora</t>
  </si>
  <si>
    <t>Oller del Mas</t>
  </si>
  <si>
    <t>Arnau Oller Seleccio de la Familia</t>
  </si>
  <si>
    <t>Orbus</t>
  </si>
  <si>
    <t>Bodegas Clunia</t>
  </si>
  <si>
    <t>Malbec</t>
  </si>
  <si>
    <t>Altos de Losada</t>
  </si>
  <si>
    <t>Reserva Especial Rioja</t>
  </si>
  <si>
    <t>La Time</t>
  </si>
  <si>
    <t>Bodegas Ochoa</t>
  </si>
  <si>
    <t>Vendimia Tardia Moscatel</t>
  </si>
  <si>
    <t>Hiru 3 Rioja Racimos</t>
  </si>
  <si>
    <t>Ca l'Apotecari</t>
  </si>
  <si>
    <t>Triaca</t>
  </si>
  <si>
    <t>Amontillado 51-1a 30 Years VORS Sherry</t>
  </si>
  <si>
    <t>Cyclo</t>
  </si>
  <si>
    <t>Josep Grau Viticultor</t>
  </si>
  <si>
    <t>Maimo Garnatxa</t>
  </si>
  <si>
    <t>Fos</t>
  </si>
  <si>
    <t>Fos Baranda</t>
  </si>
  <si>
    <t>Hacienda Grimon</t>
  </si>
  <si>
    <t>Finca la Oracion</t>
  </si>
  <si>
    <t>Albarino Pedralonga</t>
  </si>
  <si>
    <t>Capafons-Osso</t>
  </si>
  <si>
    <t>Mas de Masos</t>
  </si>
  <si>
    <t>Com Tu</t>
  </si>
  <si>
    <t>Can Rafols dels Caus</t>
  </si>
  <si>
    <t>El Rocallis</t>
  </si>
  <si>
    <t>Iugiter</t>
  </si>
  <si>
    <t>Raul Perez</t>
  </si>
  <si>
    <t>Ultreia Valtuille Mencia</t>
  </si>
  <si>
    <t>La Chispa Negra</t>
  </si>
  <si>
    <t>Clos Adrien</t>
  </si>
  <si>
    <t>Laderas Rioja</t>
  </si>
  <si>
    <t>Blanco de Parcela</t>
  </si>
  <si>
    <t>Dominio de la Vega</t>
  </si>
  <si>
    <t>Finca la Beata Bobal</t>
  </si>
  <si>
    <t>Resalte Expresion</t>
  </si>
  <si>
    <t>Juve &amp; Camps</t>
  </si>
  <si>
    <t>Cava Brut Milesime</t>
  </si>
  <si>
    <t>Syrah de Matasnos</t>
  </si>
  <si>
    <t>Massipa de Scala Dei Garnatxa Blanca - Xenin</t>
  </si>
  <si>
    <t>Mas de les Pereres</t>
  </si>
  <si>
    <t>Nunci Negre</t>
  </si>
  <si>
    <t>Oloroso Extra Viejo 1/7</t>
  </si>
  <si>
    <t>Guilera</t>
  </si>
  <si>
    <t>Musivari Gran Reserva Brut Nature</t>
  </si>
  <si>
    <t>Faustino de Autor Reserva Especial</t>
  </si>
  <si>
    <t>l'Infernal Combier Fischer Gerin</t>
  </si>
  <si>
    <t>Vinas Viejas Aguilera</t>
  </si>
  <si>
    <t>Jorge Piernas</t>
  </si>
  <si>
    <t>Juan Piernas Finca El Paso Malo Monastrell</t>
  </si>
  <si>
    <t>Murcia</t>
  </si>
  <si>
    <t>Pedra de Guix</t>
  </si>
  <si>
    <t>Vinyes Velles de Samso</t>
  </si>
  <si>
    <t>Malvasia</t>
  </si>
  <si>
    <t>La Bota 69 de Amontillado</t>
  </si>
  <si>
    <t>Antigues Reserves</t>
  </si>
  <si>
    <t>Baron de Chirel Verdejo Vinas Centenarias</t>
  </si>
  <si>
    <t>Milagros de Figuero</t>
  </si>
  <si>
    <t>Balandro</t>
  </si>
  <si>
    <t>Las Botas Palo Cortado Horizontal</t>
  </si>
  <si>
    <t>M. Antonio de la Riva</t>
  </si>
  <si>
    <t>La Riva Fino Balbaina Alta</t>
  </si>
  <si>
    <t>Espelt</t>
  </si>
  <si>
    <t>Coma Bruna</t>
  </si>
  <si>
    <t>Bodegas Arfe</t>
  </si>
  <si>
    <t>Palo Cortado de la Cruz de 1767</t>
  </si>
  <si>
    <t>Grano a Grano Tempranillo</t>
  </si>
  <si>
    <t>Real de Asua</t>
  </si>
  <si>
    <t>Vinyes dels Aspres</t>
  </si>
  <si>
    <t>S'Alou</t>
  </si>
  <si>
    <t>Altos R Pigeage</t>
  </si>
  <si>
    <t>Valserrano</t>
  </si>
  <si>
    <t>Finca Monteviejo</t>
  </si>
  <si>
    <t>Finca Rio Negro</t>
  </si>
  <si>
    <t>5o Ano</t>
  </si>
  <si>
    <t>La Mancha</t>
  </si>
  <si>
    <t>Gaminde</t>
  </si>
  <si>
    <t>Varietal Fermentacion Lenta</t>
  </si>
  <si>
    <t>Loxera</t>
  </si>
  <si>
    <t>El Cordero y las Virgenes</t>
  </si>
  <si>
    <t>Dominio Fournier</t>
  </si>
  <si>
    <t>Bodegas Yzaguirre</t>
  </si>
  <si>
    <t>Selection 1884 Vermouth Gran Reserva</t>
  </si>
  <si>
    <t>Penalba Lopez Blanco</t>
  </si>
  <si>
    <t>Cabernet</t>
  </si>
  <si>
    <t>El Cuentista</t>
  </si>
  <si>
    <t>Bodega Aida i Luis</t>
  </si>
  <si>
    <t>Tahulla Moscatel Blanco Seco</t>
  </si>
  <si>
    <t>Juegabolos</t>
  </si>
  <si>
    <t>Sketch</t>
  </si>
  <si>
    <t>Cartoixa de Montsalvat</t>
  </si>
  <si>
    <t>Montsalvat</t>
  </si>
  <si>
    <t>Sio Negre</t>
  </si>
  <si>
    <t>El Lagar de Isilla</t>
  </si>
  <si>
    <t>Pago de Otazu Chardonnay Con Crianza</t>
  </si>
  <si>
    <t>Otazu</t>
  </si>
  <si>
    <t>Verdejo Fermentado en Barrica</t>
  </si>
  <si>
    <t>Vinyes Altes de Les Garrigues Vi Blanc</t>
  </si>
  <si>
    <t>Anibal de Otero</t>
  </si>
  <si>
    <t>Vina Centenaria Mencia</t>
  </si>
  <si>
    <t>Cerro del Lobo Syrah</t>
  </si>
  <si>
    <t>Summum Monastrell</t>
  </si>
  <si>
    <t>Altos del Enebro</t>
  </si>
  <si>
    <t>Finca La Herradura</t>
  </si>
  <si>
    <t>Albamar</t>
  </si>
  <si>
    <t>Alma de Mar Albarino</t>
  </si>
  <si>
    <t>Canasta 20 Anos Cream</t>
  </si>
  <si>
    <t>Rioja Anadas Frias</t>
  </si>
  <si>
    <t>Can Bas</t>
  </si>
  <si>
    <t>Monreal</t>
  </si>
  <si>
    <t>Atlantida</t>
  </si>
  <si>
    <t>Atlan &amp; Artisan</t>
  </si>
  <si>
    <t>8 Vents Mallorca</t>
  </si>
  <si>
    <t>Olivardots</t>
  </si>
  <si>
    <t>Vd'O 1 Samso - Pissarra</t>
  </si>
  <si>
    <t>Lar de Paula</t>
  </si>
  <si>
    <t>Cava Gran Reserva La Capella Brut</t>
  </si>
  <si>
    <t>Coleccion No. 3 Cosecha</t>
  </si>
  <si>
    <t>La Val</t>
  </si>
  <si>
    <t>Albarino Sobre Lias</t>
  </si>
  <si>
    <t>Tres Piedras</t>
  </si>
  <si>
    <t>Nobbis</t>
  </si>
  <si>
    <t>Rara Avis Prieto Picudo</t>
  </si>
  <si>
    <t>Javi Revert</t>
  </si>
  <si>
    <t>Sensal</t>
  </si>
  <si>
    <t>Campo Eliseo Blanco</t>
  </si>
  <si>
    <t>Blanc de Neu</t>
  </si>
  <si>
    <t>T3rno Seleccion de 3 Parcelas Ribera del Duero</t>
  </si>
  <si>
    <t>Fino La Barajuela</t>
  </si>
  <si>
    <t>Parcelas de Maturana Tinta Coleccion Rioja</t>
  </si>
  <si>
    <t>Reserva Real</t>
  </si>
  <si>
    <t>Attis</t>
  </si>
  <si>
    <t>Attis Embaixador Albarino</t>
  </si>
  <si>
    <t>Vitola Reserva</t>
  </si>
  <si>
    <t>San Cobate</t>
  </si>
  <si>
    <t>San Cucufate Monasterio</t>
  </si>
  <si>
    <t>Tras Los Muros Albarino</t>
  </si>
  <si>
    <t>CM Tinto</t>
  </si>
  <si>
    <t>La Loma &amp; Los Santos Garnacha Blanca - Macabeo</t>
  </si>
  <si>
    <t>Valdejalon</t>
  </si>
  <si>
    <t>Gratallops Escanya-Vella</t>
  </si>
  <si>
    <t>Lalomba Finca Ladero</t>
  </si>
  <si>
    <t>Santa Petronila</t>
  </si>
  <si>
    <t>Oloroso En Rama</t>
  </si>
  <si>
    <t>Jimenez-Landi</t>
  </si>
  <si>
    <t>El Reventon Cebreros</t>
  </si>
  <si>
    <t>Hidalgo (La Gitana)</t>
  </si>
  <si>
    <t>Amontillado Napoleon Vinos Viejos 30 Year Old Sherry</t>
  </si>
  <si>
    <t>Navarra Vendimia Tardia Coleccion 125</t>
  </si>
  <si>
    <t>Gallina de Piel</t>
  </si>
  <si>
    <t>Manar dos Seixas</t>
  </si>
  <si>
    <t>Arid</t>
  </si>
  <si>
    <t>Eolic Sauvignon Blanc</t>
  </si>
  <si>
    <t>Finca Valmediano Tinta de Toro 16 Meses Barrica</t>
  </si>
  <si>
    <t>Cantos del Diablo</t>
  </si>
  <si>
    <t>Mentrida</t>
  </si>
  <si>
    <t>Bodegas Reyes</t>
  </si>
  <si>
    <t>Teofilo Reyes Crianza</t>
  </si>
  <si>
    <t>Hugas de Batlle</t>
  </si>
  <si>
    <t>Falguera</t>
  </si>
  <si>
    <t>Epistem No. 3</t>
  </si>
  <si>
    <t>Bodegas Arrocal</t>
  </si>
  <si>
    <t>Angel Ribera del Duero</t>
  </si>
  <si>
    <t>Buil &amp; Gine</t>
  </si>
  <si>
    <t>Pleret</t>
  </si>
  <si>
    <t>A Torna dos Pasas Escolma Ribeiro</t>
  </si>
  <si>
    <t>Castell del Remei</t>
  </si>
  <si>
    <t>Costers Del Segre 1780</t>
  </si>
  <si>
    <t>Ines</t>
  </si>
  <si>
    <t>Valdubon</t>
  </si>
  <si>
    <t>Honoris</t>
  </si>
  <si>
    <t>La Revelia Godello</t>
  </si>
  <si>
    <t>Club Rioja Reserva</t>
  </si>
  <si>
    <t>Bodegas Y Vinedos Alilian</t>
  </si>
  <si>
    <t>Camino del Abuelo Vinas Viejas</t>
  </si>
  <si>
    <t>La Morera de San Lazaro</t>
  </si>
  <si>
    <t>Quintanilla</t>
  </si>
  <si>
    <t>Sebio</t>
  </si>
  <si>
    <t>Salvaxe</t>
  </si>
  <si>
    <t>Vi De Glass Gewurztraminer</t>
  </si>
  <si>
    <t>Goyo Garcia Viadero</t>
  </si>
  <si>
    <t>Finca Los Quemados</t>
  </si>
  <si>
    <t>Santiago Ruiz</t>
  </si>
  <si>
    <t>Albarino (O Rosal)</t>
  </si>
  <si>
    <t>Mauro Estevez</t>
  </si>
  <si>
    <t>Vino de Autor Ribeiro Blanco</t>
  </si>
  <si>
    <t>Mas Bertran</t>
  </si>
  <si>
    <t>Argila Reserva 3 Anys Brut Nature</t>
  </si>
  <si>
    <t>Bodegas Gama</t>
  </si>
  <si>
    <t>Octogenarius</t>
  </si>
  <si>
    <t>Edetaria</t>
  </si>
  <si>
    <t>Finca La Pedrissa</t>
  </si>
  <si>
    <t>Terra Alta</t>
  </si>
  <si>
    <t>Hacienda Zorita Natural Reserve</t>
  </si>
  <si>
    <t>Magister</t>
  </si>
  <si>
    <t>Arribes</t>
  </si>
  <si>
    <t>Ribera del Duero Vendimia Seleccionada VT</t>
  </si>
  <si>
    <t>Ton Rimbau</t>
  </si>
  <si>
    <t>Porcellanic VI Xarel-lo Sur Lie</t>
  </si>
  <si>
    <t>Can Xanet</t>
  </si>
  <si>
    <t>Sibila</t>
  </si>
  <si>
    <t>Emporda Reserva Especial Don Miguel Mateu</t>
  </si>
  <si>
    <t>A Coroa</t>
  </si>
  <si>
    <t>200 Cestos Godello</t>
  </si>
  <si>
    <t>Heaven &amp; Hell</t>
  </si>
  <si>
    <t>Cabrida Montsant</t>
  </si>
  <si>
    <t>Alonso &amp; Pedrajo</t>
  </si>
  <si>
    <t>Suane Blanco</t>
  </si>
  <si>
    <t>Mandia Vell</t>
  </si>
  <si>
    <t>Pinot Noir</t>
  </si>
  <si>
    <t>Bodega Juan Carlos Sancha</t>
  </si>
  <si>
    <t>Cerro La Isa Blanco</t>
  </si>
  <si>
    <t>Valdecuevas</t>
  </si>
  <si>
    <t>Cuvee Verdejo</t>
  </si>
  <si>
    <t>Algueira</t>
  </si>
  <si>
    <t>Anadelia</t>
  </si>
  <si>
    <t>Tabuerniga</t>
  </si>
  <si>
    <t>Mocen</t>
  </si>
  <si>
    <t>Seleccion Especial Verdejo</t>
  </si>
  <si>
    <t>Estones</t>
  </si>
  <si>
    <t>Coster d'en Fornos</t>
  </si>
  <si>
    <t>Bodega Tameran</t>
  </si>
  <si>
    <t>Malvasia Volcanica</t>
  </si>
  <si>
    <t>Gran Canaria</t>
  </si>
  <si>
    <t>Inurrieta</t>
  </si>
  <si>
    <t>Laderas de Inurrieta</t>
  </si>
  <si>
    <t>El Velado Tinto</t>
  </si>
  <si>
    <t>Flor de Chasna</t>
  </si>
  <si>
    <t>Blanco Afrutado</t>
  </si>
  <si>
    <t>Abona</t>
  </si>
  <si>
    <t>Lagar de Sabariz</t>
  </si>
  <si>
    <t>A Pita Cega</t>
  </si>
  <si>
    <t>Naia</t>
  </si>
  <si>
    <t>Naiades</t>
  </si>
  <si>
    <t>AGE</t>
  </si>
  <si>
    <t>Fuenmayor Gran Reserva</t>
  </si>
  <si>
    <t>Coleccion Roberto Amillo Amontillado</t>
  </si>
  <si>
    <t>1730 Amontillado</t>
  </si>
  <si>
    <t>Cerro La Isa Garnacha</t>
  </si>
  <si>
    <t>Vinyes del Terrer</t>
  </si>
  <si>
    <t>Nus del Terrer</t>
  </si>
  <si>
    <t>Cepas Familiares</t>
  </si>
  <si>
    <t>Nivel</t>
  </si>
  <si>
    <t>Dominio de Loalva</t>
  </si>
  <si>
    <t>Le Rose</t>
  </si>
  <si>
    <t>Zifar</t>
  </si>
  <si>
    <t>Pago de las Sabinas</t>
  </si>
  <si>
    <t>Old &amp; Plus Oloroso</t>
  </si>
  <si>
    <t>Coleccion Roberto Amillo Palo Cortado</t>
  </si>
  <si>
    <t>Bordalas Garcia</t>
  </si>
  <si>
    <t>Gueta-Lupia</t>
  </si>
  <si>
    <t>Marmajuelo</t>
  </si>
  <si>
    <t>Rimarts</t>
  </si>
  <si>
    <t>Cava Reserva Especial Chardonnay Brut Nature</t>
  </si>
  <si>
    <t>No. 23</t>
  </si>
  <si>
    <t>Las Iruelas El Tiemblo</t>
  </si>
  <si>
    <t>Loess</t>
  </si>
  <si>
    <t>V Dulce de Invierno</t>
  </si>
  <si>
    <t>Dominio de Anza</t>
  </si>
  <si>
    <t>Diego Magana</t>
  </si>
  <si>
    <t>Graciano</t>
  </si>
  <si>
    <t>Cerro Las Cuevas Seleccion Terroir</t>
  </si>
  <si>
    <t>Altos R Pigeage Graciano</t>
  </si>
  <si>
    <t>Samsara</t>
  </si>
  <si>
    <t>Ronda</t>
  </si>
  <si>
    <t>Nisia Las Suertes Verdejo Old Vines</t>
  </si>
  <si>
    <t>Territori</t>
  </si>
  <si>
    <t>Cuentavinas</t>
  </si>
  <si>
    <t>Alomado</t>
  </si>
  <si>
    <t>Selma de Nin Blanco</t>
  </si>
  <si>
    <t>Senda de Los Olivos Roble</t>
  </si>
  <si>
    <t>Felix Solis</t>
  </si>
  <si>
    <t>Mucho Mas Tinto</t>
  </si>
  <si>
    <t>El Coto</t>
  </si>
  <si>
    <t>Coto de Imaz Rioja Gran Reserva</t>
  </si>
  <si>
    <t>Vina Alberdi Reserva</t>
  </si>
  <si>
    <t>Mar de Frades</t>
  </si>
  <si>
    <t>Rias Baixas Albarino Atlantico</t>
  </si>
  <si>
    <t>27 Ribera del Duero</t>
  </si>
  <si>
    <t>Terras Gauda O Rosal</t>
  </si>
  <si>
    <t>Salmos</t>
  </si>
  <si>
    <t>Vina Bosconia Reserva</t>
  </si>
  <si>
    <t>Louro Godello</t>
  </si>
  <si>
    <t>La Atalaya del Camino</t>
  </si>
  <si>
    <t>Rioja 150 Aniversario</t>
  </si>
  <si>
    <t>Veraton Garnacha</t>
  </si>
  <si>
    <t>Vina Alberdi Crianza</t>
  </si>
  <si>
    <t>Taberner Tierra de Cadiz</t>
  </si>
  <si>
    <t>Gessami</t>
  </si>
  <si>
    <t>Finest Old Harvest Medium</t>
  </si>
  <si>
    <t>Montecastro</t>
  </si>
  <si>
    <t>Ribera del Duero Red</t>
  </si>
  <si>
    <t>Bodegas La Horra</t>
  </si>
  <si>
    <t>Corimbo I</t>
  </si>
  <si>
    <t>Vermut Rojo</t>
  </si>
  <si>
    <t>Vina Tondonia Reserva Blanco</t>
  </si>
  <si>
    <t>Reserva 5 Ano</t>
  </si>
  <si>
    <t>Del Duque Amontillado Sherry VORS</t>
  </si>
  <si>
    <t>Les Terrasses Velles Vinyes Priorat</t>
  </si>
  <si>
    <t>Les Terrasses Laderas de Pizarra</t>
  </si>
  <si>
    <t>Inici</t>
  </si>
  <si>
    <t>5 Finques (Fincas) Reserva</t>
  </si>
  <si>
    <t>Martinet Bru (Garnatxa - Syrah)</t>
  </si>
  <si>
    <t>Ribera Del Duero Reserva</t>
  </si>
  <si>
    <t>Baluarte</t>
  </si>
  <si>
    <t>Muscat</t>
  </si>
  <si>
    <t>Angeles de Amaren Tempranillo - Graciano</t>
  </si>
  <si>
    <t>Hispano Suizas</t>
  </si>
  <si>
    <t>Bassus Pinot Noir</t>
  </si>
  <si>
    <t>Murviedro</t>
  </si>
  <si>
    <t>Sericis Cepas Viejas Monastrell</t>
  </si>
  <si>
    <t>Rioja Reserva Fincas de Ganuza</t>
  </si>
  <si>
    <t>Corpinnat Terrers Brut Nature</t>
  </si>
  <si>
    <t>Dos Cortados Palo Cortado Solera Especial Aged 20 Years</t>
  </si>
  <si>
    <t>Oscar Tobia Reserva Rioja</t>
  </si>
  <si>
    <t>Rioja Satinela Blanco Semidulce</t>
  </si>
  <si>
    <t>Clos del Portal Negre de Negres</t>
  </si>
  <si>
    <t>Solideo</t>
  </si>
  <si>
    <t>Preludio</t>
  </si>
  <si>
    <t>Coma Vella Priorat</t>
  </si>
  <si>
    <t>Vegalfaro</t>
  </si>
  <si>
    <t>Pago de los Balagueses Syrah</t>
  </si>
  <si>
    <t>Bagus Ribera del Duero</t>
  </si>
  <si>
    <t>Formiga de Vellut</t>
  </si>
  <si>
    <t>Tierra Alta En 2 Maderas</t>
  </si>
  <si>
    <t>Palacios Remondo</t>
  </si>
  <si>
    <t>Propiedad  Rioja</t>
  </si>
  <si>
    <t>Reserva Especial Icon Edition</t>
  </si>
  <si>
    <t>Fernando de Castilla</t>
  </si>
  <si>
    <t>Antique Palo Cortado</t>
  </si>
  <si>
    <t>Vina Lanciano Reserva</t>
  </si>
  <si>
    <t>Jalifa Amontillado Rare Old Dry Solera Especial Aged 30 Years</t>
  </si>
  <si>
    <t>La Felisa</t>
  </si>
  <si>
    <t>Milmanda</t>
  </si>
  <si>
    <t>Bohorquez</t>
  </si>
  <si>
    <t>Adega Familiar Eladio Pineiro</t>
  </si>
  <si>
    <t>Envidiacochina (Tete de Cuvee)</t>
  </si>
  <si>
    <t>Adaro</t>
  </si>
  <si>
    <t>Culebron</t>
  </si>
  <si>
    <t>Fondillon Gran Reserva</t>
  </si>
  <si>
    <t>Monastrell - Syrah Finca Espolla</t>
  </si>
  <si>
    <t>Enrique Mendoza</t>
  </si>
  <si>
    <t>Santa Rosa</t>
  </si>
  <si>
    <t>Clos Pons</t>
  </si>
  <si>
    <t>Roc Nu</t>
  </si>
  <si>
    <t>Rias Baixas Albarino Finca Valinas</t>
  </si>
  <si>
    <t>Ramon do Casar</t>
  </si>
  <si>
    <t>Treixadura</t>
  </si>
  <si>
    <t>Candela Cream Dulce Sweet</t>
  </si>
  <si>
    <t>Binigrau</t>
  </si>
  <si>
    <t>Nounat</t>
  </si>
  <si>
    <t>Les Brugueres</t>
  </si>
  <si>
    <t>Bodega</t>
  </si>
  <si>
    <t>Vino</t>
  </si>
  <si>
    <t>Año</t>
  </si>
  <si>
    <t>Región</t>
  </si>
  <si>
    <t>Precio</t>
  </si>
  <si>
    <t>Tipo</t>
  </si>
  <si>
    <t>Cuerpo</t>
  </si>
  <si>
    <t>Acidez</t>
  </si>
  <si>
    <t>Numero de reseñas</t>
  </si>
  <si>
    <t>Clasificación</t>
  </si>
  <si>
    <t>Vino de España</t>
  </si>
  <si>
    <t>Proyecto Garnachas de España</t>
  </si>
  <si>
    <t>Unico Reserva Especial Edición</t>
  </si>
  <si>
    <t>Doroteo Edición Especial 25 Aniversario</t>
  </si>
  <si>
    <t>Finca Misenhora Edición Limitada</t>
  </si>
  <si>
    <t>Rioja Reserva 10 Anos Despues Edición Limitada</t>
  </si>
  <si>
    <t>Summa Edición Limitada</t>
  </si>
  <si>
    <t>Silvanus Edición Limitada Ribera del Duero</t>
  </si>
  <si>
    <t>200 Monges Edición Exclusiva Blanco Reserva</t>
  </si>
  <si>
    <t>PREGUNTAS</t>
  </si>
  <si>
    <t>¿Cuál es la puntuación promedio de cada bodega?</t>
  </si>
  <si>
    <t>¿Cuál es el vino de mayor valor y el de menor valor?</t>
  </si>
  <si>
    <t>¿Cuál es la bodega con mas vinos en el mercado?</t>
  </si>
  <si>
    <t>¿Que bodegas tiene el top 3 de puntuaciones?</t>
  </si>
  <si>
    <t>¿Qué bodega tiene los vinos mas caros?</t>
  </si>
  <si>
    <t>¿Cuál fue el promedio de precios para los años 2012 y 2018?</t>
  </si>
  <si>
    <t>winery</t>
  </si>
  <si>
    <t>wine</t>
  </si>
  <si>
    <t>year</t>
  </si>
  <si>
    <t>rating</t>
  </si>
  <si>
    <t>num_reviews</t>
  </si>
  <si>
    <t>country</t>
  </si>
  <si>
    <t>region</t>
  </si>
  <si>
    <t>price</t>
  </si>
  <si>
    <t>type</t>
  </si>
  <si>
    <t>body</t>
  </si>
  <si>
    <t>acidity</t>
  </si>
  <si>
    <t>Espana</t>
  </si>
  <si>
    <t>Vino de Espana</t>
  </si>
  <si>
    <t>Unico Reserva Especial Edicion</t>
  </si>
  <si>
    <t>Doroteo Edicion Especial 25 Aniversario</t>
  </si>
  <si>
    <t>Proyecto Garnachas de Espana</t>
  </si>
  <si>
    <t>Finca Misenhora Edicion Limitada</t>
  </si>
  <si>
    <t>Rioja Reserva 10 Anos Despues Edicion Limitada</t>
  </si>
  <si>
    <t>Summa Edicion Limitada</t>
  </si>
  <si>
    <t>Silvanus Edicion Limitada Ribera del Duero</t>
  </si>
  <si>
    <t>Godina Garnacha</t>
  </si>
  <si>
    <t>Shaya</t>
  </si>
  <si>
    <t>Habis</t>
  </si>
  <si>
    <t>200 Monges Edicion Exclusiva Blanco Reserva</t>
  </si>
  <si>
    <t>Bodegas</t>
  </si>
  <si>
    <t>Clasificación promedio</t>
  </si>
  <si>
    <t>Cantidad de vinos</t>
  </si>
  <si>
    <t>Total general</t>
  </si>
  <si>
    <t>Máx. de Acidez</t>
  </si>
  <si>
    <t>% Reseñas por región</t>
  </si>
  <si>
    <t>% Bodegas por región</t>
  </si>
  <si>
    <t>Máx. de Precio</t>
  </si>
  <si>
    <t>% Vinos por región</t>
  </si>
  <si>
    <t>% Reseñas por bodegas</t>
  </si>
  <si>
    <t>Mín. De Precio</t>
  </si>
  <si>
    <t>Total</t>
  </si>
  <si>
    <t>Cantidad de reseñas</t>
  </si>
  <si>
    <t>Realizada con tabla dinámica</t>
  </si>
  <si>
    <t>Años</t>
  </si>
  <si>
    <t>Bodega:</t>
  </si>
  <si>
    <t>Calificación promedio:</t>
  </si>
  <si>
    <t>Mayor:</t>
  </si>
  <si>
    <t>Menor:</t>
  </si>
  <si>
    <t>Precio promedio</t>
  </si>
  <si>
    <t>¿Qué porcentaje de bodegas hay por región?</t>
  </si>
  <si>
    <t>¿Qué porcentaje de reseñas hay por región?</t>
  </si>
  <si>
    <t>¿Cuál es el precio máximo que se cobra por región?</t>
  </si>
  <si>
    <t>RESPUESTAS</t>
  </si>
  <si>
    <t>Cuenta de Bodega</t>
  </si>
  <si>
    <t>Suma de Numero de reseñas</t>
  </si>
  <si>
    <t>Clasificación de vinos en España</t>
  </si>
  <si>
    <t>Etiquetas de fila</t>
  </si>
  <si>
    <t>Cuenta de Vino</t>
  </si>
  <si>
    <t>% Vinos por Bodegas</t>
  </si>
  <si>
    <t>Reseñas Totales:</t>
  </si>
  <si>
    <t>Promedio de Precio</t>
  </si>
  <si>
    <t>Precio Máx:</t>
  </si>
  <si>
    <t>Precio Min:</t>
  </si>
  <si>
    <t>Cantidad de vinos por Bodega</t>
  </si>
  <si>
    <t>Máx. de Clasificación</t>
  </si>
  <si>
    <t>Precio Promedio:</t>
  </si>
  <si>
    <t>Cantidad de vinos categorizados</t>
  </si>
  <si>
    <t>BODEGAS</t>
  </si>
  <si>
    <t>TIPOS DE VINOS</t>
  </si>
  <si>
    <t>Promedio de Acidez</t>
  </si>
  <si>
    <t>Promedio de Cuerpo</t>
  </si>
  <si>
    <t>SEGÚN LOS AÑOS…..</t>
  </si>
  <si>
    <t>Mín. de Acidez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</si>
</sst>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-&quot;$&quot;\ * #,##0.00_-;\-&quot;$&quot;\ * #,##0.00_-;_-&quot;$&quot;\ * &quot;-&quot;??_-;_-@_-"/>
    <numFmt numFmtId="165" formatCode="_-[$€-2]\ * #,##0.00_-;\-[$€-2]\ * #,##0.00_-;_-[$€-2]\ * &quot;-&quot;??_-;_-@_-"/>
    <numFmt numFmtId="166" formatCode="0.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Amasis MT Pro Black"/>
      <family val="1"/>
    </font>
    <font>
      <sz val="18"/>
      <color theme="1"/>
      <name val="Amasis MT Pro Black"/>
      <family val="1"/>
    </font>
    <font>
      <sz val="14"/>
      <color theme="1"/>
      <name val="Amasis MT Pro Medium"/>
      <family val="1"/>
    </font>
    <font>
      <sz val="12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/>
      <name val="Castellar"/>
      <family val="1"/>
    </font>
    <font>
      <sz val="11"/>
      <name val="Calibri"/>
      <family val="2"/>
      <scheme val="minor"/>
    </font>
    <font>
      <sz val="14"/>
      <color theme="0"/>
      <name val="Amasis MT Pro Black"/>
      <family val="1"/>
    </font>
    <font>
      <b/>
      <sz val="12"/>
      <name val="Arial"/>
      <family val="2"/>
    </font>
    <font>
      <b/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20"/>
      <color theme="0"/>
      <name val="Amasis MT Pro Black"/>
      <family val="1"/>
    </font>
    <font>
      <b/>
      <sz val="18"/>
      <name val="Calibri"/>
      <family val="2"/>
      <scheme val="minor"/>
    </font>
    <font>
      <sz val="18"/>
      <name val="Calibri"/>
      <family val="2"/>
      <scheme val="minor"/>
    </font>
    <font>
      <b/>
      <sz val="20"/>
      <color theme="0"/>
      <name val="Amasis MT Pro Black"/>
      <family val="1"/>
    </font>
    <font>
      <b/>
      <sz val="14"/>
      <color theme="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E0C1FF"/>
        <bgColor indexed="64"/>
      </patternFill>
    </fill>
    <fill>
      <patternFill patternType="solid">
        <fgColor rgb="FFE0C1FF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0" tint="-0.14999847407452621"/>
        <bgColor theme="9" tint="0.79998168889431442"/>
      </patternFill>
    </fill>
    <fill>
      <patternFill patternType="solid">
        <fgColor rgb="FFCC99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EBFF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131">
    <xf numFmtId="0" fontId="0" fillId="0" borderId="0" xfId="0"/>
    <xf numFmtId="0" fontId="0" fillId="0" borderId="0" xfId="0" applyAlignment="1">
      <alignment wrapText="1"/>
    </xf>
    <xf numFmtId="0" fontId="18" fillId="33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5" fontId="18" fillId="33" borderId="0" xfId="0" applyNumberFormat="1" applyFont="1" applyFill="1" applyAlignment="1">
      <alignment horizontal="center" vertical="center" wrapText="1"/>
    </xf>
    <xf numFmtId="165" fontId="0" fillId="0" borderId="0" xfId="0" applyNumberFormat="1" applyAlignment="1">
      <alignment horizontal="right" vertical="center" wrapText="1"/>
    </xf>
    <xf numFmtId="165" fontId="0" fillId="0" borderId="0" xfId="1" applyNumberFormat="1" applyFont="1" applyAlignment="1">
      <alignment horizontal="right" vertical="center" wrapText="1"/>
    </xf>
    <xf numFmtId="0" fontId="0" fillId="0" borderId="0" xfId="0" applyAlignment="1">
      <alignment horizontal="left" vertical="center"/>
    </xf>
    <xf numFmtId="0" fontId="0" fillId="0" borderId="0" xfId="0" applyNumberFormat="1"/>
    <xf numFmtId="0" fontId="0" fillId="0" borderId="0" xfId="0" applyAlignment="1">
      <alignment horizontal="right" vertical="center"/>
    </xf>
    <xf numFmtId="2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left" wrapText="1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2" fontId="18" fillId="33" borderId="0" xfId="0" applyNumberFormat="1" applyFont="1" applyFill="1" applyAlignment="1">
      <alignment horizontal="center" vertical="center" wrapText="1"/>
    </xf>
    <xf numFmtId="2" fontId="0" fillId="0" borderId="0" xfId="0" applyNumberFormat="1"/>
    <xf numFmtId="166" fontId="0" fillId="0" borderId="0" xfId="0" applyNumberFormat="1"/>
    <xf numFmtId="0" fontId="21" fillId="0" borderId="0" xfId="0" applyFont="1"/>
    <xf numFmtId="0" fontId="21" fillId="0" borderId="0" xfId="0" applyNumberFormat="1" applyFont="1" applyAlignment="1">
      <alignment horizontal="left"/>
    </xf>
    <xf numFmtId="166" fontId="21" fillId="0" borderId="0" xfId="0" applyNumberFormat="1" applyFont="1" applyAlignment="1">
      <alignment horizontal="right"/>
    </xf>
    <xf numFmtId="0" fontId="21" fillId="0" borderId="0" xfId="0" applyFont="1" applyAlignment="1">
      <alignment horizontal="right" vertical="center"/>
    </xf>
    <xf numFmtId="0" fontId="21" fillId="0" borderId="0" xfId="0" applyNumberFormat="1" applyFont="1"/>
    <xf numFmtId="166" fontId="21" fillId="0" borderId="0" xfId="0" applyNumberFormat="1" applyFont="1"/>
    <xf numFmtId="1" fontId="0" fillId="0" borderId="0" xfId="0" applyNumberFormat="1"/>
    <xf numFmtId="0" fontId="16" fillId="36" borderId="10" xfId="0" applyFont="1" applyFill="1" applyBorder="1"/>
    <xf numFmtId="0" fontId="16" fillId="6" borderId="9" xfId="0" applyFont="1" applyFill="1" applyBorder="1" applyAlignment="1">
      <alignment horizontal="left"/>
    </xf>
    <xf numFmtId="0" fontId="16" fillId="6" borderId="9" xfId="0" applyNumberFormat="1" applyFont="1" applyFill="1" applyBorder="1"/>
    <xf numFmtId="165" fontId="16" fillId="36" borderId="10" xfId="1" applyNumberFormat="1" applyFont="1" applyFill="1" applyBorder="1"/>
    <xf numFmtId="165" fontId="0" fillId="0" borderId="0" xfId="1" applyNumberFormat="1" applyFon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Font="1"/>
    <xf numFmtId="0" fontId="16" fillId="37" borderId="0" xfId="0" applyFont="1" applyFill="1" applyAlignment="1">
      <alignment horizontal="center" vertical="center"/>
    </xf>
    <xf numFmtId="0" fontId="16" fillId="37" borderId="0" xfId="0" applyFont="1" applyFill="1" applyAlignment="1">
      <alignment horizontal="center" vertical="center" wrapText="1"/>
    </xf>
    <xf numFmtId="0" fontId="16" fillId="38" borderId="10" xfId="0" applyFont="1" applyFill="1" applyBorder="1" applyAlignment="1">
      <alignment horizontal="center" vertical="center" wrapText="1"/>
    </xf>
    <xf numFmtId="165" fontId="16" fillId="38" borderId="10" xfId="1" applyNumberFormat="1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0" xfId="0"/>
    <xf numFmtId="0" fontId="0" fillId="0" borderId="0" xfId="0" applyFill="1" applyBorder="1"/>
    <xf numFmtId="14" fontId="0" fillId="0" borderId="0" xfId="0" applyNumberFormat="1" applyFill="1" applyBorder="1"/>
    <xf numFmtId="0" fontId="0" fillId="42" borderId="0" xfId="0" applyFill="1"/>
    <xf numFmtId="0" fontId="23" fillId="42" borderId="0" xfId="0" applyFont="1" applyFill="1" applyBorder="1" applyAlignment="1">
      <alignment horizontal="center" vertical="center" wrapText="1"/>
    </xf>
    <xf numFmtId="0" fontId="19" fillId="42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165" fontId="24" fillId="35" borderId="0" xfId="0" applyNumberFormat="1" applyFont="1" applyFill="1" applyAlignment="1">
      <alignment horizontal="center" vertical="center"/>
    </xf>
    <xf numFmtId="0" fontId="20" fillId="42" borderId="0" xfId="0" applyFont="1" applyFill="1" applyAlignment="1">
      <alignment horizontal="left" vertical="center"/>
    </xf>
    <xf numFmtId="0" fontId="0" fillId="42" borderId="0" xfId="0" applyFill="1" applyAlignment="1">
      <alignment horizontal="center"/>
    </xf>
    <xf numFmtId="0" fontId="22" fillId="42" borderId="0" xfId="0" applyFont="1" applyFill="1" applyAlignment="1">
      <alignment horizontal="center" vertical="center"/>
    </xf>
    <xf numFmtId="165" fontId="24" fillId="42" borderId="0" xfId="0" applyNumberFormat="1" applyFont="1" applyFill="1" applyAlignment="1">
      <alignment horizontal="center" vertical="center"/>
    </xf>
    <xf numFmtId="0" fontId="24" fillId="42" borderId="0" xfId="0" applyFont="1" applyFill="1" applyAlignment="1">
      <alignment horizontal="center" vertical="center"/>
    </xf>
    <xf numFmtId="0" fontId="20" fillId="42" borderId="0" xfId="0" applyFont="1" applyFill="1" applyAlignment="1">
      <alignment vertical="center"/>
    </xf>
    <xf numFmtId="0" fontId="27" fillId="42" borderId="0" xfId="0" applyFont="1" applyFill="1" applyAlignment="1">
      <alignment horizontal="center" vertical="center"/>
    </xf>
    <xf numFmtId="0" fontId="0" fillId="40" borderId="16" xfId="0" applyFont="1" applyFill="1" applyBorder="1" applyAlignment="1">
      <alignment horizontal="center" vertical="center"/>
    </xf>
    <xf numFmtId="166" fontId="0" fillId="40" borderId="16" xfId="0" applyNumberFormat="1" applyFont="1" applyFill="1" applyBorder="1" applyAlignment="1">
      <alignment horizontal="center" vertical="center"/>
    </xf>
    <xf numFmtId="0" fontId="28" fillId="44" borderId="16" xfId="0" applyFont="1" applyFill="1" applyBorder="1" applyAlignment="1">
      <alignment horizontal="center" vertical="center"/>
    </xf>
    <xf numFmtId="166" fontId="28" fillId="44" borderId="16" xfId="0" applyNumberFormat="1" applyFont="1" applyFill="1" applyBorder="1" applyAlignment="1">
      <alignment horizontal="center" vertical="center"/>
    </xf>
    <xf numFmtId="0" fontId="0" fillId="45" borderId="16" xfId="0" applyFont="1" applyFill="1" applyBorder="1" applyAlignment="1">
      <alignment horizontal="center" vertical="center"/>
    </xf>
    <xf numFmtId="166" fontId="0" fillId="45" borderId="16" xfId="0" applyNumberFormat="1" applyFont="1" applyFill="1" applyBorder="1" applyAlignment="1">
      <alignment horizontal="center" vertical="center"/>
    </xf>
    <xf numFmtId="0" fontId="20" fillId="42" borderId="0" xfId="0" applyFont="1" applyFill="1" applyBorder="1" applyAlignment="1">
      <alignment horizontal="left" vertical="center"/>
    </xf>
    <xf numFmtId="0" fontId="0" fillId="46" borderId="0" xfId="0" applyFont="1" applyFill="1" applyBorder="1" applyAlignment="1">
      <alignment horizontal="center" vertical="center"/>
    </xf>
    <xf numFmtId="166" fontId="0" fillId="46" borderId="0" xfId="0" applyNumberFormat="1" applyFont="1" applyFill="1" applyBorder="1" applyAlignment="1">
      <alignment horizontal="center" vertical="center"/>
    </xf>
    <xf numFmtId="0" fontId="16" fillId="6" borderId="9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left"/>
    </xf>
    <xf numFmtId="0" fontId="16" fillId="12" borderId="9" xfId="0" applyNumberFormat="1" applyFont="1" applyFill="1" applyBorder="1"/>
    <xf numFmtId="0" fontId="23" fillId="12" borderId="9" xfId="0" applyFont="1" applyFill="1" applyBorder="1" applyAlignment="1">
      <alignment horizontal="center" vertical="center"/>
    </xf>
    <xf numFmtId="0" fontId="0" fillId="37" borderId="0" xfId="0" applyFill="1" applyAlignment="1">
      <alignment horizontal="center" vertical="center" wrapText="1"/>
    </xf>
    <xf numFmtId="0" fontId="22" fillId="47" borderId="11" xfId="0" applyFont="1" applyFill="1" applyBorder="1" applyAlignment="1">
      <alignment horizontal="center" vertical="center"/>
    </xf>
    <xf numFmtId="0" fontId="22" fillId="47" borderId="14" xfId="0" applyFont="1" applyFill="1" applyBorder="1" applyAlignment="1">
      <alignment horizontal="center" vertical="center"/>
    </xf>
    <xf numFmtId="165" fontId="26" fillId="37" borderId="13" xfId="0" applyNumberFormat="1" applyFont="1" applyFill="1" applyBorder="1" applyAlignment="1">
      <alignment horizontal="center" vertical="center"/>
    </xf>
    <xf numFmtId="165" fontId="26" fillId="37" borderId="15" xfId="0" applyNumberFormat="1" applyFont="1" applyFill="1" applyBorder="1" applyAlignment="1">
      <alignment horizontal="center" vertical="center"/>
    </xf>
    <xf numFmtId="0" fontId="23" fillId="39" borderId="16" xfId="0" applyFont="1" applyFill="1" applyBorder="1" applyAlignment="1">
      <alignment horizontal="center" vertical="center"/>
    </xf>
    <xf numFmtId="0" fontId="23" fillId="41" borderId="16" xfId="0" applyFont="1" applyFill="1" applyBorder="1" applyAlignment="1">
      <alignment horizontal="center" vertical="center" wrapText="1"/>
    </xf>
    <xf numFmtId="0" fontId="22" fillId="0" borderId="0" xfId="0" applyFont="1" applyFill="1" applyAlignment="1"/>
    <xf numFmtId="0" fontId="0" fillId="0" borderId="0" xfId="0" applyFill="1"/>
    <xf numFmtId="0" fontId="23" fillId="12" borderId="9" xfId="0" applyFont="1" applyFill="1" applyBorder="1" applyAlignment="1">
      <alignment horizontal="center" vertical="center" wrapText="1"/>
    </xf>
    <xf numFmtId="0" fontId="16" fillId="42" borderId="0" xfId="0" applyNumberFormat="1" applyFont="1" applyFill="1" applyBorder="1"/>
    <xf numFmtId="0" fontId="16" fillId="12" borderId="9" xfId="0" applyFont="1" applyFill="1" applyBorder="1" applyAlignment="1">
      <alignment horizontal="center" vertical="center"/>
    </xf>
    <xf numFmtId="10" fontId="16" fillId="6" borderId="9" xfId="0" applyNumberFormat="1" applyFont="1" applyFill="1" applyBorder="1" applyAlignment="1">
      <alignment horizontal="center" vertical="center"/>
    </xf>
    <xf numFmtId="10" fontId="16" fillId="12" borderId="9" xfId="0" applyNumberFormat="1" applyFont="1" applyFill="1" applyBorder="1" applyAlignment="1">
      <alignment horizontal="center" vertical="center"/>
    </xf>
    <xf numFmtId="0" fontId="16" fillId="6" borderId="9" xfId="0" applyNumberFormat="1" applyFont="1" applyFill="1" applyBorder="1" applyAlignment="1">
      <alignment horizontal="center" vertical="center"/>
    </xf>
    <xf numFmtId="0" fontId="16" fillId="12" borderId="9" xfId="0" applyNumberFormat="1" applyFont="1" applyFill="1" applyBorder="1" applyAlignment="1">
      <alignment horizontal="center" vertical="center"/>
    </xf>
    <xf numFmtId="0" fontId="16" fillId="6" borderId="9" xfId="0" applyFont="1" applyFill="1" applyBorder="1"/>
    <xf numFmtId="0" fontId="30" fillId="35" borderId="0" xfId="0" applyFont="1" applyFill="1" applyAlignment="1">
      <alignment horizontal="center" vertical="center"/>
    </xf>
    <xf numFmtId="0" fontId="30" fillId="35" borderId="0" xfId="0" applyNumberFormat="1" applyFont="1" applyFill="1" applyAlignment="1">
      <alignment horizontal="center" vertical="center"/>
    </xf>
    <xf numFmtId="0" fontId="21" fillId="0" borderId="0" xfId="0" applyNumberFormat="1" applyFont="1" applyAlignment="1">
      <alignment wrapText="1"/>
    </xf>
    <xf numFmtId="0" fontId="22" fillId="34" borderId="0" xfId="0" applyFont="1" applyFill="1" applyAlignment="1"/>
    <xf numFmtId="0" fontId="0" fillId="0" borderId="0" xfId="0" pivotButton="1"/>
    <xf numFmtId="0" fontId="0" fillId="0" borderId="0" xfId="0" applyAlignment="1">
      <alignment horizontal="left"/>
    </xf>
    <xf numFmtId="166" fontId="16" fillId="6" borderId="9" xfId="0" applyNumberFormat="1" applyFont="1" applyFill="1" applyBorder="1"/>
    <xf numFmtId="0" fontId="0" fillId="51" borderId="0" xfId="0" applyFill="1"/>
    <xf numFmtId="0" fontId="0" fillId="51" borderId="0" xfId="0" applyFill="1" applyBorder="1"/>
    <xf numFmtId="0" fontId="0" fillId="0" borderId="0" xfId="0" applyAlignment="1">
      <alignment horizontal="left" indent="1"/>
    </xf>
    <xf numFmtId="166" fontId="33" fillId="50" borderId="19" xfId="0" applyNumberFormat="1" applyFont="1" applyFill="1" applyBorder="1" applyAlignment="1">
      <alignment horizontal="center" vertical="center"/>
    </xf>
    <xf numFmtId="0" fontId="16" fillId="0" borderId="10" xfId="0" applyFont="1" applyFill="1" applyBorder="1"/>
    <xf numFmtId="0" fontId="33" fillId="52" borderId="20" xfId="0" applyFont="1" applyFill="1" applyBorder="1" applyAlignment="1">
      <alignment horizontal="center" vertical="center"/>
    </xf>
    <xf numFmtId="0" fontId="33" fillId="52" borderId="0" xfId="0" applyFont="1" applyFill="1" applyBorder="1" applyAlignment="1">
      <alignment horizontal="center" vertical="center"/>
    </xf>
    <xf numFmtId="0" fontId="34" fillId="51" borderId="18" xfId="0" applyFont="1" applyFill="1" applyBorder="1" applyAlignment="1">
      <alignment horizontal="center"/>
    </xf>
    <xf numFmtId="0" fontId="40" fillId="49" borderId="19" xfId="0" applyFont="1" applyFill="1" applyBorder="1" applyAlignment="1">
      <alignment horizontal="center" vertical="center" wrapText="1"/>
    </xf>
    <xf numFmtId="166" fontId="40" fillId="50" borderId="19" xfId="0" applyNumberFormat="1" applyFont="1" applyFill="1" applyBorder="1" applyAlignment="1">
      <alignment horizontal="center" vertical="center"/>
    </xf>
    <xf numFmtId="166" fontId="33" fillId="49" borderId="19" xfId="0" applyNumberFormat="1" applyFont="1" applyFill="1" applyBorder="1" applyAlignment="1">
      <alignment horizontal="center" vertical="center"/>
    </xf>
    <xf numFmtId="0" fontId="40" fillId="52" borderId="20" xfId="0" applyFont="1" applyFill="1" applyBorder="1" applyAlignment="1">
      <alignment horizontal="center" vertical="center"/>
    </xf>
    <xf numFmtId="0" fontId="40" fillId="52" borderId="0" xfId="0" applyFont="1" applyFill="1" applyBorder="1" applyAlignment="1">
      <alignment horizontal="center" vertical="center"/>
    </xf>
    <xf numFmtId="0" fontId="36" fillId="51" borderId="0" xfId="0" applyFont="1" applyFill="1" applyAlignment="1">
      <alignment horizontal="center" vertical="center"/>
    </xf>
    <xf numFmtId="0" fontId="0" fillId="51" borderId="0" xfId="0" applyFill="1" applyAlignment="1">
      <alignment horizontal="center" vertical="center"/>
    </xf>
    <xf numFmtId="0" fontId="32" fillId="51" borderId="0" xfId="0" applyFont="1" applyFill="1" applyBorder="1" applyAlignment="1">
      <alignment horizontal="center" vertical="center"/>
    </xf>
    <xf numFmtId="0" fontId="31" fillId="49" borderId="19" xfId="0" applyFont="1" applyFill="1" applyBorder="1" applyAlignment="1">
      <alignment horizontal="center" vertical="center" wrapText="1"/>
    </xf>
    <xf numFmtId="166" fontId="31" fillId="50" borderId="19" xfId="0" applyNumberFormat="1" applyFont="1" applyFill="1" applyBorder="1" applyAlignment="1">
      <alignment horizontal="center" vertical="center"/>
    </xf>
    <xf numFmtId="166" fontId="33" fillId="50" borderId="19" xfId="0" applyNumberFormat="1" applyFont="1" applyFill="1" applyBorder="1" applyAlignment="1">
      <alignment horizontal="center" vertical="center"/>
    </xf>
    <xf numFmtId="0" fontId="35" fillId="51" borderId="0" xfId="0" applyFont="1" applyFill="1" applyBorder="1" applyAlignment="1">
      <alignment horizontal="center" vertical="center"/>
    </xf>
    <xf numFmtId="0" fontId="39" fillId="51" borderId="0" xfId="0" applyFont="1" applyFill="1" applyAlignment="1">
      <alignment horizontal="center" vertical="center"/>
    </xf>
    <xf numFmtId="0" fontId="33" fillId="51" borderId="0" xfId="0" applyFont="1" applyFill="1" applyBorder="1" applyAlignment="1">
      <alignment horizontal="center" vertical="center"/>
    </xf>
    <xf numFmtId="0" fontId="37" fillId="53" borderId="0" xfId="0" applyFont="1" applyFill="1" applyBorder="1" applyAlignment="1">
      <alignment horizontal="center" vertical="center"/>
    </xf>
    <xf numFmtId="0" fontId="31" fillId="51" borderId="0" xfId="0" applyFont="1" applyFill="1" applyBorder="1" applyAlignment="1">
      <alignment horizontal="center" vertical="center" wrapText="1"/>
    </xf>
    <xf numFmtId="166" fontId="31" fillId="51" borderId="0" xfId="0" applyNumberFormat="1" applyFont="1" applyFill="1" applyBorder="1" applyAlignment="1">
      <alignment horizontal="center" vertical="center"/>
    </xf>
    <xf numFmtId="1" fontId="33" fillId="51" borderId="0" xfId="0" applyNumberFormat="1" applyFont="1" applyFill="1" applyBorder="1" applyAlignment="1">
      <alignment horizontal="center" vertical="center"/>
    </xf>
    <xf numFmtId="0" fontId="38" fillId="53" borderId="0" xfId="0" applyFont="1" applyFill="1" applyBorder="1" applyAlignment="1">
      <alignment horizontal="center" vertical="center"/>
    </xf>
    <xf numFmtId="166" fontId="33" fillId="51" borderId="0" xfId="0" applyNumberFormat="1" applyFont="1" applyFill="1" applyBorder="1" applyAlignment="1">
      <alignment horizontal="center" vertical="center"/>
    </xf>
    <xf numFmtId="0" fontId="29" fillId="33" borderId="0" xfId="0" applyFont="1" applyFill="1" applyAlignment="1">
      <alignment horizontal="center" wrapText="1"/>
    </xf>
    <xf numFmtId="0" fontId="20" fillId="0" borderId="0" xfId="0" applyFont="1" applyAlignment="1">
      <alignment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left" vertical="center"/>
    </xf>
    <xf numFmtId="0" fontId="20" fillId="0" borderId="17" xfId="0" applyFont="1" applyBorder="1" applyAlignment="1">
      <alignment horizontal="left" vertical="center"/>
    </xf>
    <xf numFmtId="0" fontId="19" fillId="34" borderId="0" xfId="0" applyFont="1" applyFill="1" applyAlignment="1">
      <alignment horizontal="center" vertical="center"/>
    </xf>
    <xf numFmtId="0" fontId="20" fillId="0" borderId="12" xfId="0" applyFont="1" applyBorder="1" applyAlignment="1">
      <alignment horizontal="left" vertical="center"/>
    </xf>
    <xf numFmtId="0" fontId="24" fillId="35" borderId="0" xfId="0" applyFont="1" applyFill="1" applyAlignment="1">
      <alignment horizontal="center" vertical="center"/>
    </xf>
    <xf numFmtId="0" fontId="19" fillId="48" borderId="0" xfId="0" applyFont="1" applyFill="1" applyAlignment="1">
      <alignment horizontal="center"/>
    </xf>
    <xf numFmtId="0" fontId="27" fillId="43" borderId="0" xfId="0" applyFont="1" applyFill="1" applyAlignment="1">
      <alignment horizontal="center" vertical="center"/>
    </xf>
    <xf numFmtId="0" fontId="26" fillId="39" borderId="16" xfId="0" applyFont="1" applyFill="1" applyBorder="1" applyAlignment="1">
      <alignment horizontal="center" vertical="center"/>
    </xf>
    <xf numFmtId="166" fontId="25" fillId="41" borderId="16" xfId="0" applyNumberFormat="1" applyFont="1" applyFill="1" applyBorder="1" applyAlignment="1">
      <alignment horizontal="center" vertical="center"/>
    </xf>
  </cellXfs>
  <cellStyles count="44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Moneda 2" xfId="43" xr:uid="{A07635A2-239D-4350-A30C-E1D4A7DC3125}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93"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0.0"/>
    </dxf>
    <dxf>
      <numFmt numFmtId="166" formatCode="0.0"/>
    </dxf>
    <dxf>
      <numFmt numFmtId="166" formatCode="0.0"/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ont>
        <sz val="12"/>
      </font>
    </dxf>
    <dxf>
      <alignment vertical="center"/>
    </dxf>
    <dxf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€-2]\ * #,##0.00_-;\-[$€-2]\ * #,##0.00_-;_-[$€-2]\ * &quot;-&quot;??_-;_-@_-"/>
    </dxf>
    <dxf>
      <numFmt numFmtId="165" formatCode="_-[$€-2]\ * #,##0.00_-;\-[$€-2]\ * #,##0.00_-;_-[$€-2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€-2]\ * #,##0.00_-;\-[$€-2]\ * #,##0.00_-;_-[$€-2]\ * &quot;-&quot;??_-;_-@_-"/>
    </dxf>
    <dxf>
      <numFmt numFmtId="165" formatCode="_-[$€-2]\ * #,##0.00_-;\-[$€-2]\ * #,##0.00_-;_-[$€-2]\ * &quot;-&quot;??_-;_-@_-"/>
    </dxf>
    <dxf>
      <numFmt numFmtId="0" formatCode="General"/>
    </dxf>
    <dxf>
      <numFmt numFmtId="2" formatCode="0.00"/>
    </dxf>
    <dxf>
      <numFmt numFmtId="1" formatCode="0"/>
    </dxf>
    <dxf>
      <numFmt numFmtId="2" formatCode="0.00"/>
    </dxf>
    <dxf>
      <numFmt numFmtId="0" formatCode="General"/>
    </dxf>
    <dxf>
      <numFmt numFmtId="166" formatCode="0.0"/>
    </dxf>
    <dxf>
      <numFmt numFmtId="166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bgColor rgb="FFE0C1FF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€-2]\ * #,##0.00_-;\-[$€-2]\ * #,##0.00_-;_-[$€-2]\ * &quot;-&quot;??_-;_-@_-"/>
    </dxf>
    <dxf>
      <numFmt numFmtId="165" formatCode="_-[$€-2]\ * #,##0.00_-;\-[$€-2]\ * #,##0.00_-;_-[$€-2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€-2]\ * #,##0.00_-;\-[$€-2]\ * #,##0.00_-;_-[$€-2]\ * &quot;-&quot;??_-;_-@_-"/>
    </dxf>
    <dxf>
      <numFmt numFmtId="165" formatCode="_-[$€-2]\ * #,##0.00_-;\-[$€-2]\ * #,##0.00_-;_-[$€-2]\ * &quot;-&quot;??_-;_-@_-"/>
    </dxf>
    <dxf>
      <numFmt numFmtId="0" formatCode="General"/>
    </dxf>
    <dxf>
      <numFmt numFmtId="2" formatCode="0.00"/>
    </dxf>
    <dxf>
      <numFmt numFmtId="1" formatCode="0"/>
    </dxf>
    <dxf>
      <numFmt numFmtId="2" formatCode="0.00"/>
    </dxf>
    <dxf>
      <numFmt numFmtId="166" formatCode="0.0"/>
    </dxf>
    <dxf>
      <numFmt numFmtId="2" formatCode="0.0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[$€-2]\ * #,##0.00_-;\-[$€-2]\ * #,##0.00_-;_-[$€-2]\ * &quot;-&quot;??_-;_-@_-"/>
      <alignment horizontal="right" vertical="center" textRotation="0" wrapText="1" indent="0" justifyLastLine="0" shrinkToFit="0" readingOrder="0"/>
    </dxf>
    <dxf>
      <numFmt numFmtId="165" formatCode="_-[$€-2]\ * #,##0.00_-;\-[$€-2]\ * #,##0.00_-;_-[$€-2]\ * &quot;-&quot;??_-;_-@_-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166" formatCode="0.0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masis MT Pro Black"/>
        <family val="1"/>
        <scheme val="none"/>
      </font>
      <fill>
        <patternFill patternType="solid">
          <fgColor indexed="64"/>
          <bgColor theme="5" tint="0.59999389629810485"/>
        </patternFill>
      </fill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8A0C78"/>
      <color rgb="FFFFF4D1"/>
      <color rgb="FFFBD1F5"/>
      <color rgb="FFFFEBFF"/>
      <color rgb="FF9F60FC"/>
      <color rgb="FFE0C1FF"/>
      <color rgb="FFFFF7FF"/>
      <color rgb="FF660066"/>
      <color rgb="FFE794FE"/>
      <color rgb="FF8C64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>
                <a:solidFill>
                  <a:schemeClr val="accent1">
                    <a:lumMod val="50000"/>
                  </a:schemeClr>
                </a:solidFill>
              </a:rPr>
              <a:t>Las 3 bodegas mejor puntuadas</a:t>
            </a:r>
          </a:p>
        </c:rich>
      </c:tx>
      <c:layout>
        <c:manualLayout>
          <c:xMode val="edge"/>
          <c:yMode val="edge"/>
          <c:x val="0.23296526479340585"/>
          <c:y val="4.6442510475664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6D6CA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772-4EA9-A88E-EBA0C75F1FAA}"/>
              </c:ext>
            </c:extLst>
          </c:dPt>
          <c:dPt>
            <c:idx val="1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772-4EA9-A88E-EBA0C75F1FAA}"/>
              </c:ext>
            </c:extLst>
          </c:dPt>
          <c:dPt>
            <c:idx val="2"/>
            <c:bubble3D val="0"/>
            <c:spPr>
              <a:solidFill>
                <a:srgbClr val="E794FE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772-4EA9-A88E-EBA0C75F1FA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Preguntas!$M$12:$M$14</c:f>
              <c:strCache>
                <c:ptCount val="3"/>
                <c:pt idx="0">
                  <c:v>Barbadillo</c:v>
                </c:pt>
                <c:pt idx="1">
                  <c:v>Vega Sicilia</c:v>
                </c:pt>
                <c:pt idx="2">
                  <c:v>Finca Moncloa</c:v>
                </c:pt>
              </c:strCache>
            </c:strRef>
          </c:cat>
          <c:val>
            <c:numRef>
              <c:f>Preguntas!$N$12:$N$14</c:f>
              <c:numCache>
                <c:formatCode>0.0</c:formatCode>
                <c:ptCount val="3"/>
                <c:pt idx="0">
                  <c:v>4.7</c:v>
                </c:pt>
                <c:pt idx="1">
                  <c:v>4.6711340206185561</c:v>
                </c:pt>
                <c:pt idx="2">
                  <c:v>4.6500000000000004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72-4EA9-A88E-EBA0C75F1FA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37164929855478"/>
          <c:y val="0.37912197817378085"/>
          <c:w val="0.24246110745590763"/>
          <c:h val="0.3631595524243679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67500">
          <a:srgbClr val="FFEBFF"/>
        </a:gs>
        <a:gs pos="35000">
          <a:srgbClr val="FFF7FF"/>
        </a:gs>
        <a:gs pos="100000">
          <a:srgbClr val="FFEBFF">
            <a:alpha val="73000"/>
            <a:lumMod val="97000"/>
            <a:lumOff val="3000"/>
          </a:srgbClr>
        </a:gs>
      </a:gsLst>
      <a:path path="circle">
        <a:fillToRect l="100000" t="100000"/>
      </a:path>
      <a:tileRect/>
    </a:gradFill>
    <a:ln w="9525" cap="flat" cmpd="sng" algn="ctr">
      <a:noFill/>
      <a:round/>
    </a:ln>
    <a:effectLst>
      <a:outerShdw blurRad="76200" dist="254000" dir="3000000" algn="t" rotWithShape="0">
        <a:prstClr val="black">
          <a:alpha val="40000"/>
        </a:prstClr>
      </a:outerShdw>
      <a:softEdge rad="63500"/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>
                <a:solidFill>
                  <a:schemeClr val="accent1">
                    <a:lumMod val="50000"/>
                  </a:schemeClr>
                </a:solidFill>
              </a:rPr>
              <a:t>Top 10 de clasificación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0.3312882194073567"/>
          <c:y val="0.16624773450707442"/>
          <c:w val="0.63593396477614206"/>
          <c:h val="0.6705673251191763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'AUX-Bodegas'!$C$2</c:f>
              <c:strCache>
                <c:ptCount val="1"/>
                <c:pt idx="0">
                  <c:v>Clasificación promedio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'AUX-Bodegas'!$B$3:$B$12</c:f>
              <c:strCache>
                <c:ptCount val="10"/>
                <c:pt idx="0">
                  <c:v>A Coroa</c:v>
                </c:pt>
                <c:pt idx="1">
                  <c:v>Aalto</c:v>
                </c:pt>
                <c:pt idx="2">
                  <c:v>Abadal</c:v>
                </c:pt>
                <c:pt idx="3">
                  <c:v>Abadia Retuerta</c:v>
                </c:pt>
                <c:pt idx="4">
                  <c:v>Abel Mendoza Monge</c:v>
                </c:pt>
                <c:pt idx="5">
                  <c:v>Acustic Celler</c:v>
                </c:pt>
                <c:pt idx="6">
                  <c:v>Adama Wines</c:v>
                </c:pt>
                <c:pt idx="7">
                  <c:v>Adega Familiar Eladio Pineiro</c:v>
                </c:pt>
                <c:pt idx="8">
                  <c:v>AGE</c:v>
                </c:pt>
                <c:pt idx="9">
                  <c:v>Agusti Torello Mata</c:v>
                </c:pt>
              </c:strCache>
            </c:strRef>
          </c:cat>
          <c:val>
            <c:numRef>
              <c:f>'AUX-Bodegas'!$C$3:$C$12</c:f>
              <c:numCache>
                <c:formatCode>0.00</c:formatCode>
                <c:ptCount val="10"/>
                <c:pt idx="0">
                  <c:v>4.3</c:v>
                </c:pt>
                <c:pt idx="1">
                  <c:v>4.45</c:v>
                </c:pt>
                <c:pt idx="2">
                  <c:v>4.2666666666666666</c:v>
                </c:pt>
                <c:pt idx="3">
                  <c:v>4.3814814814814822</c:v>
                </c:pt>
                <c:pt idx="4">
                  <c:v>4.375</c:v>
                </c:pt>
                <c:pt idx="5">
                  <c:v>4.5999999999999996</c:v>
                </c:pt>
                <c:pt idx="6">
                  <c:v>4.5</c:v>
                </c:pt>
                <c:pt idx="7">
                  <c:v>4.2</c:v>
                </c:pt>
                <c:pt idx="8">
                  <c:v>4.3</c:v>
                </c:pt>
                <c:pt idx="9">
                  <c:v>4.4000000000000004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7-4812-B12A-0474DBD7AFF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56525904"/>
        <c:axId val="1756526320"/>
      </c:barChart>
      <c:catAx>
        <c:axId val="1756525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56526320"/>
        <c:crosses val="autoZero"/>
        <c:auto val="1"/>
        <c:lblAlgn val="ctr"/>
        <c:lblOffset val="100"/>
        <c:noMultiLvlLbl val="0"/>
      </c:catAx>
      <c:valAx>
        <c:axId val="175652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>
                    <a:solidFill>
                      <a:schemeClr val="accent1">
                        <a:lumMod val="50000"/>
                      </a:schemeClr>
                    </a:solidFill>
                  </a:rPr>
                  <a:t>Calificación promedio por bodega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5652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67500">
          <a:srgbClr val="FFEBFF"/>
        </a:gs>
        <a:gs pos="35000">
          <a:srgbClr val="FFF7FF"/>
        </a:gs>
        <a:gs pos="100000">
          <a:srgbClr val="FFEBFF">
            <a:alpha val="73000"/>
            <a:lumMod val="97000"/>
            <a:lumOff val="3000"/>
          </a:srgbClr>
        </a:gs>
      </a:gsLst>
      <a:path path="circle">
        <a:fillToRect l="100000" t="100000"/>
      </a:path>
      <a:tileRect/>
    </a:gradFill>
    <a:ln w="9525" cap="flat" cmpd="sng" algn="ctr">
      <a:noFill/>
      <a:round/>
    </a:ln>
    <a:effectLst>
      <a:outerShdw blurRad="76200" dist="254000" dir="3000000" algn="t" rotWithShape="0">
        <a:prstClr val="black">
          <a:alpha val="40000"/>
        </a:prstClr>
      </a:outerShdw>
      <a:softEdge rad="63500"/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>
                <a:solidFill>
                  <a:schemeClr val="accent1">
                    <a:lumMod val="50000"/>
                  </a:schemeClr>
                </a:solidFill>
              </a:rPr>
              <a:t>Precio minímo</a:t>
            </a:r>
            <a:r>
              <a:rPr lang="es-AR" baseline="0">
                <a:solidFill>
                  <a:schemeClr val="accent1">
                    <a:lumMod val="50000"/>
                  </a:schemeClr>
                </a:solidFill>
              </a:rPr>
              <a:t> y máximo por bodega</a:t>
            </a:r>
            <a:endParaRPr lang="es-AR">
              <a:solidFill>
                <a:schemeClr val="accent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20555323590814195"/>
          <c:y val="6.77248677248677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782059079775779E-2"/>
          <c:y val="0.18163062950464526"/>
          <c:w val="0.89341207349081364"/>
          <c:h val="0.6982717264508603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660066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Dashboard!$R$10</c:f>
              <c:numCache>
                <c:formatCode>0.0</c:formatCode>
                <c:ptCount val="1"/>
                <c:pt idx="0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7-45BB-BE7E-E2863230A905}"/>
            </c:ext>
          </c:extLst>
        </c:ser>
        <c:ser>
          <c:idx val="2"/>
          <c:order val="2"/>
          <c:spPr>
            <a:solidFill>
              <a:srgbClr val="0070C0"/>
            </a:solidFill>
            <a:ln w="9525" cap="flat" cmpd="sng" algn="ctr">
              <a:noFill/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Dashboard!$V$10</c:f>
              <c:numCache>
                <c:formatCode>0.0</c:formatCode>
                <c:ptCount val="1"/>
                <c:pt idx="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7-45BB-BE7E-E2863230A90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86489648"/>
        <c:axId val="158648382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A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Dashboard!$S$10</c15:sqref>
                        </c15:formulaRef>
                      </c:ext>
                    </c:extLst>
                    <c:numCache>
                      <c:formatCode>0.0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447-45BB-BE7E-E2863230A905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A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Dashboard!$W$10</c15:sqref>
                        </c15:formulaRef>
                      </c:ext>
                    </c:extLst>
                    <c:numCache>
                      <c:formatCode>0.0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447-45BB-BE7E-E2863230A905}"/>
                  </c:ext>
                </c:extLst>
              </c15:ser>
            </c15:filteredBarSeries>
          </c:ext>
        </c:extLst>
      </c:barChart>
      <c:valAx>
        <c:axId val="1586483824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1586489648"/>
        <c:crosses val="autoZero"/>
        <c:crossBetween val="between"/>
      </c:valAx>
      <c:catAx>
        <c:axId val="1586489648"/>
        <c:scaling>
          <c:orientation val="minMax"/>
        </c:scaling>
        <c:delete val="1"/>
        <c:axPos val="l"/>
        <c:majorTickMark val="none"/>
        <c:minorTickMark val="none"/>
        <c:tickLblPos val="nextTo"/>
        <c:crossAx val="15864838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67500">
          <a:srgbClr val="FFEBFF"/>
        </a:gs>
        <a:gs pos="35000">
          <a:srgbClr val="FFF7FF"/>
        </a:gs>
        <a:gs pos="100000">
          <a:srgbClr val="FFEBFF">
            <a:alpha val="73000"/>
            <a:lumMod val="97000"/>
            <a:lumOff val="3000"/>
          </a:srgbClr>
        </a:gs>
      </a:gsLst>
      <a:path path="circle">
        <a:fillToRect l="100000" t="100000"/>
      </a:path>
      <a:tileRect r="-100000" b="-100000"/>
    </a:gradFill>
    <a:ln w="9525" cap="flat" cmpd="sng" algn="ctr">
      <a:noFill/>
      <a:bevel/>
    </a:ln>
    <a:effectLst>
      <a:outerShdw blurRad="76200" dist="254000" dir="3000000" algn="t" rotWithShape="0">
        <a:prstClr val="black">
          <a:alpha val="40000"/>
        </a:prstClr>
      </a:outerShdw>
      <a:softEdge rad="76200"/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[PF+Wurtz .xlsx]AUX-Tipo!Tipos de vinos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8A0C78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40470845630549"/>
          <c:y val="0.16929946077657199"/>
          <c:w val="0.87468646375787684"/>
          <c:h val="0.6495990531858364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'AUX-Tipo'!$B$3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A0C78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'AUX-Tipo'!$A$4:$A$26</c:f>
              <c:strCache>
                <c:ptCount val="22"/>
                <c:pt idx="0">
                  <c:v>Albarino</c:v>
                </c:pt>
                <c:pt idx="1">
                  <c:v>Cabernet Sauvignon</c:v>
                </c:pt>
                <c:pt idx="2">
                  <c:v>Cava</c:v>
                </c:pt>
                <c:pt idx="3">
                  <c:v>Chardonnay</c:v>
                </c:pt>
                <c:pt idx="4">
                  <c:v>Grenache</c:v>
                </c:pt>
                <c:pt idx="5">
                  <c:v>Mencia</c:v>
                </c:pt>
                <c:pt idx="6">
                  <c:v>Monastrell</c:v>
                </c:pt>
                <c:pt idx="7">
                  <c:v>Montsant Red</c:v>
                </c:pt>
                <c:pt idx="8">
                  <c:v>NA</c:v>
                </c:pt>
                <c:pt idx="9">
                  <c:v>Pedro Ximenez</c:v>
                </c:pt>
                <c:pt idx="10">
                  <c:v>Priorat Red</c:v>
                </c:pt>
                <c:pt idx="11">
                  <c:v>Red</c:v>
                </c:pt>
                <c:pt idx="12">
                  <c:v>Ribera Del Duero Red</c:v>
                </c:pt>
                <c:pt idx="13">
                  <c:v>Rioja Red</c:v>
                </c:pt>
                <c:pt idx="14">
                  <c:v>Rioja White</c:v>
                </c:pt>
                <c:pt idx="15">
                  <c:v>Sauvignon Blanc</c:v>
                </c:pt>
                <c:pt idx="16">
                  <c:v>Sherry</c:v>
                </c:pt>
                <c:pt idx="17">
                  <c:v>Sparkling</c:v>
                </c:pt>
                <c:pt idx="18">
                  <c:v>Syrah</c:v>
                </c:pt>
                <c:pt idx="19">
                  <c:v>Tempranillo</c:v>
                </c:pt>
                <c:pt idx="20">
                  <c:v>Toro Red</c:v>
                </c:pt>
                <c:pt idx="21">
                  <c:v>Verdejo</c:v>
                </c:pt>
              </c:strCache>
            </c:strRef>
          </c:cat>
          <c:val>
            <c:numRef>
              <c:f>'AUX-Tipo'!$B$4:$B$26</c:f>
              <c:numCache>
                <c:formatCode>General</c:formatCode>
                <c:ptCount val="22"/>
                <c:pt idx="0">
                  <c:v>32</c:v>
                </c:pt>
                <c:pt idx="1">
                  <c:v>11</c:v>
                </c:pt>
                <c:pt idx="2">
                  <c:v>33</c:v>
                </c:pt>
                <c:pt idx="3">
                  <c:v>13</c:v>
                </c:pt>
                <c:pt idx="4">
                  <c:v>34</c:v>
                </c:pt>
                <c:pt idx="5">
                  <c:v>16</c:v>
                </c:pt>
                <c:pt idx="6">
                  <c:v>18</c:v>
                </c:pt>
                <c:pt idx="7">
                  <c:v>17</c:v>
                </c:pt>
                <c:pt idx="8">
                  <c:v>105</c:v>
                </c:pt>
                <c:pt idx="9">
                  <c:v>35</c:v>
                </c:pt>
                <c:pt idx="10">
                  <c:v>232</c:v>
                </c:pt>
                <c:pt idx="11">
                  <c:v>193</c:v>
                </c:pt>
                <c:pt idx="12">
                  <c:v>514</c:v>
                </c:pt>
                <c:pt idx="13">
                  <c:v>441</c:v>
                </c:pt>
                <c:pt idx="14">
                  <c:v>36</c:v>
                </c:pt>
                <c:pt idx="15">
                  <c:v>4</c:v>
                </c:pt>
                <c:pt idx="16">
                  <c:v>55</c:v>
                </c:pt>
                <c:pt idx="17">
                  <c:v>5</c:v>
                </c:pt>
                <c:pt idx="18">
                  <c:v>14</c:v>
                </c:pt>
                <c:pt idx="19">
                  <c:v>72</c:v>
                </c:pt>
                <c:pt idx="20">
                  <c:v>78</c:v>
                </c:pt>
                <c:pt idx="2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9-4C87-BF2F-302144326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586482576"/>
        <c:axId val="1586503376"/>
      </c:barChart>
      <c:catAx>
        <c:axId val="158648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Amasis MT Pro Light" panose="02040304050005020304" pitchFamily="18" charset="0"/>
                <a:ea typeface="+mn-ea"/>
                <a:cs typeface="+mn-cs"/>
              </a:defRPr>
            </a:pPr>
            <a:endParaRPr lang="es-AR"/>
          </a:p>
        </c:txPr>
        <c:crossAx val="1586503376"/>
        <c:crosses val="autoZero"/>
        <c:auto val="1"/>
        <c:lblAlgn val="ctr"/>
        <c:lblOffset val="100"/>
        <c:noMultiLvlLbl val="0"/>
      </c:catAx>
      <c:valAx>
        <c:axId val="158650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864825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Amasis MT Pro Light" panose="02040304050005020304" pitchFamily="18" charset="0"/>
                <a:ea typeface="+mn-ea"/>
                <a:cs typeface="+mn-cs"/>
              </a:defRPr>
            </a:pPr>
            <a:endParaRPr lang="es-A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37000">
          <a:srgbClr val="FFF7FF"/>
        </a:gs>
        <a:gs pos="0">
          <a:schemeClr val="accent3">
            <a:lumMod val="5000"/>
            <a:lumOff val="95000"/>
          </a:schemeClr>
        </a:gs>
        <a:gs pos="74000">
          <a:srgbClr val="FFEBFF"/>
        </a:gs>
        <a:gs pos="91500">
          <a:srgbClr val="F2E8F2"/>
        </a:gs>
        <a:gs pos="83000">
          <a:srgbClr val="FFEBFF"/>
        </a:gs>
        <a:gs pos="100000">
          <a:srgbClr val="FBD1F5"/>
        </a:gs>
      </a:gsLst>
      <a:lin ang="5400000" scaled="1"/>
      <a:tileRect/>
    </a:gradFill>
    <a:ln w="9525" cap="flat" cmpd="sng" algn="ctr">
      <a:noFill/>
      <a:round/>
    </a:ln>
    <a:effectLst>
      <a:outerShdw blurRad="76200" dist="254000" dir="3000000" algn="t" rotWithShape="0">
        <a:prstClr val="black">
          <a:alpha val="40000"/>
        </a:prstClr>
      </a:outerShdw>
      <a:softEdge rad="63500"/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[PF+Wurtz .xlsx]AUX-Tipo!TablaDinámica13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6600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15873043432967E-2"/>
          <c:y val="0.15787030825182727"/>
          <c:w val="0.84445146671991245"/>
          <c:h val="0.64808797717221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'AUX-Tipo'!$B$30</c:f>
              <c:strCache>
                <c:ptCount val="1"/>
                <c:pt idx="0">
                  <c:v>Promedio de Precio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'AUX-Tipo'!$A$31:$A$53</c:f>
              <c:strCache>
                <c:ptCount val="22"/>
                <c:pt idx="0">
                  <c:v>Albarino</c:v>
                </c:pt>
                <c:pt idx="1">
                  <c:v>Cabernet Sauvignon</c:v>
                </c:pt>
                <c:pt idx="2">
                  <c:v>Cava</c:v>
                </c:pt>
                <c:pt idx="3">
                  <c:v>Chardonnay</c:v>
                </c:pt>
                <c:pt idx="4">
                  <c:v>Grenache</c:v>
                </c:pt>
                <c:pt idx="5">
                  <c:v>Mencia</c:v>
                </c:pt>
                <c:pt idx="6">
                  <c:v>Monastrell</c:v>
                </c:pt>
                <c:pt idx="7">
                  <c:v>Montsant Red</c:v>
                </c:pt>
                <c:pt idx="8">
                  <c:v>NA</c:v>
                </c:pt>
                <c:pt idx="9">
                  <c:v>Pedro Ximenez</c:v>
                </c:pt>
                <c:pt idx="10">
                  <c:v>Priorat Red</c:v>
                </c:pt>
                <c:pt idx="11">
                  <c:v>Red</c:v>
                </c:pt>
                <c:pt idx="12">
                  <c:v>Ribera Del Duero Red</c:v>
                </c:pt>
                <c:pt idx="13">
                  <c:v>Rioja Red</c:v>
                </c:pt>
                <c:pt idx="14">
                  <c:v>Rioja White</c:v>
                </c:pt>
                <c:pt idx="15">
                  <c:v>Sauvignon Blanc</c:v>
                </c:pt>
                <c:pt idx="16">
                  <c:v>Sherry</c:v>
                </c:pt>
                <c:pt idx="17">
                  <c:v>Sparkling</c:v>
                </c:pt>
                <c:pt idx="18">
                  <c:v>Syrah</c:v>
                </c:pt>
                <c:pt idx="19">
                  <c:v>Tempranillo</c:v>
                </c:pt>
                <c:pt idx="20">
                  <c:v>Toro Red</c:v>
                </c:pt>
                <c:pt idx="21">
                  <c:v>Verdejo</c:v>
                </c:pt>
              </c:strCache>
            </c:strRef>
          </c:cat>
          <c:val>
            <c:numRef>
              <c:f>'AUX-Tipo'!$B$31:$B$53</c:f>
              <c:numCache>
                <c:formatCode>0.0</c:formatCode>
                <c:ptCount val="22"/>
                <c:pt idx="0">
                  <c:v>26.849687500000002</c:v>
                </c:pt>
                <c:pt idx="1">
                  <c:v>51.089999999999989</c:v>
                </c:pt>
                <c:pt idx="2">
                  <c:v>60.547575757575764</c:v>
                </c:pt>
                <c:pt idx="3">
                  <c:v>78.114615384615391</c:v>
                </c:pt>
                <c:pt idx="4">
                  <c:v>58.719705882352955</c:v>
                </c:pt>
                <c:pt idx="5">
                  <c:v>67.017499999999998</c:v>
                </c:pt>
                <c:pt idx="6">
                  <c:v>38.637777777777778</c:v>
                </c:pt>
                <c:pt idx="7">
                  <c:v>72.024117647058816</c:v>
                </c:pt>
                <c:pt idx="8">
                  <c:v>34.28504761904761</c:v>
                </c:pt>
                <c:pt idx="9">
                  <c:v>148.87428571428569</c:v>
                </c:pt>
                <c:pt idx="10">
                  <c:v>208.65487068965504</c:v>
                </c:pt>
                <c:pt idx="11">
                  <c:v>85.899740932642516</c:v>
                </c:pt>
                <c:pt idx="12">
                  <c:v>217.41044747081679</c:v>
                </c:pt>
                <c:pt idx="13">
                  <c:v>89.715600907029582</c:v>
                </c:pt>
                <c:pt idx="14">
                  <c:v>79.485277777777767</c:v>
                </c:pt>
                <c:pt idx="15">
                  <c:v>12.974999999999998</c:v>
                </c:pt>
                <c:pt idx="16">
                  <c:v>90.756</c:v>
                </c:pt>
                <c:pt idx="17">
                  <c:v>76.794000000000011</c:v>
                </c:pt>
                <c:pt idx="18">
                  <c:v>43.974285714285706</c:v>
                </c:pt>
                <c:pt idx="19">
                  <c:v>148.33722222222221</c:v>
                </c:pt>
                <c:pt idx="20">
                  <c:v>212.44320512820508</c:v>
                </c:pt>
                <c:pt idx="21">
                  <c:v>34.7526923076923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B-4607-BC65-4A00D20FE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9459888"/>
        <c:axId val="1829456560"/>
      </c:barChart>
      <c:lineChart>
        <c:grouping val="standard"/>
        <c:varyColors val="0"/>
        <c:ser>
          <c:idx val="1"/>
          <c:order val="1"/>
          <c:tx>
            <c:strRef>
              <c:f>'AUX-Tipo'!$C$30</c:f>
              <c:strCache>
                <c:ptCount val="1"/>
                <c:pt idx="0">
                  <c:v>Máx. de Clasificación</c:v>
                </c:pt>
              </c:strCache>
            </c:strRef>
          </c:tx>
          <c:spPr>
            <a:ln w="28575" cap="rnd">
              <a:solidFill>
                <a:srgbClr val="660066"/>
              </a:solidFill>
              <a:round/>
            </a:ln>
            <a:effectLst/>
          </c:spPr>
          <c:marker>
            <c:symbol val="none"/>
          </c:marker>
          <c:cat>
            <c:strRef>
              <c:f>'AUX-Tipo'!$A$31:$A$53</c:f>
              <c:strCache>
                <c:ptCount val="22"/>
                <c:pt idx="0">
                  <c:v>Albarino</c:v>
                </c:pt>
                <c:pt idx="1">
                  <c:v>Cabernet Sauvignon</c:v>
                </c:pt>
                <c:pt idx="2">
                  <c:v>Cava</c:v>
                </c:pt>
                <c:pt idx="3">
                  <c:v>Chardonnay</c:v>
                </c:pt>
                <c:pt idx="4">
                  <c:v>Grenache</c:v>
                </c:pt>
                <c:pt idx="5">
                  <c:v>Mencia</c:v>
                </c:pt>
                <c:pt idx="6">
                  <c:v>Monastrell</c:v>
                </c:pt>
                <c:pt idx="7">
                  <c:v>Montsant Red</c:v>
                </c:pt>
                <c:pt idx="8">
                  <c:v>NA</c:v>
                </c:pt>
                <c:pt idx="9">
                  <c:v>Pedro Ximenez</c:v>
                </c:pt>
                <c:pt idx="10">
                  <c:v>Priorat Red</c:v>
                </c:pt>
                <c:pt idx="11">
                  <c:v>Red</c:v>
                </c:pt>
                <c:pt idx="12">
                  <c:v>Ribera Del Duero Red</c:v>
                </c:pt>
                <c:pt idx="13">
                  <c:v>Rioja Red</c:v>
                </c:pt>
                <c:pt idx="14">
                  <c:v>Rioja White</c:v>
                </c:pt>
                <c:pt idx="15">
                  <c:v>Sauvignon Blanc</c:v>
                </c:pt>
                <c:pt idx="16">
                  <c:v>Sherry</c:v>
                </c:pt>
                <c:pt idx="17">
                  <c:v>Sparkling</c:v>
                </c:pt>
                <c:pt idx="18">
                  <c:v>Syrah</c:v>
                </c:pt>
                <c:pt idx="19">
                  <c:v>Tempranillo</c:v>
                </c:pt>
                <c:pt idx="20">
                  <c:v>Toro Red</c:v>
                </c:pt>
                <c:pt idx="21">
                  <c:v>Verdejo</c:v>
                </c:pt>
              </c:strCache>
            </c:strRef>
          </c:cat>
          <c:val>
            <c:numRef>
              <c:f>'AUX-Tipo'!$C$31:$C$53</c:f>
              <c:numCache>
                <c:formatCode>0.0</c:formatCode>
                <c:ptCount val="22"/>
                <c:pt idx="0">
                  <c:v>4.5</c:v>
                </c:pt>
                <c:pt idx="1">
                  <c:v>4.5</c:v>
                </c:pt>
                <c:pt idx="2">
                  <c:v>4.7</c:v>
                </c:pt>
                <c:pt idx="3">
                  <c:v>4.5</c:v>
                </c:pt>
                <c:pt idx="4">
                  <c:v>4.7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4.5</c:v>
                </c:pt>
                <c:pt idx="8">
                  <c:v>4.7</c:v>
                </c:pt>
                <c:pt idx="9">
                  <c:v>4.8</c:v>
                </c:pt>
                <c:pt idx="10">
                  <c:v>4.8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4.7</c:v>
                </c:pt>
                <c:pt idx="15">
                  <c:v>4.5</c:v>
                </c:pt>
                <c:pt idx="16">
                  <c:v>4.8</c:v>
                </c:pt>
                <c:pt idx="17">
                  <c:v>4.5999999999999996</c:v>
                </c:pt>
                <c:pt idx="18">
                  <c:v>4.5999999999999996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B-4607-BC65-4A00D20FE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021872"/>
        <c:axId val="1817026864"/>
      </c:lineChart>
      <c:catAx>
        <c:axId val="182945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9456560"/>
        <c:crosses val="autoZero"/>
        <c:auto val="1"/>
        <c:lblAlgn val="ctr"/>
        <c:lblOffset val="100"/>
        <c:noMultiLvlLbl val="0"/>
      </c:catAx>
      <c:valAx>
        <c:axId val="182945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9459888"/>
        <c:crosses val="autoZero"/>
        <c:crossBetween val="between"/>
      </c:valAx>
      <c:valAx>
        <c:axId val="1817026864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17021872"/>
        <c:crosses val="max"/>
        <c:crossBetween val="between"/>
      </c:valAx>
      <c:catAx>
        <c:axId val="181702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7026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7113745161640405"/>
          <c:y val="1.1078835652709893E-2"/>
          <c:w val="0.42115236697948583"/>
          <c:h val="0.122204377154068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37000">
          <a:srgbClr val="FFF7FF"/>
        </a:gs>
        <a:gs pos="0">
          <a:schemeClr val="accent3">
            <a:lumMod val="5000"/>
            <a:lumOff val="95000"/>
          </a:schemeClr>
        </a:gs>
        <a:gs pos="74000">
          <a:srgbClr val="FFEBFF"/>
        </a:gs>
        <a:gs pos="91500">
          <a:srgbClr val="F2E8F2"/>
        </a:gs>
        <a:gs pos="83000">
          <a:srgbClr val="FFEBFF"/>
        </a:gs>
        <a:gs pos="100000">
          <a:srgbClr val="FBD1F5"/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76200" dist="254000" dir="30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767649806486"/>
          <c:y val="0.1215789077625071"/>
          <c:w val="0.62313583344454826"/>
          <c:h val="0.79854505154709698"/>
        </c:manualLayout>
      </c:layout>
      <c:pieChart>
        <c:varyColors val="1"/>
        <c:ser>
          <c:idx val="0"/>
          <c:order val="0"/>
          <c:spPr>
            <a:effectLst>
              <a:innerShdw blurRad="114300">
                <a:srgbClr val="8A0C78"/>
              </a:innerShdw>
            </a:effectLst>
          </c:spPr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>
                <a:innerShdw blurRad="114300">
                  <a:srgbClr val="8A0C78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26F3-40DB-AC3B-6B6EFB3452E2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rgbClr val="8A0C78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26F3-40DB-AC3B-6B6EFB3452E2}"/>
              </c:ext>
            </c:extLst>
          </c:dPt>
          <c:dPt>
            <c:idx val="2"/>
            <c:bubble3D val="0"/>
            <c:spPr>
              <a:solidFill>
                <a:srgbClr val="660066"/>
              </a:solidFill>
              <a:ln w="19050">
                <a:solidFill>
                  <a:schemeClr val="lt1"/>
                </a:solidFill>
              </a:ln>
              <a:effectLst>
                <a:innerShdw blurRad="114300">
                  <a:srgbClr val="8A0C78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26F3-40DB-AC3B-6B6EFB3452E2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rgbClr val="8A0C78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26F3-40DB-AC3B-6B6EFB3452E2}"/>
              </c:ext>
            </c:extLst>
          </c:dPt>
          <c:dLbls>
            <c:dLbl>
              <c:idx val="0"/>
              <c:layout>
                <c:manualLayout>
                  <c:x val="-0.15496297878019485"/>
                  <c:y val="-1.9026796281220712E-2"/>
                </c:manualLayout>
              </c:layout>
              <c:spPr>
                <a:solidFill>
                  <a:schemeClr val="bg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sz="1400" b="0" i="0" u="none" strike="noStrike" kern="1200" baseline="0">
                      <a:solidFill>
                        <a:srgbClr val="0070C0"/>
                      </a:solidFill>
                      <a:latin typeface="Amasis MT Pro Black" panose="02040A04050005020304" pitchFamily="18" charset="0"/>
                      <a:ea typeface="+mn-ea"/>
                      <a:cs typeface="+mn-cs"/>
                    </a:defRPr>
                  </a:pPr>
                  <a:endParaRPr lang="es-A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6F3-40DB-AC3B-6B6EFB3452E2}"/>
                </c:ext>
              </c:extLst>
            </c:dLbl>
            <c:dLbl>
              <c:idx val="2"/>
              <c:layout>
                <c:manualLayout>
                  <c:x val="0.17597843320432405"/>
                  <c:y val="-1.278997379888771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F3-40DB-AC3B-6B6EFB3452E2}"/>
                </c:ext>
              </c:extLst>
            </c:dLbl>
            <c:spPr>
              <a:solidFill>
                <a:schemeClr val="bg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sz="1400" b="0" i="0" u="none" strike="noStrike" kern="1200" baseline="0">
                    <a:solidFill>
                      <a:srgbClr val="8A0C78"/>
                    </a:solidFill>
                    <a:latin typeface="Amasis MT Pro Black" panose="02040A04050005020304" pitchFamily="18" charset="0"/>
                    <a:ea typeface="+mn-ea"/>
                    <a:cs typeface="+mn-cs"/>
                  </a:defRPr>
                </a:pPr>
                <a:endParaRPr lang="es-A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(Dashboard!$D$104:$E$104,Dashboard!$H$104:$I$104)</c:f>
              <c:numCache>
                <c:formatCode>0.0</c:formatCode>
                <c:ptCount val="4"/>
                <c:pt idx="0">
                  <c:v>976.83</c:v>
                </c:pt>
                <c:pt idx="2">
                  <c:v>976.83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84-42B3-BAF2-231A56C96F8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9000">
          <a:srgbClr val="FFF7FF"/>
        </a:gs>
        <a:gs pos="0">
          <a:schemeClr val="accent1">
            <a:lumMod val="5000"/>
            <a:lumOff val="95000"/>
          </a:schemeClr>
        </a:gs>
        <a:gs pos="44000">
          <a:srgbClr val="FFEBFF"/>
        </a:gs>
        <a:gs pos="69000">
          <a:srgbClr val="FBD1F5"/>
        </a:gs>
        <a:gs pos="100000">
          <a:srgbClr val="E794FE"/>
        </a:gs>
      </a:gsLst>
      <a:lin ang="5400000" scaled="1"/>
    </a:gradFill>
    <a:ln w="9525" cap="flat" cmpd="sng" algn="ctr">
      <a:noFill/>
      <a:round/>
    </a:ln>
    <a:effectLst>
      <a:outerShdw blurRad="127000" dist="254000" dir="3000000" algn="t" rotWithShape="0">
        <a:prstClr val="black">
          <a:alpha val="40000"/>
        </a:prstClr>
      </a:outerShdw>
      <a:softEdge rad="76200"/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[PF+Wurtz .xlsx]AUX-Tipo!TablaDinámica1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Balance ácidez</a:t>
            </a:r>
            <a:r>
              <a:rPr lang="es-AR" baseline="0"/>
              <a:t> /cuerpo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'AUX-Tipo'!$B$64</c:f>
              <c:strCache>
                <c:ptCount val="1"/>
                <c:pt idx="0">
                  <c:v>Promedio de Acidez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'AUX-Tipo'!$A$65:$A$87</c:f>
              <c:strCache>
                <c:ptCount val="22"/>
                <c:pt idx="0">
                  <c:v>Albarino</c:v>
                </c:pt>
                <c:pt idx="1">
                  <c:v>Cabernet Sauvignon</c:v>
                </c:pt>
                <c:pt idx="2">
                  <c:v>Cava</c:v>
                </c:pt>
                <c:pt idx="3">
                  <c:v>Chardonnay</c:v>
                </c:pt>
                <c:pt idx="4">
                  <c:v>Grenache</c:v>
                </c:pt>
                <c:pt idx="5">
                  <c:v>Mencia</c:v>
                </c:pt>
                <c:pt idx="6">
                  <c:v>Monastrell</c:v>
                </c:pt>
                <c:pt idx="7">
                  <c:v>Montsant Red</c:v>
                </c:pt>
                <c:pt idx="8">
                  <c:v>NA</c:v>
                </c:pt>
                <c:pt idx="9">
                  <c:v>Pedro Ximenez</c:v>
                </c:pt>
                <c:pt idx="10">
                  <c:v>Priorat Red</c:v>
                </c:pt>
                <c:pt idx="11">
                  <c:v>Red</c:v>
                </c:pt>
                <c:pt idx="12">
                  <c:v>Ribera Del Duero Red</c:v>
                </c:pt>
                <c:pt idx="13">
                  <c:v>Rioja Red</c:v>
                </c:pt>
                <c:pt idx="14">
                  <c:v>Rioja White</c:v>
                </c:pt>
                <c:pt idx="15">
                  <c:v>Sauvignon Blanc</c:v>
                </c:pt>
                <c:pt idx="16">
                  <c:v>Sherry</c:v>
                </c:pt>
                <c:pt idx="17">
                  <c:v>Sparkling</c:v>
                </c:pt>
                <c:pt idx="18">
                  <c:v>Syrah</c:v>
                </c:pt>
                <c:pt idx="19">
                  <c:v>Tempranillo</c:v>
                </c:pt>
                <c:pt idx="20">
                  <c:v>Toro Red</c:v>
                </c:pt>
                <c:pt idx="21">
                  <c:v>Verdejo</c:v>
                </c:pt>
              </c:strCache>
            </c:strRef>
          </c:cat>
          <c:val>
            <c:numRef>
              <c:f>'AUX-Tipo'!$B$65:$B$87</c:f>
              <c:numCache>
                <c:formatCode>General</c:formatCode>
                <c:ptCount val="2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#N/A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5-4F9D-B4A5-F9B8E1A30608}"/>
            </c:ext>
          </c:extLst>
        </c:ser>
        <c:ser>
          <c:idx val="1"/>
          <c:order val="1"/>
          <c:tx>
            <c:strRef>
              <c:f>'AUX-Tipo'!$C$64</c:f>
              <c:strCache>
                <c:ptCount val="1"/>
                <c:pt idx="0">
                  <c:v>Promedio de Cuerpo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'AUX-Tipo'!$A$65:$A$87</c:f>
              <c:strCache>
                <c:ptCount val="22"/>
                <c:pt idx="0">
                  <c:v>Albarino</c:v>
                </c:pt>
                <c:pt idx="1">
                  <c:v>Cabernet Sauvignon</c:v>
                </c:pt>
                <c:pt idx="2">
                  <c:v>Cava</c:v>
                </c:pt>
                <c:pt idx="3">
                  <c:v>Chardonnay</c:v>
                </c:pt>
                <c:pt idx="4">
                  <c:v>Grenache</c:v>
                </c:pt>
                <c:pt idx="5">
                  <c:v>Mencia</c:v>
                </c:pt>
                <c:pt idx="6">
                  <c:v>Monastrell</c:v>
                </c:pt>
                <c:pt idx="7">
                  <c:v>Montsant Red</c:v>
                </c:pt>
                <c:pt idx="8">
                  <c:v>NA</c:v>
                </c:pt>
                <c:pt idx="9">
                  <c:v>Pedro Ximenez</c:v>
                </c:pt>
                <c:pt idx="10">
                  <c:v>Priorat Red</c:v>
                </c:pt>
                <c:pt idx="11">
                  <c:v>Red</c:v>
                </c:pt>
                <c:pt idx="12">
                  <c:v>Ribera Del Duero Red</c:v>
                </c:pt>
                <c:pt idx="13">
                  <c:v>Rioja Red</c:v>
                </c:pt>
                <c:pt idx="14">
                  <c:v>Rioja White</c:v>
                </c:pt>
                <c:pt idx="15">
                  <c:v>Sauvignon Blanc</c:v>
                </c:pt>
                <c:pt idx="16">
                  <c:v>Sherry</c:v>
                </c:pt>
                <c:pt idx="17">
                  <c:v>Sparkling</c:v>
                </c:pt>
                <c:pt idx="18">
                  <c:v>Syrah</c:v>
                </c:pt>
                <c:pt idx="19">
                  <c:v>Tempranillo</c:v>
                </c:pt>
                <c:pt idx="20">
                  <c:v>Toro Red</c:v>
                </c:pt>
                <c:pt idx="21">
                  <c:v>Verdejo</c:v>
                </c:pt>
              </c:strCache>
            </c:strRef>
          </c:cat>
          <c:val>
            <c:numRef>
              <c:f>'AUX-Tipo'!$C$65:$C$87</c:f>
              <c:numCache>
                <c:formatCode>General</c:formatCode>
                <c:ptCount val="22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#N/A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5-4F9D-B4A5-F9B8E1A3060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01289583"/>
        <c:axId val="1501303727"/>
      </c:barChart>
      <c:catAx>
        <c:axId val="150128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01303727"/>
        <c:crosses val="autoZero"/>
        <c:auto val="1"/>
        <c:lblAlgn val="ctr"/>
        <c:lblOffset val="100"/>
        <c:noMultiLvlLbl val="0"/>
      </c:catAx>
      <c:valAx>
        <c:axId val="1501303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0128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9000">
          <a:srgbClr val="FFF7FF"/>
        </a:gs>
        <a:gs pos="0">
          <a:schemeClr val="accent1">
            <a:lumMod val="5000"/>
            <a:lumOff val="95000"/>
          </a:schemeClr>
        </a:gs>
        <a:gs pos="44000">
          <a:srgbClr val="FFEBFF"/>
        </a:gs>
        <a:gs pos="69000">
          <a:srgbClr val="FBD1F5"/>
        </a:gs>
        <a:gs pos="100000">
          <a:srgbClr val="E794FE"/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127000" dist="254000" dir="30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[PF+Wurtz .xlsx]AUX-Años!TablaDinámica8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Niveles</a:t>
            </a:r>
            <a:r>
              <a:rPr lang="es-AR" baseline="0"/>
              <a:t> máx. y min. de ácidez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40000"/>
              <a:lumOff val="6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F4D1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'AUX-Años'!$N$3</c:f>
              <c:strCache>
                <c:ptCount val="1"/>
                <c:pt idx="0">
                  <c:v>Mín. de Acidez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'AUX-Años'!$M$4:$M$26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'AUX-Años'!$N$4:$N$26</c:f>
              <c:numCache>
                <c:formatCode>General</c:formatCode>
                <c:ptCount val="2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018-B6B0-EC6755B83546}"/>
            </c:ext>
          </c:extLst>
        </c:ser>
        <c:ser>
          <c:idx val="1"/>
          <c:order val="1"/>
          <c:tx>
            <c:strRef>
              <c:f>'AUX-Años'!$O$3</c:f>
              <c:strCache>
                <c:ptCount val="1"/>
                <c:pt idx="0">
                  <c:v>Máx. de Acidez</c:v>
                </c:pt>
              </c:strCache>
            </c:strRef>
          </c:tx>
          <c:spPr>
            <a:solidFill>
              <a:srgbClr val="FFF4D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'AUX-Años'!$M$4:$M$26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'AUX-Años'!$O$4:$O$26</c:f>
              <c:numCache>
                <c:formatCode>General</c:formatCode>
                <c:ptCount val="2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018-B6B0-EC6755B83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56521967"/>
        <c:axId val="156526127"/>
      </c:barChart>
      <c:catAx>
        <c:axId val="15652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6526127"/>
        <c:crosses val="autoZero"/>
        <c:auto val="1"/>
        <c:lblAlgn val="ctr"/>
        <c:lblOffset val="100"/>
        <c:noMultiLvlLbl val="0"/>
      </c:catAx>
      <c:valAx>
        <c:axId val="1565261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652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35624">
          <a:srgbClr val="FBD1F5"/>
        </a:gs>
        <a:gs pos="20000">
          <a:srgbClr val="FBD1F5"/>
        </a:gs>
        <a:gs pos="0">
          <a:srgbClr val="FFEBFF"/>
        </a:gs>
        <a:gs pos="44000">
          <a:srgbClr val="FBD1F5"/>
        </a:gs>
        <a:gs pos="69000">
          <a:srgbClr val="E0C1FF"/>
        </a:gs>
        <a:gs pos="100000">
          <a:srgbClr val="9F60FC"/>
        </a:gs>
      </a:gsLst>
      <a:lin ang="5400000" scaled="1"/>
      <a:tileRect/>
    </a:gradFill>
    <a:ln w="9525" cap="flat" cmpd="sng" algn="ctr">
      <a:noFill/>
      <a:round/>
    </a:ln>
    <a:effectLst>
      <a:outerShdw blurRad="127000" dist="254000" dir="3000000" algn="t" rotWithShape="0">
        <a:prstClr val="black">
          <a:alpha val="40000"/>
        </a:prstClr>
      </a:outerShdw>
      <a:softEdge rad="31750"/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Top 10 de clasificación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'AUX-Bodegas'!$C$2</c:f>
              <c:strCache>
                <c:ptCount val="1"/>
                <c:pt idx="0">
                  <c:v>Clasificación promedio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'AUX-Bodegas'!$B$3:$B$12</c:f>
              <c:strCache>
                <c:ptCount val="10"/>
                <c:pt idx="0">
                  <c:v>A Coroa</c:v>
                </c:pt>
                <c:pt idx="1">
                  <c:v>Aalto</c:v>
                </c:pt>
                <c:pt idx="2">
                  <c:v>Abadal</c:v>
                </c:pt>
                <c:pt idx="3">
                  <c:v>Abadia Retuerta</c:v>
                </c:pt>
                <c:pt idx="4">
                  <c:v>Abel Mendoza Monge</c:v>
                </c:pt>
                <c:pt idx="5">
                  <c:v>Acustic Celler</c:v>
                </c:pt>
                <c:pt idx="6">
                  <c:v>Adama Wines</c:v>
                </c:pt>
                <c:pt idx="7">
                  <c:v>Adega Familiar Eladio Pineiro</c:v>
                </c:pt>
                <c:pt idx="8">
                  <c:v>AGE</c:v>
                </c:pt>
                <c:pt idx="9">
                  <c:v>Agusti Torello Mata</c:v>
                </c:pt>
              </c:strCache>
            </c:strRef>
          </c:cat>
          <c:val>
            <c:numRef>
              <c:f>'AUX-Bodegas'!$C$3:$C$12</c:f>
              <c:numCache>
                <c:formatCode>0.00</c:formatCode>
                <c:ptCount val="10"/>
                <c:pt idx="0">
                  <c:v>4.3</c:v>
                </c:pt>
                <c:pt idx="1">
                  <c:v>4.45</c:v>
                </c:pt>
                <c:pt idx="2">
                  <c:v>4.2666666666666666</c:v>
                </c:pt>
                <c:pt idx="3">
                  <c:v>4.3814814814814822</c:v>
                </c:pt>
                <c:pt idx="4">
                  <c:v>4.375</c:v>
                </c:pt>
                <c:pt idx="5">
                  <c:v>4.5999999999999996</c:v>
                </c:pt>
                <c:pt idx="6">
                  <c:v>4.5</c:v>
                </c:pt>
                <c:pt idx="7">
                  <c:v>4.2</c:v>
                </c:pt>
                <c:pt idx="8">
                  <c:v>4.3</c:v>
                </c:pt>
                <c:pt idx="9">
                  <c:v>4.4000000000000004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8-4D4B-BF18-FEEA05866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6525904"/>
        <c:axId val="1756526320"/>
      </c:barChart>
      <c:catAx>
        <c:axId val="1756525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56526320"/>
        <c:crosses val="autoZero"/>
        <c:auto val="1"/>
        <c:lblAlgn val="ctr"/>
        <c:lblOffset val="100"/>
        <c:noMultiLvlLbl val="0"/>
      </c:catAx>
      <c:valAx>
        <c:axId val="175652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5652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[PF+Wurtz .xlsx]AUX-Años!TablaDinámica8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'AUX-Años'!$N$3</c:f>
              <c:strCache>
                <c:ptCount val="1"/>
                <c:pt idx="0">
                  <c:v>Mín. de Acidez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'AUX-Años'!$M$4:$M$26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'AUX-Años'!$N$4:$N$26</c:f>
              <c:numCache>
                <c:formatCode>General</c:formatCode>
                <c:ptCount val="2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8-4E16-A24B-F8D55EA8F68B}"/>
            </c:ext>
          </c:extLst>
        </c:ser>
        <c:ser>
          <c:idx val="1"/>
          <c:order val="1"/>
          <c:tx>
            <c:strRef>
              <c:f>'AUX-Años'!$O$3</c:f>
              <c:strCache>
                <c:ptCount val="1"/>
                <c:pt idx="0">
                  <c:v>Máx. de Acidez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'AUX-Años'!$M$4:$M$26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'AUX-Años'!$O$4:$O$26</c:f>
              <c:numCache>
                <c:formatCode>General</c:formatCode>
                <c:ptCount val="2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D8-4E16-A24B-F8D55EA8F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6521967"/>
        <c:axId val="156526127"/>
      </c:barChart>
      <c:catAx>
        <c:axId val="156521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6526127"/>
        <c:crosses val="autoZero"/>
        <c:auto val="1"/>
        <c:lblAlgn val="ctr"/>
        <c:lblOffset val="100"/>
        <c:noMultiLvlLbl val="0"/>
      </c:catAx>
      <c:valAx>
        <c:axId val="15652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652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[PF+Wurtz .xlsx]AUX-Tipo!Tipos de vinos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'AUX-Tipo'!$B$3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'AUX-Tipo'!$A$4:$A$26</c:f>
              <c:strCache>
                <c:ptCount val="22"/>
                <c:pt idx="0">
                  <c:v>Albarino</c:v>
                </c:pt>
                <c:pt idx="1">
                  <c:v>Cabernet Sauvignon</c:v>
                </c:pt>
                <c:pt idx="2">
                  <c:v>Cava</c:v>
                </c:pt>
                <c:pt idx="3">
                  <c:v>Chardonnay</c:v>
                </c:pt>
                <c:pt idx="4">
                  <c:v>Grenache</c:v>
                </c:pt>
                <c:pt idx="5">
                  <c:v>Mencia</c:v>
                </c:pt>
                <c:pt idx="6">
                  <c:v>Monastrell</c:v>
                </c:pt>
                <c:pt idx="7">
                  <c:v>Montsant Red</c:v>
                </c:pt>
                <c:pt idx="8">
                  <c:v>NA</c:v>
                </c:pt>
                <c:pt idx="9">
                  <c:v>Pedro Ximenez</c:v>
                </c:pt>
                <c:pt idx="10">
                  <c:v>Priorat Red</c:v>
                </c:pt>
                <c:pt idx="11">
                  <c:v>Red</c:v>
                </c:pt>
                <c:pt idx="12">
                  <c:v>Ribera Del Duero Red</c:v>
                </c:pt>
                <c:pt idx="13">
                  <c:v>Rioja Red</c:v>
                </c:pt>
                <c:pt idx="14">
                  <c:v>Rioja White</c:v>
                </c:pt>
                <c:pt idx="15">
                  <c:v>Sauvignon Blanc</c:v>
                </c:pt>
                <c:pt idx="16">
                  <c:v>Sherry</c:v>
                </c:pt>
                <c:pt idx="17">
                  <c:v>Sparkling</c:v>
                </c:pt>
                <c:pt idx="18">
                  <c:v>Syrah</c:v>
                </c:pt>
                <c:pt idx="19">
                  <c:v>Tempranillo</c:v>
                </c:pt>
                <c:pt idx="20">
                  <c:v>Toro Red</c:v>
                </c:pt>
                <c:pt idx="21">
                  <c:v>Verdejo</c:v>
                </c:pt>
              </c:strCache>
            </c:strRef>
          </c:cat>
          <c:val>
            <c:numRef>
              <c:f>'AUX-Tipo'!$B$4:$B$26</c:f>
              <c:numCache>
                <c:formatCode>General</c:formatCode>
                <c:ptCount val="22"/>
                <c:pt idx="0">
                  <c:v>32</c:v>
                </c:pt>
                <c:pt idx="1">
                  <c:v>11</c:v>
                </c:pt>
                <c:pt idx="2">
                  <c:v>33</c:v>
                </c:pt>
                <c:pt idx="3">
                  <c:v>13</c:v>
                </c:pt>
                <c:pt idx="4">
                  <c:v>34</c:v>
                </c:pt>
                <c:pt idx="5">
                  <c:v>16</c:v>
                </c:pt>
                <c:pt idx="6">
                  <c:v>18</c:v>
                </c:pt>
                <c:pt idx="7">
                  <c:v>17</c:v>
                </c:pt>
                <c:pt idx="8">
                  <c:v>105</c:v>
                </c:pt>
                <c:pt idx="9">
                  <c:v>35</c:v>
                </c:pt>
                <c:pt idx="10">
                  <c:v>232</c:v>
                </c:pt>
                <c:pt idx="11">
                  <c:v>193</c:v>
                </c:pt>
                <c:pt idx="12">
                  <c:v>514</c:v>
                </c:pt>
                <c:pt idx="13">
                  <c:v>441</c:v>
                </c:pt>
                <c:pt idx="14">
                  <c:v>36</c:v>
                </c:pt>
                <c:pt idx="15">
                  <c:v>4</c:v>
                </c:pt>
                <c:pt idx="16">
                  <c:v>55</c:v>
                </c:pt>
                <c:pt idx="17">
                  <c:v>5</c:v>
                </c:pt>
                <c:pt idx="18">
                  <c:v>14</c:v>
                </c:pt>
                <c:pt idx="19">
                  <c:v>72</c:v>
                </c:pt>
                <c:pt idx="20">
                  <c:v>78</c:v>
                </c:pt>
                <c:pt idx="2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E-455B-AC02-2745B80F6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86482576"/>
        <c:axId val="1586503376"/>
      </c:barChart>
      <c:catAx>
        <c:axId val="158648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86503376"/>
        <c:crosses val="autoZero"/>
        <c:auto val="1"/>
        <c:lblAlgn val="ctr"/>
        <c:lblOffset val="100"/>
        <c:noMultiLvlLbl val="0"/>
      </c:catAx>
      <c:valAx>
        <c:axId val="158650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8648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[PF+Wurtz .xlsx]AUX-Tipo!TablaDinámica13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'AUX-Tipo'!$B$30</c:f>
              <c:strCache>
                <c:ptCount val="1"/>
                <c:pt idx="0">
                  <c:v>Promedio de Precio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'AUX-Tipo'!$A$31:$A$53</c:f>
              <c:strCache>
                <c:ptCount val="22"/>
                <c:pt idx="0">
                  <c:v>Albarino</c:v>
                </c:pt>
                <c:pt idx="1">
                  <c:v>Cabernet Sauvignon</c:v>
                </c:pt>
                <c:pt idx="2">
                  <c:v>Cava</c:v>
                </c:pt>
                <c:pt idx="3">
                  <c:v>Chardonnay</c:v>
                </c:pt>
                <c:pt idx="4">
                  <c:v>Grenache</c:v>
                </c:pt>
                <c:pt idx="5">
                  <c:v>Mencia</c:v>
                </c:pt>
                <c:pt idx="6">
                  <c:v>Monastrell</c:v>
                </c:pt>
                <c:pt idx="7">
                  <c:v>Montsant Red</c:v>
                </c:pt>
                <c:pt idx="8">
                  <c:v>NA</c:v>
                </c:pt>
                <c:pt idx="9">
                  <c:v>Pedro Ximenez</c:v>
                </c:pt>
                <c:pt idx="10">
                  <c:v>Priorat Red</c:v>
                </c:pt>
                <c:pt idx="11">
                  <c:v>Red</c:v>
                </c:pt>
                <c:pt idx="12">
                  <c:v>Ribera Del Duero Red</c:v>
                </c:pt>
                <c:pt idx="13">
                  <c:v>Rioja Red</c:v>
                </c:pt>
                <c:pt idx="14">
                  <c:v>Rioja White</c:v>
                </c:pt>
                <c:pt idx="15">
                  <c:v>Sauvignon Blanc</c:v>
                </c:pt>
                <c:pt idx="16">
                  <c:v>Sherry</c:v>
                </c:pt>
                <c:pt idx="17">
                  <c:v>Sparkling</c:v>
                </c:pt>
                <c:pt idx="18">
                  <c:v>Syrah</c:v>
                </c:pt>
                <c:pt idx="19">
                  <c:v>Tempranillo</c:v>
                </c:pt>
                <c:pt idx="20">
                  <c:v>Toro Red</c:v>
                </c:pt>
                <c:pt idx="21">
                  <c:v>Verdejo</c:v>
                </c:pt>
              </c:strCache>
            </c:strRef>
          </c:cat>
          <c:val>
            <c:numRef>
              <c:f>'AUX-Tipo'!$B$31:$B$53</c:f>
              <c:numCache>
                <c:formatCode>0.0</c:formatCode>
                <c:ptCount val="22"/>
                <c:pt idx="0">
                  <c:v>26.849687500000002</c:v>
                </c:pt>
                <c:pt idx="1">
                  <c:v>51.089999999999989</c:v>
                </c:pt>
                <c:pt idx="2">
                  <c:v>60.547575757575764</c:v>
                </c:pt>
                <c:pt idx="3">
                  <c:v>78.114615384615391</c:v>
                </c:pt>
                <c:pt idx="4">
                  <c:v>58.719705882352955</c:v>
                </c:pt>
                <c:pt idx="5">
                  <c:v>67.017499999999998</c:v>
                </c:pt>
                <c:pt idx="6">
                  <c:v>38.637777777777778</c:v>
                </c:pt>
                <c:pt idx="7">
                  <c:v>72.024117647058816</c:v>
                </c:pt>
                <c:pt idx="8">
                  <c:v>34.28504761904761</c:v>
                </c:pt>
                <c:pt idx="9">
                  <c:v>148.87428571428569</c:v>
                </c:pt>
                <c:pt idx="10">
                  <c:v>208.65487068965504</c:v>
                </c:pt>
                <c:pt idx="11">
                  <c:v>85.899740932642516</c:v>
                </c:pt>
                <c:pt idx="12">
                  <c:v>217.41044747081679</c:v>
                </c:pt>
                <c:pt idx="13">
                  <c:v>89.715600907029582</c:v>
                </c:pt>
                <c:pt idx="14">
                  <c:v>79.485277777777767</c:v>
                </c:pt>
                <c:pt idx="15">
                  <c:v>12.974999999999998</c:v>
                </c:pt>
                <c:pt idx="16">
                  <c:v>90.756</c:v>
                </c:pt>
                <c:pt idx="17">
                  <c:v>76.794000000000011</c:v>
                </c:pt>
                <c:pt idx="18">
                  <c:v>43.974285714285706</c:v>
                </c:pt>
                <c:pt idx="19">
                  <c:v>148.33722222222221</c:v>
                </c:pt>
                <c:pt idx="20">
                  <c:v>212.44320512820508</c:v>
                </c:pt>
                <c:pt idx="21">
                  <c:v>34.7526923076923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C5-45DE-B9A9-78F04A447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9459888"/>
        <c:axId val="1829456560"/>
      </c:barChart>
      <c:lineChart>
        <c:grouping val="standard"/>
        <c:varyColors val="0"/>
        <c:ser>
          <c:idx val="1"/>
          <c:order val="1"/>
          <c:tx>
            <c:strRef>
              <c:f>'AUX-Tipo'!$C$30</c:f>
              <c:strCache>
                <c:ptCount val="1"/>
                <c:pt idx="0">
                  <c:v>Máx. de Clasificación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'AUX-Tipo'!$A$31:$A$53</c:f>
              <c:strCache>
                <c:ptCount val="22"/>
                <c:pt idx="0">
                  <c:v>Albarino</c:v>
                </c:pt>
                <c:pt idx="1">
                  <c:v>Cabernet Sauvignon</c:v>
                </c:pt>
                <c:pt idx="2">
                  <c:v>Cava</c:v>
                </c:pt>
                <c:pt idx="3">
                  <c:v>Chardonnay</c:v>
                </c:pt>
                <c:pt idx="4">
                  <c:v>Grenache</c:v>
                </c:pt>
                <c:pt idx="5">
                  <c:v>Mencia</c:v>
                </c:pt>
                <c:pt idx="6">
                  <c:v>Monastrell</c:v>
                </c:pt>
                <c:pt idx="7">
                  <c:v>Montsant Red</c:v>
                </c:pt>
                <c:pt idx="8">
                  <c:v>NA</c:v>
                </c:pt>
                <c:pt idx="9">
                  <c:v>Pedro Ximenez</c:v>
                </c:pt>
                <c:pt idx="10">
                  <c:v>Priorat Red</c:v>
                </c:pt>
                <c:pt idx="11">
                  <c:v>Red</c:v>
                </c:pt>
                <c:pt idx="12">
                  <c:v>Ribera Del Duero Red</c:v>
                </c:pt>
                <c:pt idx="13">
                  <c:v>Rioja Red</c:v>
                </c:pt>
                <c:pt idx="14">
                  <c:v>Rioja White</c:v>
                </c:pt>
                <c:pt idx="15">
                  <c:v>Sauvignon Blanc</c:v>
                </c:pt>
                <c:pt idx="16">
                  <c:v>Sherry</c:v>
                </c:pt>
                <c:pt idx="17">
                  <c:v>Sparkling</c:v>
                </c:pt>
                <c:pt idx="18">
                  <c:v>Syrah</c:v>
                </c:pt>
                <c:pt idx="19">
                  <c:v>Tempranillo</c:v>
                </c:pt>
                <c:pt idx="20">
                  <c:v>Toro Red</c:v>
                </c:pt>
                <c:pt idx="21">
                  <c:v>Verdejo</c:v>
                </c:pt>
              </c:strCache>
            </c:strRef>
          </c:cat>
          <c:val>
            <c:numRef>
              <c:f>'AUX-Tipo'!$C$31:$C$53</c:f>
              <c:numCache>
                <c:formatCode>0.0</c:formatCode>
                <c:ptCount val="22"/>
                <c:pt idx="0">
                  <c:v>4.5</c:v>
                </c:pt>
                <c:pt idx="1">
                  <c:v>4.5</c:v>
                </c:pt>
                <c:pt idx="2">
                  <c:v>4.7</c:v>
                </c:pt>
                <c:pt idx="3">
                  <c:v>4.5</c:v>
                </c:pt>
                <c:pt idx="4">
                  <c:v>4.7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4.5</c:v>
                </c:pt>
                <c:pt idx="8">
                  <c:v>4.7</c:v>
                </c:pt>
                <c:pt idx="9">
                  <c:v>4.8</c:v>
                </c:pt>
                <c:pt idx="10">
                  <c:v>4.8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4.7</c:v>
                </c:pt>
                <c:pt idx="15">
                  <c:v>4.5</c:v>
                </c:pt>
                <c:pt idx="16">
                  <c:v>4.8</c:v>
                </c:pt>
                <c:pt idx="17">
                  <c:v>4.5999999999999996</c:v>
                </c:pt>
                <c:pt idx="18">
                  <c:v>4.5999999999999996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C5-45DE-B9A9-78F04A447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021872"/>
        <c:axId val="1817026864"/>
      </c:lineChart>
      <c:catAx>
        <c:axId val="182945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9456560"/>
        <c:crosses val="autoZero"/>
        <c:auto val="1"/>
        <c:lblAlgn val="ctr"/>
        <c:lblOffset val="100"/>
        <c:noMultiLvlLbl val="0"/>
      </c:catAx>
      <c:valAx>
        <c:axId val="182945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9459888"/>
        <c:crosses val="autoZero"/>
        <c:crossBetween val="between"/>
      </c:valAx>
      <c:valAx>
        <c:axId val="1817026864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17021872"/>
        <c:crosses val="max"/>
        <c:crossBetween val="between"/>
      </c:valAx>
      <c:catAx>
        <c:axId val="181702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7026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[PF+Wurtz .xlsx]AUX-Tipo!TablaDinámica1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'AUX-Tipo'!$B$64</c:f>
              <c:strCache>
                <c:ptCount val="1"/>
                <c:pt idx="0">
                  <c:v>Promedio de Acidez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'AUX-Tipo'!$A$65:$A$87</c:f>
              <c:strCache>
                <c:ptCount val="22"/>
                <c:pt idx="0">
                  <c:v>Albarino</c:v>
                </c:pt>
                <c:pt idx="1">
                  <c:v>Cabernet Sauvignon</c:v>
                </c:pt>
                <c:pt idx="2">
                  <c:v>Cava</c:v>
                </c:pt>
                <c:pt idx="3">
                  <c:v>Chardonnay</c:v>
                </c:pt>
                <c:pt idx="4">
                  <c:v>Grenache</c:v>
                </c:pt>
                <c:pt idx="5">
                  <c:v>Mencia</c:v>
                </c:pt>
                <c:pt idx="6">
                  <c:v>Monastrell</c:v>
                </c:pt>
                <c:pt idx="7">
                  <c:v>Montsant Red</c:v>
                </c:pt>
                <c:pt idx="8">
                  <c:v>NA</c:v>
                </c:pt>
                <c:pt idx="9">
                  <c:v>Pedro Ximenez</c:v>
                </c:pt>
                <c:pt idx="10">
                  <c:v>Priorat Red</c:v>
                </c:pt>
                <c:pt idx="11">
                  <c:v>Red</c:v>
                </c:pt>
                <c:pt idx="12">
                  <c:v>Ribera Del Duero Red</c:v>
                </c:pt>
                <c:pt idx="13">
                  <c:v>Rioja Red</c:v>
                </c:pt>
                <c:pt idx="14">
                  <c:v>Rioja White</c:v>
                </c:pt>
                <c:pt idx="15">
                  <c:v>Sauvignon Blanc</c:v>
                </c:pt>
                <c:pt idx="16">
                  <c:v>Sherry</c:v>
                </c:pt>
                <c:pt idx="17">
                  <c:v>Sparkling</c:v>
                </c:pt>
                <c:pt idx="18">
                  <c:v>Syrah</c:v>
                </c:pt>
                <c:pt idx="19">
                  <c:v>Tempranillo</c:v>
                </c:pt>
                <c:pt idx="20">
                  <c:v>Toro Red</c:v>
                </c:pt>
                <c:pt idx="21">
                  <c:v>Verdejo</c:v>
                </c:pt>
              </c:strCache>
            </c:strRef>
          </c:cat>
          <c:val>
            <c:numRef>
              <c:f>'AUX-Tipo'!$B$65:$B$87</c:f>
              <c:numCache>
                <c:formatCode>General</c:formatCode>
                <c:ptCount val="2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#N/A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1-4CB4-B326-A9D445E0004D}"/>
            </c:ext>
          </c:extLst>
        </c:ser>
        <c:ser>
          <c:idx val="1"/>
          <c:order val="1"/>
          <c:tx>
            <c:strRef>
              <c:f>'AUX-Tipo'!$C$64</c:f>
              <c:strCache>
                <c:ptCount val="1"/>
                <c:pt idx="0">
                  <c:v>Promedio de Cuerpo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'AUX-Tipo'!$A$65:$A$87</c:f>
              <c:strCache>
                <c:ptCount val="22"/>
                <c:pt idx="0">
                  <c:v>Albarino</c:v>
                </c:pt>
                <c:pt idx="1">
                  <c:v>Cabernet Sauvignon</c:v>
                </c:pt>
                <c:pt idx="2">
                  <c:v>Cava</c:v>
                </c:pt>
                <c:pt idx="3">
                  <c:v>Chardonnay</c:v>
                </c:pt>
                <c:pt idx="4">
                  <c:v>Grenache</c:v>
                </c:pt>
                <c:pt idx="5">
                  <c:v>Mencia</c:v>
                </c:pt>
                <c:pt idx="6">
                  <c:v>Monastrell</c:v>
                </c:pt>
                <c:pt idx="7">
                  <c:v>Montsant Red</c:v>
                </c:pt>
                <c:pt idx="8">
                  <c:v>NA</c:v>
                </c:pt>
                <c:pt idx="9">
                  <c:v>Pedro Ximenez</c:v>
                </c:pt>
                <c:pt idx="10">
                  <c:v>Priorat Red</c:v>
                </c:pt>
                <c:pt idx="11">
                  <c:v>Red</c:v>
                </c:pt>
                <c:pt idx="12">
                  <c:v>Ribera Del Duero Red</c:v>
                </c:pt>
                <c:pt idx="13">
                  <c:v>Rioja Red</c:v>
                </c:pt>
                <c:pt idx="14">
                  <c:v>Rioja White</c:v>
                </c:pt>
                <c:pt idx="15">
                  <c:v>Sauvignon Blanc</c:v>
                </c:pt>
                <c:pt idx="16">
                  <c:v>Sherry</c:v>
                </c:pt>
                <c:pt idx="17">
                  <c:v>Sparkling</c:v>
                </c:pt>
                <c:pt idx="18">
                  <c:v>Syrah</c:v>
                </c:pt>
                <c:pt idx="19">
                  <c:v>Tempranillo</c:v>
                </c:pt>
                <c:pt idx="20">
                  <c:v>Toro Red</c:v>
                </c:pt>
                <c:pt idx="21">
                  <c:v>Verdejo</c:v>
                </c:pt>
              </c:strCache>
            </c:strRef>
          </c:cat>
          <c:val>
            <c:numRef>
              <c:f>'AUX-Tipo'!$C$65:$C$87</c:f>
              <c:numCache>
                <c:formatCode>General</c:formatCode>
                <c:ptCount val="22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#N/A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1-4CB4-B326-A9D445E00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1289583"/>
        <c:axId val="1501303727"/>
      </c:barChart>
      <c:catAx>
        <c:axId val="150128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01303727"/>
        <c:crosses val="autoZero"/>
        <c:auto val="1"/>
        <c:lblAlgn val="ctr"/>
        <c:lblOffset val="100"/>
        <c:noMultiLvlLbl val="0"/>
      </c:catAx>
      <c:valAx>
        <c:axId val="15013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0128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Las</a:t>
            </a:r>
            <a:r>
              <a:rPr lang="es-AR" baseline="0"/>
              <a:t> 3 bodegas mejor puntuadas</a:t>
            </a:r>
            <a:endParaRPr lang="es-AR"/>
          </a:p>
        </c:rich>
      </c:tx>
      <c:layout>
        <c:manualLayout>
          <c:xMode val="edge"/>
          <c:yMode val="edge"/>
          <c:x val="0.1560420714282949"/>
          <c:y val="3.2407513306646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C578-4CF3-B8B0-3E1EF7FD3EAF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C578-4CF3-B8B0-3E1EF7FD3EAF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C578-4CF3-B8B0-3E1EF7FD3EAF}"/>
              </c:ext>
            </c:extLst>
          </c:dPt>
          <c:cat>
            <c:strRef>
              <c:f>Preguntas!$M$12:$M$14</c:f>
              <c:strCache>
                <c:ptCount val="3"/>
                <c:pt idx="0">
                  <c:v>Barbadillo</c:v>
                </c:pt>
                <c:pt idx="1">
                  <c:v>Vega Sicilia</c:v>
                </c:pt>
                <c:pt idx="2">
                  <c:v>Finca Moncloa</c:v>
                </c:pt>
              </c:strCache>
            </c:strRef>
          </c:cat>
          <c:val>
            <c:numRef>
              <c:f>Preguntas!$N$12:$N$14</c:f>
              <c:numCache>
                <c:formatCode>0.0</c:formatCode>
                <c:ptCount val="3"/>
                <c:pt idx="0">
                  <c:v>4.7</c:v>
                </c:pt>
                <c:pt idx="1">
                  <c:v>4.6711340206185561</c:v>
                </c:pt>
                <c:pt idx="2">
                  <c:v>4.6500000000000004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C-4EEC-897F-F6D5E4AD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13" Type="http://schemas.openxmlformats.org/officeDocument/2006/relationships/hyperlink" Target="#'AUX-A&#241;os'!A1"/><Relationship Id="rId18" Type="http://schemas.openxmlformats.org/officeDocument/2006/relationships/hyperlink" Target="#Crudo!A1"/><Relationship Id="rId3" Type="http://schemas.openxmlformats.org/officeDocument/2006/relationships/hyperlink" Target="#Dashboard!A1"/><Relationship Id="rId21" Type="http://schemas.openxmlformats.org/officeDocument/2006/relationships/image" Target="../media/image11.jpeg"/><Relationship Id="rId7" Type="http://schemas.openxmlformats.org/officeDocument/2006/relationships/hyperlink" Target="#'Lista validaci&#243;n'!A1"/><Relationship Id="rId12" Type="http://schemas.openxmlformats.org/officeDocument/2006/relationships/image" Target="../media/image7.jpeg"/><Relationship Id="rId17" Type="http://schemas.openxmlformats.org/officeDocument/2006/relationships/image" Target="../media/image9.jpeg"/><Relationship Id="rId2" Type="http://schemas.openxmlformats.org/officeDocument/2006/relationships/image" Target="../media/image2.png"/><Relationship Id="rId16" Type="http://schemas.openxmlformats.org/officeDocument/2006/relationships/hyperlink" Target="#Preguntas!A1"/><Relationship Id="rId20" Type="http://schemas.openxmlformats.org/officeDocument/2006/relationships/hyperlink" Target="#Readme!A1"/><Relationship Id="rId1" Type="http://schemas.openxmlformats.org/officeDocument/2006/relationships/image" Target="../media/image1.jpeg"/><Relationship Id="rId6" Type="http://schemas.openxmlformats.org/officeDocument/2006/relationships/image" Target="../media/image4.png"/><Relationship Id="rId11" Type="http://schemas.openxmlformats.org/officeDocument/2006/relationships/hyperlink" Target="#'AUX-Regi&#243;n'!A1"/><Relationship Id="rId5" Type="http://schemas.openxmlformats.org/officeDocument/2006/relationships/hyperlink" Target="#'Tabla vinos'!A1"/><Relationship Id="rId15" Type="http://schemas.openxmlformats.org/officeDocument/2006/relationships/hyperlink" Target="#'AUX-Tipo'!A1"/><Relationship Id="rId10" Type="http://schemas.openxmlformats.org/officeDocument/2006/relationships/image" Target="../media/image6.jpeg"/><Relationship Id="rId19" Type="http://schemas.openxmlformats.org/officeDocument/2006/relationships/image" Target="../media/image10.jpeg"/><Relationship Id="rId4" Type="http://schemas.openxmlformats.org/officeDocument/2006/relationships/image" Target="../media/image3.jpeg"/><Relationship Id="rId9" Type="http://schemas.openxmlformats.org/officeDocument/2006/relationships/hyperlink" Target="#'AUX-Bodegas'!A1"/><Relationship Id="rId14" Type="http://schemas.openxmlformats.org/officeDocument/2006/relationships/image" Target="../media/image8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12" Type="http://schemas.openxmlformats.org/officeDocument/2006/relationships/image" Target="../media/image14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hyperlink" Target="#Readme!A1"/><Relationship Id="rId5" Type="http://schemas.openxmlformats.org/officeDocument/2006/relationships/chart" Target="../charts/chart4.xml"/><Relationship Id="rId10" Type="http://schemas.openxmlformats.org/officeDocument/2006/relationships/chart" Target="../charts/chart8.xml"/><Relationship Id="rId4" Type="http://schemas.openxmlformats.org/officeDocument/2006/relationships/image" Target="../media/image12.png"/><Relationship Id="rId9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hyperlink" Target="#Readm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hyperlink" Target="#Readme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hyperlink" Target="#Readme!A1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hyperlink" Target="#Readme!A1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hyperlink" Target="#Readm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image" Target="../media/image20.jpeg"/><Relationship Id="rId4" Type="http://schemas.openxmlformats.org/officeDocument/2006/relationships/hyperlink" Target="#Readme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hyperlink" Target="#Readme!A1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hyperlink" Target="#Read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701944</xdr:colOff>
      <xdr:row>52</xdr:row>
      <xdr:rowOff>22412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0ECB425-8110-EF02-EDED-DBA7E8184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941944" cy="9928412"/>
        </a:xfrm>
        <a:prstGeom prst="rect">
          <a:avLst/>
        </a:prstGeom>
      </xdr:spPr>
    </xdr:pic>
    <xdr:clientData/>
  </xdr:twoCellAnchor>
  <xdr:twoCellAnchor>
    <xdr:from>
      <xdr:col>7</xdr:col>
      <xdr:colOff>235322</xdr:colOff>
      <xdr:row>6</xdr:row>
      <xdr:rowOff>175558</xdr:rowOff>
    </xdr:from>
    <xdr:to>
      <xdr:col>19</xdr:col>
      <xdr:colOff>451969</xdr:colOff>
      <xdr:row>21</xdr:row>
      <xdr:rowOff>22412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E4A0C7C-09F9-94D4-CA8F-91E45E327209}"/>
            </a:ext>
          </a:extLst>
        </xdr:cNvPr>
        <xdr:cNvSpPr txBox="1">
          <a:spLocks/>
        </xdr:cNvSpPr>
      </xdr:nvSpPr>
      <xdr:spPr>
        <a:xfrm>
          <a:off x="5569322" y="1318558"/>
          <a:ext cx="9360647" cy="27043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spcCol="25200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 b="1" kern="500" spc="150" baseline="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Buenas, si estas acá es porque estas interesado en conocer mi proyecto final en el curso de Procesamiento de datos en Excel, te cuento que a lo largo de la cursada fuimos trabajando en la selección de  un set, su depuración, validación y presentación de formúlas simples y encadenadas para responder a incognitas planteadas;otorgando una mejora en el set de datos para luego poder generar un dashboard interactivo y dinámico  hasta llegar a esta presentación.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 b="1" kern="500" spc="150" baseline="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En mi caso, elegí una base de datos basada en la clasificación de vinos en España en la cual se trabajaron los siguientes aspectos….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AR" sz="1100">
            <a:solidFill>
              <a:sysClr val="windowText" lastClr="000000"/>
            </a:solidFill>
            <a:latin typeface="Georgia Pro Cond" panose="020B0604020202020204" pitchFamily="18" charset="0"/>
          </a:endParaRPr>
        </a:p>
      </xdr:txBody>
    </xdr:sp>
    <xdr:clientData/>
  </xdr:twoCellAnchor>
  <xdr:twoCellAnchor editAs="oneCell">
    <xdr:from>
      <xdr:col>0</xdr:col>
      <xdr:colOff>246530</xdr:colOff>
      <xdr:row>0</xdr:row>
      <xdr:rowOff>14940</xdr:rowOff>
    </xdr:from>
    <xdr:to>
      <xdr:col>2</xdr:col>
      <xdr:colOff>610635</xdr:colOff>
      <xdr:row>10</xdr:row>
      <xdr:rowOff>33617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2B32BB-7B41-29ED-44E0-E8BB563E9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30" y="14940"/>
          <a:ext cx="1888105" cy="1923677"/>
        </a:xfrm>
        <a:prstGeom prst="rect">
          <a:avLst/>
        </a:prstGeom>
      </xdr:spPr>
    </xdr:pic>
    <xdr:clientData/>
  </xdr:twoCellAnchor>
  <xdr:twoCellAnchor>
    <xdr:from>
      <xdr:col>4</xdr:col>
      <xdr:colOff>123265</xdr:colOff>
      <xdr:row>0</xdr:row>
      <xdr:rowOff>0</xdr:rowOff>
    </xdr:from>
    <xdr:to>
      <xdr:col>19</xdr:col>
      <xdr:colOff>44824</xdr:colOff>
      <xdr:row>6</xdr:row>
      <xdr:rowOff>141941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33488797-1F53-C0D1-AFB6-AB7679BF9292}"/>
            </a:ext>
          </a:extLst>
        </xdr:cNvPr>
        <xdr:cNvSpPr txBox="1"/>
      </xdr:nvSpPr>
      <xdr:spPr>
        <a:xfrm>
          <a:off x="3171265" y="0"/>
          <a:ext cx="11351559" cy="12849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AR" sz="2800">
              <a:solidFill>
                <a:schemeClr val="accent1">
                  <a:lumMod val="50000"/>
                </a:schemeClr>
              </a:solidFill>
              <a:latin typeface="Georgia Pro Cond Black" panose="020B0604020202020204" pitchFamily="18" charset="0"/>
            </a:rPr>
            <a:t>COMISIÓN</a:t>
          </a:r>
          <a:r>
            <a:rPr lang="es-AR" sz="2800" baseline="0">
              <a:solidFill>
                <a:schemeClr val="accent1">
                  <a:lumMod val="50000"/>
                </a:schemeClr>
              </a:solidFill>
              <a:latin typeface="Georgia Pro Cond Black" panose="020B0604020202020204" pitchFamily="18" charset="0"/>
            </a:rPr>
            <a:t>  44055 - PROCESAMIENTO DE DATOS</a:t>
          </a:r>
        </a:p>
        <a:p>
          <a:pPr algn="ctr"/>
          <a:r>
            <a:rPr lang="es-AR" sz="2800" baseline="0">
              <a:solidFill>
                <a:schemeClr val="accent1">
                  <a:lumMod val="50000"/>
                </a:schemeClr>
              </a:solidFill>
              <a:latin typeface="Georgia Pro Cond Black" panose="020B0604020202020204" pitchFamily="18" charset="0"/>
            </a:rPr>
            <a:t>README</a:t>
          </a:r>
          <a:endParaRPr lang="es-AR" sz="2800">
            <a:solidFill>
              <a:schemeClr val="accent1">
                <a:lumMod val="50000"/>
              </a:schemeClr>
            </a:solidFill>
            <a:latin typeface="Georgia Pro Cond Black" panose="020B0604020202020204" pitchFamily="18" charset="0"/>
          </a:endParaRPr>
        </a:p>
      </xdr:txBody>
    </xdr:sp>
    <xdr:clientData/>
  </xdr:twoCellAnchor>
  <xdr:twoCellAnchor editAs="oneCell">
    <xdr:from>
      <xdr:col>7</xdr:col>
      <xdr:colOff>638735</xdr:colOff>
      <xdr:row>21</xdr:row>
      <xdr:rowOff>94530</xdr:rowOff>
    </xdr:from>
    <xdr:to>
      <xdr:col>10</xdr:col>
      <xdr:colOff>126650</xdr:colOff>
      <xdr:row>27</xdr:row>
      <xdr:rowOff>156882</xdr:rowOff>
    </xdr:to>
    <xdr:pic>
      <xdr:nvPicPr>
        <xdr:cNvPr id="5" name="Imagen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F4769A4-5D62-49FC-3346-4A1A7EF3B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735" y="4095030"/>
          <a:ext cx="1773915" cy="1205352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>
    <xdr:from>
      <xdr:col>7</xdr:col>
      <xdr:colOff>672353</xdr:colOff>
      <xdr:row>26</xdr:row>
      <xdr:rowOff>22412</xdr:rowOff>
    </xdr:from>
    <xdr:to>
      <xdr:col>9</xdr:col>
      <xdr:colOff>537883</xdr:colOff>
      <xdr:row>27</xdr:row>
      <xdr:rowOff>112059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EE4DB787-F2B1-9016-03B0-7F941EF8667C}"/>
            </a:ext>
          </a:extLst>
        </xdr:cNvPr>
        <xdr:cNvSpPr txBox="1"/>
      </xdr:nvSpPr>
      <xdr:spPr>
        <a:xfrm>
          <a:off x="6006353" y="4975412"/>
          <a:ext cx="1389530" cy="280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20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DASHBOARD</a:t>
          </a:r>
        </a:p>
      </xdr:txBody>
    </xdr:sp>
    <xdr:clientData/>
  </xdr:twoCellAnchor>
  <xdr:twoCellAnchor editAs="oneCell">
    <xdr:from>
      <xdr:col>11</xdr:col>
      <xdr:colOff>358589</xdr:colOff>
      <xdr:row>21</xdr:row>
      <xdr:rowOff>59763</xdr:rowOff>
    </xdr:from>
    <xdr:to>
      <xdr:col>13</xdr:col>
      <xdr:colOff>402803</xdr:colOff>
      <xdr:row>28</xdr:row>
      <xdr:rowOff>0</xdr:rowOff>
    </xdr:to>
    <xdr:pic>
      <xdr:nvPicPr>
        <xdr:cNvPr id="10" name="Imagen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D79CB5B-EB78-C155-DC45-61927945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0589" y="4060263"/>
          <a:ext cx="1568214" cy="1273737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>
    <xdr:from>
      <xdr:col>11</xdr:col>
      <xdr:colOff>478116</xdr:colOff>
      <xdr:row>22</xdr:row>
      <xdr:rowOff>3736</xdr:rowOff>
    </xdr:from>
    <xdr:to>
      <xdr:col>12</xdr:col>
      <xdr:colOff>649941</xdr:colOff>
      <xdr:row>24</xdr:row>
      <xdr:rowOff>100852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AB026186-54E3-4ADE-A621-0A638C889564}"/>
            </a:ext>
          </a:extLst>
        </xdr:cNvPr>
        <xdr:cNvSpPr txBox="1"/>
      </xdr:nvSpPr>
      <xdr:spPr>
        <a:xfrm>
          <a:off x="8860116" y="4194736"/>
          <a:ext cx="933825" cy="4781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20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TABLA</a:t>
          </a:r>
          <a:r>
            <a:rPr lang="es-AR" sz="1200" baseline="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        VINOS</a:t>
          </a:r>
          <a:endParaRPr lang="es-AR" sz="1200">
            <a:solidFill>
              <a:schemeClr val="accent1">
                <a:lumMod val="50000"/>
              </a:schemeClr>
            </a:solidFill>
            <a:latin typeface="Amasis MT Pro Black" panose="02040A04050005020304" pitchFamily="18" charset="0"/>
          </a:endParaRPr>
        </a:p>
      </xdr:txBody>
    </xdr:sp>
    <xdr:clientData/>
  </xdr:twoCellAnchor>
  <xdr:twoCellAnchor editAs="oneCell">
    <xdr:from>
      <xdr:col>15</xdr:col>
      <xdr:colOff>41090</xdr:colOff>
      <xdr:row>21</xdr:row>
      <xdr:rowOff>44823</xdr:rowOff>
    </xdr:from>
    <xdr:to>
      <xdr:col>16</xdr:col>
      <xdr:colOff>726639</xdr:colOff>
      <xdr:row>28</xdr:row>
      <xdr:rowOff>44822</xdr:rowOff>
    </xdr:to>
    <xdr:pic>
      <xdr:nvPicPr>
        <xdr:cNvPr id="14" name="Imagen 1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822F782-FDCB-3628-F638-E590B8933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1090" y="4045323"/>
          <a:ext cx="1447549" cy="1333499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>
    <xdr:from>
      <xdr:col>15</xdr:col>
      <xdr:colOff>197971</xdr:colOff>
      <xdr:row>27</xdr:row>
      <xdr:rowOff>0</xdr:rowOff>
    </xdr:from>
    <xdr:to>
      <xdr:col>16</xdr:col>
      <xdr:colOff>672353</xdr:colOff>
      <xdr:row>28</xdr:row>
      <xdr:rowOff>175559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39E2D2-6020-4B9B-86F5-E2D57A1EAB9D}"/>
            </a:ext>
          </a:extLst>
        </xdr:cNvPr>
        <xdr:cNvSpPr txBox="1"/>
      </xdr:nvSpPr>
      <xdr:spPr>
        <a:xfrm>
          <a:off x="11627971" y="5143500"/>
          <a:ext cx="1236382" cy="366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20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VALIDACIÓN</a:t>
          </a:r>
        </a:p>
      </xdr:txBody>
    </xdr:sp>
    <xdr:clientData/>
  </xdr:twoCellAnchor>
  <xdr:twoCellAnchor editAs="oneCell">
    <xdr:from>
      <xdr:col>7</xdr:col>
      <xdr:colOff>104980</xdr:colOff>
      <xdr:row>31</xdr:row>
      <xdr:rowOff>134470</xdr:rowOff>
    </xdr:from>
    <xdr:to>
      <xdr:col>8</xdr:col>
      <xdr:colOff>728384</xdr:colOff>
      <xdr:row>39</xdr:row>
      <xdr:rowOff>54368</xdr:rowOff>
    </xdr:to>
    <xdr:pic>
      <xdr:nvPicPr>
        <xdr:cNvPr id="17" name="Imagen 1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A33713-1D83-9E2C-A338-FF16FB752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8980" y="6039970"/>
          <a:ext cx="1385404" cy="1443898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13</xdr:col>
      <xdr:colOff>448236</xdr:colOff>
      <xdr:row>31</xdr:row>
      <xdr:rowOff>171822</xdr:rowOff>
    </xdr:from>
    <xdr:to>
      <xdr:col>15</xdr:col>
      <xdr:colOff>302559</xdr:colOff>
      <xdr:row>39</xdr:row>
      <xdr:rowOff>84340</xdr:rowOff>
    </xdr:to>
    <xdr:pic>
      <xdr:nvPicPr>
        <xdr:cNvPr id="18" name="Imagen 1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73B3E75-E6B3-43EC-A6EF-72E9C749E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4236" y="6077322"/>
          <a:ext cx="1378323" cy="1436518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10</xdr:col>
      <xdr:colOff>141943</xdr:colOff>
      <xdr:row>31</xdr:row>
      <xdr:rowOff>130735</xdr:rowOff>
    </xdr:from>
    <xdr:to>
      <xdr:col>12</xdr:col>
      <xdr:colOff>71778</xdr:colOff>
      <xdr:row>39</xdr:row>
      <xdr:rowOff>89646</xdr:rowOff>
    </xdr:to>
    <xdr:pic>
      <xdr:nvPicPr>
        <xdr:cNvPr id="20" name="Imagen 1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CA6B3AD-0E86-9C0D-2B3B-B44BE240A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943" y="6036235"/>
          <a:ext cx="1453835" cy="1482911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16</xdr:col>
      <xdr:colOff>507999</xdr:colOff>
      <xdr:row>31</xdr:row>
      <xdr:rowOff>182956</xdr:rowOff>
    </xdr:from>
    <xdr:to>
      <xdr:col>18</xdr:col>
      <xdr:colOff>324970</xdr:colOff>
      <xdr:row>39</xdr:row>
      <xdr:rowOff>26147</xdr:rowOff>
    </xdr:to>
    <xdr:pic>
      <xdr:nvPicPr>
        <xdr:cNvPr id="21" name="Imagen 2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9EB0FF1-DC27-47AA-8BE0-FD6B6A5AA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9999" y="6088456"/>
          <a:ext cx="1340971" cy="1367191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>
    <xdr:from>
      <xdr:col>7</xdr:col>
      <xdr:colOff>163604</xdr:colOff>
      <xdr:row>36</xdr:row>
      <xdr:rowOff>174812</xdr:rowOff>
    </xdr:from>
    <xdr:to>
      <xdr:col>9</xdr:col>
      <xdr:colOff>295088</xdr:colOff>
      <xdr:row>38</xdr:row>
      <xdr:rowOff>89648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EC97E380-6C00-43AE-87D1-65049B167493}"/>
            </a:ext>
          </a:extLst>
        </xdr:cNvPr>
        <xdr:cNvSpPr txBox="1"/>
      </xdr:nvSpPr>
      <xdr:spPr>
        <a:xfrm>
          <a:off x="5497604" y="7032812"/>
          <a:ext cx="1655484" cy="2958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20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AUX - BODEGA</a:t>
          </a:r>
        </a:p>
      </xdr:txBody>
    </xdr:sp>
    <xdr:clientData/>
  </xdr:twoCellAnchor>
  <xdr:twoCellAnchor>
    <xdr:from>
      <xdr:col>10</xdr:col>
      <xdr:colOff>312268</xdr:colOff>
      <xdr:row>31</xdr:row>
      <xdr:rowOff>155389</xdr:rowOff>
    </xdr:from>
    <xdr:to>
      <xdr:col>11</xdr:col>
      <xdr:colOff>761999</xdr:colOff>
      <xdr:row>33</xdr:row>
      <xdr:rowOff>140447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160CC327-8F95-4BEB-98FF-0292C8064E17}"/>
            </a:ext>
          </a:extLst>
        </xdr:cNvPr>
        <xdr:cNvSpPr txBox="1"/>
      </xdr:nvSpPr>
      <xdr:spPr>
        <a:xfrm>
          <a:off x="7932268" y="6060889"/>
          <a:ext cx="1211731" cy="366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20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AUX - AÑOS</a:t>
          </a:r>
        </a:p>
      </xdr:txBody>
    </xdr:sp>
    <xdr:clientData/>
  </xdr:twoCellAnchor>
  <xdr:twoCellAnchor>
    <xdr:from>
      <xdr:col>14</xdr:col>
      <xdr:colOff>307787</xdr:colOff>
      <xdr:row>36</xdr:row>
      <xdr:rowOff>50054</xdr:rowOff>
    </xdr:from>
    <xdr:to>
      <xdr:col>15</xdr:col>
      <xdr:colOff>493060</xdr:colOff>
      <xdr:row>39</xdr:row>
      <xdr:rowOff>44824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52DFD36E-912B-4B76-822B-C7523FC0EB2D}"/>
            </a:ext>
          </a:extLst>
        </xdr:cNvPr>
        <xdr:cNvSpPr txBox="1"/>
      </xdr:nvSpPr>
      <xdr:spPr>
        <a:xfrm>
          <a:off x="10975787" y="6908054"/>
          <a:ext cx="947273" cy="566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20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AUX - REGIÓN</a:t>
          </a:r>
        </a:p>
      </xdr:txBody>
    </xdr:sp>
    <xdr:clientData/>
  </xdr:twoCellAnchor>
  <xdr:twoCellAnchor>
    <xdr:from>
      <xdr:col>16</xdr:col>
      <xdr:colOff>613333</xdr:colOff>
      <xdr:row>32</xdr:row>
      <xdr:rowOff>747</xdr:rowOff>
    </xdr:from>
    <xdr:to>
      <xdr:col>18</xdr:col>
      <xdr:colOff>179294</xdr:colOff>
      <xdr:row>33</xdr:row>
      <xdr:rowOff>176305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EB0E122D-910E-4003-954D-542C92FD71B5}"/>
            </a:ext>
          </a:extLst>
        </xdr:cNvPr>
        <xdr:cNvSpPr txBox="1"/>
      </xdr:nvSpPr>
      <xdr:spPr>
        <a:xfrm>
          <a:off x="12805333" y="6096747"/>
          <a:ext cx="1089961" cy="366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20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AUX - TIPO</a:t>
          </a:r>
        </a:p>
      </xdr:txBody>
    </xdr:sp>
    <xdr:clientData/>
  </xdr:twoCellAnchor>
  <xdr:twoCellAnchor editAs="oneCell">
    <xdr:from>
      <xdr:col>8</xdr:col>
      <xdr:colOff>125166</xdr:colOff>
      <xdr:row>42</xdr:row>
      <xdr:rowOff>164354</xdr:rowOff>
    </xdr:from>
    <xdr:to>
      <xdr:col>11</xdr:col>
      <xdr:colOff>120221</xdr:colOff>
      <xdr:row>49</xdr:row>
      <xdr:rowOff>134470</xdr:rowOff>
    </xdr:to>
    <xdr:pic>
      <xdr:nvPicPr>
        <xdr:cNvPr id="29" name="Imagen 2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7A037E0-4BFB-8F5F-92CA-51B79722B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1166" y="8165354"/>
          <a:ext cx="2281055" cy="130361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>
    <xdr:from>
      <xdr:col>8</xdr:col>
      <xdr:colOff>657411</xdr:colOff>
      <xdr:row>43</xdr:row>
      <xdr:rowOff>41088</xdr:rowOff>
    </xdr:from>
    <xdr:to>
      <xdr:col>10</xdr:col>
      <xdr:colOff>392207</xdr:colOff>
      <xdr:row>45</xdr:row>
      <xdr:rowOff>11206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50788CC3-2F2F-43CB-AF06-46F738BF1A75}"/>
            </a:ext>
          </a:extLst>
        </xdr:cNvPr>
        <xdr:cNvSpPr txBox="1"/>
      </xdr:nvSpPr>
      <xdr:spPr>
        <a:xfrm>
          <a:off x="6753411" y="8232588"/>
          <a:ext cx="1258796" cy="351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20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PREGUNTAS</a:t>
          </a:r>
        </a:p>
      </xdr:txBody>
    </xdr:sp>
    <xdr:clientData/>
  </xdr:twoCellAnchor>
  <xdr:twoCellAnchor editAs="oneCell">
    <xdr:from>
      <xdr:col>13</xdr:col>
      <xdr:colOff>70973</xdr:colOff>
      <xdr:row>42</xdr:row>
      <xdr:rowOff>62421</xdr:rowOff>
    </xdr:from>
    <xdr:to>
      <xdr:col>14</xdr:col>
      <xdr:colOff>655251</xdr:colOff>
      <xdr:row>49</xdr:row>
      <xdr:rowOff>112059</xdr:rowOff>
    </xdr:to>
    <xdr:pic>
      <xdr:nvPicPr>
        <xdr:cNvPr id="32" name="Imagen 3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6B0BF08-6BD4-ABC5-65D3-51FC99CFC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6973" y="8063421"/>
          <a:ext cx="1346278" cy="1383138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>
    <xdr:from>
      <xdr:col>13</xdr:col>
      <xdr:colOff>635000</xdr:colOff>
      <xdr:row>48</xdr:row>
      <xdr:rowOff>63502</xdr:rowOff>
    </xdr:from>
    <xdr:to>
      <xdr:col>14</xdr:col>
      <xdr:colOff>661148</xdr:colOff>
      <xdr:row>50</xdr:row>
      <xdr:rowOff>44824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963CE934-3563-492F-9098-D60F61F23867}"/>
            </a:ext>
          </a:extLst>
        </xdr:cNvPr>
        <xdr:cNvSpPr txBox="1"/>
      </xdr:nvSpPr>
      <xdr:spPr>
        <a:xfrm>
          <a:off x="10541000" y="9207502"/>
          <a:ext cx="788148" cy="3623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200">
              <a:solidFill>
                <a:schemeClr val="accent1">
                  <a:lumMod val="50000"/>
                </a:schemeClr>
              </a:solidFill>
              <a:latin typeface="Amasis MT Pro Black" panose="02040A04050005020304" pitchFamily="18" charset="0"/>
            </a:rPr>
            <a:t>CRUDO</a:t>
          </a:r>
        </a:p>
      </xdr:txBody>
    </xdr:sp>
    <xdr:clientData/>
  </xdr:twoCellAnchor>
  <xdr:twoCellAnchor editAs="oneCell">
    <xdr:from>
      <xdr:col>0</xdr:col>
      <xdr:colOff>447580</xdr:colOff>
      <xdr:row>42</xdr:row>
      <xdr:rowOff>0</xdr:rowOff>
    </xdr:from>
    <xdr:to>
      <xdr:col>3</xdr:col>
      <xdr:colOff>59590</xdr:colOff>
      <xdr:row>47</xdr:row>
      <xdr:rowOff>78030</xdr:rowOff>
    </xdr:to>
    <xdr:pic>
      <xdr:nvPicPr>
        <xdr:cNvPr id="36" name="Imagen 35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382883CA-D9E2-74D6-0903-7A0A5AC7C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580" y="8001000"/>
          <a:ext cx="1898010" cy="1030530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0</xdr:row>
      <xdr:rowOff>171450</xdr:rowOff>
    </xdr:from>
    <xdr:to>
      <xdr:col>18</xdr:col>
      <xdr:colOff>419100</xdr:colOff>
      <xdr:row>5</xdr:row>
      <xdr:rowOff>114300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F1B9123-CE0A-8FFA-FDD7-C61B5C3E94E8}"/>
            </a:ext>
          </a:extLst>
        </xdr:cNvPr>
        <xdr:cNvSpPr txBox="1"/>
      </xdr:nvSpPr>
      <xdr:spPr>
        <a:xfrm>
          <a:off x="2695575" y="171450"/>
          <a:ext cx="10029825" cy="704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AR" sz="3600" b="1">
              <a:solidFill>
                <a:schemeClr val="accent1">
                  <a:lumMod val="20000"/>
                  <a:lumOff val="80000"/>
                </a:schemeClr>
              </a:solidFill>
              <a:latin typeface="Amasis MT Pro Black" panose="02040A04050005020304" pitchFamily="18" charset="0"/>
            </a:rPr>
            <a:t>CATEGORIZACIÓN</a:t>
          </a:r>
          <a:r>
            <a:rPr lang="es-AR" sz="3600" b="1" baseline="0">
              <a:solidFill>
                <a:schemeClr val="accent1">
                  <a:lumMod val="20000"/>
                  <a:lumOff val="80000"/>
                </a:schemeClr>
              </a:solidFill>
              <a:latin typeface="Amasis MT Pro Black" panose="02040A04050005020304" pitchFamily="18" charset="0"/>
            </a:rPr>
            <a:t> DE VINOS EN ESPAÑA</a:t>
          </a:r>
        </a:p>
        <a:p>
          <a:endParaRPr lang="es-AR" sz="1100"/>
        </a:p>
      </xdr:txBody>
    </xdr:sp>
    <xdr:clientData/>
  </xdr:twoCellAnchor>
  <xdr:twoCellAnchor>
    <xdr:from>
      <xdr:col>1</xdr:col>
      <xdr:colOff>0</xdr:colOff>
      <xdr:row>8</xdr:row>
      <xdr:rowOff>285750</xdr:rowOff>
    </xdr:from>
    <xdr:to>
      <xdr:col>9</xdr:col>
      <xdr:colOff>31750</xdr:colOff>
      <xdr:row>12</xdr:row>
      <xdr:rowOff>31750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F6290078-3D38-5B7B-19B0-13F65FA7A03E}"/>
            </a:ext>
          </a:extLst>
        </xdr:cNvPr>
        <xdr:cNvSpPr/>
      </xdr:nvSpPr>
      <xdr:spPr>
        <a:xfrm>
          <a:off x="723900" y="2457450"/>
          <a:ext cx="6165850" cy="1244600"/>
        </a:xfrm>
        <a:prstGeom prst="roundRect">
          <a:avLst/>
        </a:prstGeom>
        <a:noFill/>
        <a:ln w="63500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9</xdr:col>
      <xdr:colOff>273050</xdr:colOff>
      <xdr:row>14</xdr:row>
      <xdr:rowOff>177800</xdr:rowOff>
    </xdr:from>
    <xdr:to>
      <xdr:col>15</xdr:col>
      <xdr:colOff>412750</xdr:colOff>
      <xdr:row>32</xdr:row>
      <xdr:rowOff>165100</xdr:rowOff>
    </xdr:to>
    <xdr:graphicFrame macro="">
      <xdr:nvGraphicFramePr>
        <xdr:cNvPr id="7" name="Top 3 de bodegas">
          <a:extLst>
            <a:ext uri="{FF2B5EF4-FFF2-40B4-BE49-F238E27FC236}">
              <a16:creationId xmlns:a16="http://schemas.microsoft.com/office/drawing/2014/main" id="{469E4B8C-1E13-4696-B4C7-9144B929F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14</xdr:row>
      <xdr:rowOff>171450</xdr:rowOff>
    </xdr:from>
    <xdr:to>
      <xdr:col>9</xdr:col>
      <xdr:colOff>25400</xdr:colOff>
      <xdr:row>32</xdr:row>
      <xdr:rowOff>139700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50C1E5F-D057-4F78-9932-163234433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730250</xdr:colOff>
      <xdr:row>7</xdr:row>
      <xdr:rowOff>285750</xdr:rowOff>
    </xdr:from>
    <xdr:to>
      <xdr:col>23</xdr:col>
      <xdr:colOff>12700</xdr:colOff>
      <xdr:row>13</xdr:row>
      <xdr:rowOff>44450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B1B15CCE-D319-4769-9471-F50EA1841A22}"/>
            </a:ext>
          </a:extLst>
        </xdr:cNvPr>
        <xdr:cNvSpPr/>
      </xdr:nvSpPr>
      <xdr:spPr>
        <a:xfrm>
          <a:off x="11398250" y="2127250"/>
          <a:ext cx="6140450" cy="1771650"/>
        </a:xfrm>
        <a:prstGeom prst="roundRect">
          <a:avLst/>
        </a:prstGeom>
        <a:noFill/>
        <a:ln w="63500">
          <a:solidFill>
            <a:schemeClr val="bg2">
              <a:lumMod val="90000"/>
            </a:schemeClr>
          </a:solidFill>
        </a:ln>
        <a:effectLst>
          <a:softEdge rad="127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15</xdr:col>
      <xdr:colOff>711200</xdr:colOff>
      <xdr:row>15</xdr:row>
      <xdr:rowOff>6350</xdr:rowOff>
    </xdr:from>
    <xdr:to>
      <xdr:col>23</xdr:col>
      <xdr:colOff>38100</xdr:colOff>
      <xdr:row>32</xdr:row>
      <xdr:rowOff>50800</xdr:rowOff>
    </xdr:to>
    <xdr:graphicFrame macro="">
      <xdr:nvGraphicFramePr>
        <xdr:cNvPr id="13" name="Máx y min de precios por bodegas">
          <a:extLst>
            <a:ext uri="{FF2B5EF4-FFF2-40B4-BE49-F238E27FC236}">
              <a16:creationId xmlns:a16="http://schemas.microsoft.com/office/drawing/2014/main" id="{5EA22A3C-9A27-AC8B-6D51-8C140E93B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720725</xdr:colOff>
      <xdr:row>7</xdr:row>
      <xdr:rowOff>307974</xdr:rowOff>
    </xdr:from>
    <xdr:to>
      <xdr:col>13</xdr:col>
      <xdr:colOff>691043</xdr:colOff>
      <xdr:row>13</xdr:row>
      <xdr:rowOff>130175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0AF1EE9-96DE-B0D1-A1CE-611A784CF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925" y="1641474"/>
          <a:ext cx="2865918" cy="1841501"/>
        </a:xfrm>
        <a:prstGeom prst="rect">
          <a:avLst/>
        </a:prstGeom>
        <a:effectLst>
          <a:softEdge rad="38100"/>
        </a:effectLst>
      </xdr:spPr>
    </xdr:pic>
    <xdr:clientData/>
  </xdr:twoCellAnchor>
  <xdr:twoCellAnchor>
    <xdr:from>
      <xdr:col>1</xdr:col>
      <xdr:colOff>0</xdr:colOff>
      <xdr:row>39</xdr:row>
      <xdr:rowOff>95250</xdr:rowOff>
    </xdr:from>
    <xdr:to>
      <xdr:col>23</xdr:col>
      <xdr:colOff>304800</xdr:colOff>
      <xdr:row>60</xdr:row>
      <xdr:rowOff>101600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9B782DEC-0A33-470A-8C1E-9BD34339F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62</xdr:row>
      <xdr:rowOff>127000</xdr:rowOff>
    </xdr:from>
    <xdr:to>
      <xdr:col>5</xdr:col>
      <xdr:colOff>285750</xdr:colOff>
      <xdr:row>80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Tipo 1">
              <a:extLst>
                <a:ext uri="{FF2B5EF4-FFF2-40B4-BE49-F238E27FC236}">
                  <a16:creationId xmlns:a16="http://schemas.microsoft.com/office/drawing/2014/main" id="{3B48D4E3-0FB7-4815-9C0B-575E66908D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650" y="13004800"/>
              <a:ext cx="3333750" cy="3187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437243</xdr:colOff>
      <xdr:row>62</xdr:row>
      <xdr:rowOff>127000</xdr:rowOff>
    </xdr:from>
    <xdr:to>
      <xdr:col>14</xdr:col>
      <xdr:colOff>424542</xdr:colOff>
      <xdr:row>93</xdr:row>
      <xdr:rowOff>177800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C6830696-EE50-4CD3-9BCB-B8B588602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99</xdr:row>
      <xdr:rowOff>76200</xdr:rowOff>
    </xdr:from>
    <xdr:to>
      <xdr:col>9</xdr:col>
      <xdr:colOff>44450</xdr:colOff>
      <xdr:row>128</xdr:row>
      <xdr:rowOff>127000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E5CF46F6-9ADB-455F-BD57-3B562729F092}"/>
            </a:ext>
          </a:extLst>
        </xdr:cNvPr>
        <xdr:cNvSpPr/>
      </xdr:nvSpPr>
      <xdr:spPr>
        <a:xfrm>
          <a:off x="723900" y="19767550"/>
          <a:ext cx="6178550" cy="5695950"/>
        </a:xfrm>
        <a:prstGeom prst="roundRect">
          <a:avLst/>
        </a:prstGeom>
        <a:noFill/>
        <a:ln w="63500">
          <a:solidFill>
            <a:schemeClr val="bg2">
              <a:lumMod val="90000"/>
            </a:schemeClr>
          </a:solidFill>
        </a:ln>
        <a:effectLst>
          <a:softEdge rad="127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644524</xdr:colOff>
      <xdr:row>107</xdr:row>
      <xdr:rowOff>85724</xdr:rowOff>
    </xdr:from>
    <xdr:to>
      <xdr:col>8</xdr:col>
      <xdr:colOff>2720</xdr:colOff>
      <xdr:row>127</xdr:row>
      <xdr:rowOff>57149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79718A-A3A0-ECBD-3604-0FE58EFAE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0</xdr:colOff>
      <xdr:row>80</xdr:row>
      <xdr:rowOff>19051</xdr:rowOff>
    </xdr:from>
    <xdr:to>
      <xdr:col>5</xdr:col>
      <xdr:colOff>266700</xdr:colOff>
      <xdr:row>93</xdr:row>
      <xdr:rowOff>146051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lasificación 1">
              <a:extLst>
                <a:ext uri="{FF2B5EF4-FFF2-40B4-BE49-F238E27FC236}">
                  <a16:creationId xmlns:a16="http://schemas.microsoft.com/office/drawing/2014/main" id="{15AB1CFF-B467-4262-B1A3-F5C96F26D9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ificació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0" y="16211551"/>
              <a:ext cx="3314700" cy="2520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539749</xdr:colOff>
      <xdr:row>34</xdr:row>
      <xdr:rowOff>165100</xdr:rowOff>
    </xdr:from>
    <xdr:to>
      <xdr:col>16</xdr:col>
      <xdr:colOff>247650</xdr:colOff>
      <xdr:row>38</xdr:row>
      <xdr:rowOff>69850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4571D90-EB28-91A3-8CD8-BD9ED0AD8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5749" y="7886700"/>
          <a:ext cx="1993901" cy="641350"/>
        </a:xfrm>
        <a:prstGeom prst="rect">
          <a:avLst/>
        </a:prstGeom>
      </xdr:spPr>
    </xdr:pic>
    <xdr:clientData/>
  </xdr:twoCellAnchor>
  <xdr:twoCellAnchor editAs="oneCell">
    <xdr:from>
      <xdr:col>7</xdr:col>
      <xdr:colOff>488950</xdr:colOff>
      <xdr:row>34</xdr:row>
      <xdr:rowOff>158750</xdr:rowOff>
    </xdr:from>
    <xdr:to>
      <xdr:col>10</xdr:col>
      <xdr:colOff>196851</xdr:colOff>
      <xdr:row>38</xdr:row>
      <xdr:rowOff>63500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956F348-F831-4BA3-AB48-84D5EF8D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2950" y="7880350"/>
          <a:ext cx="1993901" cy="64135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62</xdr:row>
      <xdr:rowOff>76200</xdr:rowOff>
    </xdr:from>
    <xdr:to>
      <xdr:col>17</xdr:col>
      <xdr:colOff>260350</xdr:colOff>
      <xdr:row>93</xdr:row>
      <xdr:rowOff>139700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Tipo 3">
              <a:extLst>
                <a:ext uri="{FF2B5EF4-FFF2-40B4-BE49-F238E27FC236}">
                  <a16:creationId xmlns:a16="http://schemas.microsoft.com/office/drawing/2014/main" id="{0ED79FAB-A198-4078-98B3-E558677AD2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9050" y="12954000"/>
              <a:ext cx="1765300" cy="5772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17</xdr:col>
      <xdr:colOff>438150</xdr:colOff>
      <xdr:row>62</xdr:row>
      <xdr:rowOff>69850</xdr:rowOff>
    </xdr:from>
    <xdr:to>
      <xdr:col>23</xdr:col>
      <xdr:colOff>425450</xdr:colOff>
      <xdr:row>93</xdr:row>
      <xdr:rowOff>152400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8CA6A0D-1DD9-4847-8F02-07A7730E4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9</xdr:col>
      <xdr:colOff>323850</xdr:colOff>
      <xdr:row>100</xdr:row>
      <xdr:rowOff>19050</xdr:rowOff>
    </xdr:from>
    <xdr:to>
      <xdr:col>11</xdr:col>
      <xdr:colOff>628650</xdr:colOff>
      <xdr:row>137</xdr:row>
      <xdr:rowOff>12700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Año 1">
              <a:extLst>
                <a:ext uri="{FF2B5EF4-FFF2-40B4-BE49-F238E27FC236}">
                  <a16:creationId xmlns:a16="http://schemas.microsoft.com/office/drawing/2014/main" id="{61E1B78D-A939-47CF-B6C7-232E9904FA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81850" y="19894550"/>
              <a:ext cx="1828800" cy="711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730250</xdr:colOff>
      <xdr:row>100</xdr:row>
      <xdr:rowOff>0</xdr:rowOff>
    </xdr:from>
    <xdr:to>
      <xdr:col>23</xdr:col>
      <xdr:colOff>508000</xdr:colOff>
      <xdr:row>140</xdr:row>
      <xdr:rowOff>120650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132E4C86-09FC-47CC-A57A-5C61EAC773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2</xdr:col>
      <xdr:colOff>101600</xdr:colOff>
      <xdr:row>134</xdr:row>
      <xdr:rowOff>44450</xdr:rowOff>
    </xdr:from>
    <xdr:to>
      <xdr:col>5</xdr:col>
      <xdr:colOff>612321</xdr:colOff>
      <xdr:row>142</xdr:row>
      <xdr:rowOff>67771</xdr:rowOff>
    </xdr:to>
    <xdr:pic>
      <xdr:nvPicPr>
        <xdr:cNvPr id="30" name="Imagen 2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459A36B-B710-4751-8C62-98A77FFD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957" y="26728057"/>
          <a:ext cx="2674257" cy="1547321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38653</xdr:colOff>
      <xdr:row>1</xdr:row>
      <xdr:rowOff>220869</xdr:rowOff>
    </xdr:from>
    <xdr:to>
      <xdr:col>14</xdr:col>
      <xdr:colOff>662609</xdr:colOff>
      <xdr:row>5</xdr:row>
      <xdr:rowOff>154138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C0C06-8891-4AA6-B736-1987CC40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6870" y="480391"/>
          <a:ext cx="2147956" cy="1142530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146050</xdr:colOff>
      <xdr:row>2</xdr:row>
      <xdr:rowOff>82550</xdr:rowOff>
    </xdr:from>
    <xdr:to>
      <xdr:col>13</xdr:col>
      <xdr:colOff>295402</xdr:colOff>
      <xdr:row>6</xdr:row>
      <xdr:rowOff>209550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4E1BF-4D6C-4A00-BB94-109AF3EE4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22650" y="463550"/>
          <a:ext cx="2435352" cy="1295400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460375</xdr:colOff>
      <xdr:row>1</xdr:row>
      <xdr:rowOff>9525</xdr:rowOff>
    </xdr:from>
    <xdr:to>
      <xdr:col>16</xdr:col>
      <xdr:colOff>460375</xdr:colOff>
      <xdr:row>15</xdr:row>
      <xdr:rowOff>174625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E1D1CF-3F97-8E85-3C12-095D72D7B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658091</xdr:colOff>
      <xdr:row>20</xdr:row>
      <xdr:rowOff>186459</xdr:rowOff>
    </xdr:from>
    <xdr:to>
      <xdr:col>13</xdr:col>
      <xdr:colOff>676125</xdr:colOff>
      <xdr:row>27</xdr:row>
      <xdr:rowOff>122959</xdr:rowOff>
    </xdr:to>
    <xdr:pic>
      <xdr:nvPicPr>
        <xdr:cNvPr id="3" name="Ima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579597B-3A9A-47B9-809D-EA0B8A1BC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1364" y="3996459"/>
          <a:ext cx="2304034" cy="1270000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488950</xdr:colOff>
      <xdr:row>26</xdr:row>
      <xdr:rowOff>174625</xdr:rowOff>
    </xdr:from>
    <xdr:to>
      <xdr:col>16</xdr:col>
      <xdr:colOff>762000</xdr:colOff>
      <xdr:row>41</xdr:row>
      <xdr:rowOff>155575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F7FF12-598C-F4F5-E733-B166B7B55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901700</xdr:colOff>
      <xdr:row>28</xdr:row>
      <xdr:rowOff>19050</xdr:rowOff>
    </xdr:from>
    <xdr:to>
      <xdr:col>19</xdr:col>
      <xdr:colOff>222250</xdr:colOff>
      <xdr:row>41</xdr:row>
      <xdr:rowOff>149225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ño">
              <a:extLst>
                <a:ext uri="{FF2B5EF4-FFF2-40B4-BE49-F238E27FC236}">
                  <a16:creationId xmlns:a16="http://schemas.microsoft.com/office/drawing/2014/main" id="{6E4025C2-76A9-3742-796A-B4C9E6D306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47950" y="5359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82550</xdr:colOff>
      <xdr:row>46</xdr:row>
      <xdr:rowOff>182562</xdr:rowOff>
    </xdr:from>
    <xdr:to>
      <xdr:col>14</xdr:col>
      <xdr:colOff>571500</xdr:colOff>
      <xdr:row>54</xdr:row>
      <xdr:rowOff>53671</xdr:rowOff>
    </xdr:to>
    <xdr:pic>
      <xdr:nvPicPr>
        <xdr:cNvPr id="4" name="Imagen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E28EC1E-E6AC-40B8-ADA7-9E618B5EA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050" y="9136062"/>
          <a:ext cx="2441575" cy="1395109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1104348</xdr:colOff>
      <xdr:row>1</xdr:row>
      <xdr:rowOff>138043</xdr:rowOff>
    </xdr:from>
    <xdr:to>
      <xdr:col>6</xdr:col>
      <xdr:colOff>1568174</xdr:colOff>
      <xdr:row>7</xdr:row>
      <xdr:rowOff>172348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C9ADF7-DBFF-4820-92A5-1A83C4961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0783" y="375478"/>
          <a:ext cx="2286000" cy="1215957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2</xdr:row>
      <xdr:rowOff>47625</xdr:rowOff>
    </xdr:from>
    <xdr:to>
      <xdr:col>8</xdr:col>
      <xdr:colOff>19050</xdr:colOff>
      <xdr:row>17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F3FD05-1D0E-5749-487A-EFD171924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165100</xdr:colOff>
      <xdr:row>30</xdr:row>
      <xdr:rowOff>120650</xdr:rowOff>
    </xdr:from>
    <xdr:to>
      <xdr:col>4</xdr:col>
      <xdr:colOff>1231900</xdr:colOff>
      <xdr:row>44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ipo">
              <a:extLst>
                <a:ext uri="{FF2B5EF4-FFF2-40B4-BE49-F238E27FC236}">
                  <a16:creationId xmlns:a16="http://schemas.microsoft.com/office/drawing/2014/main" id="{247B4ECF-52BF-5149-A06E-1D8C08A19E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6050" y="56451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22224</xdr:colOff>
      <xdr:row>31</xdr:row>
      <xdr:rowOff>60324</xdr:rowOff>
    </xdr:from>
    <xdr:to>
      <xdr:col>13</xdr:col>
      <xdr:colOff>146049</xdr:colOff>
      <xdr:row>56</xdr:row>
      <xdr:rowOff>126999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B688B15-67B1-703E-A4F4-F2C6E452B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165100</xdr:colOff>
      <xdr:row>44</xdr:row>
      <xdr:rowOff>177800</xdr:rowOff>
    </xdr:from>
    <xdr:to>
      <xdr:col>4</xdr:col>
      <xdr:colOff>1231900</xdr:colOff>
      <xdr:row>58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lasificación">
              <a:extLst>
                <a:ext uri="{FF2B5EF4-FFF2-40B4-BE49-F238E27FC236}">
                  <a16:creationId xmlns:a16="http://schemas.microsoft.com/office/drawing/2014/main" id="{09DDB940-68E6-0A21-CA76-7109104FDF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ifica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62400" y="8280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679450</xdr:colOff>
      <xdr:row>64</xdr:row>
      <xdr:rowOff>3175</xdr:rowOff>
    </xdr:from>
    <xdr:to>
      <xdr:col>9</xdr:col>
      <xdr:colOff>12700</xdr:colOff>
      <xdr:row>78</xdr:row>
      <xdr:rowOff>168275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9967C20-BFD6-2245-B53D-5BDA267A0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260350</xdr:colOff>
      <xdr:row>67</xdr:row>
      <xdr:rowOff>50800</xdr:rowOff>
    </xdr:from>
    <xdr:to>
      <xdr:col>11</xdr:col>
      <xdr:colOff>565150</xdr:colOff>
      <xdr:row>80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Tipo 2">
              <a:extLst>
                <a:ext uri="{FF2B5EF4-FFF2-40B4-BE49-F238E27FC236}">
                  <a16:creationId xmlns:a16="http://schemas.microsoft.com/office/drawing/2014/main" id="{01381B7D-2A3F-A87B-533E-501C6E1D1B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96400" y="123888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352426</xdr:colOff>
      <xdr:row>81</xdr:row>
      <xdr:rowOff>142875</xdr:rowOff>
    </xdr:from>
    <xdr:to>
      <xdr:col>6</xdr:col>
      <xdr:colOff>209551</xdr:colOff>
      <xdr:row>87</xdr:row>
      <xdr:rowOff>119880</xdr:rowOff>
    </xdr:to>
    <xdr:pic>
      <xdr:nvPicPr>
        <xdr:cNvPr id="8" name="Imagen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6011688-8CB8-43FF-BECB-ACAE142A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6" y="15573375"/>
          <a:ext cx="1981200" cy="1120005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3</xdr:row>
      <xdr:rowOff>285750</xdr:rowOff>
    </xdr:from>
    <xdr:to>
      <xdr:col>1</xdr:col>
      <xdr:colOff>374650</xdr:colOff>
      <xdr:row>4</xdr:row>
      <xdr:rowOff>95250</xdr:rowOff>
    </xdr:to>
    <xdr:sp macro="" textlink="">
      <xdr:nvSpPr>
        <xdr:cNvPr id="2" name="Bocadillo: ovalado 1">
          <a:extLst>
            <a:ext uri="{FF2B5EF4-FFF2-40B4-BE49-F238E27FC236}">
              <a16:creationId xmlns:a16="http://schemas.microsoft.com/office/drawing/2014/main" id="{0AAF5FD6-2AF2-2445-467D-F96578A972A7}"/>
            </a:ext>
          </a:extLst>
        </xdr:cNvPr>
        <xdr:cNvSpPr/>
      </xdr:nvSpPr>
      <xdr:spPr>
        <a:xfrm>
          <a:off x="914400" y="908050"/>
          <a:ext cx="222250" cy="215900"/>
        </a:xfrm>
        <a:prstGeom prst="wedgeEllipseCallou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158750</xdr:colOff>
      <xdr:row>6</xdr:row>
      <xdr:rowOff>285750</xdr:rowOff>
    </xdr:from>
    <xdr:to>
      <xdr:col>1</xdr:col>
      <xdr:colOff>381000</xdr:colOff>
      <xdr:row>7</xdr:row>
      <xdr:rowOff>95250</xdr:rowOff>
    </xdr:to>
    <xdr:sp macro="" textlink="">
      <xdr:nvSpPr>
        <xdr:cNvPr id="4" name="Bocadillo: ovalado 3">
          <a:extLst>
            <a:ext uri="{FF2B5EF4-FFF2-40B4-BE49-F238E27FC236}">
              <a16:creationId xmlns:a16="http://schemas.microsoft.com/office/drawing/2014/main" id="{9629A3D1-9E13-4773-A000-E6A4F2BA3D51}"/>
            </a:ext>
          </a:extLst>
        </xdr:cNvPr>
        <xdr:cNvSpPr/>
      </xdr:nvSpPr>
      <xdr:spPr>
        <a:xfrm>
          <a:off x="920750" y="2247900"/>
          <a:ext cx="222250" cy="215900"/>
        </a:xfrm>
        <a:prstGeom prst="wedgeEllipseCallou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152400</xdr:colOff>
      <xdr:row>9</xdr:row>
      <xdr:rowOff>107950</xdr:rowOff>
    </xdr:from>
    <xdr:to>
      <xdr:col>1</xdr:col>
      <xdr:colOff>374650</xdr:colOff>
      <xdr:row>9</xdr:row>
      <xdr:rowOff>323850</xdr:rowOff>
    </xdr:to>
    <xdr:sp macro="" textlink="">
      <xdr:nvSpPr>
        <xdr:cNvPr id="6" name="Bocadillo: ovalado 5">
          <a:extLst>
            <a:ext uri="{FF2B5EF4-FFF2-40B4-BE49-F238E27FC236}">
              <a16:creationId xmlns:a16="http://schemas.microsoft.com/office/drawing/2014/main" id="{99E26520-895A-4191-B138-4842628CDE65}"/>
            </a:ext>
          </a:extLst>
        </xdr:cNvPr>
        <xdr:cNvSpPr/>
      </xdr:nvSpPr>
      <xdr:spPr>
        <a:xfrm>
          <a:off x="914400" y="2228850"/>
          <a:ext cx="222250" cy="215900"/>
        </a:xfrm>
        <a:prstGeom prst="wedgeEllipseCallou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152400</xdr:colOff>
      <xdr:row>12</xdr:row>
      <xdr:rowOff>88900</xdr:rowOff>
    </xdr:from>
    <xdr:to>
      <xdr:col>1</xdr:col>
      <xdr:colOff>374650</xdr:colOff>
      <xdr:row>12</xdr:row>
      <xdr:rowOff>304800</xdr:rowOff>
    </xdr:to>
    <xdr:sp macro="" textlink="">
      <xdr:nvSpPr>
        <xdr:cNvPr id="7" name="Bocadillo: ovalado 6">
          <a:extLst>
            <a:ext uri="{FF2B5EF4-FFF2-40B4-BE49-F238E27FC236}">
              <a16:creationId xmlns:a16="http://schemas.microsoft.com/office/drawing/2014/main" id="{226C64F2-F4FC-420C-9C9E-0513A3F127E2}"/>
            </a:ext>
          </a:extLst>
        </xdr:cNvPr>
        <xdr:cNvSpPr/>
      </xdr:nvSpPr>
      <xdr:spPr>
        <a:xfrm>
          <a:off x="914400" y="3536950"/>
          <a:ext cx="222250" cy="215900"/>
        </a:xfrm>
        <a:prstGeom prst="wedgeEllipseCallou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133350</xdr:colOff>
      <xdr:row>21</xdr:row>
      <xdr:rowOff>165100</xdr:rowOff>
    </xdr:from>
    <xdr:to>
      <xdr:col>1</xdr:col>
      <xdr:colOff>355600</xdr:colOff>
      <xdr:row>21</xdr:row>
      <xdr:rowOff>381000</xdr:rowOff>
    </xdr:to>
    <xdr:sp macro="" textlink="">
      <xdr:nvSpPr>
        <xdr:cNvPr id="9" name="Bocadillo: ovalado 8">
          <a:extLst>
            <a:ext uri="{FF2B5EF4-FFF2-40B4-BE49-F238E27FC236}">
              <a16:creationId xmlns:a16="http://schemas.microsoft.com/office/drawing/2014/main" id="{C74AEC21-B5D3-4E93-A7C3-159EA83B0B43}"/>
            </a:ext>
          </a:extLst>
        </xdr:cNvPr>
        <xdr:cNvSpPr/>
      </xdr:nvSpPr>
      <xdr:spPr>
        <a:xfrm>
          <a:off x="895350" y="8934450"/>
          <a:ext cx="222250" cy="215900"/>
        </a:xfrm>
        <a:prstGeom prst="wedgeEllipseCallou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146050</xdr:colOff>
      <xdr:row>19</xdr:row>
      <xdr:rowOff>222250</xdr:rowOff>
    </xdr:from>
    <xdr:to>
      <xdr:col>1</xdr:col>
      <xdr:colOff>368300</xdr:colOff>
      <xdr:row>19</xdr:row>
      <xdr:rowOff>438150</xdr:rowOff>
    </xdr:to>
    <xdr:sp macro="" textlink="">
      <xdr:nvSpPr>
        <xdr:cNvPr id="10" name="Bocadillo: ovalado 9">
          <a:extLst>
            <a:ext uri="{FF2B5EF4-FFF2-40B4-BE49-F238E27FC236}">
              <a16:creationId xmlns:a16="http://schemas.microsoft.com/office/drawing/2014/main" id="{E671E807-D565-4FCF-93A6-10AD2D2BE1FE}"/>
            </a:ext>
          </a:extLst>
        </xdr:cNvPr>
        <xdr:cNvSpPr/>
      </xdr:nvSpPr>
      <xdr:spPr>
        <a:xfrm>
          <a:off x="908050" y="7696200"/>
          <a:ext cx="222250" cy="215900"/>
        </a:xfrm>
        <a:prstGeom prst="wedgeEllipseCallou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152400</xdr:colOff>
      <xdr:row>15</xdr:row>
      <xdr:rowOff>273050</xdr:rowOff>
    </xdr:from>
    <xdr:to>
      <xdr:col>1</xdr:col>
      <xdr:colOff>374650</xdr:colOff>
      <xdr:row>16</xdr:row>
      <xdr:rowOff>82550</xdr:rowOff>
    </xdr:to>
    <xdr:sp macro="" textlink="">
      <xdr:nvSpPr>
        <xdr:cNvPr id="12" name="Bocadillo: ovalado 11">
          <a:extLst>
            <a:ext uri="{FF2B5EF4-FFF2-40B4-BE49-F238E27FC236}">
              <a16:creationId xmlns:a16="http://schemas.microsoft.com/office/drawing/2014/main" id="{524293D4-4656-4E43-AAAA-C53B945471B9}"/>
            </a:ext>
          </a:extLst>
        </xdr:cNvPr>
        <xdr:cNvSpPr/>
      </xdr:nvSpPr>
      <xdr:spPr>
        <a:xfrm>
          <a:off x="914400" y="6165850"/>
          <a:ext cx="222250" cy="215900"/>
        </a:xfrm>
        <a:prstGeom prst="wedgeEllipseCallou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127000</xdr:colOff>
      <xdr:row>20</xdr:row>
      <xdr:rowOff>196850</xdr:rowOff>
    </xdr:from>
    <xdr:to>
      <xdr:col>1</xdr:col>
      <xdr:colOff>349250</xdr:colOff>
      <xdr:row>20</xdr:row>
      <xdr:rowOff>412750</xdr:rowOff>
    </xdr:to>
    <xdr:sp macro="" textlink="">
      <xdr:nvSpPr>
        <xdr:cNvPr id="13" name="Bocadillo: ovalado 12">
          <a:extLst>
            <a:ext uri="{FF2B5EF4-FFF2-40B4-BE49-F238E27FC236}">
              <a16:creationId xmlns:a16="http://schemas.microsoft.com/office/drawing/2014/main" id="{D732E6C0-C88B-46BB-9228-93F1A21E0887}"/>
            </a:ext>
          </a:extLst>
        </xdr:cNvPr>
        <xdr:cNvSpPr/>
      </xdr:nvSpPr>
      <xdr:spPr>
        <a:xfrm>
          <a:off x="889000" y="8318500"/>
          <a:ext cx="222250" cy="215900"/>
        </a:xfrm>
        <a:prstGeom prst="wedgeEllipseCallou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165100</xdr:colOff>
      <xdr:row>23</xdr:row>
      <xdr:rowOff>279400</xdr:rowOff>
    </xdr:from>
    <xdr:to>
      <xdr:col>1</xdr:col>
      <xdr:colOff>387350</xdr:colOff>
      <xdr:row>24</xdr:row>
      <xdr:rowOff>88900</xdr:rowOff>
    </xdr:to>
    <xdr:sp macro="" textlink="">
      <xdr:nvSpPr>
        <xdr:cNvPr id="14" name="Bocadillo: ovalado 13">
          <a:extLst>
            <a:ext uri="{FF2B5EF4-FFF2-40B4-BE49-F238E27FC236}">
              <a16:creationId xmlns:a16="http://schemas.microsoft.com/office/drawing/2014/main" id="{D6712058-7C59-4987-A0FA-FF7F158CED60}"/>
            </a:ext>
          </a:extLst>
        </xdr:cNvPr>
        <xdr:cNvSpPr/>
      </xdr:nvSpPr>
      <xdr:spPr>
        <a:xfrm>
          <a:off x="927100" y="8204200"/>
          <a:ext cx="222250" cy="215900"/>
        </a:xfrm>
        <a:prstGeom prst="wedgeEllipseCallou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460375</xdr:colOff>
      <xdr:row>10</xdr:row>
      <xdr:rowOff>130175</xdr:rowOff>
    </xdr:from>
    <xdr:to>
      <xdr:col>18</xdr:col>
      <xdr:colOff>273050</xdr:colOff>
      <xdr:row>13</xdr:row>
      <xdr:rowOff>863600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943EBF1B-6636-87AD-C679-4D8FD0A52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537620</xdr:colOff>
      <xdr:row>24</xdr:row>
      <xdr:rowOff>123825</xdr:rowOff>
    </xdr:from>
    <xdr:to>
      <xdr:col>17</xdr:col>
      <xdr:colOff>670010</xdr:colOff>
      <xdr:row>28</xdr:row>
      <xdr:rowOff>47625</xdr:rowOff>
    </xdr:to>
    <xdr:pic>
      <xdr:nvPicPr>
        <xdr:cNvPr id="3" name="Ima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D7D29F5-08A4-4006-B469-DDADBFE33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5020" y="9915525"/>
          <a:ext cx="1656390" cy="904875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514350</xdr:colOff>
      <xdr:row>1</xdr:row>
      <xdr:rowOff>9525</xdr:rowOff>
    </xdr:from>
    <xdr:to>
      <xdr:col>14</xdr:col>
      <xdr:colOff>66097</xdr:colOff>
      <xdr:row>6</xdr:row>
      <xdr:rowOff>66675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351AB5-FBD6-492F-91B0-3495EB2A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200025"/>
          <a:ext cx="1837747" cy="1009650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nan Landini" refreshedDate="44817.410277199073" createdVersion="8" refreshedVersion="8" minRefreshableVersion="3" recordCount="1984" xr:uid="{7CF56D1D-0B46-4A26-AE6F-C61CB5118793}">
  <cacheSource type="worksheet">
    <worksheetSource name="vinos"/>
  </cacheSource>
  <cacheFields count="11">
    <cacheField name="Pais" numFmtId="0">
      <sharedItems count="1">
        <s v="España"/>
      </sharedItems>
    </cacheField>
    <cacheField name="Región" numFmtId="0">
      <sharedItems count="75">
        <s v="Valdeorras"/>
        <s v="Ribera del Duero"/>
        <s v="Pla de Bages"/>
        <s v="Sardon de Duero"/>
        <s v="Castilla y Leon"/>
        <s v="Rioja"/>
        <s v="Priorato"/>
        <s v="Rias Baixas"/>
        <s v="Cava"/>
        <s v="Penedes"/>
        <s v="Ribeira Sacra"/>
        <s v="Alella"/>
        <s v="Jerez Amontillado"/>
        <s v="Jerez-Xeres-Sherry"/>
        <s v="Campo de Borja"/>
        <s v="Jerez Pedro Ximenes (PX)"/>
        <s v="Montilla-Moriles"/>
        <s v="Carinena"/>
        <s v="Bierzo"/>
        <s v="Mallorca"/>
        <s v="Arinzano"/>
        <s v="Vino de España"/>
        <s v="Almansa"/>
        <s v="Yecla"/>
        <s v="Cadiz"/>
        <s v="Manzanilla"/>
        <s v="Navarra"/>
        <s v="Jerez Palo Cortado"/>
        <s v="Rueda"/>
        <s v="Binissalem-Mallorca"/>
        <s v="Alicante"/>
        <s v="Toro"/>
        <s v="Otazu"/>
        <s v="Somontano"/>
        <s v="Gran Canaria"/>
        <s v="Andalucia"/>
        <s v="Valencia"/>
        <s v="Utiel-Requena"/>
        <s v="Rioja Alavesa"/>
        <s v="Aragon"/>
        <s v="Calatayud"/>
        <s v="Jumilla"/>
        <s v="Ribeiro"/>
        <s v="Valdejalon"/>
        <s v="Castilla"/>
        <s v="Jerez Oloroso"/>
        <s v="Jerez Cream"/>
        <s v="Cataluna"/>
        <s v="Costers del Segre"/>
        <s v="Emporda"/>
        <s v="Montsant"/>
        <s v="Condado de Huelva"/>
        <s v="Tarragona"/>
        <s v="Dehesa del Carrizal"/>
        <s v="Terra Alta"/>
        <s v="Ribera del Gallego-Cinco Villas"/>
        <s v="Pla i Llevant"/>
        <s v="Conca de Barbera"/>
        <s v="La Mancha"/>
        <s v="Abona"/>
        <s v="Extremadura"/>
        <s v="Arribes"/>
        <s v="Mentrida"/>
        <s v="Malaga"/>
        <s v="Murcia"/>
        <s v="Monterrei"/>
        <s v="Galicia"/>
        <s v="La Palma"/>
        <s v="Sierras de Malaga"/>
        <s v="Dominio de Valdepusa"/>
        <s v="Rioja Alta"/>
        <s v="Cigales"/>
        <s v="El Terrerazo"/>
        <s v="Pago Calzadilla"/>
        <s v="Tierra del Vino de Zamora"/>
      </sharedItems>
    </cacheField>
    <cacheField name="Bodega" numFmtId="0">
      <sharedItems count="470">
        <s v="A Coroa"/>
        <s v="Aalto"/>
        <s v="Abadal"/>
        <s v="Abadia Retuerta"/>
        <s v="Abel Mendoza Monge"/>
        <s v="Acustic Celler"/>
        <s v="Adama Wines"/>
        <s v="Adega Familiar Eladio Pineiro"/>
        <s v="AGE"/>
        <s v="Agusti Torello Mata"/>
        <s v="Albamar"/>
        <s v="Albet i Noya"/>
        <s v="Algueira"/>
        <s v="Alion"/>
        <s v="Allende"/>
        <s v="Alonso &amp; Pedrajo"/>
        <s v="Alonso del Yerro"/>
        <s v="Alta Alella"/>
        <s v="Altanza"/>
        <s v="Alto Moncayo"/>
        <s v="Altos de Rioja"/>
        <s v="Altos del Enebro"/>
        <s v="Altos del Terral"/>
        <s v="Alvaro Domecq"/>
        <s v="Alvaro Palacios"/>
        <s v="Alvear"/>
        <s v="Amos Baneres"/>
        <s v="Anayon"/>
        <s v="Anibal de Otero"/>
        <s v="Anima Negra"/>
        <s v="Antidoto"/>
        <s v="Arid"/>
        <s v="Arinzano"/>
        <s v="Artadi"/>
        <s v="Arzuaga"/>
        <s v="Aster"/>
        <s v="Astrales"/>
        <s v="Atalaya"/>
        <s v="Atlan &amp; Artisan"/>
        <s v="Atlantida"/>
        <s v="Attis"/>
        <s v="Ausas"/>
        <s v="Avancia"/>
        <s v="Avgvstvs"/>
        <s v="Azpilicueta"/>
        <s v="Baigorri"/>
        <s v="Balandro"/>
        <s v="Baluarte"/>
        <s v="Barahonda"/>
        <s v="Barbadillo"/>
        <s v="Barco del Corneta"/>
        <s v="Belondrade"/>
        <s v="Benjamin de Rothschild - Vega Sicilia"/>
        <s v="Berceo"/>
        <s v="Beronia"/>
        <s v="Biniagual"/>
        <s v="Binigrau"/>
        <s v="Bodega Aida i Luis"/>
        <s v="Bodega Campo Eliseo"/>
        <s v="Bodega Contador (Benjamin Romeo)"/>
        <s v="Bodega de Bardos"/>
        <s v="Bodega Elias Mora"/>
        <s v="Bodega Juan Carlos Sancha"/>
        <s v="Bodega Numanthia"/>
        <s v="Bodega Otazu"/>
        <s v="Bodega Rento"/>
        <s v="Bodega Ribas"/>
        <s v="Bodega Sommos"/>
        <s v="Bodega Tameran"/>
        <s v="Bodega Tesalia"/>
        <s v="Bodegas 6o Elemento - Vino Sexto Elemento"/>
        <s v="Bodegas Amaren"/>
        <s v="Bodegas Aragonesas"/>
        <s v="Bodegas Arfe"/>
        <s v="Bodegas Arrocal"/>
        <s v="Bodegas Asenjo &amp; Manso"/>
        <s v="Bodegas Ateca"/>
        <s v="Bodegas Casa Primicia"/>
        <s v="Bodegas Celler Francisco Castillo - Clos Dominic"/>
        <s v="Bodegas Clunia"/>
        <s v="Bodegas El Nido"/>
        <s v="Bodegas El Paraguas"/>
        <s v="Bodegas Faustino"/>
        <s v="Bodegas Frontaura"/>
        <s v="Bodegas Frontonio"/>
        <s v="Bodegas Gama"/>
        <s v="Bodegas Imperiales - Abadia de San Quirce"/>
        <s v="Bodegas La Horra"/>
        <s v="Bodegas Luis Perez"/>
        <s v="Bodegas Mas Alta"/>
        <s v="Bodegas Mauro"/>
        <s v="Bodegas Monte La Reina"/>
        <s v="Bodegas Naluar &amp; Acediano"/>
        <s v="Bodegas Ochoa"/>
        <s v="Bodegas Olarra"/>
        <s v="Bodegas Reyes"/>
        <s v="Bodegas Roda"/>
        <s v="Bodegas San Roman"/>
        <s v="Bodegas Tierra"/>
        <s v="Bodegas Tradicion"/>
        <s v="Bodegas Urium"/>
        <s v="Bodegas Valdelana"/>
        <s v="Bodegas Valduero"/>
        <s v="Bodegas Vilano"/>
        <s v="Bodegas Ximenez-Spinola"/>
        <s v="Bodegas Y Vinedos Alilian"/>
        <s v="Bodegas Yuste"/>
        <s v="Bodegas Yzaguirre"/>
        <s v="Bohorquez"/>
        <s v="Bordalas Garcia"/>
        <s v="Bosque de Matasnos"/>
        <s v="Breca"/>
        <s v="Briego"/>
        <s v="Buil &amp; Gine"/>
        <s v="Ca l'Apotecari"/>
        <s v="Cal Batllet - Celler Ripoll Sans"/>
        <s v="Cal Pla"/>
        <s v="Callejuela"/>
        <s v="Campillo"/>
        <s v="Can Axartell"/>
        <s v="Can Bas"/>
        <s v="Can Rafols dels Caus"/>
        <s v="Can Xanet"/>
        <s v="Capafons-Osso"/>
        <s v="Carlos Moro"/>
        <s v="Carlos Serres"/>
        <s v="Carmelo Rodero"/>
        <s v="Cartoixa de Montsalvat"/>
        <s v="Casa Castillo"/>
        <s v="Casa Rojo"/>
        <s v="Casal de Arman"/>
        <s v="Castano"/>
        <s v="Castell del Remei"/>
        <s v="Castell d'Encus"/>
        <s v="Castell Miquel"/>
        <s v="Castillo de Cuzcurrita"/>
        <s v="Castillo Perelada"/>
        <s v="Cayetano del Pino"/>
        <s v="Celler de Capcanes"/>
        <s v="Cepa 21"/>
        <s v="Cepas Familiares"/>
        <s v="Cerro San Cristobal"/>
        <s v="Cervoles"/>
        <s v="Chivite"/>
        <s v="Chozas Carrascal"/>
        <s v="Cillar de Silos"/>
        <s v="Cims de Porrera"/>
        <s v="Clos d'Agon"/>
        <s v="Clos Erasmus"/>
        <s v="Clos Figueras"/>
        <s v="Clos Galena"/>
        <s v="Clos Mogador"/>
        <s v="Clos Pons"/>
        <s v="Codorniu"/>
        <s v="Collbaix Celler El Moli"/>
        <s v="Comenge"/>
        <s v="Condado de Haza"/>
        <s v="Conreria d'Scala Dei"/>
        <s v="Contino"/>
        <s v="Costers del Priorat"/>
        <s v="Costers del Siurana"/>
        <s v="Cruz de Alba"/>
        <s v="Cuentavinas"/>
        <s v="Culebron"/>
        <s v="David Moreno"/>
        <s v="De Moya"/>
        <s v="De Muller"/>
        <s v="Dehesa de Los Canonigos"/>
        <s v="Dehesa del Carrizal"/>
        <s v="Delgado Zuleta"/>
        <s v="Descendientes de J. Palacios"/>
        <s v="Diez Merito"/>
        <s v="Divina Proporcion"/>
        <s v="Do Ferreiro (Bodegas Gerardo Mendez)"/>
        <s v="Dominio de Anza"/>
        <s v="Dominio de Atauta"/>
        <s v="Dominio de Cair"/>
        <s v="Dominio de Calogia"/>
        <s v="Dominio de Es"/>
        <s v="Dominio de la Vega"/>
        <s v="Dominio de Loalva"/>
        <s v="Dominio de Pingus"/>
        <s v="Dominio del Aguila"/>
        <s v="Dominio del Bendito"/>
        <s v="Dominio do Bibei"/>
        <s v="Dominio Fournier"/>
        <s v="Edetaria"/>
        <s v="Edra"/>
        <s v="El Coto"/>
        <s v="El Grillo y La Luna"/>
        <s v="El Lagar de Isilla"/>
        <s v="El Maestro Sierra"/>
        <s v="El Regajal"/>
        <s v="Emilio Hidalgo"/>
        <s v="Emilio Moro"/>
        <s v="Emilio Rojo"/>
        <s v="Enate"/>
        <s v="Enric Soler"/>
        <s v="Enrique Mendoza"/>
        <s v="Equipo Navazos"/>
        <s v="Es Fangar"/>
        <s v="Espectacle del Montsant"/>
        <s v="Espelt"/>
        <s v="Estones"/>
        <s v="Eulogio Pomares"/>
        <s v="Familia Torres"/>
        <s v="Farina"/>
        <s v="Federico Paternina"/>
        <s v="Fefinanes"/>
        <s v="Felix Solis"/>
        <s v="Fernandez de Pierola"/>
        <s v="Fernandez Gao"/>
        <s v="Fernando de Castilla"/>
        <s v="Ferrer Bobet"/>
        <s v="Figuero"/>
        <s v="Finca Moncloa"/>
        <s v="Finca Rio Negro"/>
        <s v="Finca Torremilanos"/>
        <s v="Finca Valpiedra"/>
        <s v="Finca Villacreces"/>
        <s v="Flor de Chasna"/>
        <s v="Fos"/>
        <s v="Francisco Barona"/>
        <s v="Francisco Garcia Perez"/>
        <s v="Freixenet"/>
        <s v="Galindo San Millan"/>
        <s v="Gallina de Piel"/>
        <s v="Garmon"/>
        <s v="Godeval"/>
        <s v="Gomez Cruzado"/>
        <s v="Gonzalez-Byass"/>
        <s v="Goyo Garcia Viadero"/>
        <s v="Gramona"/>
        <s v="Guilera"/>
        <s v="Guillem Carol - Cellers Carol Valles"/>
        <s v="Gutierrez de la Vega"/>
        <s v="Habla"/>
        <s v="Hacienda Grimon"/>
        <s v="Hacienda Lopez de Haro"/>
        <s v="Hacienda Monasterio"/>
        <s v="Hacienda Solano"/>
        <s v="Hacienda Zorita Natural Reserve"/>
        <s v="Harveys"/>
        <s v="Hermanos Pecina"/>
        <s v="Hidalgo (La Gitana)"/>
        <s v="Hispano Suizas"/>
        <s v="Huerta de Albala"/>
        <s v="Hugas de Batlle"/>
        <s v="Imperial"/>
        <s v="Inurrieta"/>
        <s v="Jaro"/>
        <s v="Javi Revert"/>
        <s v="Javier Sanz Viticultor"/>
        <s v="Jean Leon"/>
        <s v="Jesus Madrazo"/>
        <s v="Jimenez-Landi"/>
        <s v="Joan d'Anguera"/>
        <s v="Joan Simo"/>
        <s v="Jorge Ordonez"/>
        <s v="Jorge Piernas"/>
        <s v="Jose Pariente"/>
        <s v="Josep Grau Viticultor"/>
        <s v="Juan Gil"/>
        <s v="Juan Pinero"/>
        <s v="Juve &amp; Camps"/>
        <s v="La Rioja Alta"/>
        <s v="La Unica"/>
        <s v="La Val"/>
        <s v="La Vicalanda"/>
        <s v="La Vinya del Vuit"/>
        <s v="Ladairo"/>
        <s v="Lagar de Sabariz"/>
        <s v="Lan"/>
        <s v="Lar de Paula"/>
        <s v="Leda"/>
        <s v="Legaris"/>
        <s v="l'Infernal Combier Fischer Gerin"/>
        <s v="Llanos Negros"/>
        <s v="Llopart"/>
        <s v="Loess"/>
        <s v="Lopez Cristobal"/>
        <s v="Los Aguilares"/>
        <s v="Losada"/>
        <s v="Loxera"/>
        <s v="Luis A. Rodriguez Vazquez"/>
        <s v="Luis Canas"/>
        <s v="Lustau"/>
        <s v="M. Antonio de la Riva"/>
        <s v="Mandia Vell"/>
        <s v="Mar de Frades"/>
        <s v="Marco Abella"/>
        <s v="Marques de Burgos"/>
        <s v="Marques de Caceres"/>
        <s v="Marques de Grinon"/>
        <s v="Marques de la Concordia"/>
        <s v="Marques de Murrieta"/>
        <s v="Marques de Riscal"/>
        <s v="Marques de Tomares"/>
        <s v="Marques de Vargas"/>
        <s v="Marta Mate"/>
        <s v="Marti Fabra"/>
        <s v="Martin Codax"/>
        <s v="Martinet"/>
        <s v="Martinez Lacuesta"/>
        <s v="Mas Bertran"/>
        <s v="Mas Blanch I Jove"/>
        <s v="Mas de les Pereres"/>
        <s v="Mas del Serral"/>
        <s v="Mas d'en Gil"/>
        <s v="Mas Doix"/>
        <s v="Mas Llunes"/>
        <s v="Mas Perinet"/>
        <s v="Mas Que Vinos"/>
        <s v="Matarromera"/>
        <s v="Matsu"/>
        <s v="Mauro Estevez"/>
        <s v="Merum Priorati"/>
        <s v="Mestres"/>
        <s v="Micro Bio (MicroBio)"/>
        <s v="Miguel Merino"/>
        <s v="Milsetentayseis"/>
        <s v="Mocen"/>
        <s v="Monovar"/>
        <s v="Monte Real"/>
        <s v="Monteabellon"/>
        <s v="Montecastro"/>
        <s v="Morca"/>
        <s v="Muga"/>
        <s v="Murua"/>
        <s v="Murviedro"/>
        <s v="Museum"/>
        <s v="Mustiguillo"/>
        <s v="Naia"/>
        <s v="Neo"/>
        <s v="Nin-Ortiz"/>
        <s v="Noelia Bebelia"/>
        <s v="Olivardots"/>
        <s v="Olivier Riviere"/>
        <s v="Oller del Mas"/>
        <s v="Ontanon"/>
        <s v="Orben"/>
        <s v="Ordonez"/>
        <s v="Osborne"/>
        <s v="Ossian"/>
        <s v="Ostatu"/>
        <s v="Oxer Wines"/>
        <s v="Paco &amp; Lola"/>
        <s v="Pago Calzadilla"/>
        <s v="Pago de Carraovejas"/>
        <s v="Pago de Larrainzar"/>
        <s v="Pago de Los Capellanes"/>
        <s v="Pago de Vallegarcia"/>
        <s v="Pago del Vostal"/>
        <s v="Palacios Remondo"/>
        <s v="Palmeri Sicilia"/>
        <s v="Particular"/>
        <s v="Pazo Barrantes"/>
        <s v="Pazo de Rubianes"/>
        <s v="Pazo Senorans"/>
        <s v="Pedralonga"/>
        <s v="Penafiel"/>
        <s v="Pepe Mendoza Casa Agricola"/>
        <s v="Perez Barquero"/>
        <s v="Perinet"/>
        <s v="Pinea"/>
        <s v="Pintia"/>
        <s v="Pittacum"/>
        <s v="Portal del Priorat"/>
        <s v="Portia"/>
        <s v="Pradorey"/>
        <s v="Protos"/>
        <s v="Proyecto Garnachas de España"/>
        <s v="Pujanza"/>
        <s v="Quinta de la Quietud"/>
        <s v="Quinta Sardonia"/>
        <s v="R. Lopez de Heredia"/>
        <s v="Rafael Palacios"/>
        <s v="Ramon Bilbao"/>
        <s v="Ramon do Casar"/>
        <s v="Ramos-Paul"/>
        <s v="Raul Perez"/>
        <s v="Real de Asua"/>
        <s v="Recaredo"/>
        <s v="Remelluri"/>
        <s v="Remirez de Ganuza"/>
        <s v="Resalte"/>
        <s v="Rimarts"/>
        <s v="Rodriguez de Vera"/>
        <s v="Rodriguez Sanzo"/>
        <s v="Roig Parals"/>
        <s v="Romate"/>
        <s v="Sacristia AB"/>
        <s v="Samsara"/>
        <s v="San Cobate"/>
        <s v="Sangenis I Vaque"/>
        <s v="Santa Petronila"/>
        <s v="Santiago Ruiz"/>
        <s v="Sara Perez y Rene Barbier"/>
        <s v="Scala Dei"/>
        <s v="Sebio"/>
        <s v="Sei Solo"/>
        <s v="Senorio de San Vicente"/>
        <s v="Sierra Cantabria"/>
        <s v="Sierra Salinas"/>
        <s v="Sonsierra"/>
        <s v="Sota els Angels"/>
        <s v="St. Petroni"/>
        <s v="Taron"/>
        <s v="Tarsus"/>
        <s v="Telmo Rodriguez"/>
        <s v="Terra d'Uro"/>
        <s v="Terra Remota"/>
        <s v="Terras Gauda"/>
        <s v="Territorio Luthier"/>
        <s v="Terroir Al Limit Soc. Lda"/>
        <s v="Teso La Monja"/>
        <s v="Tinto Pesquera"/>
        <s v="Tio Pepe"/>
        <s v="Tobia"/>
        <s v="Tomas Postigo"/>
        <s v="Ton Rimbau"/>
        <s v="Toro Albala"/>
        <s v="Torre de Ona"/>
        <s v="Traslascuestas"/>
        <s v="Tres Piedras"/>
        <s v="Tresmano - Tr3smano"/>
        <s v="Tridente"/>
        <s v="Trus"/>
        <s v="Ukan Winery"/>
        <s v="Uvaguilera Aguilera"/>
        <s v="Valdecuevas"/>
        <s v="Valdelosfrailes"/>
        <s v="Valderiz"/>
        <s v="Valdespino"/>
        <s v="Valdubon"/>
        <s v="VALENCISO"/>
        <s v="Vall Llach"/>
        <s v="Valserrano"/>
        <s v="Valtravieso"/>
        <s v="Vega Sicilia"/>
        <s v="Vegalfaro"/>
        <s v="Veigamoura"/>
        <s v="Venta Las Vacas"/>
        <s v="Venus la Universal"/>
        <s v="Vina al Lado de la Casa"/>
        <s v="Vina Pedrosa"/>
        <s v="Vina Pomal"/>
        <s v="Vina Real"/>
        <s v="Vina Sastre"/>
        <s v="Vinas del Cenit"/>
        <s v="Vinas del Vero"/>
        <s v="Vinedos de Paganos"/>
        <s v="Vinedos Hermanos Hernaiz"/>
        <s v="Vinicola Real"/>
        <s v="Vinos Guerra"/>
        <s v="Vinos Sanz"/>
        <s v="Vins Miquel Gelabert"/>
        <s v="Vinyes del Terrer"/>
        <s v="Vinyes dels Aspres"/>
        <s v="Vinyes Domenech"/>
        <s v="Virgen de la Asuncion"/>
        <s v="Vivaltus"/>
        <s v="Vivanco"/>
        <s v="Vizcarra"/>
        <s v="Volver"/>
        <s v="Williams &amp; Humbert"/>
        <s v="Xaloc"/>
        <s v="Ysios"/>
        <s v="Zarate"/>
        <s v="Zifar"/>
      </sharedItems>
    </cacheField>
    <cacheField name="Vino" numFmtId="0">
      <sharedItems containsMixedTypes="1" containsNumber="1" containsInteger="1" minValue="17" maxValue="8000" count="823">
        <s v="200 Cestos Godello"/>
        <s v="PS (Pagos Seleccionados) Ribera del Duero"/>
        <s v="Tinto"/>
        <s v="Blanco de Parcela"/>
        <s v="3.9"/>
        <s v="Seleccion Especial"/>
        <s v="Pago Negralada"/>
        <s v="Pago Valdebellon"/>
        <s v="Le Domaine Blanco de Guarda"/>
        <s v="Pago Garduna"/>
        <s v="Petit Verdot"/>
        <s v="Cuvee Palomar"/>
        <s v="Malvasia"/>
        <s v="5V Blanco"/>
        <s v="Grano a Grano Tempranillo"/>
        <s v="Grano a Grano Graciano - Garnacha"/>
        <s v="Etern Vinyes Molt Velles"/>
        <s v="Envidiacochina (Tete de Cuvee)"/>
        <s v="Fuenmayor Gran Reserva"/>
        <s v="Cava Kripta Gran Reserva Brut Nature"/>
        <s v="Alma de Mar Albarino"/>
        <s v="Marti Reserva Penedes"/>
        <s v="Anadelia"/>
        <s v="Ribera del Duero"/>
        <s v="Calvario Rioja"/>
        <s v="Aurus"/>
        <s v="Gaminde"/>
        <s v="Martires Rioja"/>
        <s v="Suane Blanco"/>
        <s v="Maria Ribera del Duero"/>
        <s v="Orbus"/>
        <s v="Dolc Mataro"/>
        <s v="Blanc de Neu"/>
        <s v="Lealtanza Coleccion de Artistas Espanoles Sorolla"/>
        <s v="Club Rioja Reserva"/>
        <s v="Coleccion Roberto Amillo Amontillado"/>
        <s v="Coleccion Roberto Amillo Palo Cortado"/>
        <s v="Veraton Garnacha"/>
        <s v="Garnacha"/>
        <s v="Aquilon Garnacha"/>
        <s v="Altos R Pigeage"/>
        <s v="Altos R Pigeage Graciano"/>
        <s v="Finca La Herradura"/>
        <s v="Cuvee Julia Ribera del Duero"/>
        <s v="1730 Pedro Ximenez"/>
        <s v="1730 Amontillado"/>
        <s v="Les Terrasses Velles Vinyes Priorat"/>
        <s v="Les Terrasses Laderas de Pizarra"/>
        <s v="Finca Dofi"/>
        <s v="Vi de Vila Gratallops"/>
        <s v="L'Ermita Velles Vinyes Priorat"/>
        <s v="Quinon de Valmira"/>
        <s v="Les Aubaguetes Priorat"/>
        <s v="La Baixada"/>
        <s v="Solera 1830 Pedro Ximenez"/>
        <s v="Abuelo Diego Palo Cortado"/>
        <s v="Diables"/>
        <s v="Garnacha Parcela 81 Vinas Viejas"/>
        <s v="Carinena Parcela 15 Vinas Viejas"/>
        <s v="Vina Centenaria Mencia"/>
        <s v="An"/>
        <s v="Son Negre"/>
        <s v="La Hormiga de Antidoto"/>
        <s v="Le Rose"/>
        <s v="Eolic Sauvignon Blanc"/>
        <s v="Gran Vino Blanco"/>
        <s v="Pagos Viejos"/>
        <s v="Valdegines"/>
        <s v="Vina El Pison"/>
        <s v="La Poza de Ballesteros"/>
        <s v="El Carretil"/>
        <s v="Grandes Anadas Rioja"/>
        <s v="La Morera de San Lazaro"/>
        <s v="Quintanilla"/>
        <s v="Ribera del Duero Crianza"/>
        <s v="Reserva Ribera del Duero"/>
        <s v="Gran Reserva Ribera del Duero"/>
        <s v="Reserva Especial Ribera del Duero"/>
        <s v="Amaya Arzuaga (Coleccion)"/>
        <s v="Gran Arzuaga Ribera del Duero"/>
        <s v="Finca El Otero"/>
        <s v="Christina Ribera del Duero"/>
        <s v="La Atalaya del Camino"/>
        <s v="Alaya Tierra (Old Vines Vieilles Vignes)"/>
        <s v="8 Vents Mallorca"/>
        <s v="Epistem No. 3"/>
        <s v="Blanco"/>
        <s v="Attis Embaixador Albarino"/>
        <s v="Interpretacion"/>
        <s v="Godello"/>
        <s v="Antigues Reserves"/>
        <s v="Reserva Trajanvs"/>
        <s v="Felix Azpilicueta Coleccion Privada"/>
        <s v="De Garage Rioja"/>
        <s v="Rioja B70"/>
        <s v="Las Botas Palo Cortado Horizontal"/>
        <s v="Muscat"/>
        <s v="Summum Monastrell"/>
        <s v="Zona Zepa Monastrell"/>
        <s v="Reliquia Palo Cortado Sherry"/>
        <s v="La Silleria"/>
        <s v="Belondrade y Lurton"/>
        <s v="Macan Clasico"/>
        <s v="Macan"/>
        <s v="Los Dominios de Berceo Prefiloxerico"/>
        <s v="III a.C"/>
        <s v="Rioja Gran Reserva"/>
        <s v="Finca Biniagual Veran"/>
        <s v="Nounat"/>
        <s v="Tahulla Moscatel Blanco Seco"/>
        <s v="Campo Eliseo"/>
        <s v="Campo Eliseo Blanco"/>
        <s v="La Cueva del Contador Rioja"/>
        <s v="Contador Rioja"/>
        <s v="Que Bonito Cacareaba Blanco"/>
        <s v="La Vina de Andres Romeo Rioja"/>
        <s v="Coleccion No. 3 Cosecha"/>
        <s v="Pirata"/>
        <s v="Suprema 30 Meses"/>
        <s v="Toro Gran Elias Mora"/>
        <s v="Toro 2V Premium"/>
        <s v="Cerro La Isa Blanco"/>
        <s v="Cerro La Isa Garnacha"/>
        <s v="Numanthia"/>
        <s v="Termanthia"/>
        <s v="Altar"/>
        <s v="Pago de Otazu Chardonnay Con Crianza"/>
        <s v="Sio Negre"/>
        <s v="Coleccion Syrah"/>
        <s v="Malvasia Volcanica"/>
        <s v="Marmajuelo"/>
        <s v="Arcos de la Frontera"/>
        <s v="ARX Arcos de la Frontera"/>
        <s v="Respeto"/>
        <s v="Angeles de Amaren Tempranillo - Graciano"/>
        <s v="Tempranillo Reserva"/>
        <s v="El Regollar"/>
        <s v="El Cristo de Samaniego"/>
        <s v="Carraquintana de Amaren"/>
        <s v="Graciano"/>
        <s v="Fagus de Coto de Hayas Garnacha"/>
        <s v="Galiano Seleccion Especial"/>
        <s v="Palo Cortado de la Cruz de 1767"/>
        <s v="Angel Ribera del Duero"/>
        <s v="Silvanus Edición Limitada Ribera del Duero"/>
        <s v="Atteca Armas Garnacha Old Vines"/>
        <s v="Cofradia"/>
        <s v="Vinyes Altes Porrera"/>
        <s v="Malbec"/>
        <s v="Clio"/>
        <s v="El Nido"/>
        <s v="Atlantico"/>
        <s v="I Gran Reserva"/>
        <s v="Reserva Especial Icon Edition"/>
        <s v="Faustino de Autor Reserva Especial"/>
        <s v="Aponte Winemaker's Private Collection Tempranillo"/>
        <s v="Verdejo"/>
        <s v="La Loma &amp; Los Santos Garnacha Blanca - Macabeo"/>
        <s v="El Jardin de las Iguales Vinedo Historico Garnacha"/>
        <s v="Octogenarius"/>
        <s v="Finca Helena"/>
        <s v="Corimbo I"/>
        <s v="Fino La Barajuela"/>
        <s v="Artigas"/>
        <s v="Cirerets"/>
        <s v="La Basseta"/>
        <s v="La Creu Alta"/>
        <s v="La Solana Alta"/>
        <s v="Red"/>
        <s v="VS"/>
        <s v="Terreus Paraje de Cueva Baja"/>
        <s v="Godello Blanco"/>
        <s v="Castillo de Monte la Reina Cuvee Privee"/>
        <s v="Acediano"/>
        <s v="Vendimia Tardia Moscatel"/>
        <s v="Cerro Anon Rioja Gran Reserva"/>
        <s v="Teofilo Reyes Crianza"/>
        <s v="Roda Reserva Rioja"/>
        <s v="Roda I Reserva Rioja"/>
        <s v="Cirsion Rioja"/>
        <s v="Cartago Paraje de Pozo"/>
        <s v="El Belisario"/>
        <s v="Palo Cortado Tradicion Vors 30 Years Sherry"/>
        <s v="Pedro Ximenez Tradicion 20 Years Old Vos"/>
        <s v="Amontillado Tradicion Vors 30 Years"/>
        <s v="Oloroso Tradicion Vors 30 Years"/>
        <s v="Cream Tradicion Vos 20 Years"/>
        <s v="Amontillado V.O.R.S"/>
        <s v="Seda de Oro Reserva"/>
        <s v="Ribera del Duero Una Cepa I"/>
        <s v="Ribera Del Duero Reserva"/>
        <s v="Tierra Alta En 2 Maderas"/>
        <s v="Ribera Del Duero Reserva Premium 6 Anos"/>
        <s v="Tierra Alta de 2 Cotas Reserva"/>
        <s v="Ribera Del Duero Gran Reserva"/>
        <s v="Finca Azaya Premium"/>
        <s v="Tierra Alta de 2 Racimos Gran Reserva"/>
        <s v="Ribera Del Duero Gran Reserva 12 Anos"/>
        <s v="La Baraja"/>
        <s v="Premium"/>
        <s v="Crianza"/>
        <s v="Finest Old Harvest Medium"/>
        <s v="Delicado Cosecha Pedro Ximenez"/>
        <s v="Anada Pedro Ximenez"/>
        <s v="Varietal Fermentacion Lenta"/>
        <s v="Camino del Abuelo Vinas Viejas"/>
        <s v="Conde de Aldama Amontillado"/>
        <s v="Selection 1884 Vermouth Gran Reserva"/>
        <s v="Reserva"/>
        <s v="Gueta-Lupia"/>
        <s v="Bosque de Matasnos Etiqueta Blanca"/>
        <s v="Syrah de Matasnos"/>
        <s v="Brega Garnacha"/>
        <s v="Vendimia Seleccionada"/>
        <s v="Pleret"/>
        <s v="Triaca"/>
        <s v="5 Partides Gratallops Vi de La Vila"/>
        <s v="Gratallops Escanya-Vella"/>
        <s v="Planots Priorat"/>
        <s v="La Casilla Amontillado"/>
        <s v="Gran Reserva Rioja"/>
        <s v="Finca Cuesta Clara Raro Reserva"/>
        <s v="Reserva Especial Rioja"/>
        <s v="The Artist"/>
        <s v="Monreal"/>
        <s v="El Rocallis"/>
        <s v="Sibila"/>
        <s v="Mas de Masos"/>
        <s v="CM Tinto"/>
        <s v="Finca Valmediano Tinta de Toro 16 Meses Barrica"/>
        <s v="Vina Garugele"/>
        <s v="Onomastica Rioja Reserva"/>
        <s v="Pago De Valtarrena"/>
        <s v="Ribera del Duero TSM"/>
        <s v="Montsalvat"/>
        <s v="Pie Franco"/>
        <s v="Cuvee N Vinas Viejas"/>
        <s v="Minami"/>
        <s v="Finca Misenhora Edición Limitada"/>
        <s v="Casa Cisca Monastrell"/>
        <s v="Costers Del Segre 1780"/>
        <s v="Ekam"/>
        <s v="Ekam Essencia"/>
        <s v="Saktih"/>
        <s v="Stairway To Heaven Rosado"/>
        <s v="Cerrado del Castillo Rioja"/>
        <s v="5 Finques (Fincas) Reserva"/>
        <s v="Finca Malaveina"/>
        <s v="Monastrell - Syrah Finca Espolla"/>
        <s v="Emporda Aires de Garbet"/>
        <s v="Finca Garbet"/>
        <s v="Emporda Gran Claustro"/>
        <s v="Emporda Reserva Especial Don Miguel Mateu"/>
        <s v="Palo Cortado 1/10"/>
        <s v="Flor de Primavera Peraj Ha'abib"/>
        <s v="Cabrida Montsant"/>
        <s v="Malabrigo Ribera del Duero"/>
        <s v="Horcajo"/>
        <s v="Nivel"/>
        <s v="Dominio del Verso Red Blend"/>
        <s v="Estrats"/>
        <s v="Vinyes Altes de Les Garrigues Vi Blanc"/>
        <s v="Navarra Reserva Coleccion 125"/>
        <s v="Navarra Coleccion 125 Blanco"/>
        <s v="Navarra Vendimia Tardia Coleccion 125"/>
        <s v="El Cabernet F - Familiar"/>
        <s v="Dominio del Pidio"/>
        <s v="Classic"/>
        <s v="Solanes Priorat"/>
        <s v="Laurel"/>
        <s v="Priorat"/>
        <s v="Daphne Glorian Red"/>
        <s v="Clos Figueres"/>
        <s v="Formiga de Vellut"/>
        <s v="Galena"/>
        <s v="Nelin Priorat"/>
        <s v="Com Tu"/>
        <s v="Manyetes"/>
        <s v="Roc Nu"/>
        <s v="Cava El Tros Nou Pinot Noir"/>
        <s v="Singular Negre"/>
        <s v="Familia Comenge Reserva"/>
        <s v="Don Miguel Comenge Reserva"/>
        <s v="Alenza Ribera del Duero Gran Reserva"/>
        <s v="Les Brugueres"/>
        <s v="Iugiter"/>
        <s v="Voltons"/>
        <s v="Rioja Graciano"/>
        <s v="Vina del Olivo"/>
        <s v="Clos Cypres Vinyes Velles (Old Vines)"/>
        <s v="Clos de L'Obac"/>
        <s v="Miserere"/>
        <s v="Finca Los Hoyales Ribera del Duero"/>
        <s v="Alomado"/>
        <s v="Fondillon Gran Reserva"/>
        <s v="Vobiscum"/>
        <s v="Sofia"/>
        <s v="Julia"/>
        <s v="Lo Cabalo Reserva"/>
        <s v="Vermouth Reserva"/>
        <s v="Solideo"/>
        <s v="Gran Reserva"/>
        <s v="Coleccion Privada"/>
        <s v="Cabernet Sauvignon"/>
        <s v="B.Rodriguez La-Cave Quo Vadis?"/>
        <s v="Las Lamas Bierzo (Corullon)"/>
        <s v="Moncerbal Bierzo (Corullon)"/>
        <s v="Valdafoz Bierzo (Corullon)"/>
        <s v="La Faraona Bierzo (Corullon)"/>
        <s v="Fino Imperial Amontillado 30 Anos"/>
        <s v="Platon Tinto"/>
        <s v="Cepas Vellas Rias Baixas Albarino"/>
        <s v="Diego Magana"/>
        <s v="Dominio de Atauta"/>
        <s v="Llanos del Almendro Ribera del Duero"/>
        <s v="Valdegatiles Ribera del Duero"/>
        <s v="Tierras de Cair Reserva"/>
        <s v="Seleccion La Aguilera"/>
        <s v="Vinas Viejas de Soria Ribera Del Duero"/>
        <s v="Finca la Beata Bobal"/>
        <s v="PSI"/>
        <s v="Flor de Pingus"/>
        <s v="Pingus"/>
        <s v="Gran Reserva Penas Aladas"/>
        <s v="Canta la Perdiz"/>
        <s v="El Titan del Bendito"/>
        <s v="Las Sabias"/>
        <s v="La Chispa Negra"/>
        <s v="Lapola"/>
        <s v="Finca La Pedrissa"/>
        <s v="Merlot - Syrah"/>
        <s v="Coto de Imaz Rioja Gran Reserva"/>
        <s v="Grillo"/>
        <s v="Palo Cortado"/>
        <s v="Oloroso Extra Viejo 1/7"/>
        <s v="Galia Clos Santuy"/>
        <s v="Santa Ana Pedro Ximenez 1861"/>
        <s v="Malleolus"/>
        <s v="Malleolus de Valderramiro"/>
        <s v="Malleolus de Sanchomartin"/>
        <s v="La Revelia Godello"/>
        <s v="La Felisa"/>
        <s v="Clon De La Familia"/>
        <s v="Chardonnay Fermentado en Barrica"/>
        <s v="Syrah (Shiraz)"/>
        <s v="Chardonnay Uno"/>
        <s v="Cabernet"/>
        <s v="Reserva Especial"/>
        <s v="Uno Tinto"/>
        <s v="Nun Vinya dels Taus"/>
        <s v="Santa Rosa"/>
        <s v="La Bota 69 de Amontillado"/>
        <s v="La Bota 78 de Oloroso"/>
        <s v="La Bota 90 de Manzanilla Pasada"/>
        <s v="Lo Cortinelo.Lo Blanc"/>
        <s v="Coma Bruna"/>
        <s v="Coster d'en Fornos"/>
        <s v="Castineiro Albarino"/>
        <s v="Maceracion Con Pieles"/>
        <s v="San Valentin Parellada"/>
        <s v="Salmos"/>
        <s v="Mas La Plana Cabernet Sauvignon"/>
        <s v="Purgatori Costers del Segre"/>
        <s v="Perpetual"/>
        <s v="Milmanda"/>
        <s v="Grans Muralles"/>
        <s v="Reserva Real"/>
        <s v="Campus Gothorum"/>
        <s v="Albarino de Fefinanes III Ano"/>
        <s v="Mucho Mas Tinto"/>
        <s v="Vitium Reserva"/>
        <s v="Oloroso"/>
        <s v="Antique Palo Cortado"/>
        <s v="Priorat Vinyes Velles"/>
        <s v="Seleccio Especial Vinyes Velles"/>
        <s v="Vinas Viejas"/>
        <s v="Milagros de Figuero"/>
        <s v="Noble"/>
        <s v="Tintilla de Rota"/>
        <s v="Cerro del Lobo Syrah"/>
        <s v="5o Ano"/>
        <s v="Torre Albeniz Reserva Ribera del Duero"/>
        <s v="Torremilanos Coleccion Ribera del Duero"/>
        <s v="Cyclo"/>
        <s v="Penalba Lopez Blanco"/>
        <s v="Petra de Valpiedra Garnacha"/>
        <s v="Rioja Reserva"/>
        <s v="Nebro Ribera del Duero"/>
        <s v="Blanco Afrutado"/>
        <s v="Fos Baranda"/>
        <s v="Adega do Moucho Treixadura"/>
        <s v="Cava Cuvee De Prestige Trepat"/>
        <s v="La Pizca"/>
        <s v="Manar dos Seixas"/>
        <s v="Cepas Vellas Godello"/>
        <s v="Pancrudo"/>
        <s v="Montes Obarenes Seleccion Terroir"/>
        <s v="Vina Motulleri"/>
        <s v="Cerro Las Cuevas Seleccion Terroir"/>
        <s v="Matusalem Sherry VORS"/>
        <s v="Apostoles 30 Years Old Sherry"/>
        <s v="Del Duque Amontillado Sherry VORS"/>
        <s v="Anada Palo Cortado 1987"/>
        <s v="Finca Los Quemados"/>
        <s v="Gessami"/>
        <s v="Cava Celler Batlle"/>
        <s v="Cava Enoteca Finca La Plana Brut Nature"/>
        <s v="Savinat Sauvignon Blanc"/>
        <s v="Vi De Glass Gewurztraminer"/>
        <s v="Cava Enoteca Finca de L'Origen Brut Nature"/>
        <s v="Musivari Gran Reserva Brut Nature"/>
        <s v="Cava Gran Reserva Familiar Millenium Brut"/>
        <s v="Recondita Armonia Monastrell Dulce"/>
        <s v="Casta Diva Cosecha Miel Moscatel Dulce"/>
        <s v="No. 20"/>
        <s v="No. 23"/>
        <s v="Finca la Oracion"/>
        <s v="Gran Reserva Classica Tinto"/>
        <s v="Gran Reserva Classica Blanco"/>
        <s v="Cosecha"/>
        <s v="Finca Cascorrales"/>
        <s v="Pena Lobera"/>
        <s v="Magister"/>
        <s v="30 Years VORS Pedro Ximenez Sherry"/>
        <s v="30 Years V.O.R.S Very Old Palo Cortado Blend Medium Sherry"/>
        <s v="Finca Iscorta Gran Reserva"/>
        <s v="Amontillado Napoleon Vinos Viejos 30 Year Old Sherry"/>
        <s v="Bassus Pinot Noir"/>
        <s v="Taberner Tierra de Cadiz"/>
        <s v="Taberner No. 1"/>
        <s v="Falguera"/>
        <s v="Laderas de Inurrieta"/>
        <s v="Chafandin"/>
        <s v="Sensal"/>
        <s v="Singular V Malcorta Verdejo"/>
        <s v="V Dulce de Invierno"/>
        <s v="Vinya La Scala Gran Reserva Cabernet Sauvignon"/>
        <s v="Seleccion Rioja"/>
        <s v="El Reventon Cebreros"/>
        <s v="Cantos del Diablo"/>
        <s v="Las Iruelas El Tiemblo"/>
        <s v="Planella"/>
        <s v="Les Eres Vinyes Velles"/>
        <s v="No. 2 Victoria"/>
        <s v="Juan Piernas Finca El Paso Malo Monastrell"/>
        <s v="Sauvignon Blanc"/>
        <s v="Finca Las Comas Verdejo"/>
        <s v="Verdejo Fermentado en Barrica"/>
        <s v="Maimo Garnatxa"/>
        <s v="Territori"/>
        <s v="Jumilla Blue Label"/>
        <s v="Bruto"/>
        <s v="Amontillado 30 Years Old V.O.R.S Sherry"/>
        <s v="Oloroso 30 Years Old V.O.R.S"/>
        <s v="Cava Brut Milesime"/>
        <s v="Cava Gran Reserva La Capella Brut"/>
        <s v="Vina Ardanza Reserva"/>
        <s v="Vina Alberdi Reserva"/>
        <s v="Rioja Gran Reserva 904"/>
        <s v="Gran Reserva 890"/>
        <s v="Vina Arana Gran Reserva"/>
        <s v="Vina Alberdi Crianza"/>
        <s v="Vina Ardanza Reserva Seleccion Especial"/>
        <s v="Fourth Edition"/>
        <s v="Albarino Sobre Lias"/>
        <s v="La Vinya del Vuit (8)"/>
        <s v="Barrica"/>
        <s v="A Pita Cega"/>
        <s v="Culmen Reserva Rioja"/>
        <s v="A Mano Rioja"/>
        <s v="Vina Lanciano Reserva"/>
        <s v="Vinas Viejas Tempranillo"/>
        <s v="Guarda de Leda Seleccion Tempranillo"/>
        <s v="La Aguilera"/>
        <s v="Calmo"/>
        <s v="Moradillo de Roa"/>
        <s v="Vinas Viejas Aguilera"/>
        <s v="Los Tabaqueros"/>
        <s v="La Time"/>
        <s v="Cava Original Brut (Espumos)"/>
        <s v="Cava Ex-Vite Gran Reserva Brut"/>
        <s v="Bagus Ribera del Duero"/>
        <s v="Seleccion"/>
        <s v="Pago El Espino"/>
        <s v="Tadeo Tinto"/>
        <s v="Pinot Noir"/>
        <s v="Altos de Losada"/>
        <s v="La Bienquerida"/>
        <s v="Altos de Losada El Cepon"/>
        <s v="El Cordero y las Virgenes"/>
        <s v="Vina de Martin Escolma Ribeiro"/>
        <s v="A Torna dos Pasas Escolma Ribeiro"/>
        <s v="Reserva Seleccion de la Familia"/>
        <s v="Hiru 3 Rioja Racimos"/>
        <s v="Vermut Rojo"/>
        <s v="Pedro Ximenez Murillo Seleccion del Centenario"/>
        <s v="Candela Cream Dulce Sweet"/>
        <s v="Jerez-Xeres-Sherry 30 Year Old Oloroso VORS"/>
        <s v="La Riva Fino Balbaina Alta"/>
        <s v="Rias Baixas Albarino Atlantico"/>
        <s v="Rias Baixas Albarino Finca Valinas"/>
        <s v="Clos Abella Seleccion Especial"/>
        <n v="8000"/>
        <s v="Gaudium"/>
        <s v="Rioja Satinela Blanco Semidulce"/>
        <s v="Emeritvs (Emeritus)"/>
        <s v="AAA"/>
        <s v="Marques de la Concordia VSG Premium (formerly Hacienda de Susar Rioja)"/>
        <s v="Reserva Rioja (Finca Ygay)"/>
        <s v="Castillo Ygay Gran Reserva Especial Tinto"/>
        <s v="Capellania Reserva"/>
        <s v="Gran Reserva Rioja (Finca Ygay)"/>
        <s v="Dalmau Rioja"/>
        <s v="Castillo Ygay Gran Reserva Especial Blanco"/>
        <s v="Rioja 150 Aniversario"/>
        <s v="Reserva XR"/>
        <s v="Baron de Chirel Rioja Reserva"/>
        <s v="Frank Gehry Selection"/>
        <s v="Baron de Chirel Verdejo Vinas Centenarias"/>
        <s v="Reserva Privada Rioja"/>
        <s v="Hacienda Pradolagar"/>
        <s v="Seleccion Privada"/>
        <s v="Primordium"/>
        <s v="Masia Carreras Negre"/>
        <s v="Arousa"/>
        <s v="Gallaecia Rias Baixes Albarino"/>
        <s v="Martinet Bru (Garnatxa - Syrah)"/>
        <s v="Clos Martinet"/>
        <s v="Els Escurcons"/>
        <s v="Cami Pesseroles"/>
        <s v="Rioja Reserva Especial"/>
        <s v="Argila Reserva 3 Anys Brut Nature"/>
        <s v="Sao Expressiu"/>
        <s v="Nunci Negre"/>
        <s v="Mas del Serral"/>
        <s v="Coma Vella Priorat"/>
        <s v="Clos Fonta Priorat"/>
        <s v="Gran Buig Priorat"/>
        <s v="Doix"/>
        <s v="1902 Centenary Carignan Priorat"/>
        <s v="1903 Centenary Grenache"/>
        <s v="Finca Butaros Vinya Centenaria"/>
        <s v="Perinet + Plus"/>
        <s v="La Plazuela"/>
        <s v="Ribera del Duero Prestigio"/>
        <s v="Ribera del Duero Prestigio Pago de las Solanas"/>
        <s v="El Viejo"/>
        <s v="Vino de Autor Ribeiro Blanco"/>
        <s v="Inici"/>
        <s v="Desti"/>
        <s v="El Cel"/>
        <s v="Mas Via Gran Reserva Brut"/>
        <s v="Respublica Verdejo"/>
        <s v="La Loma"/>
        <s v="Vitola Reserva"/>
        <s v="Seleccion Especial Verdejo"/>
        <s v="Fondillon"/>
        <s v="Finca Matambres"/>
        <s v="Ribera del Duero Red"/>
        <s v="Touran"/>
        <s v="Seleccion Especial (Reserva)"/>
        <s v="Prado Enea Gran Reserva"/>
        <s v="Torre Muga"/>
        <s v="Aro"/>
        <s v="Veguin de Murua Gran Reserva"/>
        <s v="Sericis Cepas Viejas Monastrell"/>
        <s v="Numerus Clausus"/>
        <s v="Finca Terrerazo"/>
        <s v="Quincha Corral"/>
        <s v="Naiades"/>
        <s v="Punta Esencia"/>
        <s v="Ribera del Duero Tinto"/>
        <s v="Nit de Nin Mas d'en Cacador"/>
        <s v="Selma de Nin Blanco"/>
        <s v="Albarino"/>
        <s v="Vd'O 1 Samso - Pissarra"/>
        <s v="Pozo Alto"/>
        <s v="Arnau Oller Seleccio de la Familia"/>
        <s v="Queiron Mi Lugar"/>
        <s v="Queiron Reserva Vinedos Familiares"/>
        <s v="Malpuesto"/>
        <s v="Vatan Tinta de Toro"/>
        <s v="Vatan Arena Tinta de Toro"/>
        <s v="Nisia Las Suertes Verdejo Old Vines"/>
        <s v="Sibarita Oloroso Jerez-Xeres-Sherry 30 Years V.O.R.S"/>
        <s v="Amontillado 51-1a 30 Years VORS Sherry"/>
        <s v="Solera India Oloroso Rare Sherry"/>
        <s v="Solera PAP Palo Cortado Rare Sherry"/>
        <s v="Solera BC-200"/>
        <s v="Vinas Viejas Verdejo"/>
        <s v="Capitel"/>
        <s v="Gloria Rioja"/>
        <s v="Laderas Rioja"/>
        <s v="Suzzane Rioja"/>
        <s v="Kalamity Rioja"/>
        <s v="Vintage Albarino"/>
        <s v="Gran Calzadilla"/>
        <s v="Cuesta de Las Liebres"/>
        <s v="El Anejon"/>
        <s v="Rosado de Larrainzar"/>
        <s v="Crianza Tinto"/>
        <s v="Reserva Tinto"/>
        <s v="Parcela El Nogal Tinto"/>
        <s v="Parcela El Picon Tinto"/>
        <s v="O Luar do Sil Valdeorras Godello Sobre Lias"/>
        <s v="Doroteo Edición Especial 25 Aniversario"/>
        <s v="Montes de Toledo Syrah"/>
        <s v="Vallegarcia Viognier"/>
        <s v="Hipperia Red Blend"/>
        <s v="Crianza Vendimia Seleccionada"/>
        <s v="Propiedad  Rioja"/>
        <s v="Palmeri Navalta Garnacha"/>
        <s v="Garnacha Vinas Centenarias"/>
        <s v="Gran Vino Albarino"/>
        <s v="La Comtesse de Pazo Barrantes Albarino"/>
        <s v="Seleccion de Anada Albarino Rias Baixas"/>
        <s v="Tras Los Muros Albarino"/>
        <s v="Albarino Pedralonga"/>
        <s v="Vendetta"/>
        <s v="Silencio de Miros Ribera Del Duero"/>
        <s v="Mironia Black Edition Tempranillo"/>
        <s v="Alba de Miros Rueda Verdejo"/>
        <s v="Giro de Abargues"/>
        <s v="Gran Barquero Palo Cortado Solera 25 Anos"/>
        <n v="17"/>
        <s v="Toro"/>
        <s v="Aurea"/>
        <s v="Clos del Portal Negre de Negres"/>
        <s v="Clos del Portal Somni"/>
        <s v="Clos del Portal Tros de Clos"/>
        <s v="Summa Edición Limitada"/>
        <s v="Adaro"/>
        <s v="Elite"/>
        <s v="El Cuentista"/>
        <s v="27 Ribera del Duero"/>
        <s v="Reserva 5 Ano"/>
        <s v="Seleccion Finca el Grajo Viejo"/>
        <s v="El Garnacho Viejo de la Familia Acha"/>
        <s v="Rioja Norte"/>
        <s v="Rioja Cisma"/>
        <s v="Rioja Anadas Frias"/>
        <s v="Rioja"/>
        <s v="La Mula de la Quietud"/>
        <s v="QS"/>
        <s v="Vina Tondonia Reserva"/>
        <s v="Vina Bosconia Reserva"/>
        <s v="Vina Tondonia Reserva Blanco"/>
        <s v="Vina Tondonia Gran Reserva"/>
        <s v="Gran Reserva Rosado"/>
        <s v="Vina Tondonia Gran Reserva Blanco"/>
        <s v="Louro Godello"/>
        <s v="As Sortes Val do Bibei Godello"/>
        <s v="Sorte O Soro Val do Bibei"/>
        <s v="Mirto"/>
        <s v="Lalomba Finca Valhonta"/>
        <s v="Lalomba Finca Ladero"/>
        <s v="Treixadura"/>
        <s v="Ultreia Valtuille Mencia"/>
        <s v="Sketch"/>
        <s v="Rara Avis Prieto Picudo"/>
        <s v="Corpinnat Terrers Brut Nature"/>
        <s v="Serral del Vell Brut Nature"/>
        <s v="Turo d'en Mota"/>
        <s v="Reserva Particular de Recaredo Brut Nature"/>
        <s v="Corpinnat Enoteca Reserva Particular de Recaredo"/>
        <s v="Granja Gran Reserva Rioja"/>
        <s v="Rioja Blanco"/>
        <s v="Rioja Reserva Fincas de Ganuza"/>
        <s v="Trasnocho"/>
        <s v="Maria Remirez de Ganuza"/>
        <s v="Rioja Blanco Reserva"/>
        <s v="Resalte Expresion"/>
        <s v="Cava Reserva Especial Chardonnay Brut Nature"/>
        <s v="Whisba Tempranillo Aged 18 Months in Whisky Barrels"/>
        <s v="Cami de Cormes"/>
        <s v="Old &amp; Plus Pedro Ximenez"/>
        <s v="Cayetano del Pino Viejisimo Palo Cortado"/>
        <s v="Old &amp; Plus Amontillado"/>
        <s v="Old &amp; Plus Oloroso"/>
        <s v="Amontillado Saca"/>
        <s v="Saca Unica"/>
        <s v="Ronda"/>
        <s v="San Cucufate Monasterio"/>
        <s v="Clos Monlleo"/>
        <s v="Oloroso En Rama"/>
        <s v="Albarino (O Rosal)"/>
        <s v="Gratallops Partida Bellvisos"/>
        <s v="Masdeu"/>
        <s v="Pla dels Angels Rosado"/>
        <s v="Massipa de Scala Dei Garnatxa Blanca - Xenin"/>
        <s v="Heretge Priorat"/>
        <s v="St Antoni de Scala Dei Priorat"/>
        <s v="Salvaxe"/>
        <s v="Heaven &amp; Hell"/>
        <s v="Preludio"/>
        <s v="San Vicente Rioja"/>
        <s v="Amancio"/>
        <s v="Finca el Bosque"/>
        <s v="Magico"/>
        <s v="Salinas 1237"/>
        <s v="Perfume de Sonsierra"/>
        <s v="Vermello Vermu"/>
        <s v="Branco Vermu"/>
        <s v="Pantocrator"/>
        <s v="Finca El Canto"/>
        <s v="T3rno Seleccion de 3 Parcelas Ribera del Duero"/>
        <s v="Matallana"/>
        <s v="Molino Real"/>
        <s v="Tabuerniga"/>
        <s v="El Velado Tinto"/>
        <s v="Uro"/>
        <s v="Clos Adrien"/>
        <s v="Usted"/>
        <s v="Terras Gauda O Rosal"/>
        <s v="La Mar"/>
        <s v="Territorio Luthier Reserva"/>
        <s v="Hispania"/>
        <s v="Luthier Gran Reserva"/>
        <s v="Les Tosses"/>
        <s v="Les Manyes"/>
        <s v="Pedra de Guix"/>
        <s v="Victorino"/>
        <s v="Alabaster"/>
        <s v="Millenium Reserva"/>
        <s v="Millenium Gran Reserva"/>
        <s v="Cuatro Palmas Amontillado"/>
        <s v="Oscar Tobia Reserva Rioja"/>
        <s v="Alma Tobia Rioja"/>
        <s v="Oscar Tobia Gran Reserva Rioja"/>
        <s v="Alma Tobia Blanco"/>
        <s v="3er Ano Ribera del Duero Tinto"/>
        <s v="5o Ano Ribera del Duero Tinto"/>
        <s v="Fermentado En Barrica Blanco"/>
        <s v="Porcellanic VI Xarel-lo Sur Lie"/>
        <s v="Don PX Convento Seleccion"/>
        <s v="Don PX Pedro Ximenez"/>
        <s v="Don PX Gran Reserva"/>
        <s v="Don PX Vieja Cosecha"/>
        <s v="Gines Liebana Pedro Ximenez"/>
        <s v="Don PX Seleccion"/>
        <s v="Marques de Poley Amontillado Seleccion 1951"/>
        <s v="Martelo Reserva"/>
        <s v="Finca Martelo"/>
        <s v="Baron de Ona Rioja Reserva"/>
        <s v="Valcavado de Traslascuestas"/>
        <s v="Nobbis"/>
        <s v="Vendimia"/>
        <s v="Tm"/>
        <s v="Rejon Tempranillo"/>
        <s v="Prieto Picudo"/>
        <s v="Pico de Luyas"/>
        <s v="Palomero"/>
        <s v="Cuvee Verdejo"/>
        <s v="Pago de Las Costanas"/>
        <s v="Tomas Esteban"/>
        <s v="Juegabolos"/>
        <s v="Toneles Moscatel"/>
        <s v="Cardenal Palo Cortado VORS"/>
        <s v="Coliseo Amontillado VORS"/>
        <s v="Honoris"/>
        <s v="Rioja Reserva 10 Anos Despues Edición Limitada"/>
        <s v="Porrera Vi de Vila"/>
        <s v="Idus"/>
        <s v="Mas de la Rosa"/>
        <s v="Finca Monteviejo"/>
        <s v="Finca la Atalaya Reserva"/>
        <s v="Ribera del Duero Vendimia Seleccionada VT"/>
        <s v="Unico Reserva Especial Edición"/>
        <s v="Valbuena 5o"/>
        <s v="Unico"/>
        <s v="Pago de los Balagueses Syrah"/>
        <s v="La Cuartilleja Reserva"/>
        <s v="Venus"/>
        <s v="Venus de la Figuera"/>
        <s v="Altos de Las Gateras Monastrell"/>
        <s v="Perez Pascuas Gran Reserva Seleccion"/>
        <s v="La Navilla"/>
        <s v="40 Aniversario Gran Reserva"/>
        <s v="Vinos Singulares Tempranillo Blanco Reserva"/>
        <s v="Alto de la Caseta"/>
        <s v="Pago de Santa Cruz"/>
        <s v="Regina Vides Ribera del Duero"/>
        <s v="Pesus Ribera del Duero"/>
        <s v="Pago de Santa Cruz Gran Reserva Ribera del Duero"/>
        <s v="Cenit"/>
        <s v="Blecua Somontano"/>
        <s v="El Puntido"/>
        <s v="El Puntido Gran Reserva"/>
        <s v="La Nieta"/>
        <s v="Las Cenizas Tempranillo"/>
        <s v="Finca La Emperatriz Vinedo Singular Tinto"/>
        <s v="200 Monges Rioja Reserva"/>
        <s v="200 Monges Rioja Gran Reserva"/>
        <s v="Confesor Rioja"/>
        <s v="200 Monges Edición Exclusiva Blanco Reserva"/>
        <s v="200 Monges Rioja Seleccion Especial Reserva Blanco"/>
        <s v="200 Monges Rioja Reserva Seleccion Especial"/>
        <s v="Reserva Vermouth Rojo"/>
        <s v="Finca La Colina Sauvignon Blanc"/>
        <s v="Chardonnay Roure"/>
        <s v="Nus del Terrer"/>
        <s v="S'Alou"/>
        <s v="Teixar"/>
        <s v="Vinyes Velles de Samso"/>
        <s v="El Canto del Angel"/>
        <s v="Parcelas de Maturana Tinta Coleccion Rioja"/>
        <s v="4 Varietales Coleccion Rioja"/>
        <s v="Ribera del Duero Torralvo"/>
        <s v="Celia"/>
        <s v="Ines"/>
        <s v="Triga"/>
        <s v="Alicante Bouschet by Tarima"/>
        <s v="Cuvee Old Vines Unfiltered"/>
        <s v="Don Guido Pedro Ximenez Solera Especial Aged 20 Years"/>
        <s v="Dos Cortados Palo Cortado Solera Especial Aged 20 Years"/>
        <s v="Jalifa Amontillado Rare Old Dry Solera Especial Aged 30 Years"/>
        <s v="Canasta 20 Anos Cream"/>
        <s v="Monada"/>
        <s v="Finca Las Naves"/>
        <s v="Grano a Grano"/>
        <s v="Tras da Vina Albarino"/>
        <s v="Pago de las Sabinas"/>
        <s v="Senda de Los Olivos Roble"/>
      </sharedItems>
    </cacheField>
    <cacheField name="Año" numFmtId="0">
      <sharedItems containsBlank="1" containsMixedTypes="1" containsNumber="1" containsInteger="1" minValue="1910" maxValue="2021" count="72">
        <n v="2020"/>
        <n v="2016"/>
        <n v="2018"/>
        <n v="2015"/>
        <n v="2012"/>
        <n v="2011"/>
        <n v="2019"/>
        <n v="2017"/>
        <n v="2014"/>
        <n v="2010"/>
        <n v="2013"/>
        <n v="2009"/>
        <n v="2004"/>
        <n v="2007"/>
        <n v="1959"/>
        <n v="2008"/>
        <n v="2006"/>
        <n v="2003"/>
        <n v="2005"/>
        <n v="2001"/>
        <n v="2000"/>
        <n v="1996"/>
        <n v="1995"/>
        <n v="2002"/>
        <n v="1998"/>
        <s v="N.V."/>
        <n v="1999"/>
        <n v="1997"/>
        <n v="1994"/>
        <n v="1964"/>
        <n v="1970"/>
        <n v="1982"/>
        <n v="1968"/>
        <n v="1928"/>
        <n v="1987"/>
        <n v="1991"/>
        <n v="2021"/>
        <n v="1989"/>
        <n v="1985"/>
        <n v="1981"/>
        <m/>
        <n v="1986"/>
        <n v="1925"/>
        <n v="1954"/>
        <n v="1942"/>
        <n v="1922"/>
        <n v="1978"/>
        <n v="1946"/>
        <n v="1931"/>
        <n v="1955"/>
        <n v="1988"/>
        <n v="1973"/>
        <n v="1990"/>
        <n v="1910"/>
        <n v="1929"/>
        <n v="1965"/>
        <n v="1951"/>
        <n v="1958"/>
        <n v="1962"/>
        <n v="1949"/>
        <n v="1992"/>
        <n v="1974"/>
        <n v="1967"/>
        <n v="1983"/>
        <n v="1979"/>
        <n v="1980"/>
        <n v="1975"/>
        <n v="1972"/>
        <n v="1953"/>
        <n v="1969"/>
        <n v="1961"/>
        <n v="1976"/>
      </sharedItems>
    </cacheField>
    <cacheField name="Clasificación" numFmtId="166">
      <sharedItems containsSemiMixedTypes="0" containsString="0" containsNumber="1" minValue="4.2" maxValue="4.9000000000000004" count="8">
        <n v="4.3"/>
        <n v="4.5"/>
        <n v="4.5999999999999996"/>
        <n v="4.4000000000000004"/>
        <n v="4.2"/>
        <n v="4.7"/>
        <n v="4.8"/>
        <n v="4.9000000000000004"/>
      </sharedItems>
    </cacheField>
    <cacheField name="Numero de reseñas" numFmtId="1">
      <sharedItems containsSemiMixedTypes="0" containsString="0" containsNumber="1" containsInteger="1" minValue="25" maxValue="32624" count="796">
        <n v="33"/>
        <n v="4411"/>
        <n v="3239"/>
        <n v="2858"/>
        <n v="2844"/>
        <n v="2207"/>
        <n v="1884"/>
        <n v="1864"/>
        <n v="1108"/>
        <n v="1018"/>
        <n v="80"/>
        <n v="441"/>
        <n v="345"/>
        <n v="56"/>
        <n v="7293"/>
        <n v="5178"/>
        <n v="5152"/>
        <n v="3093"/>
        <n v="726"/>
        <n v="569"/>
        <n v="474"/>
        <n v="334"/>
        <n v="327"/>
        <n v="309"/>
        <n v="299"/>
        <n v="286"/>
        <n v="249"/>
        <n v="237"/>
        <n v="191"/>
        <n v="190"/>
        <n v="189"/>
        <n v="186"/>
        <n v="165"/>
        <n v="152"/>
        <n v="132"/>
        <n v="99"/>
        <n v="68"/>
        <n v="60"/>
        <n v="31"/>
        <n v="30"/>
        <n v="26"/>
        <n v="72"/>
        <n v="65"/>
        <n v="29"/>
        <n v="229"/>
        <n v="110"/>
        <n v="79"/>
        <n v="55"/>
        <n v="438"/>
        <n v="1269"/>
        <n v="298"/>
        <n v="245"/>
        <n v="155"/>
        <n v="49"/>
        <n v="39"/>
        <n v="7435"/>
        <n v="7237"/>
        <n v="6395"/>
        <n v="5365"/>
        <n v="4516"/>
        <n v="2208"/>
        <n v="2053"/>
        <n v="1514"/>
        <n v="1236"/>
        <n v="1166"/>
        <n v="681"/>
        <n v="456"/>
        <n v="259"/>
        <n v="226"/>
        <n v="128"/>
        <n v="279"/>
        <n v="195"/>
        <n v="194"/>
        <n v="150"/>
        <n v="95"/>
        <n v="94"/>
        <n v="92"/>
        <n v="62"/>
        <n v="61"/>
        <n v="53"/>
        <n v="50"/>
        <n v="37"/>
        <n v="32"/>
        <n v="78"/>
        <n v="75"/>
        <n v="100"/>
        <n v="45"/>
        <n v="316"/>
        <n v="36"/>
        <n v="27"/>
        <n v="1627"/>
        <n v="1544"/>
        <n v="1503"/>
        <n v="1343"/>
        <n v="1226"/>
        <n v="915"/>
        <n v="134"/>
        <n v="123"/>
        <n v="105"/>
        <n v="58"/>
        <n v="63"/>
        <n v="25"/>
        <n v="35"/>
        <n v="234"/>
        <n v="1016"/>
        <n v="970"/>
        <n v="865"/>
        <n v="814"/>
        <n v="671"/>
        <n v="648"/>
        <n v="647"/>
        <n v="639"/>
        <n v="613"/>
        <n v="605"/>
        <n v="522"/>
        <n v="463"/>
        <n v="461"/>
        <n v="384"/>
        <n v="344"/>
        <n v="292"/>
        <n v="263"/>
        <n v="209"/>
        <n v="207"/>
        <n v="202"/>
        <n v="171"/>
        <n v="164"/>
        <n v="127"/>
        <n v="122"/>
        <n v="102"/>
        <n v="88"/>
        <n v="87"/>
        <n v="82"/>
        <n v="67"/>
        <n v="64"/>
        <n v="59"/>
        <n v="40"/>
        <n v="28"/>
        <n v="42"/>
        <n v="52"/>
        <n v="740"/>
        <n v="513"/>
        <n v="436"/>
        <n v="121"/>
        <n v="81"/>
        <n v="51"/>
        <n v="336"/>
        <n v="293"/>
        <n v="38"/>
        <n v="131"/>
        <n v="108"/>
        <n v="442"/>
        <n v="398"/>
        <n v="274"/>
        <n v="262"/>
        <n v="223"/>
        <n v="193"/>
        <n v="169"/>
        <n v="161"/>
        <n v="159"/>
        <n v="154"/>
        <n v="142"/>
        <n v="137"/>
        <n v="124"/>
        <n v="119"/>
        <n v="117"/>
        <n v="113"/>
        <n v="112"/>
        <n v="111"/>
        <n v="103"/>
        <n v="98"/>
        <n v="86"/>
        <n v="85"/>
        <n v="77"/>
        <n v="74"/>
        <n v="66"/>
        <n v="43"/>
        <n v="41"/>
        <n v="4091"/>
        <n v="3524"/>
        <n v="3354"/>
        <n v="1087"/>
        <n v="806"/>
        <n v="641"/>
        <n v="516"/>
        <n v="477"/>
        <n v="205"/>
        <n v="187"/>
        <n v="140"/>
        <n v="83"/>
        <n v="1267"/>
        <n v="411"/>
        <n v="2022"/>
        <n v="1948"/>
        <n v="1158"/>
        <n v="1048"/>
        <n v="787"/>
        <n v="47"/>
        <n v="48"/>
        <n v="618"/>
        <n v="514"/>
        <n v="389"/>
        <n v="375"/>
        <n v="842"/>
        <n v="682"/>
        <n v="34"/>
        <n v="1230"/>
        <n v="1192"/>
        <n v="961"/>
        <n v="184"/>
        <n v="2341"/>
        <n v="2241"/>
        <n v="1993"/>
        <n v="1910"/>
        <n v="1519"/>
        <n v="1345"/>
        <n v="813"/>
        <n v="560"/>
        <n v="57"/>
        <n v="54"/>
        <n v="322"/>
        <n v="404"/>
        <n v="175"/>
        <n v="343"/>
        <n v="312"/>
        <n v="275"/>
        <n v="252"/>
        <n v="243"/>
        <n v="225"/>
        <n v="222"/>
        <n v="174"/>
        <n v="170"/>
        <n v="157"/>
        <n v="151"/>
        <n v="143"/>
        <n v="139"/>
        <n v="44"/>
        <n v="406"/>
        <n v="210"/>
        <n v="70"/>
        <n v="2453"/>
        <n v="1743"/>
        <n v="998"/>
        <n v="840"/>
        <n v="790"/>
        <n v="729"/>
        <n v="414"/>
        <n v="147"/>
        <n v="109"/>
        <n v="133"/>
        <n v="284"/>
        <n v="215"/>
        <n v="319"/>
        <n v="136"/>
        <n v="832"/>
        <n v="542"/>
        <n v="176"/>
        <n v="3089"/>
        <n v="2712"/>
        <n v="2228"/>
        <n v="2220"/>
        <n v="550"/>
        <n v="511"/>
        <n v="476"/>
        <n v="347"/>
        <n v="268"/>
        <n v="146"/>
        <n v="2074"/>
        <n v="519"/>
        <n v="454"/>
        <n v="449"/>
        <n v="76"/>
        <n v="1078"/>
        <n v="918"/>
        <n v="412"/>
        <n v="505"/>
        <n v="233"/>
        <n v="116"/>
        <n v="90"/>
        <n v="73"/>
        <n v="3587"/>
        <n v="3095"/>
        <n v="2820"/>
        <n v="1701"/>
        <n v="1064"/>
        <n v="995"/>
        <n v="622"/>
        <n v="506"/>
        <n v="318"/>
        <n v="313"/>
        <n v="304"/>
        <n v="251"/>
        <n v="135"/>
        <n v="120"/>
        <n v="104"/>
        <n v="91"/>
        <n v="258"/>
        <n v="2478"/>
        <n v="2375"/>
        <n v="2133"/>
        <n v="1949"/>
        <n v="1931"/>
        <n v="1853"/>
        <n v="1645"/>
        <n v="1463"/>
        <n v="1330"/>
        <n v="1039"/>
        <n v="834"/>
        <n v="783"/>
        <n v="452"/>
        <n v="353"/>
        <n v="242"/>
        <n v="231"/>
        <n v="71"/>
        <n v="1846"/>
        <n v="1824"/>
        <n v="1749"/>
        <n v="1339"/>
        <n v="693"/>
        <n v="153"/>
        <n v="941"/>
        <n v="854"/>
        <n v="825"/>
        <n v="590"/>
        <n v="527"/>
        <n v="1372"/>
        <n v="1362"/>
        <n v="852"/>
        <n v="557"/>
        <n v="500"/>
        <n v="407"/>
        <n v="716"/>
        <n v="97"/>
        <n v="1155"/>
        <n v="172"/>
        <n v="46"/>
        <n v="1465"/>
        <n v="1093"/>
        <n v="260"/>
        <n v="317"/>
        <n v="410"/>
        <n v="69"/>
        <n v="2050"/>
        <n v="1070"/>
        <n v="700"/>
        <n v="577"/>
        <n v="533"/>
        <n v="503"/>
        <n v="450"/>
        <n v="367"/>
        <n v="217"/>
        <n v="200"/>
        <n v="160"/>
        <n v="106"/>
        <n v="423"/>
        <n v="257"/>
        <n v="269"/>
        <n v="687"/>
        <n v="627"/>
        <n v="424"/>
        <n v="374"/>
        <n v="211"/>
        <n v="204"/>
        <n v="495"/>
        <n v="118"/>
        <n v="397"/>
        <n v="219"/>
        <n v="201"/>
        <n v="558"/>
        <n v="264"/>
        <n v="1104"/>
        <n v="955"/>
        <n v="809"/>
        <n v="799"/>
        <n v="723"/>
        <n v="695"/>
        <n v="666"/>
        <n v="624"/>
        <n v="592"/>
        <n v="290"/>
        <n v="196"/>
        <n v="420"/>
        <n v="355"/>
        <n v="675"/>
        <n v="390"/>
        <n v="732"/>
        <n v="731"/>
        <n v="490"/>
        <n v="453"/>
        <n v="395"/>
        <n v="392"/>
        <n v="272"/>
        <n v="267"/>
        <n v="224"/>
        <n v="220"/>
        <n v="203"/>
        <n v="351"/>
        <n v="163"/>
        <n v="432"/>
        <n v="166"/>
        <n v="129"/>
        <n v="528"/>
        <n v="520"/>
        <n v="89"/>
        <n v="1159"/>
        <n v="556"/>
        <n v="535"/>
        <n v="208"/>
        <n v="114"/>
        <n v="6163"/>
        <n v="4767"/>
        <n v="4457"/>
        <n v="2887"/>
        <n v="2710"/>
        <n v="2551"/>
        <n v="2546"/>
        <n v="2530"/>
        <n v="2418"/>
        <n v="1363"/>
        <n v="1355"/>
        <n v="1094"/>
        <n v="1047"/>
        <n v="400"/>
        <n v="323"/>
        <n v="295"/>
        <n v="285"/>
        <n v="280"/>
        <n v="244"/>
        <n v="145"/>
        <n v="778"/>
        <n v="149"/>
        <n v="141"/>
        <n v="388"/>
        <n v="270"/>
        <n v="261"/>
        <n v="241"/>
        <n v="6256"/>
        <n v="668"/>
        <n v="7825"/>
        <n v="7294"/>
        <n v="4121"/>
        <n v="3997"/>
        <n v="2936"/>
        <n v="1069"/>
        <n v="1030"/>
        <n v="876"/>
        <n v="719"/>
        <n v="484"/>
        <n v="483"/>
        <n v="369"/>
        <n v="300"/>
        <n v="291"/>
        <n v="674"/>
        <n v="603"/>
        <n v="96"/>
        <n v="214"/>
        <n v="7401"/>
        <n v="3225"/>
        <n v="2911"/>
        <n v="2788"/>
        <n v="1797"/>
        <n v="1008"/>
        <n v="964"/>
        <n v="777"/>
        <n v="530"/>
        <n v="473"/>
        <n v="228"/>
        <n v="32624"/>
        <n v="828"/>
        <n v="575"/>
        <n v="501"/>
        <n v="197"/>
        <n v="185"/>
        <n v="567"/>
        <n v="419"/>
        <n v="107"/>
        <n v="462"/>
        <n v="1308"/>
        <n v="1119"/>
        <n v="1086"/>
        <n v="598"/>
        <n v="188"/>
        <n v="1452"/>
        <n v="1247"/>
        <n v="1164"/>
        <n v="692"/>
        <n v="126"/>
        <n v="3406"/>
        <n v="2990"/>
        <n v="2783"/>
        <n v="1777"/>
        <n v="1266"/>
        <n v="927"/>
        <n v="629"/>
        <n v="523"/>
        <n v="431"/>
        <n v="297"/>
        <n v="753"/>
        <n v="721"/>
        <n v="1125"/>
        <n v="2676"/>
        <n v="2364"/>
        <n v="1615"/>
        <n v="835"/>
        <n v="471"/>
        <n v="417"/>
        <n v="168"/>
        <n v="177"/>
        <n v="232"/>
        <n v="2271"/>
        <n v="2234"/>
        <n v="2135"/>
        <n v="966"/>
        <n v="10273"/>
        <n v="9098"/>
        <n v="9092"/>
        <n v="6532"/>
        <n v="5802"/>
        <n v="5109"/>
        <n v="4994"/>
        <n v="4625"/>
        <n v="4357"/>
        <n v="3825"/>
        <n v="3443"/>
        <n v="3327"/>
        <n v="2370"/>
        <n v="1528"/>
        <n v="1525"/>
        <n v="1471"/>
        <n v="1341"/>
        <n v="990"/>
        <n v="883"/>
        <n v="574"/>
        <n v="469"/>
        <n v="818"/>
        <n v="239"/>
        <n v="798"/>
        <n v="559"/>
        <n v="480"/>
        <n v="365"/>
        <n v="360"/>
        <n v="555"/>
        <n v="676"/>
        <n v="415"/>
        <n v="213"/>
        <n v="1282"/>
        <n v="1022"/>
        <n v="1058"/>
        <n v="481"/>
        <n v="405"/>
        <n v="4610"/>
        <n v="439"/>
        <n v="173"/>
        <n v="1116"/>
        <n v="827"/>
        <n v="630"/>
        <n v="561"/>
        <n v="8318"/>
        <n v="3521"/>
        <n v="3148"/>
        <n v="2416"/>
        <n v="1943"/>
        <n v="1301"/>
        <n v="1118"/>
        <n v="916"/>
        <n v="912"/>
        <n v="811"/>
        <n v="749"/>
        <n v="685"/>
        <n v="645"/>
        <n v="642"/>
        <n v="425"/>
        <n v="422"/>
        <n v="418"/>
        <n v="216"/>
        <n v="16505"/>
        <n v="3101"/>
        <n v="1686"/>
        <n v="1319"/>
        <n v="683"/>
        <n v="667"/>
        <n v="661"/>
        <n v="485"/>
        <n v="296"/>
        <n v="368"/>
        <n v="1367"/>
        <n v="1326"/>
        <n v="901"/>
        <n v="746"/>
        <n v="897"/>
        <n v="230"/>
        <n v="218"/>
        <n v="192"/>
        <n v="178"/>
        <n v="125"/>
        <n v="576"/>
        <n v="278"/>
        <n v="4851"/>
        <n v="4127"/>
        <n v="3660"/>
        <n v="3620"/>
        <n v="3456"/>
        <n v="1209"/>
        <n v="421"/>
        <n v="2013"/>
        <n v="1438"/>
        <n v="518"/>
        <n v="969"/>
        <n v="236"/>
        <n v="445"/>
        <n v="1095"/>
        <n v="733"/>
        <n v="433"/>
        <n v="376"/>
        <n v="4266"/>
        <n v="3829"/>
        <n v="3608"/>
        <n v="3589"/>
        <n v="3197"/>
        <n v="2923"/>
        <n v="1475"/>
        <n v="1014"/>
        <n v="900"/>
        <n v="838"/>
        <n v="728"/>
        <n v="529"/>
        <n v="468"/>
        <n v="447"/>
        <n v="101"/>
        <n v="745"/>
        <n v="158"/>
        <n v="665"/>
        <n v="498"/>
        <n v="247"/>
        <n v="1181"/>
        <n v="885"/>
        <n v="769"/>
        <n v="162"/>
        <n v="7529"/>
        <n v="5372"/>
        <n v="4023"/>
        <n v="2144"/>
        <n v="543"/>
        <n v="372"/>
        <n v="3224"/>
        <n v="2705"/>
        <n v="2295"/>
        <n v="1638"/>
        <n v="1393"/>
        <n v="1163"/>
        <n v="1040"/>
        <n v="1011"/>
        <n v="595"/>
        <n v="287"/>
        <n v="93"/>
        <n v="130"/>
        <n v="281"/>
        <n v="459"/>
        <n v="167"/>
        <n v="115"/>
        <n v="6345"/>
        <n v="5863"/>
        <n v="5732"/>
        <n v="5614"/>
        <n v="5204"/>
        <n v="4979"/>
        <n v="3118"/>
        <n v="2575"/>
        <n v="2062"/>
        <n v="1665"/>
        <n v="760"/>
        <n v="315"/>
        <n v="612"/>
        <n v="429"/>
        <n v="301"/>
        <n v="3725"/>
        <n v="3545"/>
        <n v="1981"/>
        <n v="1921"/>
        <n v="855"/>
        <n v="553"/>
        <n v="427"/>
        <n v="138"/>
        <n v="256"/>
        <n v="707"/>
        <n v="358"/>
        <n v="6521"/>
        <n v="2901"/>
        <n v="2423"/>
        <n v="1611"/>
        <n v="1043"/>
        <n v="206"/>
        <n v="2685"/>
        <n v="333"/>
        <n v="776"/>
        <n v="402"/>
        <n v="443"/>
        <n v="611"/>
        <n v="3453"/>
        <n v="1768"/>
        <n v="227"/>
        <n v="1493"/>
        <n v="1255"/>
        <n v="1172"/>
        <n v="1089"/>
        <n v="1012"/>
        <n v="684"/>
        <n v="499"/>
        <n v="240"/>
        <n v="363"/>
        <n v="591"/>
        <n v="488"/>
        <n v="925"/>
        <n v="724"/>
        <n v="609"/>
        <n v="246"/>
        <n v="156"/>
        <n v="148"/>
        <n v="3648"/>
        <n v="466"/>
        <n v="1178"/>
        <n v="878"/>
        <n v="812"/>
        <n v="517"/>
        <n v="6567"/>
        <n v="1688"/>
        <n v="599"/>
        <n v="144"/>
        <n v="633"/>
        <n v="2080"/>
        <n v="1914"/>
        <n v="1842"/>
        <n v="306"/>
        <n v="600"/>
        <n v="512"/>
        <n v="930"/>
        <n v="664"/>
        <n v="198"/>
        <n v="696"/>
        <n v="540"/>
        <n v="364"/>
        <n v="180"/>
        <n v="12421"/>
        <n v="6803"/>
        <n v="5938"/>
        <n v="5545"/>
        <n v="5266"/>
        <n v="5116"/>
        <n v="4747"/>
        <n v="4685"/>
        <n v="4350"/>
        <n v="3929"/>
        <n v="3437"/>
        <n v="3164"/>
        <n v="3127"/>
        <n v="2935"/>
        <n v="2826"/>
        <n v="2765"/>
        <n v="2480"/>
        <n v="2419"/>
        <n v="2177"/>
        <n v="1892"/>
        <n v="1793"/>
        <n v="1705"/>
        <n v="1608"/>
        <n v="1346"/>
        <n v="1309"/>
        <n v="1201"/>
        <n v="1199"/>
        <n v="1141"/>
        <n v="1015"/>
        <n v="940"/>
        <n v="936"/>
        <n v="935"/>
        <n v="926"/>
        <n v="690"/>
        <n v="643"/>
        <n v="593"/>
        <n v="308"/>
        <n v="303"/>
        <n v="254"/>
        <n v="250"/>
        <n v="221"/>
        <n v="84"/>
        <n v="628"/>
        <n v="305"/>
        <n v="1067"/>
        <n v="929"/>
        <n v="879"/>
        <n v="754"/>
        <n v="371"/>
        <n v="1098"/>
        <n v="349"/>
        <n v="1114"/>
        <n v="658"/>
        <n v="1057"/>
        <n v="487"/>
      </sharedItems>
    </cacheField>
    <cacheField name="Precio" numFmtId="165">
      <sharedItems containsSemiMixedTypes="0" containsString="0" containsNumber="1" minValue="4.99" maxValue="3119.08" count="1240">
        <n v="23.7"/>
        <n v="78.650000000000006"/>
        <n v="89.3"/>
        <n v="172.5"/>
        <n v="26.9"/>
        <n v="64"/>
        <n v="65.900000000000006"/>
        <n v="33.25"/>
        <n v="76.95"/>
        <n v="33"/>
        <n v="41.9"/>
        <n v="22.95"/>
        <n v="20.65"/>
        <n v="21.3"/>
        <n v="17.48"/>
        <n v="49.85"/>
        <n v="24.95"/>
        <n v="25.5"/>
        <n v="91.57"/>
        <n v="67.45"/>
        <n v="67.819999999999993"/>
        <n v="32.58"/>
        <n v="36.950000000000003"/>
        <n v="34.1"/>
        <n v="75"/>
        <n v="107.9"/>
        <n v="176.98"/>
        <n v="64.5"/>
        <n v="55"/>
        <n v="123.82"/>
        <n v="64.989999999999995"/>
        <n v="71.849999999999994"/>
        <n v="73.599999999999994"/>
        <n v="63.95"/>
        <n v="33.799999999999997"/>
        <n v="27.6"/>
        <n v="160.81"/>
        <n v="58.9"/>
        <n v="115.9"/>
        <n v="31.5"/>
        <n v="37.979999999999997"/>
        <n v="120.13"/>
        <n v="55.14"/>
        <n v="42.5"/>
        <n v="39"/>
        <n v="35"/>
        <n v="32"/>
        <n v="18.46"/>
        <n v="230"/>
        <n v="52.5"/>
        <n v="55.95"/>
        <n v="47.52"/>
        <n v="87.39"/>
        <n v="53.7"/>
        <n v="27.5"/>
        <n v="35.15"/>
        <n v="38.5"/>
        <n v="73"/>
        <n v="56.27"/>
        <n v="189"/>
        <n v="79.8"/>
        <n v="79.900000000000006"/>
        <n v="96"/>
        <n v="119.7"/>
        <n v="164"/>
        <n v="169"/>
        <n v="190"/>
        <n v="98"/>
        <n v="141"/>
        <n v="193"/>
        <n v="78.38"/>
        <n v="53.35"/>
        <n v="87.3"/>
        <n v="125.97"/>
        <n v="90"/>
        <n v="136"/>
        <n v="148.65"/>
        <n v="43.8"/>
        <n v="95"/>
        <n v="140"/>
        <n v="91.5"/>
        <n v="245.25"/>
        <n v="139.63"/>
        <n v="211.92"/>
        <n v="23.9"/>
        <n v="53.9"/>
        <n v="54.9"/>
        <n v="16.5"/>
        <n v="17.95"/>
        <n v="16.989999999999998"/>
        <n v="34.9"/>
        <n v="20.95"/>
        <n v="39.9"/>
        <n v="47.7"/>
        <n v="19.940000000000001"/>
        <n v="36.94"/>
        <n v="44.27"/>
        <n v="21.6"/>
        <n v="33.950000000000003"/>
        <n v="38.950000000000003"/>
        <n v="100"/>
        <n v="108.9"/>
        <n v="120.9"/>
        <n v="29.95"/>
        <n v="68"/>
        <n v="157"/>
        <n v="39.35"/>
        <n v="34.65"/>
        <n v="85.9"/>
        <n v="32.25"/>
        <n v="80"/>
        <n v="59.95"/>
        <n v="60"/>
        <n v="99.9"/>
        <n v="48.75"/>
        <n v="85"/>
        <n v="53.95"/>
        <n v="84.9"/>
        <n v="88"/>
        <n v="1372.14"/>
        <n v="980"/>
        <n v="1422.96"/>
        <n v="1080"/>
        <n v="54.5"/>
        <n v="527.26"/>
        <n v="90.6"/>
        <n v="302.5"/>
        <n v="415"/>
        <n v="1410.26"/>
        <n v="84.55"/>
        <n v="1252.3499999999999"/>
        <n v="945"/>
        <n v="170"/>
        <n v="2750"/>
        <n v="355.95"/>
        <n v="1021.21"/>
        <n v="239.5"/>
        <n v="992.2"/>
        <n v="1660"/>
        <n v="919.6"/>
        <n v="1094.9000000000001"/>
        <n v="114.5"/>
        <n v="114.28"/>
        <n v="38.75"/>
        <n v="38"/>
        <n v="39.979999999999997"/>
        <n v="139.9"/>
        <n v="38.299999999999997"/>
        <n v="228.9"/>
        <n v="164.9"/>
        <n v="235.95"/>
        <n v="282.64999999999998"/>
        <n v="200"/>
        <n v="374.35"/>
        <n v="26.63"/>
        <n v="45"/>
        <n v="49"/>
        <n v="11.65"/>
        <n v="112.76"/>
        <n v="52.95"/>
        <n v="65.25"/>
        <n v="90.5"/>
        <n v="48.96"/>
        <n v="391.5"/>
        <n v="57.11"/>
        <n v="43.95"/>
        <n v="62.5"/>
        <n v="130"/>
        <n v="519.54999999999995"/>
        <n v="511.9"/>
        <n v="95.9"/>
        <n v="280"/>
        <n v="42.35"/>
        <n v="495"/>
        <n v="325"/>
        <n v="253.47"/>
        <n v="275"/>
        <n v="241.55"/>
        <n v="104"/>
        <n v="295.3"/>
        <n v="445"/>
        <n v="101.01"/>
        <n v="265"/>
        <n v="391.65"/>
        <n v="419.85"/>
        <n v="165"/>
        <n v="143.51"/>
        <n v="340"/>
        <n v="385"/>
        <n v="99.35"/>
        <n v="155"/>
        <n v="467.65"/>
        <n v="93.26"/>
        <n v="180"/>
        <n v="187.5"/>
        <n v="304.54000000000002"/>
        <n v="397"/>
        <n v="176.89"/>
        <n v="313.5"/>
        <n v="40"/>
        <n v="19.16"/>
        <n v="19.010000000000002"/>
        <n v="15.45"/>
        <n v="26.24"/>
        <n v="18.5"/>
        <n v="33.9"/>
        <n v="76.3"/>
        <n v="31.8"/>
        <n v="80.98"/>
        <n v="51.5"/>
        <n v="62.56"/>
        <n v="32.15"/>
        <n v="64.900000000000006"/>
        <n v="157.4"/>
        <n v="51.2"/>
        <n v="28.75"/>
        <n v="50.76"/>
        <n v="11.8"/>
        <n v="19.600000000000001"/>
        <n v="24.8"/>
        <n v="11.66"/>
        <n v="27.39"/>
        <n v="18.899999999999999"/>
        <n v="17.7"/>
        <n v="21.89"/>
        <n v="45.15"/>
        <n v="45.3"/>
        <n v="41"/>
        <n v="23.4"/>
        <n v="24.77"/>
        <n v="27.45"/>
        <n v="21.5"/>
        <n v="18"/>
        <n v="104.5"/>
        <n v="37"/>
        <n v="5.5"/>
        <n v="15.95"/>
        <n v="13.99"/>
        <n v="59.9"/>
        <n v="380"/>
        <n v="24.5"/>
        <n v="32.700000000000003"/>
        <n v="32.85"/>
        <n v="37.700000000000003"/>
        <n v="38.9"/>
        <n v="36.799999999999997"/>
        <n v="50.41"/>
        <n v="37.520000000000003"/>
        <n v="58.95"/>
        <n v="216"/>
        <n v="68.900000000000006"/>
        <n v="36.9"/>
        <n v="69.95"/>
        <n v="29.25"/>
        <n v="46.16"/>
        <n v="61"/>
        <n v="26.5"/>
        <n v="19.899999999999999"/>
        <n v="11.95"/>
        <n v="48.5"/>
        <n v="27.25"/>
        <n v="90.15"/>
        <n v="67.900000000000006"/>
        <n v="213.9"/>
        <n v="220"/>
        <n v="76.5"/>
        <n v="50.34"/>
        <n v="251.99"/>
        <n v="99"/>
        <n v="319.89999999999998"/>
        <n v="97.5"/>
        <n v="1150"/>
        <n v="317.75"/>
        <n v="189.9"/>
        <n v="194"/>
        <n v="60.61"/>
        <n v="35.200000000000003"/>
        <n v="24"/>
        <n v="33.5"/>
        <n v="44"/>
        <n v="44.9"/>
        <n v="43.9"/>
        <n v="46"/>
        <n v="51.19"/>
        <n v="214"/>
        <n v="205"/>
        <n v="168"/>
        <n v="39.53"/>
        <n v="207.11"/>
        <n v="210.5"/>
        <n v="2814.16"/>
        <n v="32.18"/>
        <n v="28.4"/>
        <n v="37.130000000000003"/>
        <n v="25.89"/>
        <n v="31.9"/>
        <n v="29.75"/>
        <n v="25.9"/>
        <n v="15.9"/>
        <n v="29.35"/>
        <n v="19.38"/>
        <n v="28"/>
        <n v="77.900000000000006"/>
        <n v="42.9"/>
        <n v="56.5"/>
        <n v="21.02"/>
        <n v="99.95"/>
        <n v="32.9"/>
        <n v="60.73"/>
        <n v="69"/>
        <n v="24.9"/>
        <n v="35.65"/>
        <n v="33.200000000000003"/>
        <n v="31.75"/>
        <n v="39.5"/>
        <n v="47.3"/>
        <n v="154.9"/>
        <n v="145"/>
        <n v="134.19"/>
        <n v="154.85"/>
        <n v="145.9"/>
        <n v="18.989999999999998"/>
        <n v="124.5"/>
        <n v="23.89"/>
        <n v="272"/>
        <n v="206.91"/>
        <n v="425"/>
        <n v="160"/>
        <n v="112"/>
        <n v="19.97"/>
        <n v="40.9"/>
        <n v="195.99"/>
        <n v="46.5"/>
        <n v="37.5"/>
        <n v="37.9"/>
        <n v="20.9"/>
        <n v="40.299999999999997"/>
        <n v="20.399999999999999"/>
        <n v="58"/>
        <n v="89.17"/>
        <n v="56"/>
        <n v="63.46"/>
        <n v="234.98"/>
        <n v="86"/>
        <n v="43.5"/>
        <n v="66.75"/>
        <n v="31.95"/>
        <n v="58.26"/>
        <n v="29.45"/>
        <n v="178"/>
        <n v="60.95"/>
        <n v="94.95"/>
        <n v="89"/>
        <n v="66.069999999999993"/>
        <n v="34.5"/>
        <n v="92.45"/>
        <n v="37.6"/>
        <n v="88.05"/>
        <n v="86.9"/>
        <n v="14.65"/>
        <n v="42"/>
        <n v="52"/>
        <n v="74"/>
        <n v="10.76"/>
        <n v="13.75"/>
        <n v="12.9"/>
        <n v="14.71"/>
        <n v="11.94"/>
        <n v="55.47"/>
        <n v="24.7"/>
        <n v="30.35"/>
        <n v="39.950000000000003"/>
        <n v="39.22"/>
        <n v="35.9"/>
        <n v="93"/>
        <n v="81.349999999999994"/>
        <n v="175.57"/>
        <n v="173.38"/>
        <n v="91"/>
        <n v="24.51"/>
        <n v="149.9"/>
        <n v="175"/>
        <n v="45.95"/>
        <n v="33.659999999999997"/>
        <n v="36"/>
        <n v="61.69"/>
        <n v="78.900000000000006"/>
        <n v="41.5"/>
        <n v="77.5"/>
        <n v="82.5"/>
        <n v="57.9"/>
        <n v="50"/>
        <n v="25.95"/>
        <n v="28.9"/>
        <n v="46.95"/>
        <n v="30"/>
        <n v="48.7"/>
        <n v="30.5"/>
        <n v="59"/>
        <n v="62.8"/>
        <n v="23.44"/>
        <n v="999"/>
        <n v="49.9"/>
        <n v="9.99"/>
        <n v="18.87"/>
        <n v="22.35"/>
        <n v="17.5"/>
        <n v="29.9"/>
        <n v="243.8"/>
        <n v="89.9"/>
        <n v="27.11"/>
        <n v="21.65"/>
        <n v="55.75"/>
        <n v="27.9"/>
        <n v="7.9"/>
        <n v="55.5"/>
        <n v="49.6"/>
        <n v="27.1"/>
        <n v="87.02"/>
        <n v="57"/>
        <n v="22.99"/>
        <n v="23.95"/>
        <n v="26.84"/>
        <n v="44.1"/>
        <n v="32.46"/>
        <n v="39.99"/>
        <n v="17.75"/>
        <n v="75.8"/>
        <n v="21.88"/>
        <n v="19.989999999999998"/>
        <n v="16.489999999999998"/>
        <n v="49.95"/>
        <n v="67.5"/>
        <n v="19.95"/>
        <n v="55.35"/>
        <n v="56.75"/>
        <n v="48.95"/>
        <n v="47.5"/>
        <n v="77.98"/>
        <n v="48.9"/>
        <n v="26.2"/>
        <n v="33.770000000000003"/>
        <n v="22.9"/>
        <n v="24.61"/>
        <n v="43.44"/>
        <n v="195.27"/>
        <n v="132.94999999999999"/>
        <n v="11.35"/>
        <n v="25.35"/>
        <n v="22.5"/>
        <n v="17.84"/>
        <n v="13.95"/>
        <n v="30.86"/>
        <n v="15.56"/>
        <n v="25"/>
        <n v="36.85"/>
        <n v="53.5"/>
        <n v="75.3"/>
        <n v="29.5"/>
        <n v="59.82"/>
        <n v="25.8"/>
        <n v="68.55"/>
        <n v="20.5"/>
        <n v="50.9"/>
        <n v="49.1"/>
        <n v="53.91"/>
        <n v="42.75"/>
        <n v="43.24"/>
        <n v="217.2"/>
        <n v="39.51"/>
        <n v="119.95"/>
        <n v="38.659999999999997"/>
        <n v="36.5"/>
        <n v="56.92"/>
        <n v="93.51"/>
        <n v="46.88"/>
        <n v="36.57"/>
        <n v="654.30999999999995"/>
        <n v="374.66"/>
        <n v="202.01"/>
        <n v="209.31"/>
        <n v="993.28"/>
        <n v="225"/>
        <n v="49.61"/>
        <n v="57.49"/>
        <n v="70.89"/>
        <n v="53.4"/>
        <n v="16.2"/>
        <n v="17.899999999999999"/>
        <n v="19.8"/>
        <n v="175.5"/>
        <n v="146.94999999999999"/>
        <n v="69.790000000000006"/>
        <n v="65"/>
        <n v="110"/>
        <n v="61.64"/>
        <n v="34.950000000000003"/>
        <n v="63.9"/>
        <n v="74.56"/>
        <n v="27.35"/>
        <n v="38.4"/>
        <n v="70"/>
        <n v="16.760000000000002"/>
        <n v="47"/>
        <n v="51.95"/>
        <n v="85.8"/>
        <n v="40.450000000000003"/>
        <n v="61.94"/>
        <n v="19.98"/>
        <n v="92"/>
        <n v="149.5"/>
        <n v="64.75"/>
        <n v="62.9"/>
        <n v="81"/>
        <n v="81.3"/>
        <n v="78.5"/>
        <n v="41.28"/>
        <n v="31.99"/>
        <n v="10.45"/>
        <n v="35.090000000000003"/>
        <n v="18.25"/>
        <n v="185.15"/>
        <n v="20.149999999999999"/>
        <n v="16.899999999999999"/>
        <n v="87.9"/>
        <n v="95.25"/>
        <n v="269.95"/>
        <n v="106.92"/>
        <n v="135.5"/>
        <n v="1373.66"/>
        <n v="120"/>
        <n v="3119.08"/>
        <n v="1098.9000000000001"/>
        <n v="94.9"/>
        <n v="25.71"/>
        <n v="25.25"/>
        <n v="107.74"/>
        <n v="115.2"/>
        <n v="106.35"/>
        <n v="111.9"/>
        <n v="67.94"/>
        <n v="92.24"/>
        <n v="75.81"/>
        <n v="75.95"/>
        <n v="37.950000000000003"/>
        <n v="29.13"/>
        <n v="101.94"/>
        <n v="125"/>
        <n v="129.94999999999999"/>
        <n v="1359.75"/>
        <n v="890"/>
        <n v="1198.72"/>
        <n v="940"/>
        <n v="1785.96"/>
        <n v="1500"/>
        <n v="1190"/>
        <n v="1350"/>
        <n v="1638.95"/>
        <n v="1250"/>
        <n v="118.5"/>
        <n v="1715.18"/>
        <n v="1595"/>
        <n v="1280"/>
        <n v="1503"/>
        <n v="1746.94"/>
        <n v="73.569999999999993"/>
        <n v="56.95"/>
        <n v="59.8"/>
        <n v="559.02"/>
        <n v="218.9"/>
        <n v="295"/>
        <n v="185.3"/>
        <n v="22.55"/>
        <n v="49.5"/>
        <n v="21.8"/>
        <n v="20.74"/>
        <n v="23.77"/>
        <n v="11.5"/>
        <n v="16.14"/>
        <n v="15.88"/>
        <n v="28.83"/>
        <n v="85.4"/>
        <n v="217.8"/>
        <n v="74.900000000000006"/>
        <n v="320"/>
        <n v="19.5"/>
        <n v="21.2"/>
        <n v="38.61"/>
        <n v="37.86"/>
        <n v="38.049999999999997"/>
        <n v="28.5"/>
        <n v="16.95"/>
        <n v="173.95"/>
        <n v="21.95"/>
        <n v="26.3"/>
        <n v="84.95"/>
        <n v="116.54"/>
        <n v="119"/>
        <n v="195"/>
        <n v="317.63"/>
        <n v="85.55"/>
        <n v="21.38"/>
        <n v="119.35"/>
        <n v="249.9"/>
        <n v="15.75"/>
        <n v="23.5"/>
        <n v="200.13"/>
        <n v="249.95"/>
        <n v="129.9"/>
        <n v="123.75"/>
        <n v="62.7"/>
        <n v="45.39"/>
        <n v="113.72"/>
        <n v="95.57"/>
        <n v="39.75"/>
        <n v="157.94999999999999"/>
        <n v="125.84"/>
        <n v="149"/>
        <n v="133.34"/>
        <n v="102"/>
        <n v="22.8"/>
        <n v="40.549999999999997"/>
        <n v="30.75"/>
        <n v="6.95"/>
        <n v="24.85"/>
        <n v="63.33"/>
        <n v="48.4"/>
        <n v="20.99"/>
        <n v="56.26"/>
        <n v="38.369999999999997"/>
        <n v="63.5"/>
        <n v="126.2"/>
        <n v="304"/>
        <n v="170.5"/>
        <n v="62.75"/>
        <n v="125.05"/>
        <n v="123.76"/>
        <n v="137.75"/>
        <n v="213.5"/>
        <n v="270"/>
        <n v="35.4"/>
        <n v="4.99"/>
        <n v="27.8"/>
        <n v="32.65"/>
        <n v="69.900000000000006"/>
        <n v="64.349999999999994"/>
        <n v="25.88"/>
        <n v="25.1"/>
        <n v="34.85"/>
        <n v="43.13"/>
        <n v="43.1"/>
        <n v="28.85"/>
        <n v="13.65"/>
        <n v="135.94999999999999"/>
        <n v="154.5"/>
        <n v="196.29"/>
        <n v="143.38"/>
        <n v="11.99"/>
        <n v="35.85"/>
        <n v="30.9"/>
        <n v="7.89"/>
        <n v="26"/>
        <n v="13.5"/>
        <n v="33.590000000000003"/>
        <n v="40.92"/>
        <n v="18.48"/>
        <n v="42.95"/>
        <n v="97.35"/>
        <n v="79"/>
        <n v="39.89"/>
        <n v="63.34"/>
        <n v="77.22"/>
        <n v="400.85"/>
        <n v="27.7"/>
        <n v="9.9499999999999993"/>
        <n v="11.2"/>
        <n v="58.3"/>
        <n v="59.75"/>
        <n v="164.66"/>
        <n v="18.579999999999998"/>
        <n v="142"/>
        <n v="23.22"/>
        <n v="16.45"/>
        <n v="15.5"/>
        <n v="81.900000000000006"/>
        <n v="23.1"/>
        <n v="20.45"/>
        <n v="36.75"/>
        <n v="37.799999999999997"/>
        <n v="75.900000000000006"/>
        <n v="32.5"/>
        <n v="33.31"/>
        <n v="109.9"/>
        <n v="34.35"/>
        <n v="79.099999999999994"/>
        <n v="85.63"/>
        <n v="64.3"/>
        <n v="65.95"/>
        <n v="35.5"/>
        <n v="27"/>
        <n v="18.95"/>
        <n v="19.25"/>
        <n v="17.04"/>
        <n v="53.55"/>
        <n v="24.75"/>
        <n v="47.9"/>
        <n v="49.75"/>
        <n v="25.45"/>
        <n v="49.97"/>
        <n v="26.1"/>
        <n v="27.85"/>
        <n v="25.65"/>
        <n v="28.95"/>
        <n v="17.489999999999998"/>
        <n v="17.739999999999998"/>
        <n v="67.099999999999994"/>
        <n v="67.95"/>
        <n v="197"/>
        <n v="97.07"/>
        <n v="16.25"/>
        <n v="32.49"/>
        <n v="21.4"/>
        <n v="8.9"/>
        <n v="29.4"/>
        <n v="14.5"/>
        <n v="23.6"/>
        <n v="24.76"/>
        <n v="24.6"/>
        <n v="30.7"/>
        <n v="24.1"/>
        <n v="75.5"/>
        <n v="24.38"/>
        <n v="20"/>
        <n v="17.02"/>
        <n v="47.95"/>
        <n v="15.8"/>
        <n v="61.55"/>
        <n v="23"/>
        <n v="32.549999999999997"/>
        <n v="290.7"/>
        <n v="161"/>
        <n v="17.16"/>
        <n v="127.23"/>
        <n v="13.58"/>
        <n v="150"/>
        <n v="215.34"/>
        <n v="260"/>
        <n v="292.08999999999997"/>
        <n v="59.25"/>
        <n v="53.8"/>
        <n v="44.8"/>
        <n v="30.71"/>
        <n v="14.6"/>
        <n v="30.73"/>
        <n v="14.9"/>
        <n v="28.38"/>
        <n v="37.659999999999997"/>
        <n v="71.900000000000006"/>
        <n v="29.89"/>
        <n v="8.57"/>
        <n v="54"/>
        <n v="35.35"/>
        <n v="18.399999999999999"/>
        <n v="37.35"/>
        <n v="36.909999999999997"/>
        <n v="18.350000000000001"/>
        <n v="34.549999999999997"/>
        <n v="37.65"/>
        <n v="40.75"/>
        <n v="17.07"/>
        <n v="118"/>
        <n v="21.01"/>
        <n v="11.9"/>
        <n v="7.1"/>
        <n v="47.45"/>
        <n v="29.38"/>
        <n v="14.95"/>
        <n v="14.8"/>
        <n v="16.78"/>
        <n v="43.85"/>
        <n v="6.99"/>
        <n v="43.86"/>
        <n v="162.38"/>
        <n v="141.19999999999999"/>
        <n v="400"/>
        <n v="229"/>
        <n v="438.9"/>
        <n v="29.15"/>
        <n v="39.78"/>
        <n v="86.95"/>
        <n v="67.599999999999994"/>
        <n v="55.33"/>
        <n v="795"/>
        <n v="32.33"/>
        <n v="85.7"/>
        <n v="182"/>
        <n v="121"/>
        <n v="532"/>
        <n v="210"/>
        <n v="680"/>
        <n v="28.43"/>
        <n v="35.630000000000003"/>
        <n v="21.24"/>
        <n v="62.95"/>
        <n v="35.1"/>
        <n v="73.62"/>
        <n v="301"/>
        <n v="77"/>
        <n v="40.5"/>
        <n v="38.119999999999997"/>
        <n v="310"/>
        <n v="46.45"/>
        <n v="105.12"/>
        <n v="35.01"/>
        <n v="49.67"/>
        <n v="20.59"/>
        <n v="11.91"/>
        <n v="21.9"/>
        <n v="116.05"/>
        <n v="65.400000000000006"/>
        <n v="75.92"/>
        <n v="162.5"/>
        <n v="60.45"/>
        <n v="113.2"/>
        <n v="127.2"/>
        <n v="114.6"/>
        <n v="117.3"/>
        <n v="154.37"/>
        <n v="78.489999999999995"/>
        <n v="139.30000000000001"/>
        <n v="130.5"/>
        <n v="57.5"/>
        <n v="131.85"/>
        <n v="165.85"/>
        <n v="152.6"/>
        <n v="82.55"/>
        <n v="126.5"/>
        <n v="177.45"/>
        <n v="182.9"/>
        <n v="115.85"/>
        <n v="79.55"/>
        <n v="192.16"/>
        <n v="82"/>
        <n v="350.03"/>
        <n v="116"/>
        <n v="299"/>
        <n v="447.95"/>
        <n v="259.89999999999998"/>
        <n v="195.52"/>
        <n v="270.44"/>
        <n v="32.229999999999997"/>
        <n v="54.05"/>
        <n v="44.05"/>
        <n v="9.76"/>
        <n v="33.64"/>
        <n v="36.35"/>
        <n v="37.25"/>
        <n v="16.88"/>
        <n v="41.32"/>
        <n v="54.01"/>
        <n v="245.75"/>
        <n v="74.55"/>
        <n v="237"/>
        <n v="32.01"/>
        <n v="26.95"/>
        <n v="27.89"/>
        <n v="40.33"/>
        <n v="76.17"/>
        <n v="48.81"/>
        <n v="52.9"/>
        <n v="6.26"/>
        <n v="73.900000000000006"/>
        <n v="97"/>
        <n v="28.3"/>
        <n v="93.95"/>
        <n v="34"/>
        <n v="40.4"/>
        <n v="66.73"/>
        <n v="51"/>
        <n v="70.5"/>
        <n v="169.4"/>
        <n v="174.91"/>
        <n v="198"/>
        <n v="167"/>
        <n v="8.9499999999999993"/>
        <n v="24.45"/>
        <n v="79.95"/>
        <n v="19.03"/>
        <n v="32.450000000000003"/>
        <n v="345"/>
        <n v="33.15"/>
        <n v="26.85"/>
        <n v="30.3"/>
        <n v="55.31"/>
        <n v="33.6"/>
        <n v="369.05"/>
        <n v="64.8"/>
        <n v="189.99"/>
        <n v="197.3"/>
        <n v="28.18"/>
        <n v="144.78"/>
        <n v="50.51"/>
        <n v="54.52"/>
        <n v="31.13"/>
        <n v="37.29"/>
        <n v="106"/>
        <n v="114.95"/>
        <n v="34.75"/>
        <n v="29.8"/>
        <n v="113.18"/>
        <n v="75.099999999999994"/>
        <n v="105.15"/>
        <n v="81.5"/>
        <n v="166.18"/>
        <n v="12"/>
        <n v="80.349999999999994"/>
        <n v="45.9"/>
        <n v="40.950000000000003"/>
        <n v="35.700000000000003"/>
        <n v="19.45"/>
        <n v="30.99"/>
        <n v="109.41"/>
        <n v="154"/>
        <n v="148.38999999999999"/>
        <n v="16.39"/>
        <n v="135"/>
        <n v="134.26"/>
        <n v="25.31"/>
        <n v="34.25"/>
        <n v="15.71"/>
        <n v="15"/>
        <n v="9.9"/>
        <n v="79.75"/>
        <n v="76.8"/>
        <n v="69.8"/>
        <n v="40.409999999999997"/>
        <n v="93.5"/>
        <n v="98.9"/>
        <n v="116.9"/>
        <n v="107"/>
        <n v="189.45"/>
        <n v="54.09"/>
        <n v="21.85"/>
        <n v="21.7"/>
        <n v="77.36"/>
        <n v="33.03"/>
        <n v="36.299999999999997"/>
        <n v="89.97"/>
        <n v="35.51"/>
        <n v="21"/>
        <n v="23.75"/>
        <n v="23.74"/>
        <n v="38.840000000000003"/>
        <n v="19.53"/>
        <n v="41.95"/>
        <n v="59.87"/>
        <n v="62.74"/>
        <n v="46.9"/>
        <n v="29"/>
        <n v="132.4"/>
        <n v="63.75"/>
        <n v="62"/>
        <n v="40.76"/>
        <n v="37.49"/>
        <n v="22.58"/>
        <n v="23.52"/>
        <n v="249"/>
        <n v="274.95"/>
        <n v="199"/>
        <n v="187.91"/>
        <n v="19.7"/>
        <n v="55.71"/>
        <n v="194.86"/>
        <n v="48.34"/>
        <n v="28.53"/>
        <n v="58.25"/>
        <n v="44.95"/>
        <n v="78.95"/>
        <n v="60.4"/>
        <n v="44.41"/>
        <n v="34.56"/>
        <n v="33.78"/>
        <n v="65.05"/>
        <n v="15.83"/>
        <n v="57.8"/>
        <n v="49.2"/>
        <n v="60.25"/>
        <n v="56.89"/>
        <n v="63.53"/>
        <n v="73.650000000000006"/>
        <n v="54.83"/>
        <n v="118.89"/>
        <n v="23.83"/>
        <n v="110.5"/>
        <n v="133.75"/>
        <n v="234.9"/>
        <n v="82.75"/>
        <n v="159"/>
        <n v="65.5"/>
        <n v="88.5"/>
        <n v="26.45"/>
        <n v="12.19"/>
        <n v="14.18"/>
        <n v="42.12"/>
        <n v="25.92"/>
        <n v="15.84"/>
        <n v="62.02"/>
        <n v="96.38"/>
        <n v="54.95"/>
        <n v="13.45"/>
        <n v="241.4"/>
        <n v="266.81"/>
        <n v="36.78"/>
        <n v="75.040000000000006"/>
        <n v="26.75"/>
        <n v="28.35"/>
        <n v="31.63"/>
        <n v="52.8"/>
        <n v="77.7"/>
        <n v="42.7"/>
        <n v="34.799999999999997"/>
        <n v="80.95"/>
        <n v="91.43"/>
        <n v="89.95"/>
        <n v="84.36"/>
        <n v="85.95"/>
        <n v="84.5"/>
        <n v="399.6"/>
        <n v="544.5"/>
        <n v="128"/>
        <n v="53.25"/>
        <n v="33.4"/>
        <n v="10.89"/>
        <n v="10.199999999999999"/>
        <n v="89.66"/>
        <n v="53.3"/>
        <n v="65.22"/>
        <n v="73.95"/>
        <n v="41.69"/>
        <n v="31.45"/>
        <n v="48.91"/>
        <n v="159.80000000000001"/>
        <n v="379"/>
        <n v="12.29"/>
        <n v="248"/>
        <n v="158.88"/>
        <n v="348.85"/>
        <n v="205.95"/>
        <n v="34.22"/>
        <n v="38.700000000000003"/>
        <n v="47.01"/>
        <n v="147.85"/>
        <n v="1325"/>
        <n v="1260"/>
        <n v="995"/>
        <n v="950"/>
        <n v="123.89"/>
        <n v="1295"/>
        <n v="1289.44"/>
        <n v="17.25"/>
        <n v="146.05000000000001"/>
        <n v="199.45"/>
        <n v="74.5"/>
        <n v="138"/>
        <n v="112.26"/>
        <n v="27.4"/>
        <n v="27.29"/>
        <n v="27.75"/>
        <n v="57.96"/>
        <n v="110.47"/>
        <n v="350"/>
        <n v="244.85"/>
        <n v="185"/>
        <n v="285.86"/>
        <n v="113"/>
        <n v="701.05"/>
        <n v="227.95"/>
        <n v="144.99"/>
        <n v="169.95"/>
        <n v="250"/>
        <n v="191.61"/>
        <n v="109.76"/>
        <n v="33.229999999999997"/>
        <n v="207"/>
        <n v="173"/>
        <n v="181.5"/>
        <n v="21.15"/>
        <n v="23.43"/>
        <n v="35.479999999999997"/>
        <n v="12.8"/>
        <n v="28.65"/>
        <n v="35.75"/>
        <n v="36.97"/>
        <n v="31.94"/>
        <n v="40.200000000000003"/>
        <n v="68.989999999999995"/>
        <n v="28.6"/>
        <n v="71.3"/>
        <n v="253"/>
        <n v="176.5"/>
        <n v="19.399999999999999"/>
        <n v="50.67"/>
        <n v="367.39"/>
        <n v="34.299999999999997"/>
        <n v="423.5"/>
        <n v="218"/>
        <n v="177"/>
        <n v="187.3"/>
        <n v="195.59"/>
        <n v="225.2"/>
        <n v="381.15"/>
        <n v="584.42999999999995"/>
        <n v="555.20000000000005"/>
        <n v="445.28"/>
        <n v="362.25"/>
        <n v="289"/>
        <n v="107.57"/>
        <n v="234"/>
        <n v="324.95"/>
        <n v="692.96"/>
        <n v="239.2"/>
        <n v="778.06"/>
        <n v="490"/>
        <n v="349"/>
        <n v="500.94"/>
        <n v="698.9"/>
        <n v="252"/>
        <n v="872.47"/>
        <n v="232"/>
        <n v="877.85"/>
        <n v="810.89"/>
        <n v="827.94"/>
        <n v="679.72"/>
        <n v="315"/>
        <n v="276.8"/>
        <n v="787.59"/>
        <n v="514.85"/>
        <n v="480.06"/>
        <n v="290.39999999999998"/>
        <n v="290"/>
        <n v="430"/>
        <n v="925"/>
        <n v="873.86"/>
        <n v="774.4"/>
        <n v="1620"/>
        <n v="812.63"/>
        <n v="431.36"/>
        <n v="2087.25"/>
        <n v="312"/>
        <n v="249.8"/>
        <n v="2884.04"/>
        <n v="1384.54"/>
        <n v="824.43"/>
        <n v="820.98"/>
        <n v="932.3"/>
        <n v="570.51"/>
        <n v="285"/>
        <n v="228.57"/>
        <n v="660.96"/>
        <n v="134.88999999999999"/>
        <n v="895.4"/>
        <n v="340.49"/>
        <n v="228.63"/>
        <n v="719.34"/>
        <n v="1106.24"/>
        <n v="700"/>
        <n v="815"/>
        <n v="911.43"/>
        <n v="769.9"/>
        <n v="747.17"/>
        <n v="698.95"/>
        <n v="1071.45"/>
        <n v="359.9"/>
        <n v="1207.5999999999999"/>
        <n v="813.96"/>
        <n v="435.75"/>
        <n v="1182.77"/>
        <n v="247.75"/>
        <n v="1113.2"/>
        <n v="976.83"/>
        <n v="1099.28"/>
        <n v="1238.43"/>
        <n v="14.96"/>
        <n v="39.700000000000003"/>
        <n v="59.55"/>
        <n v="58.19"/>
        <n v="29.93"/>
        <n v="51.35"/>
        <n v="259"/>
        <n v="245.53"/>
        <n v="67"/>
        <n v="55.25"/>
        <n v="55.45"/>
        <n v="72"/>
        <n v="123"/>
        <n v="82.95"/>
        <n v="68.7"/>
        <n v="104.9"/>
        <n v="92.8"/>
        <n v="65.34"/>
        <n v="70.55"/>
        <n v="298"/>
        <n v="71.95"/>
        <n v="465"/>
        <n v="48.69"/>
        <n v="101.1"/>
        <n v="312.60000000000002"/>
        <n v="360"/>
        <n v="509.25"/>
        <n v="121.5"/>
        <n v="472.5"/>
        <n v="94.2"/>
        <n v="74.95"/>
        <n v="86.15"/>
        <n v="33.82"/>
        <n v="34.409999999999997"/>
        <n v="35.950000000000003"/>
        <n v="82.58"/>
        <n v="108.21"/>
        <n v="49.65"/>
        <n v="88.9"/>
        <n v="33.549999999999997"/>
        <n v="37.57"/>
        <n v="48"/>
        <n v="107.5"/>
        <n v="51.45"/>
        <n v="61.5"/>
        <n v="42.25"/>
        <n v="51.05"/>
        <n v="36.93"/>
        <n v="45.48"/>
        <n v="79.98"/>
        <n v="60.06"/>
        <n v="76.87"/>
        <n v="30.67"/>
        <n v="17.149999999999999"/>
        <n v="32.159999999999997"/>
        <n v="126.64"/>
        <n v="33.67"/>
        <n v="39.549999999999997"/>
      </sharedItems>
    </cacheField>
    <cacheField name="Tipo" numFmtId="0">
      <sharedItems count="22">
        <s v="NA"/>
        <s v="Ribera Del Duero Red"/>
        <s v="Verdejo"/>
        <s v="Red"/>
        <s v="Tempranillo"/>
        <s v="Cabernet Sauvignon"/>
        <s v="Syrah"/>
        <s v="Rioja White"/>
        <s v="Rioja Red"/>
        <s v="Grenache"/>
        <s v="Priorat Red"/>
        <s v="Albarino"/>
        <s v="Cava"/>
        <s v="Sparkling"/>
        <s v="Sherry"/>
        <s v="Pedro Ximenez"/>
        <s v="Mencia"/>
        <s v="Sauvignon Blanc"/>
        <s v="Chardonnay"/>
        <s v="Monastrell"/>
        <s v="Toro Red"/>
        <s v="Montsant Red"/>
      </sharedItems>
    </cacheField>
    <cacheField name="Cuerpo" numFmtId="0">
      <sharedItems containsMixedTypes="1" containsNumber="1" containsInteger="1" minValue="2" maxValue="5"/>
    </cacheField>
    <cacheField name="Acidez" numFmtId="0">
      <sharedItems containsMixedTypes="1" containsNumber="1" containsInteger="1" minValue="1" maxValue="3" count="4">
        <s v="NA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 pivotCacheId="112771721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4">
  <r>
    <x v="0"/>
    <x v="0"/>
    <x v="0"/>
    <x v="0"/>
    <x v="0"/>
    <x v="0"/>
    <x v="0"/>
    <x v="0"/>
    <x v="0"/>
    <s v="NA"/>
    <x v="0"/>
  </r>
  <r>
    <x v="0"/>
    <x v="1"/>
    <x v="1"/>
    <x v="1"/>
    <x v="1"/>
    <x v="1"/>
    <x v="1"/>
    <x v="1"/>
    <x v="1"/>
    <n v="5"/>
    <x v="1"/>
  </r>
  <r>
    <x v="0"/>
    <x v="1"/>
    <x v="1"/>
    <x v="1"/>
    <x v="2"/>
    <x v="2"/>
    <x v="2"/>
    <x v="2"/>
    <x v="1"/>
    <n v="5"/>
    <x v="1"/>
  </r>
  <r>
    <x v="0"/>
    <x v="1"/>
    <x v="1"/>
    <x v="1"/>
    <x v="3"/>
    <x v="1"/>
    <x v="3"/>
    <x v="3"/>
    <x v="1"/>
    <n v="5"/>
    <x v="1"/>
  </r>
  <r>
    <x v="0"/>
    <x v="1"/>
    <x v="1"/>
    <x v="2"/>
    <x v="4"/>
    <x v="0"/>
    <x v="4"/>
    <x v="4"/>
    <x v="1"/>
    <s v="NA"/>
    <x v="0"/>
  </r>
  <r>
    <x v="0"/>
    <x v="1"/>
    <x v="1"/>
    <x v="1"/>
    <x v="5"/>
    <x v="1"/>
    <x v="5"/>
    <x v="5"/>
    <x v="1"/>
    <n v="5"/>
    <x v="1"/>
  </r>
  <r>
    <x v="0"/>
    <x v="1"/>
    <x v="1"/>
    <x v="2"/>
    <x v="1"/>
    <x v="0"/>
    <x v="6"/>
    <x v="6"/>
    <x v="1"/>
    <n v="5"/>
    <x v="1"/>
  </r>
  <r>
    <x v="0"/>
    <x v="1"/>
    <x v="1"/>
    <x v="2"/>
    <x v="2"/>
    <x v="1"/>
    <x v="7"/>
    <x v="7"/>
    <x v="1"/>
    <n v="5"/>
    <x v="1"/>
  </r>
  <r>
    <x v="0"/>
    <x v="1"/>
    <x v="1"/>
    <x v="1"/>
    <x v="6"/>
    <x v="2"/>
    <x v="8"/>
    <x v="8"/>
    <x v="1"/>
    <n v="5"/>
    <x v="1"/>
  </r>
  <r>
    <x v="0"/>
    <x v="1"/>
    <x v="1"/>
    <x v="2"/>
    <x v="6"/>
    <x v="3"/>
    <x v="9"/>
    <x v="9"/>
    <x v="1"/>
    <n v="5"/>
    <x v="1"/>
  </r>
  <r>
    <x v="0"/>
    <x v="1"/>
    <x v="1"/>
    <x v="3"/>
    <x v="6"/>
    <x v="0"/>
    <x v="10"/>
    <x v="10"/>
    <x v="2"/>
    <s v="NA"/>
    <x v="0"/>
  </r>
  <r>
    <x v="0"/>
    <x v="2"/>
    <x v="2"/>
    <x v="4"/>
    <x v="1"/>
    <x v="4"/>
    <x v="11"/>
    <x v="11"/>
    <x v="3"/>
    <n v="4"/>
    <x v="1"/>
  </r>
  <r>
    <x v="0"/>
    <x v="2"/>
    <x v="2"/>
    <x v="4"/>
    <x v="7"/>
    <x v="0"/>
    <x v="12"/>
    <x v="12"/>
    <x v="3"/>
    <n v="4"/>
    <x v="1"/>
  </r>
  <r>
    <x v="0"/>
    <x v="2"/>
    <x v="2"/>
    <x v="4"/>
    <x v="2"/>
    <x v="0"/>
    <x v="13"/>
    <x v="13"/>
    <x v="3"/>
    <n v="4"/>
    <x v="1"/>
  </r>
  <r>
    <x v="0"/>
    <x v="3"/>
    <x v="3"/>
    <x v="5"/>
    <x v="1"/>
    <x v="0"/>
    <x v="14"/>
    <x v="14"/>
    <x v="3"/>
    <n v="4"/>
    <x v="1"/>
  </r>
  <r>
    <x v="0"/>
    <x v="3"/>
    <x v="3"/>
    <x v="5"/>
    <x v="8"/>
    <x v="4"/>
    <x v="15"/>
    <x v="15"/>
    <x v="3"/>
    <n v="4"/>
    <x v="1"/>
  </r>
  <r>
    <x v="0"/>
    <x v="3"/>
    <x v="3"/>
    <x v="5"/>
    <x v="3"/>
    <x v="0"/>
    <x v="16"/>
    <x v="16"/>
    <x v="3"/>
    <n v="4"/>
    <x v="1"/>
  </r>
  <r>
    <x v="0"/>
    <x v="3"/>
    <x v="3"/>
    <x v="5"/>
    <x v="7"/>
    <x v="3"/>
    <x v="17"/>
    <x v="17"/>
    <x v="3"/>
    <s v="NA"/>
    <x v="0"/>
  </r>
  <r>
    <x v="0"/>
    <x v="3"/>
    <x v="3"/>
    <x v="6"/>
    <x v="8"/>
    <x v="3"/>
    <x v="18"/>
    <x v="18"/>
    <x v="4"/>
    <n v="4"/>
    <x v="2"/>
  </r>
  <r>
    <x v="0"/>
    <x v="3"/>
    <x v="3"/>
    <x v="7"/>
    <x v="3"/>
    <x v="0"/>
    <x v="19"/>
    <x v="19"/>
    <x v="5"/>
    <n v="4"/>
    <x v="1"/>
  </r>
  <r>
    <x v="0"/>
    <x v="3"/>
    <x v="3"/>
    <x v="6"/>
    <x v="3"/>
    <x v="0"/>
    <x v="20"/>
    <x v="20"/>
    <x v="4"/>
    <n v="4"/>
    <x v="2"/>
  </r>
  <r>
    <x v="0"/>
    <x v="3"/>
    <x v="3"/>
    <x v="8"/>
    <x v="6"/>
    <x v="3"/>
    <x v="21"/>
    <x v="21"/>
    <x v="0"/>
    <s v="NA"/>
    <x v="0"/>
  </r>
  <r>
    <x v="0"/>
    <x v="3"/>
    <x v="3"/>
    <x v="8"/>
    <x v="1"/>
    <x v="0"/>
    <x v="22"/>
    <x v="22"/>
    <x v="0"/>
    <s v="NA"/>
    <x v="0"/>
  </r>
  <r>
    <x v="0"/>
    <x v="3"/>
    <x v="3"/>
    <x v="8"/>
    <x v="2"/>
    <x v="0"/>
    <x v="23"/>
    <x v="23"/>
    <x v="0"/>
    <s v="NA"/>
    <x v="0"/>
  </r>
  <r>
    <x v="0"/>
    <x v="4"/>
    <x v="3"/>
    <x v="9"/>
    <x v="3"/>
    <x v="0"/>
    <x v="24"/>
    <x v="24"/>
    <x v="6"/>
    <s v="NA"/>
    <x v="0"/>
  </r>
  <r>
    <x v="0"/>
    <x v="3"/>
    <x v="3"/>
    <x v="10"/>
    <x v="3"/>
    <x v="1"/>
    <x v="25"/>
    <x v="25"/>
    <x v="3"/>
    <n v="4"/>
    <x v="1"/>
  </r>
  <r>
    <x v="0"/>
    <x v="3"/>
    <x v="3"/>
    <x v="10"/>
    <x v="8"/>
    <x v="1"/>
    <x v="26"/>
    <x v="26"/>
    <x v="3"/>
    <n v="4"/>
    <x v="1"/>
  </r>
  <r>
    <x v="0"/>
    <x v="3"/>
    <x v="3"/>
    <x v="7"/>
    <x v="8"/>
    <x v="0"/>
    <x v="27"/>
    <x v="27"/>
    <x v="5"/>
    <n v="4"/>
    <x v="1"/>
  </r>
  <r>
    <x v="0"/>
    <x v="3"/>
    <x v="3"/>
    <x v="7"/>
    <x v="9"/>
    <x v="0"/>
    <x v="28"/>
    <x v="28"/>
    <x v="5"/>
    <n v="4"/>
    <x v="1"/>
  </r>
  <r>
    <x v="0"/>
    <x v="3"/>
    <x v="3"/>
    <x v="8"/>
    <x v="8"/>
    <x v="0"/>
    <x v="29"/>
    <x v="29"/>
    <x v="0"/>
    <s v="NA"/>
    <x v="0"/>
  </r>
  <r>
    <x v="0"/>
    <x v="3"/>
    <x v="3"/>
    <x v="6"/>
    <x v="10"/>
    <x v="3"/>
    <x v="30"/>
    <x v="30"/>
    <x v="4"/>
    <n v="4"/>
    <x v="2"/>
  </r>
  <r>
    <x v="0"/>
    <x v="4"/>
    <x v="3"/>
    <x v="9"/>
    <x v="1"/>
    <x v="1"/>
    <x v="31"/>
    <x v="31"/>
    <x v="6"/>
    <n v="4"/>
    <x v="1"/>
  </r>
  <r>
    <x v="0"/>
    <x v="3"/>
    <x v="3"/>
    <x v="6"/>
    <x v="11"/>
    <x v="3"/>
    <x v="32"/>
    <x v="32"/>
    <x v="4"/>
    <n v="4"/>
    <x v="2"/>
  </r>
  <r>
    <x v="0"/>
    <x v="3"/>
    <x v="3"/>
    <x v="6"/>
    <x v="1"/>
    <x v="3"/>
    <x v="33"/>
    <x v="33"/>
    <x v="4"/>
    <n v="4"/>
    <x v="2"/>
  </r>
  <r>
    <x v="0"/>
    <x v="4"/>
    <x v="3"/>
    <x v="9"/>
    <x v="11"/>
    <x v="1"/>
    <x v="34"/>
    <x v="32"/>
    <x v="6"/>
    <n v="4"/>
    <x v="1"/>
  </r>
  <r>
    <x v="0"/>
    <x v="3"/>
    <x v="3"/>
    <x v="8"/>
    <x v="0"/>
    <x v="3"/>
    <x v="35"/>
    <x v="34"/>
    <x v="0"/>
    <s v="NA"/>
    <x v="0"/>
  </r>
  <r>
    <x v="0"/>
    <x v="3"/>
    <x v="3"/>
    <x v="5"/>
    <x v="2"/>
    <x v="3"/>
    <x v="36"/>
    <x v="35"/>
    <x v="3"/>
    <n v="4"/>
    <x v="1"/>
  </r>
  <r>
    <x v="0"/>
    <x v="3"/>
    <x v="3"/>
    <x v="7"/>
    <x v="1"/>
    <x v="3"/>
    <x v="37"/>
    <x v="6"/>
    <x v="5"/>
    <n v="4"/>
    <x v="1"/>
  </r>
  <r>
    <x v="0"/>
    <x v="3"/>
    <x v="3"/>
    <x v="10"/>
    <x v="12"/>
    <x v="1"/>
    <x v="38"/>
    <x v="36"/>
    <x v="3"/>
    <n v="4"/>
    <x v="1"/>
  </r>
  <r>
    <x v="0"/>
    <x v="3"/>
    <x v="3"/>
    <x v="11"/>
    <x v="7"/>
    <x v="2"/>
    <x v="39"/>
    <x v="37"/>
    <x v="3"/>
    <n v="4"/>
    <x v="1"/>
  </r>
  <r>
    <x v="0"/>
    <x v="3"/>
    <x v="3"/>
    <x v="10"/>
    <x v="1"/>
    <x v="3"/>
    <x v="40"/>
    <x v="38"/>
    <x v="3"/>
    <n v="4"/>
    <x v="1"/>
  </r>
  <r>
    <x v="0"/>
    <x v="5"/>
    <x v="4"/>
    <x v="12"/>
    <x v="7"/>
    <x v="0"/>
    <x v="41"/>
    <x v="39"/>
    <x v="7"/>
    <n v="3"/>
    <x v="1"/>
  </r>
  <r>
    <x v="0"/>
    <x v="5"/>
    <x v="4"/>
    <x v="13"/>
    <x v="6"/>
    <x v="3"/>
    <x v="36"/>
    <x v="40"/>
    <x v="7"/>
    <n v="3"/>
    <x v="1"/>
  </r>
  <r>
    <x v="0"/>
    <x v="5"/>
    <x v="4"/>
    <x v="14"/>
    <x v="1"/>
    <x v="0"/>
    <x v="42"/>
    <x v="41"/>
    <x v="8"/>
    <n v="4"/>
    <x v="1"/>
  </r>
  <r>
    <x v="0"/>
    <x v="5"/>
    <x v="4"/>
    <x v="15"/>
    <x v="1"/>
    <x v="1"/>
    <x v="43"/>
    <x v="42"/>
    <x v="9"/>
    <n v="5"/>
    <x v="1"/>
  </r>
  <r>
    <x v="0"/>
    <x v="6"/>
    <x v="5"/>
    <x v="16"/>
    <x v="1"/>
    <x v="2"/>
    <x v="40"/>
    <x v="43"/>
    <x v="10"/>
    <n v="4"/>
    <x v="1"/>
  </r>
  <r>
    <x v="0"/>
    <x v="1"/>
    <x v="6"/>
    <x v="2"/>
    <x v="11"/>
    <x v="1"/>
    <x v="44"/>
    <x v="44"/>
    <x v="1"/>
    <n v="5"/>
    <x v="1"/>
  </r>
  <r>
    <x v="0"/>
    <x v="1"/>
    <x v="6"/>
    <x v="2"/>
    <x v="5"/>
    <x v="1"/>
    <x v="45"/>
    <x v="44"/>
    <x v="1"/>
    <n v="5"/>
    <x v="1"/>
  </r>
  <r>
    <x v="0"/>
    <x v="1"/>
    <x v="6"/>
    <x v="2"/>
    <x v="9"/>
    <x v="1"/>
    <x v="46"/>
    <x v="45"/>
    <x v="1"/>
    <n v="5"/>
    <x v="1"/>
  </r>
  <r>
    <x v="0"/>
    <x v="1"/>
    <x v="6"/>
    <x v="2"/>
    <x v="13"/>
    <x v="1"/>
    <x v="47"/>
    <x v="46"/>
    <x v="1"/>
    <n v="5"/>
    <x v="1"/>
  </r>
  <r>
    <x v="0"/>
    <x v="7"/>
    <x v="7"/>
    <x v="17"/>
    <x v="6"/>
    <x v="4"/>
    <x v="48"/>
    <x v="47"/>
    <x v="11"/>
    <n v="3"/>
    <x v="1"/>
  </r>
  <r>
    <x v="0"/>
    <x v="5"/>
    <x v="8"/>
    <x v="18"/>
    <x v="14"/>
    <x v="0"/>
    <x v="43"/>
    <x v="48"/>
    <x v="8"/>
    <n v="4"/>
    <x v="1"/>
  </r>
  <r>
    <x v="0"/>
    <x v="8"/>
    <x v="9"/>
    <x v="19"/>
    <x v="15"/>
    <x v="3"/>
    <x v="49"/>
    <x v="49"/>
    <x v="12"/>
    <n v="2"/>
    <x v="1"/>
  </r>
  <r>
    <x v="0"/>
    <x v="8"/>
    <x v="9"/>
    <x v="19"/>
    <x v="5"/>
    <x v="3"/>
    <x v="50"/>
    <x v="50"/>
    <x v="12"/>
    <n v="2"/>
    <x v="1"/>
  </r>
  <r>
    <x v="0"/>
    <x v="8"/>
    <x v="9"/>
    <x v="19"/>
    <x v="9"/>
    <x v="3"/>
    <x v="51"/>
    <x v="51"/>
    <x v="12"/>
    <n v="2"/>
    <x v="1"/>
  </r>
  <r>
    <x v="0"/>
    <x v="8"/>
    <x v="9"/>
    <x v="19"/>
    <x v="16"/>
    <x v="0"/>
    <x v="52"/>
    <x v="52"/>
    <x v="12"/>
    <s v="NA"/>
    <x v="0"/>
  </r>
  <r>
    <x v="0"/>
    <x v="8"/>
    <x v="9"/>
    <x v="19"/>
    <x v="10"/>
    <x v="1"/>
    <x v="53"/>
    <x v="53"/>
    <x v="12"/>
    <n v="2"/>
    <x v="1"/>
  </r>
  <r>
    <x v="0"/>
    <x v="7"/>
    <x v="10"/>
    <x v="20"/>
    <x v="6"/>
    <x v="0"/>
    <x v="53"/>
    <x v="54"/>
    <x v="11"/>
    <n v="3"/>
    <x v="1"/>
  </r>
  <r>
    <x v="0"/>
    <x v="9"/>
    <x v="11"/>
    <x v="21"/>
    <x v="3"/>
    <x v="3"/>
    <x v="53"/>
    <x v="55"/>
    <x v="3"/>
    <n v="4"/>
    <x v="1"/>
  </r>
  <r>
    <x v="0"/>
    <x v="9"/>
    <x v="11"/>
    <x v="21"/>
    <x v="1"/>
    <x v="3"/>
    <x v="54"/>
    <x v="34"/>
    <x v="3"/>
    <n v="4"/>
    <x v="1"/>
  </r>
  <r>
    <x v="0"/>
    <x v="10"/>
    <x v="12"/>
    <x v="22"/>
    <x v="3"/>
    <x v="0"/>
    <x v="38"/>
    <x v="56"/>
    <x v="0"/>
    <s v="NA"/>
    <x v="0"/>
  </r>
  <r>
    <x v="0"/>
    <x v="1"/>
    <x v="13"/>
    <x v="23"/>
    <x v="10"/>
    <x v="1"/>
    <x v="55"/>
    <x v="57"/>
    <x v="1"/>
    <n v="5"/>
    <x v="1"/>
  </r>
  <r>
    <x v="0"/>
    <x v="1"/>
    <x v="13"/>
    <x v="23"/>
    <x v="8"/>
    <x v="1"/>
    <x v="56"/>
    <x v="58"/>
    <x v="1"/>
    <n v="5"/>
    <x v="1"/>
  </r>
  <r>
    <x v="0"/>
    <x v="1"/>
    <x v="13"/>
    <x v="23"/>
    <x v="11"/>
    <x v="3"/>
    <x v="57"/>
    <x v="59"/>
    <x v="1"/>
    <s v="NA"/>
    <x v="0"/>
  </r>
  <r>
    <x v="0"/>
    <x v="1"/>
    <x v="13"/>
    <x v="23"/>
    <x v="3"/>
    <x v="1"/>
    <x v="58"/>
    <x v="24"/>
    <x v="1"/>
    <n v="5"/>
    <x v="1"/>
  </r>
  <r>
    <x v="0"/>
    <x v="1"/>
    <x v="13"/>
    <x v="23"/>
    <x v="1"/>
    <x v="2"/>
    <x v="59"/>
    <x v="60"/>
    <x v="1"/>
    <n v="5"/>
    <x v="1"/>
  </r>
  <r>
    <x v="0"/>
    <x v="1"/>
    <x v="13"/>
    <x v="23"/>
    <x v="7"/>
    <x v="2"/>
    <x v="60"/>
    <x v="61"/>
    <x v="1"/>
    <n v="5"/>
    <x v="1"/>
  </r>
  <r>
    <x v="0"/>
    <x v="1"/>
    <x v="13"/>
    <x v="23"/>
    <x v="13"/>
    <x v="3"/>
    <x v="61"/>
    <x v="62"/>
    <x v="1"/>
    <n v="5"/>
    <x v="1"/>
  </r>
  <r>
    <x v="0"/>
    <x v="1"/>
    <x v="13"/>
    <x v="23"/>
    <x v="16"/>
    <x v="3"/>
    <x v="62"/>
    <x v="63"/>
    <x v="1"/>
    <n v="5"/>
    <x v="1"/>
  </r>
  <r>
    <x v="0"/>
    <x v="1"/>
    <x v="13"/>
    <x v="23"/>
    <x v="17"/>
    <x v="1"/>
    <x v="63"/>
    <x v="64"/>
    <x v="1"/>
    <n v="5"/>
    <x v="1"/>
  </r>
  <r>
    <x v="0"/>
    <x v="1"/>
    <x v="13"/>
    <x v="23"/>
    <x v="18"/>
    <x v="3"/>
    <x v="64"/>
    <x v="65"/>
    <x v="1"/>
    <n v="5"/>
    <x v="1"/>
  </r>
  <r>
    <x v="0"/>
    <x v="1"/>
    <x v="13"/>
    <x v="23"/>
    <x v="19"/>
    <x v="3"/>
    <x v="65"/>
    <x v="66"/>
    <x v="1"/>
    <n v="5"/>
    <x v="1"/>
  </r>
  <r>
    <x v="0"/>
    <x v="1"/>
    <x v="13"/>
    <x v="23"/>
    <x v="20"/>
    <x v="0"/>
    <x v="66"/>
    <x v="67"/>
    <x v="1"/>
    <n v="5"/>
    <x v="1"/>
  </r>
  <r>
    <x v="0"/>
    <x v="1"/>
    <x v="13"/>
    <x v="23"/>
    <x v="21"/>
    <x v="3"/>
    <x v="67"/>
    <x v="68"/>
    <x v="1"/>
    <n v="5"/>
    <x v="1"/>
  </r>
  <r>
    <x v="0"/>
    <x v="1"/>
    <x v="13"/>
    <x v="23"/>
    <x v="22"/>
    <x v="1"/>
    <x v="68"/>
    <x v="69"/>
    <x v="1"/>
    <n v="5"/>
    <x v="1"/>
  </r>
  <r>
    <x v="0"/>
    <x v="1"/>
    <x v="13"/>
    <x v="23"/>
    <x v="2"/>
    <x v="1"/>
    <x v="69"/>
    <x v="70"/>
    <x v="1"/>
    <n v="5"/>
    <x v="1"/>
  </r>
  <r>
    <x v="0"/>
    <x v="5"/>
    <x v="14"/>
    <x v="24"/>
    <x v="16"/>
    <x v="0"/>
    <x v="70"/>
    <x v="71"/>
    <x v="8"/>
    <s v="NA"/>
    <x v="0"/>
  </r>
  <r>
    <x v="0"/>
    <x v="5"/>
    <x v="14"/>
    <x v="24"/>
    <x v="15"/>
    <x v="3"/>
    <x v="71"/>
    <x v="72"/>
    <x v="8"/>
    <n v="4"/>
    <x v="1"/>
  </r>
  <r>
    <x v="0"/>
    <x v="5"/>
    <x v="14"/>
    <x v="24"/>
    <x v="11"/>
    <x v="1"/>
    <x v="72"/>
    <x v="73"/>
    <x v="8"/>
    <n v="4"/>
    <x v="1"/>
  </r>
  <r>
    <x v="0"/>
    <x v="5"/>
    <x v="14"/>
    <x v="24"/>
    <x v="12"/>
    <x v="0"/>
    <x v="73"/>
    <x v="74"/>
    <x v="8"/>
    <s v="NA"/>
    <x v="0"/>
  </r>
  <r>
    <x v="0"/>
    <x v="5"/>
    <x v="14"/>
    <x v="25"/>
    <x v="18"/>
    <x v="2"/>
    <x v="74"/>
    <x v="75"/>
    <x v="8"/>
    <n v="4"/>
    <x v="1"/>
  </r>
  <r>
    <x v="0"/>
    <x v="5"/>
    <x v="14"/>
    <x v="25"/>
    <x v="12"/>
    <x v="0"/>
    <x v="75"/>
    <x v="76"/>
    <x v="8"/>
    <n v="4"/>
    <x v="1"/>
  </r>
  <r>
    <x v="0"/>
    <x v="5"/>
    <x v="14"/>
    <x v="24"/>
    <x v="9"/>
    <x v="3"/>
    <x v="76"/>
    <x v="73"/>
    <x v="8"/>
    <n v="4"/>
    <x v="1"/>
  </r>
  <r>
    <x v="0"/>
    <x v="5"/>
    <x v="14"/>
    <x v="26"/>
    <x v="1"/>
    <x v="0"/>
    <x v="77"/>
    <x v="77"/>
    <x v="8"/>
    <n v="4"/>
    <x v="1"/>
  </r>
  <r>
    <x v="0"/>
    <x v="5"/>
    <x v="14"/>
    <x v="24"/>
    <x v="23"/>
    <x v="1"/>
    <x v="78"/>
    <x v="78"/>
    <x v="8"/>
    <n v="4"/>
    <x v="1"/>
  </r>
  <r>
    <x v="0"/>
    <x v="5"/>
    <x v="14"/>
    <x v="25"/>
    <x v="19"/>
    <x v="0"/>
    <x v="79"/>
    <x v="79"/>
    <x v="8"/>
    <n v="4"/>
    <x v="1"/>
  </r>
  <r>
    <x v="0"/>
    <x v="5"/>
    <x v="14"/>
    <x v="27"/>
    <x v="3"/>
    <x v="3"/>
    <x v="80"/>
    <x v="80"/>
    <x v="7"/>
    <n v="3"/>
    <x v="1"/>
  </r>
  <r>
    <x v="0"/>
    <x v="5"/>
    <x v="14"/>
    <x v="25"/>
    <x v="24"/>
    <x v="3"/>
    <x v="81"/>
    <x v="81"/>
    <x v="8"/>
    <n v="4"/>
    <x v="1"/>
  </r>
  <r>
    <x v="0"/>
    <x v="5"/>
    <x v="14"/>
    <x v="27"/>
    <x v="7"/>
    <x v="3"/>
    <x v="0"/>
    <x v="82"/>
    <x v="7"/>
    <n v="3"/>
    <x v="1"/>
  </r>
  <r>
    <x v="0"/>
    <x v="5"/>
    <x v="14"/>
    <x v="25"/>
    <x v="5"/>
    <x v="0"/>
    <x v="43"/>
    <x v="83"/>
    <x v="8"/>
    <n v="4"/>
    <x v="1"/>
  </r>
  <r>
    <x v="0"/>
    <x v="5"/>
    <x v="15"/>
    <x v="28"/>
    <x v="7"/>
    <x v="0"/>
    <x v="82"/>
    <x v="84"/>
    <x v="7"/>
    <n v="3"/>
    <x v="1"/>
  </r>
  <r>
    <x v="0"/>
    <x v="1"/>
    <x v="16"/>
    <x v="29"/>
    <x v="1"/>
    <x v="3"/>
    <x v="83"/>
    <x v="85"/>
    <x v="1"/>
    <n v="5"/>
    <x v="1"/>
  </r>
  <r>
    <x v="0"/>
    <x v="1"/>
    <x v="16"/>
    <x v="29"/>
    <x v="3"/>
    <x v="3"/>
    <x v="84"/>
    <x v="86"/>
    <x v="1"/>
    <n v="5"/>
    <x v="1"/>
  </r>
  <r>
    <x v="0"/>
    <x v="11"/>
    <x v="17"/>
    <x v="30"/>
    <x v="1"/>
    <x v="0"/>
    <x v="85"/>
    <x v="16"/>
    <x v="6"/>
    <n v="4"/>
    <x v="1"/>
  </r>
  <r>
    <x v="0"/>
    <x v="11"/>
    <x v="17"/>
    <x v="31"/>
    <x v="7"/>
    <x v="0"/>
    <x v="76"/>
    <x v="87"/>
    <x v="0"/>
    <s v="NA"/>
    <x v="0"/>
  </r>
  <r>
    <x v="0"/>
    <x v="11"/>
    <x v="17"/>
    <x v="31"/>
    <x v="2"/>
    <x v="3"/>
    <x v="41"/>
    <x v="88"/>
    <x v="0"/>
    <s v="NA"/>
    <x v="0"/>
  </r>
  <r>
    <x v="0"/>
    <x v="11"/>
    <x v="17"/>
    <x v="32"/>
    <x v="1"/>
    <x v="0"/>
    <x v="86"/>
    <x v="89"/>
    <x v="13"/>
    <n v="2"/>
    <x v="1"/>
  </r>
  <r>
    <x v="0"/>
    <x v="5"/>
    <x v="18"/>
    <x v="33"/>
    <x v="9"/>
    <x v="3"/>
    <x v="87"/>
    <x v="90"/>
    <x v="8"/>
    <n v="4"/>
    <x v="1"/>
  </r>
  <r>
    <x v="0"/>
    <x v="5"/>
    <x v="18"/>
    <x v="34"/>
    <x v="4"/>
    <x v="0"/>
    <x v="88"/>
    <x v="91"/>
    <x v="8"/>
    <n v="4"/>
    <x v="1"/>
  </r>
  <r>
    <x v="0"/>
    <x v="12"/>
    <x v="18"/>
    <x v="35"/>
    <x v="25"/>
    <x v="0"/>
    <x v="43"/>
    <x v="92"/>
    <x v="14"/>
    <n v="4"/>
    <x v="1"/>
  </r>
  <r>
    <x v="0"/>
    <x v="13"/>
    <x v="18"/>
    <x v="36"/>
    <x v="25"/>
    <x v="0"/>
    <x v="89"/>
    <x v="93"/>
    <x v="14"/>
    <n v="4"/>
    <x v="1"/>
  </r>
  <r>
    <x v="0"/>
    <x v="14"/>
    <x v="19"/>
    <x v="37"/>
    <x v="8"/>
    <x v="4"/>
    <x v="90"/>
    <x v="94"/>
    <x v="9"/>
    <n v="5"/>
    <x v="1"/>
  </r>
  <r>
    <x v="0"/>
    <x v="14"/>
    <x v="19"/>
    <x v="38"/>
    <x v="8"/>
    <x v="0"/>
    <x v="91"/>
    <x v="95"/>
    <x v="9"/>
    <n v="5"/>
    <x v="1"/>
  </r>
  <r>
    <x v="0"/>
    <x v="14"/>
    <x v="19"/>
    <x v="38"/>
    <x v="7"/>
    <x v="1"/>
    <x v="92"/>
    <x v="96"/>
    <x v="9"/>
    <n v="5"/>
    <x v="1"/>
  </r>
  <r>
    <x v="0"/>
    <x v="14"/>
    <x v="19"/>
    <x v="37"/>
    <x v="2"/>
    <x v="4"/>
    <x v="93"/>
    <x v="97"/>
    <x v="9"/>
    <n v="5"/>
    <x v="1"/>
  </r>
  <r>
    <x v="0"/>
    <x v="14"/>
    <x v="19"/>
    <x v="38"/>
    <x v="1"/>
    <x v="3"/>
    <x v="94"/>
    <x v="98"/>
    <x v="9"/>
    <n v="5"/>
    <x v="1"/>
  </r>
  <r>
    <x v="0"/>
    <x v="14"/>
    <x v="19"/>
    <x v="38"/>
    <x v="2"/>
    <x v="3"/>
    <x v="95"/>
    <x v="99"/>
    <x v="9"/>
    <n v="5"/>
    <x v="1"/>
  </r>
  <r>
    <x v="0"/>
    <x v="14"/>
    <x v="19"/>
    <x v="39"/>
    <x v="8"/>
    <x v="3"/>
    <x v="96"/>
    <x v="100"/>
    <x v="9"/>
    <n v="5"/>
    <x v="1"/>
  </r>
  <r>
    <x v="0"/>
    <x v="14"/>
    <x v="19"/>
    <x v="39"/>
    <x v="5"/>
    <x v="5"/>
    <x v="97"/>
    <x v="101"/>
    <x v="9"/>
    <n v="5"/>
    <x v="1"/>
  </r>
  <r>
    <x v="0"/>
    <x v="14"/>
    <x v="19"/>
    <x v="39"/>
    <x v="3"/>
    <x v="2"/>
    <x v="98"/>
    <x v="102"/>
    <x v="9"/>
    <n v="5"/>
    <x v="1"/>
  </r>
  <r>
    <x v="0"/>
    <x v="14"/>
    <x v="19"/>
    <x v="39"/>
    <x v="1"/>
    <x v="2"/>
    <x v="99"/>
    <x v="102"/>
    <x v="9"/>
    <n v="5"/>
    <x v="1"/>
  </r>
  <r>
    <x v="0"/>
    <x v="5"/>
    <x v="20"/>
    <x v="40"/>
    <x v="1"/>
    <x v="0"/>
    <x v="100"/>
    <x v="103"/>
    <x v="8"/>
    <n v="4"/>
    <x v="1"/>
  </r>
  <r>
    <x v="0"/>
    <x v="5"/>
    <x v="20"/>
    <x v="41"/>
    <x v="1"/>
    <x v="0"/>
    <x v="101"/>
    <x v="45"/>
    <x v="8"/>
    <n v="4"/>
    <x v="1"/>
  </r>
  <r>
    <x v="0"/>
    <x v="1"/>
    <x v="21"/>
    <x v="42"/>
    <x v="8"/>
    <x v="0"/>
    <x v="53"/>
    <x v="104"/>
    <x v="1"/>
    <n v="5"/>
    <x v="1"/>
  </r>
  <r>
    <x v="0"/>
    <x v="1"/>
    <x v="22"/>
    <x v="43"/>
    <x v="5"/>
    <x v="1"/>
    <x v="102"/>
    <x v="105"/>
    <x v="1"/>
    <n v="5"/>
    <x v="1"/>
  </r>
  <r>
    <x v="0"/>
    <x v="15"/>
    <x v="23"/>
    <x v="44"/>
    <x v="25"/>
    <x v="3"/>
    <x v="103"/>
    <x v="106"/>
    <x v="14"/>
    <n v="4"/>
    <x v="1"/>
  </r>
  <r>
    <x v="0"/>
    <x v="12"/>
    <x v="23"/>
    <x v="45"/>
    <x v="25"/>
    <x v="0"/>
    <x v="43"/>
    <x v="107"/>
    <x v="14"/>
    <n v="4"/>
    <x v="1"/>
  </r>
  <r>
    <x v="0"/>
    <x v="6"/>
    <x v="24"/>
    <x v="46"/>
    <x v="7"/>
    <x v="4"/>
    <x v="104"/>
    <x v="108"/>
    <x v="10"/>
    <n v="4"/>
    <x v="1"/>
  </r>
  <r>
    <x v="0"/>
    <x v="6"/>
    <x v="24"/>
    <x v="47"/>
    <x v="1"/>
    <x v="4"/>
    <x v="105"/>
    <x v="109"/>
    <x v="10"/>
    <n v="4"/>
    <x v="1"/>
  </r>
  <r>
    <x v="0"/>
    <x v="6"/>
    <x v="24"/>
    <x v="48"/>
    <x v="3"/>
    <x v="4"/>
    <x v="106"/>
    <x v="49"/>
    <x v="10"/>
    <n v="4"/>
    <x v="1"/>
  </r>
  <r>
    <x v="0"/>
    <x v="6"/>
    <x v="24"/>
    <x v="48"/>
    <x v="4"/>
    <x v="0"/>
    <x v="107"/>
    <x v="110"/>
    <x v="10"/>
    <n v="4"/>
    <x v="1"/>
  </r>
  <r>
    <x v="0"/>
    <x v="6"/>
    <x v="24"/>
    <x v="48"/>
    <x v="8"/>
    <x v="4"/>
    <x v="108"/>
    <x v="111"/>
    <x v="10"/>
    <n v="4"/>
    <x v="1"/>
  </r>
  <r>
    <x v="0"/>
    <x v="6"/>
    <x v="24"/>
    <x v="49"/>
    <x v="3"/>
    <x v="4"/>
    <x v="109"/>
    <x v="112"/>
    <x v="10"/>
    <n v="4"/>
    <x v="1"/>
  </r>
  <r>
    <x v="0"/>
    <x v="6"/>
    <x v="24"/>
    <x v="49"/>
    <x v="8"/>
    <x v="4"/>
    <x v="110"/>
    <x v="28"/>
    <x v="10"/>
    <n v="4"/>
    <x v="1"/>
  </r>
  <r>
    <x v="0"/>
    <x v="6"/>
    <x v="24"/>
    <x v="48"/>
    <x v="1"/>
    <x v="3"/>
    <x v="111"/>
    <x v="49"/>
    <x v="10"/>
    <n v="4"/>
    <x v="1"/>
  </r>
  <r>
    <x v="0"/>
    <x v="6"/>
    <x v="24"/>
    <x v="48"/>
    <x v="5"/>
    <x v="0"/>
    <x v="112"/>
    <x v="110"/>
    <x v="10"/>
    <n v="4"/>
    <x v="1"/>
  </r>
  <r>
    <x v="0"/>
    <x v="6"/>
    <x v="24"/>
    <x v="48"/>
    <x v="10"/>
    <x v="0"/>
    <x v="113"/>
    <x v="110"/>
    <x v="10"/>
    <n v="4"/>
    <x v="1"/>
  </r>
  <r>
    <x v="0"/>
    <x v="6"/>
    <x v="24"/>
    <x v="48"/>
    <x v="7"/>
    <x v="0"/>
    <x v="114"/>
    <x v="113"/>
    <x v="10"/>
    <n v="4"/>
    <x v="1"/>
  </r>
  <r>
    <x v="0"/>
    <x v="6"/>
    <x v="24"/>
    <x v="49"/>
    <x v="7"/>
    <x v="0"/>
    <x v="115"/>
    <x v="86"/>
    <x v="10"/>
    <n v="4"/>
    <x v="1"/>
  </r>
  <r>
    <x v="0"/>
    <x v="6"/>
    <x v="24"/>
    <x v="49"/>
    <x v="1"/>
    <x v="0"/>
    <x v="116"/>
    <x v="114"/>
    <x v="10"/>
    <n v="4"/>
    <x v="1"/>
  </r>
  <r>
    <x v="0"/>
    <x v="6"/>
    <x v="24"/>
    <x v="48"/>
    <x v="11"/>
    <x v="0"/>
    <x v="117"/>
    <x v="115"/>
    <x v="10"/>
    <n v="4"/>
    <x v="1"/>
  </r>
  <r>
    <x v="0"/>
    <x v="6"/>
    <x v="24"/>
    <x v="49"/>
    <x v="2"/>
    <x v="0"/>
    <x v="118"/>
    <x v="116"/>
    <x v="10"/>
    <n v="4"/>
    <x v="1"/>
  </r>
  <r>
    <x v="0"/>
    <x v="6"/>
    <x v="24"/>
    <x v="48"/>
    <x v="2"/>
    <x v="0"/>
    <x v="119"/>
    <x v="117"/>
    <x v="10"/>
    <s v="NA"/>
    <x v="0"/>
  </r>
  <r>
    <x v="0"/>
    <x v="6"/>
    <x v="24"/>
    <x v="48"/>
    <x v="9"/>
    <x v="0"/>
    <x v="120"/>
    <x v="115"/>
    <x v="10"/>
    <s v="NA"/>
    <x v="0"/>
  </r>
  <r>
    <x v="0"/>
    <x v="6"/>
    <x v="24"/>
    <x v="48"/>
    <x v="13"/>
    <x v="0"/>
    <x v="121"/>
    <x v="110"/>
    <x v="10"/>
    <n v="4"/>
    <x v="1"/>
  </r>
  <r>
    <x v="0"/>
    <x v="6"/>
    <x v="24"/>
    <x v="48"/>
    <x v="16"/>
    <x v="1"/>
    <x v="122"/>
    <x v="24"/>
    <x v="10"/>
    <n v="4"/>
    <x v="1"/>
  </r>
  <r>
    <x v="0"/>
    <x v="6"/>
    <x v="24"/>
    <x v="48"/>
    <x v="20"/>
    <x v="0"/>
    <x v="123"/>
    <x v="118"/>
    <x v="10"/>
    <n v="4"/>
    <x v="1"/>
  </r>
  <r>
    <x v="0"/>
    <x v="6"/>
    <x v="24"/>
    <x v="50"/>
    <x v="24"/>
    <x v="5"/>
    <x v="124"/>
    <x v="119"/>
    <x v="10"/>
    <n v="4"/>
    <x v="1"/>
  </r>
  <r>
    <x v="0"/>
    <x v="6"/>
    <x v="24"/>
    <x v="50"/>
    <x v="26"/>
    <x v="2"/>
    <x v="125"/>
    <x v="120"/>
    <x v="10"/>
    <n v="4"/>
    <x v="1"/>
  </r>
  <r>
    <x v="0"/>
    <x v="6"/>
    <x v="24"/>
    <x v="50"/>
    <x v="21"/>
    <x v="2"/>
    <x v="73"/>
    <x v="119"/>
    <x v="10"/>
    <n v="4"/>
    <x v="1"/>
  </r>
  <r>
    <x v="0"/>
    <x v="6"/>
    <x v="24"/>
    <x v="50"/>
    <x v="20"/>
    <x v="5"/>
    <x v="34"/>
    <x v="121"/>
    <x v="10"/>
    <n v="4"/>
    <x v="1"/>
  </r>
  <r>
    <x v="0"/>
    <x v="6"/>
    <x v="24"/>
    <x v="50"/>
    <x v="27"/>
    <x v="2"/>
    <x v="126"/>
    <x v="122"/>
    <x v="10"/>
    <n v="4"/>
    <x v="1"/>
  </r>
  <r>
    <x v="0"/>
    <x v="6"/>
    <x v="24"/>
    <x v="50"/>
    <x v="22"/>
    <x v="2"/>
    <x v="127"/>
    <x v="119"/>
    <x v="10"/>
    <n v="4"/>
    <x v="1"/>
  </r>
  <r>
    <x v="0"/>
    <x v="6"/>
    <x v="24"/>
    <x v="49"/>
    <x v="6"/>
    <x v="3"/>
    <x v="98"/>
    <x v="123"/>
    <x v="10"/>
    <n v="4"/>
    <x v="1"/>
  </r>
  <r>
    <x v="0"/>
    <x v="5"/>
    <x v="24"/>
    <x v="51"/>
    <x v="3"/>
    <x v="5"/>
    <x v="128"/>
    <x v="124"/>
    <x v="8"/>
    <n v="4"/>
    <x v="1"/>
  </r>
  <r>
    <x v="0"/>
    <x v="6"/>
    <x v="24"/>
    <x v="48"/>
    <x v="17"/>
    <x v="0"/>
    <x v="35"/>
    <x v="125"/>
    <x v="10"/>
    <n v="4"/>
    <x v="1"/>
  </r>
  <r>
    <x v="0"/>
    <x v="6"/>
    <x v="24"/>
    <x v="52"/>
    <x v="3"/>
    <x v="1"/>
    <x v="35"/>
    <x v="126"/>
    <x v="10"/>
    <n v="4"/>
    <x v="1"/>
  </r>
  <r>
    <x v="0"/>
    <x v="5"/>
    <x v="24"/>
    <x v="51"/>
    <x v="1"/>
    <x v="1"/>
    <x v="129"/>
    <x v="127"/>
    <x v="8"/>
    <n v="4"/>
    <x v="1"/>
  </r>
  <r>
    <x v="0"/>
    <x v="6"/>
    <x v="24"/>
    <x v="50"/>
    <x v="12"/>
    <x v="6"/>
    <x v="130"/>
    <x v="128"/>
    <x v="10"/>
    <n v="4"/>
    <x v="1"/>
  </r>
  <r>
    <x v="0"/>
    <x v="6"/>
    <x v="24"/>
    <x v="48"/>
    <x v="6"/>
    <x v="3"/>
    <x v="131"/>
    <x v="129"/>
    <x v="10"/>
    <n v="4"/>
    <x v="1"/>
  </r>
  <r>
    <x v="0"/>
    <x v="6"/>
    <x v="24"/>
    <x v="50"/>
    <x v="3"/>
    <x v="5"/>
    <x v="131"/>
    <x v="130"/>
    <x v="10"/>
    <n v="4"/>
    <x v="1"/>
  </r>
  <r>
    <x v="0"/>
    <x v="6"/>
    <x v="24"/>
    <x v="50"/>
    <x v="18"/>
    <x v="5"/>
    <x v="132"/>
    <x v="128"/>
    <x v="10"/>
    <n v="4"/>
    <x v="1"/>
  </r>
  <r>
    <x v="0"/>
    <x v="6"/>
    <x v="24"/>
    <x v="50"/>
    <x v="19"/>
    <x v="2"/>
    <x v="42"/>
    <x v="131"/>
    <x v="10"/>
    <n v="4"/>
    <x v="1"/>
  </r>
  <r>
    <x v="0"/>
    <x v="6"/>
    <x v="24"/>
    <x v="48"/>
    <x v="26"/>
    <x v="3"/>
    <x v="133"/>
    <x v="24"/>
    <x v="10"/>
    <n v="4"/>
    <x v="1"/>
  </r>
  <r>
    <x v="0"/>
    <x v="6"/>
    <x v="24"/>
    <x v="48"/>
    <x v="27"/>
    <x v="0"/>
    <x v="37"/>
    <x v="132"/>
    <x v="10"/>
    <n v="4"/>
    <x v="1"/>
  </r>
  <r>
    <x v="0"/>
    <x v="6"/>
    <x v="24"/>
    <x v="50"/>
    <x v="9"/>
    <x v="2"/>
    <x v="37"/>
    <x v="133"/>
    <x v="10"/>
    <n v="4"/>
    <x v="1"/>
  </r>
  <r>
    <x v="0"/>
    <x v="6"/>
    <x v="24"/>
    <x v="52"/>
    <x v="1"/>
    <x v="2"/>
    <x v="134"/>
    <x v="134"/>
    <x v="10"/>
    <n v="4"/>
    <x v="1"/>
  </r>
  <r>
    <x v="0"/>
    <x v="6"/>
    <x v="24"/>
    <x v="50"/>
    <x v="15"/>
    <x v="6"/>
    <x v="135"/>
    <x v="135"/>
    <x v="10"/>
    <n v="4"/>
    <x v="1"/>
  </r>
  <r>
    <x v="0"/>
    <x v="6"/>
    <x v="24"/>
    <x v="53"/>
    <x v="2"/>
    <x v="3"/>
    <x v="38"/>
    <x v="136"/>
    <x v="10"/>
    <n v="4"/>
    <x v="1"/>
  </r>
  <r>
    <x v="0"/>
    <x v="6"/>
    <x v="24"/>
    <x v="50"/>
    <x v="7"/>
    <x v="6"/>
    <x v="38"/>
    <x v="137"/>
    <x v="10"/>
    <n v="4"/>
    <x v="1"/>
  </r>
  <r>
    <x v="0"/>
    <x v="6"/>
    <x v="24"/>
    <x v="50"/>
    <x v="8"/>
    <x v="2"/>
    <x v="39"/>
    <x v="138"/>
    <x v="10"/>
    <n v="4"/>
    <x v="1"/>
  </r>
  <r>
    <x v="0"/>
    <x v="6"/>
    <x v="24"/>
    <x v="50"/>
    <x v="1"/>
    <x v="5"/>
    <x v="136"/>
    <x v="139"/>
    <x v="10"/>
    <n v="4"/>
    <x v="1"/>
  </r>
  <r>
    <x v="0"/>
    <x v="6"/>
    <x v="24"/>
    <x v="50"/>
    <x v="5"/>
    <x v="2"/>
    <x v="89"/>
    <x v="133"/>
    <x v="10"/>
    <n v="4"/>
    <x v="1"/>
  </r>
  <r>
    <x v="0"/>
    <x v="6"/>
    <x v="24"/>
    <x v="50"/>
    <x v="2"/>
    <x v="6"/>
    <x v="40"/>
    <x v="140"/>
    <x v="10"/>
    <n v="4"/>
    <x v="1"/>
  </r>
  <r>
    <x v="0"/>
    <x v="16"/>
    <x v="25"/>
    <x v="54"/>
    <x v="25"/>
    <x v="1"/>
    <x v="124"/>
    <x v="141"/>
    <x v="15"/>
    <n v="5"/>
    <x v="3"/>
  </r>
  <r>
    <x v="0"/>
    <x v="16"/>
    <x v="25"/>
    <x v="55"/>
    <x v="25"/>
    <x v="5"/>
    <x v="137"/>
    <x v="142"/>
    <x v="15"/>
    <n v="5"/>
    <x v="3"/>
  </r>
  <r>
    <x v="0"/>
    <x v="9"/>
    <x v="26"/>
    <x v="56"/>
    <x v="2"/>
    <x v="1"/>
    <x v="38"/>
    <x v="143"/>
    <x v="0"/>
    <s v="NA"/>
    <x v="0"/>
  </r>
  <r>
    <x v="0"/>
    <x v="17"/>
    <x v="27"/>
    <x v="57"/>
    <x v="7"/>
    <x v="1"/>
    <x v="136"/>
    <x v="86"/>
    <x v="3"/>
    <n v="4"/>
    <x v="1"/>
  </r>
  <r>
    <x v="0"/>
    <x v="17"/>
    <x v="27"/>
    <x v="58"/>
    <x v="7"/>
    <x v="3"/>
    <x v="136"/>
    <x v="86"/>
    <x v="3"/>
    <n v="4"/>
    <x v="1"/>
  </r>
  <r>
    <x v="0"/>
    <x v="18"/>
    <x v="28"/>
    <x v="59"/>
    <x v="8"/>
    <x v="0"/>
    <x v="138"/>
    <x v="144"/>
    <x v="16"/>
    <n v="3"/>
    <x v="1"/>
  </r>
  <r>
    <x v="0"/>
    <x v="19"/>
    <x v="29"/>
    <x v="60"/>
    <x v="7"/>
    <x v="0"/>
    <x v="139"/>
    <x v="145"/>
    <x v="3"/>
    <n v="4"/>
    <x v="1"/>
  </r>
  <r>
    <x v="0"/>
    <x v="19"/>
    <x v="29"/>
    <x v="60"/>
    <x v="1"/>
    <x v="4"/>
    <x v="140"/>
    <x v="146"/>
    <x v="3"/>
    <n v="4"/>
    <x v="1"/>
  </r>
  <r>
    <x v="0"/>
    <x v="19"/>
    <x v="29"/>
    <x v="60"/>
    <x v="2"/>
    <x v="3"/>
    <x v="141"/>
    <x v="147"/>
    <x v="3"/>
    <s v="NA"/>
    <x v="0"/>
  </r>
  <r>
    <x v="0"/>
    <x v="19"/>
    <x v="29"/>
    <x v="61"/>
    <x v="5"/>
    <x v="1"/>
    <x v="142"/>
    <x v="148"/>
    <x v="3"/>
    <n v="4"/>
    <x v="1"/>
  </r>
  <r>
    <x v="0"/>
    <x v="19"/>
    <x v="29"/>
    <x v="61"/>
    <x v="1"/>
    <x v="1"/>
    <x v="143"/>
    <x v="149"/>
    <x v="3"/>
    <n v="4"/>
    <x v="1"/>
  </r>
  <r>
    <x v="0"/>
    <x v="19"/>
    <x v="29"/>
    <x v="61"/>
    <x v="9"/>
    <x v="3"/>
    <x v="100"/>
    <x v="150"/>
    <x v="3"/>
    <n v="4"/>
    <x v="1"/>
  </r>
  <r>
    <x v="0"/>
    <x v="19"/>
    <x v="29"/>
    <x v="61"/>
    <x v="13"/>
    <x v="2"/>
    <x v="144"/>
    <x v="151"/>
    <x v="3"/>
    <n v="4"/>
    <x v="1"/>
  </r>
  <r>
    <x v="0"/>
    <x v="19"/>
    <x v="29"/>
    <x v="61"/>
    <x v="18"/>
    <x v="1"/>
    <x v="137"/>
    <x v="152"/>
    <x v="3"/>
    <n v="4"/>
    <x v="1"/>
  </r>
  <r>
    <x v="0"/>
    <x v="19"/>
    <x v="29"/>
    <x v="61"/>
    <x v="12"/>
    <x v="2"/>
    <x v="89"/>
    <x v="153"/>
    <x v="3"/>
    <n v="4"/>
    <x v="1"/>
  </r>
  <r>
    <x v="0"/>
    <x v="1"/>
    <x v="30"/>
    <x v="62"/>
    <x v="6"/>
    <x v="3"/>
    <x v="145"/>
    <x v="154"/>
    <x v="1"/>
    <n v="5"/>
    <x v="1"/>
  </r>
  <r>
    <x v="0"/>
    <x v="1"/>
    <x v="30"/>
    <x v="62"/>
    <x v="2"/>
    <x v="0"/>
    <x v="146"/>
    <x v="155"/>
    <x v="1"/>
    <s v="NA"/>
    <x v="0"/>
  </r>
  <r>
    <x v="0"/>
    <x v="1"/>
    <x v="30"/>
    <x v="63"/>
    <x v="2"/>
    <x v="0"/>
    <x v="136"/>
    <x v="156"/>
    <x v="0"/>
    <s v="NA"/>
    <x v="0"/>
  </r>
  <r>
    <x v="0"/>
    <x v="9"/>
    <x v="31"/>
    <x v="64"/>
    <x v="1"/>
    <x v="0"/>
    <x v="147"/>
    <x v="157"/>
    <x v="17"/>
    <n v="3"/>
    <x v="1"/>
  </r>
  <r>
    <x v="0"/>
    <x v="20"/>
    <x v="32"/>
    <x v="65"/>
    <x v="8"/>
    <x v="0"/>
    <x v="148"/>
    <x v="158"/>
    <x v="18"/>
    <n v="4"/>
    <x v="1"/>
  </r>
  <r>
    <x v="0"/>
    <x v="20"/>
    <x v="32"/>
    <x v="65"/>
    <x v="12"/>
    <x v="0"/>
    <x v="149"/>
    <x v="159"/>
    <x v="18"/>
    <n v="4"/>
    <x v="1"/>
  </r>
  <r>
    <x v="0"/>
    <x v="20"/>
    <x v="32"/>
    <x v="65"/>
    <x v="1"/>
    <x v="0"/>
    <x v="74"/>
    <x v="160"/>
    <x v="18"/>
    <n v="4"/>
    <x v="1"/>
  </r>
  <r>
    <x v="0"/>
    <x v="21"/>
    <x v="33"/>
    <x v="66"/>
    <x v="16"/>
    <x v="3"/>
    <x v="150"/>
    <x v="161"/>
    <x v="4"/>
    <s v="NA"/>
    <x v="0"/>
  </r>
  <r>
    <x v="0"/>
    <x v="21"/>
    <x v="33"/>
    <x v="67"/>
    <x v="1"/>
    <x v="4"/>
    <x v="151"/>
    <x v="162"/>
    <x v="4"/>
    <s v="NA"/>
    <x v="0"/>
  </r>
  <r>
    <x v="0"/>
    <x v="21"/>
    <x v="33"/>
    <x v="67"/>
    <x v="1"/>
    <x v="4"/>
    <x v="151"/>
    <x v="162"/>
    <x v="4"/>
    <n v="4"/>
    <x v="2"/>
  </r>
  <r>
    <x v="0"/>
    <x v="21"/>
    <x v="33"/>
    <x v="68"/>
    <x v="16"/>
    <x v="2"/>
    <x v="152"/>
    <x v="163"/>
    <x v="4"/>
    <n v="4"/>
    <x v="2"/>
  </r>
  <r>
    <x v="0"/>
    <x v="21"/>
    <x v="33"/>
    <x v="66"/>
    <x v="12"/>
    <x v="3"/>
    <x v="153"/>
    <x v="164"/>
    <x v="4"/>
    <n v="4"/>
    <x v="2"/>
  </r>
  <r>
    <x v="0"/>
    <x v="21"/>
    <x v="33"/>
    <x v="67"/>
    <x v="7"/>
    <x v="0"/>
    <x v="154"/>
    <x v="165"/>
    <x v="4"/>
    <n v="4"/>
    <x v="2"/>
  </r>
  <r>
    <x v="0"/>
    <x v="21"/>
    <x v="33"/>
    <x v="66"/>
    <x v="10"/>
    <x v="0"/>
    <x v="155"/>
    <x v="166"/>
    <x v="4"/>
    <n v="4"/>
    <x v="2"/>
  </r>
  <r>
    <x v="0"/>
    <x v="21"/>
    <x v="33"/>
    <x v="66"/>
    <x v="19"/>
    <x v="0"/>
    <x v="30"/>
    <x v="167"/>
    <x v="4"/>
    <n v="4"/>
    <x v="2"/>
  </r>
  <r>
    <x v="0"/>
    <x v="21"/>
    <x v="33"/>
    <x v="68"/>
    <x v="9"/>
    <x v="2"/>
    <x v="156"/>
    <x v="168"/>
    <x v="4"/>
    <n v="4"/>
    <x v="2"/>
  </r>
  <r>
    <x v="0"/>
    <x v="21"/>
    <x v="33"/>
    <x v="68"/>
    <x v="5"/>
    <x v="2"/>
    <x v="32"/>
    <x v="169"/>
    <x v="4"/>
    <n v="4"/>
    <x v="2"/>
  </r>
  <r>
    <x v="0"/>
    <x v="21"/>
    <x v="33"/>
    <x v="69"/>
    <x v="3"/>
    <x v="3"/>
    <x v="157"/>
    <x v="170"/>
    <x v="4"/>
    <n v="4"/>
    <x v="2"/>
  </r>
  <r>
    <x v="0"/>
    <x v="21"/>
    <x v="33"/>
    <x v="68"/>
    <x v="4"/>
    <x v="2"/>
    <x v="158"/>
    <x v="171"/>
    <x v="4"/>
    <n v="4"/>
    <x v="2"/>
  </r>
  <r>
    <x v="0"/>
    <x v="21"/>
    <x v="33"/>
    <x v="67"/>
    <x v="2"/>
    <x v="3"/>
    <x v="52"/>
    <x v="172"/>
    <x v="4"/>
    <n v="4"/>
    <x v="2"/>
  </r>
  <r>
    <x v="0"/>
    <x v="21"/>
    <x v="33"/>
    <x v="68"/>
    <x v="13"/>
    <x v="3"/>
    <x v="159"/>
    <x v="173"/>
    <x v="4"/>
    <n v="4"/>
    <x v="2"/>
  </r>
  <r>
    <x v="0"/>
    <x v="21"/>
    <x v="33"/>
    <x v="68"/>
    <x v="18"/>
    <x v="2"/>
    <x v="160"/>
    <x v="174"/>
    <x v="4"/>
    <n v="4"/>
    <x v="2"/>
  </r>
  <r>
    <x v="0"/>
    <x v="21"/>
    <x v="33"/>
    <x v="68"/>
    <x v="10"/>
    <x v="1"/>
    <x v="161"/>
    <x v="175"/>
    <x v="4"/>
    <n v="4"/>
    <x v="2"/>
  </r>
  <r>
    <x v="0"/>
    <x v="21"/>
    <x v="33"/>
    <x v="68"/>
    <x v="8"/>
    <x v="2"/>
    <x v="162"/>
    <x v="176"/>
    <x v="4"/>
    <n v="4"/>
    <x v="2"/>
  </r>
  <r>
    <x v="0"/>
    <x v="21"/>
    <x v="33"/>
    <x v="68"/>
    <x v="3"/>
    <x v="2"/>
    <x v="127"/>
    <x v="177"/>
    <x v="4"/>
    <n v="4"/>
    <x v="2"/>
  </r>
  <r>
    <x v="0"/>
    <x v="21"/>
    <x v="33"/>
    <x v="69"/>
    <x v="8"/>
    <x v="3"/>
    <x v="163"/>
    <x v="178"/>
    <x v="4"/>
    <n v="4"/>
    <x v="2"/>
  </r>
  <r>
    <x v="0"/>
    <x v="21"/>
    <x v="33"/>
    <x v="70"/>
    <x v="9"/>
    <x v="3"/>
    <x v="164"/>
    <x v="179"/>
    <x v="4"/>
    <n v="4"/>
    <x v="2"/>
  </r>
  <r>
    <x v="0"/>
    <x v="21"/>
    <x v="33"/>
    <x v="68"/>
    <x v="11"/>
    <x v="2"/>
    <x v="165"/>
    <x v="180"/>
    <x v="4"/>
    <n v="4"/>
    <x v="2"/>
  </r>
  <r>
    <x v="0"/>
    <x v="21"/>
    <x v="33"/>
    <x v="69"/>
    <x v="10"/>
    <x v="3"/>
    <x v="166"/>
    <x v="181"/>
    <x v="4"/>
    <n v="4"/>
    <x v="2"/>
  </r>
  <r>
    <x v="0"/>
    <x v="5"/>
    <x v="33"/>
    <x v="71"/>
    <x v="26"/>
    <x v="0"/>
    <x v="167"/>
    <x v="182"/>
    <x v="8"/>
    <n v="4"/>
    <x v="1"/>
  </r>
  <r>
    <x v="0"/>
    <x v="5"/>
    <x v="33"/>
    <x v="71"/>
    <x v="19"/>
    <x v="1"/>
    <x v="168"/>
    <x v="183"/>
    <x v="8"/>
    <n v="4"/>
    <x v="1"/>
  </r>
  <r>
    <x v="0"/>
    <x v="21"/>
    <x v="33"/>
    <x v="68"/>
    <x v="26"/>
    <x v="3"/>
    <x v="169"/>
    <x v="184"/>
    <x v="4"/>
    <n v="4"/>
    <x v="2"/>
  </r>
  <r>
    <x v="0"/>
    <x v="21"/>
    <x v="33"/>
    <x v="70"/>
    <x v="4"/>
    <x v="1"/>
    <x v="129"/>
    <x v="185"/>
    <x v="4"/>
    <n v="4"/>
    <x v="2"/>
  </r>
  <r>
    <x v="0"/>
    <x v="21"/>
    <x v="33"/>
    <x v="70"/>
    <x v="8"/>
    <x v="3"/>
    <x v="170"/>
    <x v="186"/>
    <x v="4"/>
    <n v="4"/>
    <x v="2"/>
  </r>
  <r>
    <x v="0"/>
    <x v="21"/>
    <x v="33"/>
    <x v="68"/>
    <x v="19"/>
    <x v="3"/>
    <x v="171"/>
    <x v="187"/>
    <x v="4"/>
    <n v="4"/>
    <x v="2"/>
  </r>
  <r>
    <x v="0"/>
    <x v="21"/>
    <x v="33"/>
    <x v="68"/>
    <x v="1"/>
    <x v="3"/>
    <x v="172"/>
    <x v="188"/>
    <x v="4"/>
    <n v="4"/>
    <x v="2"/>
  </r>
  <r>
    <x v="0"/>
    <x v="21"/>
    <x v="33"/>
    <x v="69"/>
    <x v="9"/>
    <x v="1"/>
    <x v="173"/>
    <x v="189"/>
    <x v="4"/>
    <n v="4"/>
    <x v="2"/>
  </r>
  <r>
    <x v="0"/>
    <x v="21"/>
    <x v="33"/>
    <x v="70"/>
    <x v="3"/>
    <x v="1"/>
    <x v="174"/>
    <x v="186"/>
    <x v="4"/>
    <n v="4"/>
    <x v="2"/>
  </r>
  <r>
    <x v="0"/>
    <x v="21"/>
    <x v="33"/>
    <x v="70"/>
    <x v="1"/>
    <x v="3"/>
    <x v="174"/>
    <x v="190"/>
    <x v="4"/>
    <n v="4"/>
    <x v="2"/>
  </r>
  <r>
    <x v="0"/>
    <x v="5"/>
    <x v="33"/>
    <x v="71"/>
    <x v="24"/>
    <x v="1"/>
    <x v="174"/>
    <x v="191"/>
    <x v="8"/>
    <n v="4"/>
    <x v="1"/>
  </r>
  <r>
    <x v="0"/>
    <x v="21"/>
    <x v="33"/>
    <x v="69"/>
    <x v="1"/>
    <x v="0"/>
    <x v="37"/>
    <x v="192"/>
    <x v="4"/>
    <n v="4"/>
    <x v="2"/>
  </r>
  <r>
    <x v="0"/>
    <x v="5"/>
    <x v="33"/>
    <x v="71"/>
    <x v="28"/>
    <x v="3"/>
    <x v="175"/>
    <x v="193"/>
    <x v="8"/>
    <n v="4"/>
    <x v="1"/>
  </r>
  <r>
    <x v="0"/>
    <x v="21"/>
    <x v="33"/>
    <x v="69"/>
    <x v="11"/>
    <x v="2"/>
    <x v="137"/>
    <x v="194"/>
    <x v="4"/>
    <n v="4"/>
    <x v="2"/>
  </r>
  <r>
    <x v="0"/>
    <x v="21"/>
    <x v="33"/>
    <x v="68"/>
    <x v="7"/>
    <x v="2"/>
    <x v="176"/>
    <x v="195"/>
    <x v="4"/>
    <n v="4"/>
    <x v="2"/>
  </r>
  <r>
    <x v="0"/>
    <x v="21"/>
    <x v="33"/>
    <x v="68"/>
    <x v="22"/>
    <x v="5"/>
    <x v="54"/>
    <x v="196"/>
    <x v="4"/>
    <n v="4"/>
    <x v="2"/>
  </r>
  <r>
    <x v="0"/>
    <x v="21"/>
    <x v="33"/>
    <x v="72"/>
    <x v="1"/>
    <x v="0"/>
    <x v="88"/>
    <x v="110"/>
    <x v="4"/>
    <n v="4"/>
    <x v="2"/>
  </r>
  <r>
    <x v="0"/>
    <x v="21"/>
    <x v="33"/>
    <x v="73"/>
    <x v="1"/>
    <x v="0"/>
    <x v="102"/>
    <x v="6"/>
    <x v="4"/>
    <n v="4"/>
    <x v="2"/>
  </r>
  <r>
    <x v="0"/>
    <x v="21"/>
    <x v="33"/>
    <x v="70"/>
    <x v="7"/>
    <x v="2"/>
    <x v="82"/>
    <x v="197"/>
    <x v="4"/>
    <n v="4"/>
    <x v="2"/>
  </r>
  <r>
    <x v="0"/>
    <x v="21"/>
    <x v="33"/>
    <x v="68"/>
    <x v="2"/>
    <x v="7"/>
    <x v="38"/>
    <x v="198"/>
    <x v="4"/>
    <n v="4"/>
    <x v="2"/>
  </r>
  <r>
    <x v="0"/>
    <x v="21"/>
    <x v="33"/>
    <x v="67"/>
    <x v="6"/>
    <x v="1"/>
    <x v="39"/>
    <x v="199"/>
    <x v="4"/>
    <n v="4"/>
    <x v="2"/>
  </r>
  <r>
    <x v="0"/>
    <x v="1"/>
    <x v="34"/>
    <x v="74"/>
    <x v="1"/>
    <x v="4"/>
    <x v="177"/>
    <x v="200"/>
    <x v="1"/>
    <n v="5"/>
    <x v="1"/>
  </r>
  <r>
    <x v="0"/>
    <x v="1"/>
    <x v="34"/>
    <x v="74"/>
    <x v="2"/>
    <x v="0"/>
    <x v="178"/>
    <x v="201"/>
    <x v="1"/>
    <s v="NA"/>
    <x v="0"/>
  </r>
  <r>
    <x v="0"/>
    <x v="1"/>
    <x v="34"/>
    <x v="74"/>
    <x v="7"/>
    <x v="4"/>
    <x v="179"/>
    <x v="202"/>
    <x v="1"/>
    <n v="5"/>
    <x v="1"/>
  </r>
  <r>
    <x v="0"/>
    <x v="1"/>
    <x v="34"/>
    <x v="75"/>
    <x v="1"/>
    <x v="3"/>
    <x v="180"/>
    <x v="203"/>
    <x v="1"/>
    <n v="5"/>
    <x v="1"/>
  </r>
  <r>
    <x v="0"/>
    <x v="1"/>
    <x v="34"/>
    <x v="74"/>
    <x v="6"/>
    <x v="4"/>
    <x v="181"/>
    <x v="204"/>
    <x v="1"/>
    <n v="5"/>
    <x v="1"/>
  </r>
  <r>
    <x v="0"/>
    <x v="1"/>
    <x v="34"/>
    <x v="75"/>
    <x v="8"/>
    <x v="0"/>
    <x v="182"/>
    <x v="205"/>
    <x v="1"/>
    <n v="5"/>
    <x v="1"/>
  </r>
  <r>
    <x v="0"/>
    <x v="1"/>
    <x v="34"/>
    <x v="76"/>
    <x v="11"/>
    <x v="3"/>
    <x v="183"/>
    <x v="206"/>
    <x v="1"/>
    <s v="NA"/>
    <x v="0"/>
  </r>
  <r>
    <x v="0"/>
    <x v="1"/>
    <x v="34"/>
    <x v="75"/>
    <x v="7"/>
    <x v="1"/>
    <x v="184"/>
    <x v="207"/>
    <x v="1"/>
    <n v="5"/>
    <x v="1"/>
  </r>
  <r>
    <x v="0"/>
    <x v="1"/>
    <x v="34"/>
    <x v="76"/>
    <x v="3"/>
    <x v="1"/>
    <x v="185"/>
    <x v="208"/>
    <x v="1"/>
    <n v="5"/>
    <x v="1"/>
  </r>
  <r>
    <x v="0"/>
    <x v="1"/>
    <x v="34"/>
    <x v="77"/>
    <x v="3"/>
    <x v="1"/>
    <x v="186"/>
    <x v="209"/>
    <x v="1"/>
    <n v="5"/>
    <x v="1"/>
  </r>
  <r>
    <x v="0"/>
    <x v="1"/>
    <x v="34"/>
    <x v="76"/>
    <x v="8"/>
    <x v="0"/>
    <x v="187"/>
    <x v="210"/>
    <x v="1"/>
    <n v="5"/>
    <x v="1"/>
  </r>
  <r>
    <x v="0"/>
    <x v="1"/>
    <x v="34"/>
    <x v="75"/>
    <x v="2"/>
    <x v="3"/>
    <x v="69"/>
    <x v="211"/>
    <x v="1"/>
    <n v="5"/>
    <x v="1"/>
  </r>
  <r>
    <x v="0"/>
    <x v="1"/>
    <x v="34"/>
    <x v="78"/>
    <x v="1"/>
    <x v="2"/>
    <x v="97"/>
    <x v="212"/>
    <x v="1"/>
    <n v="5"/>
    <x v="1"/>
  </r>
  <r>
    <x v="0"/>
    <x v="1"/>
    <x v="34"/>
    <x v="79"/>
    <x v="12"/>
    <x v="2"/>
    <x v="98"/>
    <x v="213"/>
    <x v="1"/>
    <n v="5"/>
    <x v="1"/>
  </r>
  <r>
    <x v="0"/>
    <x v="1"/>
    <x v="34"/>
    <x v="77"/>
    <x v="1"/>
    <x v="2"/>
    <x v="188"/>
    <x v="123"/>
    <x v="1"/>
    <n v="5"/>
    <x v="1"/>
  </r>
  <r>
    <x v="0"/>
    <x v="1"/>
    <x v="34"/>
    <x v="78"/>
    <x v="3"/>
    <x v="0"/>
    <x v="172"/>
    <x v="214"/>
    <x v="1"/>
    <n v="5"/>
    <x v="1"/>
  </r>
  <r>
    <x v="0"/>
    <x v="1"/>
    <x v="35"/>
    <x v="80"/>
    <x v="8"/>
    <x v="4"/>
    <x v="189"/>
    <x v="215"/>
    <x v="1"/>
    <n v="5"/>
    <x v="1"/>
  </r>
  <r>
    <x v="0"/>
    <x v="1"/>
    <x v="35"/>
    <x v="80"/>
    <x v="1"/>
    <x v="0"/>
    <x v="190"/>
    <x v="4"/>
    <x v="1"/>
    <n v="5"/>
    <x v="1"/>
  </r>
  <r>
    <x v="0"/>
    <x v="1"/>
    <x v="36"/>
    <x v="81"/>
    <x v="1"/>
    <x v="3"/>
    <x v="160"/>
    <x v="216"/>
    <x v="1"/>
    <n v="5"/>
    <x v="1"/>
  </r>
  <r>
    <x v="0"/>
    <x v="1"/>
    <x v="36"/>
    <x v="81"/>
    <x v="7"/>
    <x v="0"/>
    <x v="172"/>
    <x v="144"/>
    <x v="1"/>
    <n v="5"/>
    <x v="1"/>
  </r>
  <r>
    <x v="0"/>
    <x v="22"/>
    <x v="37"/>
    <x v="82"/>
    <x v="7"/>
    <x v="4"/>
    <x v="191"/>
    <x v="217"/>
    <x v="3"/>
    <n v="4"/>
    <x v="1"/>
  </r>
  <r>
    <x v="0"/>
    <x v="22"/>
    <x v="37"/>
    <x v="83"/>
    <x v="7"/>
    <x v="3"/>
    <x v="192"/>
    <x v="218"/>
    <x v="9"/>
    <n v="5"/>
    <x v="1"/>
  </r>
  <r>
    <x v="0"/>
    <x v="22"/>
    <x v="37"/>
    <x v="83"/>
    <x v="2"/>
    <x v="3"/>
    <x v="193"/>
    <x v="219"/>
    <x v="9"/>
    <n v="5"/>
    <x v="1"/>
  </r>
  <r>
    <x v="0"/>
    <x v="22"/>
    <x v="37"/>
    <x v="82"/>
    <x v="6"/>
    <x v="4"/>
    <x v="194"/>
    <x v="220"/>
    <x v="3"/>
    <n v="4"/>
    <x v="1"/>
  </r>
  <r>
    <x v="0"/>
    <x v="22"/>
    <x v="37"/>
    <x v="83"/>
    <x v="6"/>
    <x v="3"/>
    <x v="195"/>
    <x v="221"/>
    <x v="9"/>
    <n v="5"/>
    <x v="1"/>
  </r>
  <r>
    <x v="0"/>
    <x v="19"/>
    <x v="38"/>
    <x v="84"/>
    <x v="6"/>
    <x v="0"/>
    <x v="196"/>
    <x v="222"/>
    <x v="3"/>
    <n v="4"/>
    <x v="1"/>
  </r>
  <r>
    <x v="0"/>
    <x v="23"/>
    <x v="38"/>
    <x v="85"/>
    <x v="1"/>
    <x v="0"/>
    <x v="147"/>
    <x v="222"/>
    <x v="3"/>
    <n v="4"/>
    <x v="1"/>
  </r>
  <r>
    <x v="0"/>
    <x v="24"/>
    <x v="39"/>
    <x v="86"/>
    <x v="6"/>
    <x v="0"/>
    <x v="197"/>
    <x v="223"/>
    <x v="0"/>
    <s v="NA"/>
    <x v="0"/>
  </r>
  <r>
    <x v="0"/>
    <x v="7"/>
    <x v="40"/>
    <x v="87"/>
    <x v="2"/>
    <x v="0"/>
    <x v="175"/>
    <x v="224"/>
    <x v="11"/>
    <n v="3"/>
    <x v="1"/>
  </r>
  <r>
    <x v="0"/>
    <x v="1"/>
    <x v="41"/>
    <x v="88"/>
    <x v="1"/>
    <x v="3"/>
    <x v="198"/>
    <x v="225"/>
    <x v="1"/>
    <n v="5"/>
    <x v="1"/>
  </r>
  <r>
    <x v="0"/>
    <x v="1"/>
    <x v="41"/>
    <x v="88"/>
    <x v="7"/>
    <x v="3"/>
    <x v="199"/>
    <x v="226"/>
    <x v="1"/>
    <s v="NA"/>
    <x v="0"/>
  </r>
  <r>
    <x v="0"/>
    <x v="1"/>
    <x v="41"/>
    <x v="88"/>
    <x v="2"/>
    <x v="3"/>
    <x v="200"/>
    <x v="227"/>
    <x v="1"/>
    <s v="NA"/>
    <x v="0"/>
  </r>
  <r>
    <x v="0"/>
    <x v="0"/>
    <x v="42"/>
    <x v="89"/>
    <x v="6"/>
    <x v="0"/>
    <x v="201"/>
    <x v="228"/>
    <x v="0"/>
    <s v="NA"/>
    <x v="0"/>
  </r>
  <r>
    <x v="0"/>
    <x v="0"/>
    <x v="42"/>
    <x v="89"/>
    <x v="0"/>
    <x v="0"/>
    <x v="137"/>
    <x v="229"/>
    <x v="0"/>
    <s v="NA"/>
    <x v="0"/>
  </r>
  <r>
    <x v="0"/>
    <x v="9"/>
    <x v="43"/>
    <x v="90"/>
    <x v="20"/>
    <x v="0"/>
    <x v="41"/>
    <x v="230"/>
    <x v="3"/>
    <n v="4"/>
    <x v="1"/>
  </r>
  <r>
    <x v="0"/>
    <x v="9"/>
    <x v="43"/>
    <x v="91"/>
    <x v="1"/>
    <x v="3"/>
    <x v="133"/>
    <x v="231"/>
    <x v="3"/>
    <n v="4"/>
    <x v="1"/>
  </r>
  <r>
    <x v="0"/>
    <x v="5"/>
    <x v="44"/>
    <x v="92"/>
    <x v="6"/>
    <x v="3"/>
    <x v="176"/>
    <x v="232"/>
    <x v="8"/>
    <n v="4"/>
    <x v="1"/>
  </r>
  <r>
    <x v="0"/>
    <x v="5"/>
    <x v="45"/>
    <x v="93"/>
    <x v="7"/>
    <x v="0"/>
    <x v="47"/>
    <x v="46"/>
    <x v="8"/>
    <n v="4"/>
    <x v="1"/>
  </r>
  <r>
    <x v="0"/>
    <x v="5"/>
    <x v="45"/>
    <x v="94"/>
    <x v="8"/>
    <x v="3"/>
    <x v="138"/>
    <x v="233"/>
    <x v="8"/>
    <n v="4"/>
    <x v="1"/>
  </r>
  <r>
    <x v="0"/>
    <x v="5"/>
    <x v="45"/>
    <x v="93"/>
    <x v="18"/>
    <x v="3"/>
    <x v="81"/>
    <x v="199"/>
    <x v="8"/>
    <n v="4"/>
    <x v="1"/>
  </r>
  <r>
    <x v="0"/>
    <x v="25"/>
    <x v="46"/>
    <x v="95"/>
    <x v="25"/>
    <x v="0"/>
    <x v="132"/>
    <x v="234"/>
    <x v="14"/>
    <n v="4"/>
    <x v="1"/>
  </r>
  <r>
    <x v="0"/>
    <x v="26"/>
    <x v="47"/>
    <x v="96"/>
    <x v="0"/>
    <x v="4"/>
    <x v="202"/>
    <x v="235"/>
    <x v="0"/>
    <s v="NA"/>
    <x v="0"/>
  </r>
  <r>
    <x v="0"/>
    <x v="23"/>
    <x v="48"/>
    <x v="97"/>
    <x v="7"/>
    <x v="4"/>
    <x v="203"/>
    <x v="236"/>
    <x v="19"/>
    <n v="5"/>
    <x v="1"/>
  </r>
  <r>
    <x v="0"/>
    <x v="23"/>
    <x v="48"/>
    <x v="97"/>
    <x v="6"/>
    <x v="0"/>
    <x v="80"/>
    <x v="237"/>
    <x v="19"/>
    <n v="5"/>
    <x v="1"/>
  </r>
  <r>
    <x v="0"/>
    <x v="23"/>
    <x v="48"/>
    <x v="98"/>
    <x v="3"/>
    <x v="3"/>
    <x v="40"/>
    <x v="238"/>
    <x v="19"/>
    <n v="5"/>
    <x v="1"/>
  </r>
  <r>
    <x v="0"/>
    <x v="27"/>
    <x v="49"/>
    <x v="99"/>
    <x v="25"/>
    <x v="5"/>
    <x v="99"/>
    <x v="239"/>
    <x v="14"/>
    <n v="4"/>
    <x v="1"/>
  </r>
  <r>
    <x v="0"/>
    <x v="4"/>
    <x v="50"/>
    <x v="100"/>
    <x v="7"/>
    <x v="3"/>
    <x v="204"/>
    <x v="240"/>
    <x v="0"/>
    <s v="NA"/>
    <x v="0"/>
  </r>
  <r>
    <x v="0"/>
    <x v="28"/>
    <x v="51"/>
    <x v="101"/>
    <x v="3"/>
    <x v="0"/>
    <x v="205"/>
    <x v="241"/>
    <x v="2"/>
    <n v="3"/>
    <x v="1"/>
  </r>
  <r>
    <x v="0"/>
    <x v="28"/>
    <x v="51"/>
    <x v="101"/>
    <x v="2"/>
    <x v="1"/>
    <x v="206"/>
    <x v="242"/>
    <x v="2"/>
    <n v="3"/>
    <x v="1"/>
  </r>
  <r>
    <x v="0"/>
    <x v="28"/>
    <x v="51"/>
    <x v="101"/>
    <x v="6"/>
    <x v="1"/>
    <x v="207"/>
    <x v="243"/>
    <x v="2"/>
    <n v="3"/>
    <x v="1"/>
  </r>
  <r>
    <x v="0"/>
    <x v="28"/>
    <x v="51"/>
    <x v="101"/>
    <x v="0"/>
    <x v="1"/>
    <x v="208"/>
    <x v="244"/>
    <x v="2"/>
    <n v="3"/>
    <x v="1"/>
  </r>
  <r>
    <x v="0"/>
    <x v="5"/>
    <x v="52"/>
    <x v="102"/>
    <x v="8"/>
    <x v="0"/>
    <x v="209"/>
    <x v="245"/>
    <x v="8"/>
    <s v="NA"/>
    <x v="0"/>
  </r>
  <r>
    <x v="0"/>
    <x v="5"/>
    <x v="52"/>
    <x v="102"/>
    <x v="3"/>
    <x v="0"/>
    <x v="210"/>
    <x v="246"/>
    <x v="8"/>
    <s v="NA"/>
    <x v="0"/>
  </r>
  <r>
    <x v="0"/>
    <x v="5"/>
    <x v="52"/>
    <x v="102"/>
    <x v="1"/>
    <x v="3"/>
    <x v="211"/>
    <x v="247"/>
    <x v="8"/>
    <n v="4"/>
    <x v="1"/>
  </r>
  <r>
    <x v="0"/>
    <x v="5"/>
    <x v="52"/>
    <x v="103"/>
    <x v="8"/>
    <x v="1"/>
    <x v="212"/>
    <x v="248"/>
    <x v="8"/>
    <n v="4"/>
    <x v="1"/>
  </r>
  <r>
    <x v="0"/>
    <x v="5"/>
    <x v="52"/>
    <x v="103"/>
    <x v="9"/>
    <x v="3"/>
    <x v="213"/>
    <x v="249"/>
    <x v="8"/>
    <n v="4"/>
    <x v="1"/>
  </r>
  <r>
    <x v="0"/>
    <x v="5"/>
    <x v="52"/>
    <x v="103"/>
    <x v="3"/>
    <x v="1"/>
    <x v="214"/>
    <x v="250"/>
    <x v="8"/>
    <n v="4"/>
    <x v="1"/>
  </r>
  <r>
    <x v="0"/>
    <x v="5"/>
    <x v="52"/>
    <x v="103"/>
    <x v="1"/>
    <x v="1"/>
    <x v="215"/>
    <x v="5"/>
    <x v="8"/>
    <n v="4"/>
    <x v="1"/>
  </r>
  <r>
    <x v="0"/>
    <x v="5"/>
    <x v="52"/>
    <x v="102"/>
    <x v="7"/>
    <x v="3"/>
    <x v="216"/>
    <x v="251"/>
    <x v="8"/>
    <n v="4"/>
    <x v="1"/>
  </r>
  <r>
    <x v="0"/>
    <x v="5"/>
    <x v="52"/>
    <x v="102"/>
    <x v="2"/>
    <x v="0"/>
    <x v="217"/>
    <x v="43"/>
    <x v="8"/>
    <n v="4"/>
    <x v="1"/>
  </r>
  <r>
    <x v="0"/>
    <x v="5"/>
    <x v="52"/>
    <x v="103"/>
    <x v="7"/>
    <x v="2"/>
    <x v="136"/>
    <x v="252"/>
    <x v="8"/>
    <n v="4"/>
    <x v="1"/>
  </r>
  <r>
    <x v="0"/>
    <x v="5"/>
    <x v="53"/>
    <x v="104"/>
    <x v="3"/>
    <x v="3"/>
    <x v="43"/>
    <x v="253"/>
    <x v="8"/>
    <n v="4"/>
    <x v="1"/>
  </r>
  <r>
    <x v="0"/>
    <x v="5"/>
    <x v="54"/>
    <x v="105"/>
    <x v="5"/>
    <x v="0"/>
    <x v="187"/>
    <x v="254"/>
    <x v="8"/>
    <n v="4"/>
    <x v="1"/>
  </r>
  <r>
    <x v="0"/>
    <x v="5"/>
    <x v="54"/>
    <x v="106"/>
    <x v="28"/>
    <x v="1"/>
    <x v="218"/>
    <x v="255"/>
    <x v="8"/>
    <n v="4"/>
    <x v="1"/>
  </r>
  <r>
    <x v="0"/>
    <x v="29"/>
    <x v="55"/>
    <x v="107"/>
    <x v="7"/>
    <x v="0"/>
    <x v="219"/>
    <x v="256"/>
    <x v="3"/>
    <n v="4"/>
    <x v="1"/>
  </r>
  <r>
    <x v="0"/>
    <x v="19"/>
    <x v="56"/>
    <x v="108"/>
    <x v="0"/>
    <x v="4"/>
    <x v="220"/>
    <x v="257"/>
    <x v="0"/>
    <s v="NA"/>
    <x v="0"/>
  </r>
  <r>
    <x v="0"/>
    <x v="30"/>
    <x v="57"/>
    <x v="109"/>
    <x v="2"/>
    <x v="0"/>
    <x v="13"/>
    <x v="258"/>
    <x v="0"/>
    <s v="NA"/>
    <x v="0"/>
  </r>
  <r>
    <x v="0"/>
    <x v="31"/>
    <x v="58"/>
    <x v="110"/>
    <x v="11"/>
    <x v="0"/>
    <x v="221"/>
    <x v="259"/>
    <x v="20"/>
    <n v="5"/>
    <x v="1"/>
  </r>
  <r>
    <x v="0"/>
    <x v="28"/>
    <x v="58"/>
    <x v="111"/>
    <x v="2"/>
    <x v="0"/>
    <x v="86"/>
    <x v="260"/>
    <x v="2"/>
    <n v="3"/>
    <x v="1"/>
  </r>
  <r>
    <x v="0"/>
    <x v="5"/>
    <x v="59"/>
    <x v="112"/>
    <x v="3"/>
    <x v="3"/>
    <x v="200"/>
    <x v="32"/>
    <x v="8"/>
    <s v="NA"/>
    <x v="0"/>
  </r>
  <r>
    <x v="0"/>
    <x v="5"/>
    <x v="59"/>
    <x v="112"/>
    <x v="5"/>
    <x v="3"/>
    <x v="222"/>
    <x v="74"/>
    <x v="8"/>
    <n v="4"/>
    <x v="1"/>
  </r>
  <r>
    <x v="0"/>
    <x v="5"/>
    <x v="59"/>
    <x v="112"/>
    <x v="9"/>
    <x v="0"/>
    <x v="223"/>
    <x v="74"/>
    <x v="8"/>
    <s v="NA"/>
    <x v="0"/>
  </r>
  <r>
    <x v="0"/>
    <x v="5"/>
    <x v="59"/>
    <x v="112"/>
    <x v="8"/>
    <x v="0"/>
    <x v="224"/>
    <x v="261"/>
    <x v="8"/>
    <s v="NA"/>
    <x v="0"/>
  </r>
  <r>
    <x v="0"/>
    <x v="5"/>
    <x v="59"/>
    <x v="112"/>
    <x v="1"/>
    <x v="3"/>
    <x v="225"/>
    <x v="262"/>
    <x v="8"/>
    <n v="4"/>
    <x v="1"/>
  </r>
  <r>
    <x v="0"/>
    <x v="5"/>
    <x v="59"/>
    <x v="113"/>
    <x v="4"/>
    <x v="5"/>
    <x v="226"/>
    <x v="263"/>
    <x v="8"/>
    <n v="4"/>
    <x v="1"/>
  </r>
  <r>
    <x v="0"/>
    <x v="5"/>
    <x v="59"/>
    <x v="113"/>
    <x v="5"/>
    <x v="2"/>
    <x v="227"/>
    <x v="264"/>
    <x v="8"/>
    <n v="4"/>
    <x v="1"/>
  </r>
  <r>
    <x v="0"/>
    <x v="5"/>
    <x v="59"/>
    <x v="112"/>
    <x v="4"/>
    <x v="3"/>
    <x v="228"/>
    <x v="265"/>
    <x v="8"/>
    <n v="4"/>
    <x v="1"/>
  </r>
  <r>
    <x v="0"/>
    <x v="5"/>
    <x v="59"/>
    <x v="112"/>
    <x v="7"/>
    <x v="1"/>
    <x v="229"/>
    <x v="262"/>
    <x v="8"/>
    <n v="4"/>
    <x v="1"/>
  </r>
  <r>
    <x v="0"/>
    <x v="5"/>
    <x v="59"/>
    <x v="114"/>
    <x v="2"/>
    <x v="1"/>
    <x v="230"/>
    <x v="266"/>
    <x v="7"/>
    <n v="3"/>
    <x v="1"/>
  </r>
  <r>
    <x v="0"/>
    <x v="5"/>
    <x v="59"/>
    <x v="113"/>
    <x v="8"/>
    <x v="2"/>
    <x v="231"/>
    <x v="267"/>
    <x v="8"/>
    <n v="4"/>
    <x v="1"/>
  </r>
  <r>
    <x v="0"/>
    <x v="5"/>
    <x v="59"/>
    <x v="115"/>
    <x v="4"/>
    <x v="3"/>
    <x v="232"/>
    <x v="268"/>
    <x v="8"/>
    <n v="4"/>
    <x v="1"/>
  </r>
  <r>
    <x v="0"/>
    <x v="5"/>
    <x v="59"/>
    <x v="113"/>
    <x v="3"/>
    <x v="2"/>
    <x v="233"/>
    <x v="269"/>
    <x v="8"/>
    <n v="4"/>
    <x v="1"/>
  </r>
  <r>
    <x v="0"/>
    <x v="5"/>
    <x v="59"/>
    <x v="115"/>
    <x v="5"/>
    <x v="0"/>
    <x v="234"/>
    <x v="270"/>
    <x v="8"/>
    <n v="4"/>
    <x v="1"/>
  </r>
  <r>
    <x v="0"/>
    <x v="5"/>
    <x v="59"/>
    <x v="113"/>
    <x v="18"/>
    <x v="5"/>
    <x v="166"/>
    <x v="271"/>
    <x v="8"/>
    <n v="4"/>
    <x v="1"/>
  </r>
  <r>
    <x v="0"/>
    <x v="5"/>
    <x v="59"/>
    <x v="112"/>
    <x v="12"/>
    <x v="3"/>
    <x v="75"/>
    <x v="74"/>
    <x v="8"/>
    <n v="4"/>
    <x v="1"/>
  </r>
  <r>
    <x v="0"/>
    <x v="5"/>
    <x v="59"/>
    <x v="113"/>
    <x v="1"/>
    <x v="1"/>
    <x v="10"/>
    <x v="272"/>
    <x v="8"/>
    <n v="4"/>
    <x v="1"/>
  </r>
  <r>
    <x v="0"/>
    <x v="5"/>
    <x v="59"/>
    <x v="112"/>
    <x v="2"/>
    <x v="0"/>
    <x v="172"/>
    <x v="262"/>
    <x v="8"/>
    <n v="4"/>
    <x v="1"/>
  </r>
  <r>
    <x v="0"/>
    <x v="5"/>
    <x v="59"/>
    <x v="116"/>
    <x v="8"/>
    <x v="0"/>
    <x v="86"/>
    <x v="273"/>
    <x v="8"/>
    <n v="4"/>
    <x v="1"/>
  </r>
  <r>
    <x v="0"/>
    <x v="5"/>
    <x v="59"/>
    <x v="117"/>
    <x v="8"/>
    <x v="3"/>
    <x v="235"/>
    <x v="274"/>
    <x v="7"/>
    <n v="3"/>
    <x v="1"/>
  </r>
  <r>
    <x v="0"/>
    <x v="5"/>
    <x v="59"/>
    <x v="112"/>
    <x v="6"/>
    <x v="3"/>
    <x v="38"/>
    <x v="275"/>
    <x v="8"/>
    <n v="4"/>
    <x v="1"/>
  </r>
  <r>
    <x v="0"/>
    <x v="1"/>
    <x v="60"/>
    <x v="118"/>
    <x v="1"/>
    <x v="3"/>
    <x v="236"/>
    <x v="276"/>
    <x v="1"/>
    <s v="NA"/>
    <x v="0"/>
  </r>
  <r>
    <x v="0"/>
    <x v="1"/>
    <x v="60"/>
    <x v="118"/>
    <x v="4"/>
    <x v="0"/>
    <x v="237"/>
    <x v="277"/>
    <x v="1"/>
    <n v="5"/>
    <x v="1"/>
  </r>
  <r>
    <x v="0"/>
    <x v="31"/>
    <x v="61"/>
    <x v="119"/>
    <x v="8"/>
    <x v="0"/>
    <x v="149"/>
    <x v="278"/>
    <x v="20"/>
    <n v="5"/>
    <x v="1"/>
  </r>
  <r>
    <x v="0"/>
    <x v="31"/>
    <x v="61"/>
    <x v="120"/>
    <x v="18"/>
    <x v="3"/>
    <x v="238"/>
    <x v="279"/>
    <x v="20"/>
    <n v="5"/>
    <x v="1"/>
  </r>
  <r>
    <x v="0"/>
    <x v="5"/>
    <x v="62"/>
    <x v="121"/>
    <x v="2"/>
    <x v="0"/>
    <x v="38"/>
    <x v="280"/>
    <x v="7"/>
    <n v="3"/>
    <x v="1"/>
  </r>
  <r>
    <x v="0"/>
    <x v="5"/>
    <x v="62"/>
    <x v="122"/>
    <x v="2"/>
    <x v="0"/>
    <x v="136"/>
    <x v="281"/>
    <x v="8"/>
    <n v="4"/>
    <x v="1"/>
  </r>
  <r>
    <x v="0"/>
    <x v="31"/>
    <x v="63"/>
    <x v="123"/>
    <x v="4"/>
    <x v="0"/>
    <x v="239"/>
    <x v="113"/>
    <x v="20"/>
    <s v="NA"/>
    <x v="0"/>
  </r>
  <r>
    <x v="0"/>
    <x v="31"/>
    <x v="63"/>
    <x v="123"/>
    <x v="8"/>
    <x v="0"/>
    <x v="210"/>
    <x v="282"/>
    <x v="20"/>
    <s v="NA"/>
    <x v="0"/>
  </r>
  <r>
    <x v="0"/>
    <x v="31"/>
    <x v="63"/>
    <x v="123"/>
    <x v="3"/>
    <x v="0"/>
    <x v="240"/>
    <x v="251"/>
    <x v="20"/>
    <n v="5"/>
    <x v="1"/>
  </r>
  <r>
    <x v="0"/>
    <x v="31"/>
    <x v="63"/>
    <x v="123"/>
    <x v="10"/>
    <x v="4"/>
    <x v="241"/>
    <x v="283"/>
    <x v="20"/>
    <n v="5"/>
    <x v="1"/>
  </r>
  <r>
    <x v="0"/>
    <x v="31"/>
    <x v="63"/>
    <x v="124"/>
    <x v="4"/>
    <x v="2"/>
    <x v="242"/>
    <x v="284"/>
    <x v="20"/>
    <n v="5"/>
    <x v="1"/>
  </r>
  <r>
    <x v="0"/>
    <x v="31"/>
    <x v="63"/>
    <x v="124"/>
    <x v="5"/>
    <x v="2"/>
    <x v="243"/>
    <x v="285"/>
    <x v="20"/>
    <n v="5"/>
    <x v="1"/>
  </r>
  <r>
    <x v="0"/>
    <x v="31"/>
    <x v="63"/>
    <x v="124"/>
    <x v="9"/>
    <x v="1"/>
    <x v="244"/>
    <x v="286"/>
    <x v="20"/>
    <n v="5"/>
    <x v="1"/>
  </r>
  <r>
    <x v="0"/>
    <x v="31"/>
    <x v="63"/>
    <x v="123"/>
    <x v="12"/>
    <x v="3"/>
    <x v="245"/>
    <x v="67"/>
    <x v="20"/>
    <s v="NA"/>
    <x v="0"/>
  </r>
  <r>
    <x v="0"/>
    <x v="31"/>
    <x v="63"/>
    <x v="123"/>
    <x v="1"/>
    <x v="0"/>
    <x v="12"/>
    <x v="287"/>
    <x v="20"/>
    <n v="5"/>
    <x v="1"/>
  </r>
  <r>
    <x v="0"/>
    <x v="31"/>
    <x v="63"/>
    <x v="124"/>
    <x v="10"/>
    <x v="1"/>
    <x v="87"/>
    <x v="288"/>
    <x v="20"/>
    <n v="5"/>
    <x v="1"/>
  </r>
  <r>
    <x v="0"/>
    <x v="31"/>
    <x v="63"/>
    <x v="124"/>
    <x v="8"/>
    <x v="2"/>
    <x v="246"/>
    <x v="289"/>
    <x v="20"/>
    <n v="5"/>
    <x v="1"/>
  </r>
  <r>
    <x v="0"/>
    <x v="31"/>
    <x v="63"/>
    <x v="124"/>
    <x v="18"/>
    <x v="5"/>
    <x v="148"/>
    <x v="288"/>
    <x v="20"/>
    <n v="5"/>
    <x v="1"/>
  </r>
  <r>
    <x v="0"/>
    <x v="31"/>
    <x v="63"/>
    <x v="124"/>
    <x v="12"/>
    <x v="5"/>
    <x v="149"/>
    <x v="290"/>
    <x v="20"/>
    <n v="5"/>
    <x v="1"/>
  </r>
  <r>
    <x v="0"/>
    <x v="31"/>
    <x v="63"/>
    <x v="124"/>
    <x v="20"/>
    <x v="3"/>
    <x v="89"/>
    <x v="79"/>
    <x v="20"/>
    <n v="5"/>
    <x v="1"/>
  </r>
  <r>
    <x v="0"/>
    <x v="26"/>
    <x v="64"/>
    <x v="125"/>
    <x v="15"/>
    <x v="0"/>
    <x v="247"/>
    <x v="291"/>
    <x v="3"/>
    <n v="4"/>
    <x v="1"/>
  </r>
  <r>
    <x v="0"/>
    <x v="32"/>
    <x v="64"/>
    <x v="126"/>
    <x v="2"/>
    <x v="0"/>
    <x v="79"/>
    <x v="292"/>
    <x v="18"/>
    <n v="4"/>
    <x v="1"/>
  </r>
  <r>
    <x v="0"/>
    <x v="1"/>
    <x v="65"/>
    <x v="2"/>
    <x v="8"/>
    <x v="3"/>
    <x v="122"/>
    <x v="293"/>
    <x v="1"/>
    <n v="5"/>
    <x v="1"/>
  </r>
  <r>
    <x v="0"/>
    <x v="19"/>
    <x v="66"/>
    <x v="127"/>
    <x v="6"/>
    <x v="0"/>
    <x v="79"/>
    <x v="92"/>
    <x v="3"/>
    <n v="4"/>
    <x v="1"/>
  </r>
  <r>
    <x v="0"/>
    <x v="33"/>
    <x v="67"/>
    <x v="128"/>
    <x v="7"/>
    <x v="0"/>
    <x v="248"/>
    <x v="294"/>
    <x v="6"/>
    <n v="4"/>
    <x v="1"/>
  </r>
  <r>
    <x v="0"/>
    <x v="34"/>
    <x v="68"/>
    <x v="129"/>
    <x v="0"/>
    <x v="0"/>
    <x v="38"/>
    <x v="295"/>
    <x v="0"/>
    <s v="NA"/>
    <x v="0"/>
  </r>
  <r>
    <x v="0"/>
    <x v="34"/>
    <x v="68"/>
    <x v="130"/>
    <x v="0"/>
    <x v="0"/>
    <x v="89"/>
    <x v="296"/>
    <x v="0"/>
    <s v="NA"/>
    <x v="0"/>
  </r>
  <r>
    <x v="0"/>
    <x v="35"/>
    <x v="69"/>
    <x v="131"/>
    <x v="7"/>
    <x v="0"/>
    <x v="249"/>
    <x v="297"/>
    <x v="3"/>
    <s v="NA"/>
    <x v="0"/>
  </r>
  <r>
    <x v="0"/>
    <x v="35"/>
    <x v="69"/>
    <x v="132"/>
    <x v="2"/>
    <x v="0"/>
    <x v="250"/>
    <x v="298"/>
    <x v="3"/>
    <n v="4"/>
    <x v="1"/>
  </r>
  <r>
    <x v="0"/>
    <x v="36"/>
    <x v="70"/>
    <x v="2"/>
    <x v="7"/>
    <x v="3"/>
    <x v="251"/>
    <x v="103"/>
    <x v="3"/>
    <n v="4"/>
    <x v="1"/>
  </r>
  <r>
    <x v="0"/>
    <x v="36"/>
    <x v="70"/>
    <x v="2"/>
    <x v="2"/>
    <x v="0"/>
    <x v="252"/>
    <x v="257"/>
    <x v="3"/>
    <n v="4"/>
    <x v="1"/>
  </r>
  <r>
    <x v="0"/>
    <x v="37"/>
    <x v="70"/>
    <x v="133"/>
    <x v="3"/>
    <x v="2"/>
    <x v="86"/>
    <x v="299"/>
    <x v="3"/>
    <n v="4"/>
    <x v="1"/>
  </r>
  <r>
    <x v="0"/>
    <x v="36"/>
    <x v="70"/>
    <x v="2"/>
    <x v="6"/>
    <x v="3"/>
    <x v="0"/>
    <x v="91"/>
    <x v="3"/>
    <n v="4"/>
    <x v="1"/>
  </r>
  <r>
    <x v="0"/>
    <x v="37"/>
    <x v="70"/>
    <x v="133"/>
    <x v="7"/>
    <x v="2"/>
    <x v="43"/>
    <x v="103"/>
    <x v="3"/>
    <n v="4"/>
    <x v="1"/>
  </r>
  <r>
    <x v="0"/>
    <x v="5"/>
    <x v="71"/>
    <x v="134"/>
    <x v="3"/>
    <x v="4"/>
    <x v="253"/>
    <x v="300"/>
    <x v="8"/>
    <n v="4"/>
    <x v="1"/>
  </r>
  <r>
    <x v="0"/>
    <x v="5"/>
    <x v="71"/>
    <x v="135"/>
    <x v="9"/>
    <x v="3"/>
    <x v="254"/>
    <x v="4"/>
    <x v="8"/>
    <n v="4"/>
    <x v="1"/>
  </r>
  <r>
    <x v="0"/>
    <x v="5"/>
    <x v="71"/>
    <x v="135"/>
    <x v="23"/>
    <x v="0"/>
    <x v="166"/>
    <x v="301"/>
    <x v="8"/>
    <n v="4"/>
    <x v="1"/>
  </r>
  <r>
    <x v="0"/>
    <x v="5"/>
    <x v="71"/>
    <x v="136"/>
    <x v="1"/>
    <x v="5"/>
    <x v="53"/>
    <x v="302"/>
    <x v="8"/>
    <n v="4"/>
    <x v="1"/>
  </r>
  <r>
    <x v="0"/>
    <x v="38"/>
    <x v="71"/>
    <x v="137"/>
    <x v="7"/>
    <x v="3"/>
    <x v="196"/>
    <x v="303"/>
    <x v="8"/>
    <n v="4"/>
    <x v="1"/>
  </r>
  <r>
    <x v="0"/>
    <x v="5"/>
    <x v="71"/>
    <x v="38"/>
    <x v="8"/>
    <x v="0"/>
    <x v="82"/>
    <x v="144"/>
    <x v="9"/>
    <n v="5"/>
    <x v="1"/>
  </r>
  <r>
    <x v="0"/>
    <x v="38"/>
    <x v="71"/>
    <x v="138"/>
    <x v="7"/>
    <x v="1"/>
    <x v="43"/>
    <x v="304"/>
    <x v="8"/>
    <n v="4"/>
    <x v="1"/>
  </r>
  <r>
    <x v="0"/>
    <x v="5"/>
    <x v="71"/>
    <x v="139"/>
    <x v="4"/>
    <x v="0"/>
    <x v="40"/>
    <x v="104"/>
    <x v="8"/>
    <n v="4"/>
    <x v="1"/>
  </r>
  <r>
    <x v="0"/>
    <x v="39"/>
    <x v="72"/>
    <x v="140"/>
    <x v="7"/>
    <x v="0"/>
    <x v="151"/>
    <x v="305"/>
    <x v="9"/>
    <n v="5"/>
    <x v="1"/>
  </r>
  <r>
    <x v="0"/>
    <x v="14"/>
    <x v="72"/>
    <x v="141"/>
    <x v="10"/>
    <x v="2"/>
    <x v="136"/>
    <x v="306"/>
    <x v="3"/>
    <n v="4"/>
    <x v="1"/>
  </r>
  <r>
    <x v="0"/>
    <x v="13"/>
    <x v="73"/>
    <x v="142"/>
    <x v="25"/>
    <x v="0"/>
    <x v="174"/>
    <x v="238"/>
    <x v="14"/>
    <n v="4"/>
    <x v="1"/>
  </r>
  <r>
    <x v="0"/>
    <x v="1"/>
    <x v="74"/>
    <x v="143"/>
    <x v="3"/>
    <x v="0"/>
    <x v="81"/>
    <x v="295"/>
    <x v="1"/>
    <n v="5"/>
    <x v="1"/>
  </r>
  <r>
    <x v="0"/>
    <x v="1"/>
    <x v="75"/>
    <x v="144"/>
    <x v="3"/>
    <x v="3"/>
    <x v="101"/>
    <x v="282"/>
    <x v="1"/>
    <n v="5"/>
    <x v="1"/>
  </r>
  <r>
    <x v="0"/>
    <x v="40"/>
    <x v="76"/>
    <x v="145"/>
    <x v="7"/>
    <x v="0"/>
    <x v="255"/>
    <x v="307"/>
    <x v="9"/>
    <n v="5"/>
    <x v="1"/>
  </r>
  <r>
    <x v="0"/>
    <x v="5"/>
    <x v="77"/>
    <x v="146"/>
    <x v="8"/>
    <x v="3"/>
    <x v="204"/>
    <x v="144"/>
    <x v="8"/>
    <n v="4"/>
    <x v="1"/>
  </r>
  <r>
    <x v="0"/>
    <x v="6"/>
    <x v="78"/>
    <x v="147"/>
    <x v="1"/>
    <x v="3"/>
    <x v="99"/>
    <x v="308"/>
    <x v="10"/>
    <n v="4"/>
    <x v="1"/>
  </r>
  <r>
    <x v="0"/>
    <x v="6"/>
    <x v="78"/>
    <x v="147"/>
    <x v="7"/>
    <x v="3"/>
    <x v="144"/>
    <x v="9"/>
    <x v="10"/>
    <n v="4"/>
    <x v="1"/>
  </r>
  <r>
    <x v="0"/>
    <x v="6"/>
    <x v="78"/>
    <x v="147"/>
    <x v="11"/>
    <x v="3"/>
    <x v="204"/>
    <x v="309"/>
    <x v="10"/>
    <n v="4"/>
    <x v="1"/>
  </r>
  <r>
    <x v="0"/>
    <x v="6"/>
    <x v="78"/>
    <x v="147"/>
    <x v="13"/>
    <x v="1"/>
    <x v="40"/>
    <x v="309"/>
    <x v="10"/>
    <s v="NA"/>
    <x v="0"/>
  </r>
  <r>
    <x v="0"/>
    <x v="4"/>
    <x v="79"/>
    <x v="148"/>
    <x v="2"/>
    <x v="0"/>
    <x v="35"/>
    <x v="310"/>
    <x v="3"/>
    <n v="4"/>
    <x v="1"/>
  </r>
  <r>
    <x v="0"/>
    <x v="41"/>
    <x v="80"/>
    <x v="149"/>
    <x v="8"/>
    <x v="3"/>
    <x v="256"/>
    <x v="311"/>
    <x v="3"/>
    <s v="NA"/>
    <x v="0"/>
  </r>
  <r>
    <x v="0"/>
    <x v="41"/>
    <x v="80"/>
    <x v="149"/>
    <x v="3"/>
    <x v="1"/>
    <x v="257"/>
    <x v="312"/>
    <x v="3"/>
    <n v="4"/>
    <x v="1"/>
  </r>
  <r>
    <x v="0"/>
    <x v="41"/>
    <x v="80"/>
    <x v="149"/>
    <x v="1"/>
    <x v="1"/>
    <x v="258"/>
    <x v="313"/>
    <x v="3"/>
    <n v="4"/>
    <x v="1"/>
  </r>
  <r>
    <x v="0"/>
    <x v="41"/>
    <x v="80"/>
    <x v="149"/>
    <x v="7"/>
    <x v="1"/>
    <x v="259"/>
    <x v="314"/>
    <x v="3"/>
    <n v="4"/>
    <x v="1"/>
  </r>
  <r>
    <x v="0"/>
    <x v="41"/>
    <x v="80"/>
    <x v="149"/>
    <x v="6"/>
    <x v="1"/>
    <x v="260"/>
    <x v="315"/>
    <x v="3"/>
    <n v="4"/>
    <x v="1"/>
  </r>
  <r>
    <x v="0"/>
    <x v="41"/>
    <x v="80"/>
    <x v="150"/>
    <x v="8"/>
    <x v="5"/>
    <x v="261"/>
    <x v="316"/>
    <x v="3"/>
    <n v="4"/>
    <x v="1"/>
  </r>
  <r>
    <x v="0"/>
    <x v="41"/>
    <x v="80"/>
    <x v="150"/>
    <x v="10"/>
    <x v="5"/>
    <x v="262"/>
    <x v="317"/>
    <x v="3"/>
    <n v="4"/>
    <x v="1"/>
  </r>
  <r>
    <x v="0"/>
    <x v="41"/>
    <x v="80"/>
    <x v="150"/>
    <x v="15"/>
    <x v="5"/>
    <x v="263"/>
    <x v="318"/>
    <x v="3"/>
    <n v="4"/>
    <x v="1"/>
  </r>
  <r>
    <x v="0"/>
    <x v="41"/>
    <x v="80"/>
    <x v="150"/>
    <x v="7"/>
    <x v="5"/>
    <x v="264"/>
    <x v="319"/>
    <x v="3"/>
    <n v="4"/>
    <x v="1"/>
  </r>
  <r>
    <x v="0"/>
    <x v="41"/>
    <x v="80"/>
    <x v="150"/>
    <x v="6"/>
    <x v="5"/>
    <x v="10"/>
    <x v="320"/>
    <x v="3"/>
    <n v="4"/>
    <x v="1"/>
  </r>
  <r>
    <x v="0"/>
    <x v="42"/>
    <x v="81"/>
    <x v="151"/>
    <x v="6"/>
    <x v="3"/>
    <x v="265"/>
    <x v="321"/>
    <x v="0"/>
    <s v="NA"/>
    <x v="0"/>
  </r>
  <r>
    <x v="0"/>
    <x v="5"/>
    <x v="82"/>
    <x v="152"/>
    <x v="28"/>
    <x v="4"/>
    <x v="266"/>
    <x v="322"/>
    <x v="8"/>
    <n v="4"/>
    <x v="1"/>
  </r>
  <r>
    <x v="0"/>
    <x v="5"/>
    <x v="82"/>
    <x v="153"/>
    <x v="8"/>
    <x v="4"/>
    <x v="267"/>
    <x v="323"/>
    <x v="8"/>
    <n v="4"/>
    <x v="1"/>
  </r>
  <r>
    <x v="0"/>
    <x v="5"/>
    <x v="82"/>
    <x v="152"/>
    <x v="29"/>
    <x v="0"/>
    <x v="268"/>
    <x v="324"/>
    <x v="8"/>
    <n v="4"/>
    <x v="1"/>
  </r>
  <r>
    <x v="0"/>
    <x v="5"/>
    <x v="82"/>
    <x v="152"/>
    <x v="30"/>
    <x v="0"/>
    <x v="269"/>
    <x v="325"/>
    <x v="8"/>
    <n v="4"/>
    <x v="1"/>
  </r>
  <r>
    <x v="0"/>
    <x v="5"/>
    <x v="82"/>
    <x v="152"/>
    <x v="31"/>
    <x v="0"/>
    <x v="50"/>
    <x v="326"/>
    <x v="8"/>
    <s v="NA"/>
    <x v="0"/>
  </r>
  <r>
    <x v="0"/>
    <x v="5"/>
    <x v="82"/>
    <x v="154"/>
    <x v="28"/>
    <x v="0"/>
    <x v="270"/>
    <x v="155"/>
    <x v="8"/>
    <n v="4"/>
    <x v="1"/>
  </r>
  <r>
    <x v="0"/>
    <x v="5"/>
    <x v="82"/>
    <x v="152"/>
    <x v="32"/>
    <x v="0"/>
    <x v="136"/>
    <x v="327"/>
    <x v="8"/>
    <n v="4"/>
    <x v="1"/>
  </r>
  <r>
    <x v="0"/>
    <x v="31"/>
    <x v="83"/>
    <x v="155"/>
    <x v="15"/>
    <x v="3"/>
    <x v="174"/>
    <x v="328"/>
    <x v="4"/>
    <n v="4"/>
    <x v="2"/>
  </r>
  <r>
    <x v="0"/>
    <x v="31"/>
    <x v="83"/>
    <x v="156"/>
    <x v="7"/>
    <x v="3"/>
    <x v="82"/>
    <x v="329"/>
    <x v="2"/>
    <n v="3"/>
    <x v="1"/>
  </r>
  <r>
    <x v="0"/>
    <x v="43"/>
    <x v="84"/>
    <x v="157"/>
    <x v="2"/>
    <x v="0"/>
    <x v="176"/>
    <x v="330"/>
    <x v="0"/>
    <s v="NA"/>
    <x v="0"/>
  </r>
  <r>
    <x v="0"/>
    <x v="39"/>
    <x v="84"/>
    <x v="158"/>
    <x v="1"/>
    <x v="3"/>
    <x v="101"/>
    <x v="331"/>
    <x v="9"/>
    <n v="5"/>
    <x v="1"/>
  </r>
  <r>
    <x v="0"/>
    <x v="5"/>
    <x v="85"/>
    <x v="159"/>
    <x v="8"/>
    <x v="0"/>
    <x v="204"/>
    <x v="332"/>
    <x v="9"/>
    <n v="5"/>
    <x v="1"/>
  </r>
  <r>
    <x v="0"/>
    <x v="5"/>
    <x v="85"/>
    <x v="159"/>
    <x v="3"/>
    <x v="0"/>
    <x v="101"/>
    <x v="251"/>
    <x v="9"/>
    <n v="5"/>
    <x v="1"/>
  </r>
  <r>
    <x v="0"/>
    <x v="1"/>
    <x v="86"/>
    <x v="160"/>
    <x v="3"/>
    <x v="3"/>
    <x v="135"/>
    <x v="238"/>
    <x v="1"/>
    <n v="5"/>
    <x v="1"/>
  </r>
  <r>
    <x v="0"/>
    <x v="1"/>
    <x v="87"/>
    <x v="161"/>
    <x v="8"/>
    <x v="4"/>
    <x v="271"/>
    <x v="44"/>
    <x v="1"/>
    <n v="5"/>
    <x v="1"/>
  </r>
  <r>
    <x v="0"/>
    <x v="1"/>
    <x v="87"/>
    <x v="161"/>
    <x v="5"/>
    <x v="4"/>
    <x v="272"/>
    <x v="228"/>
    <x v="1"/>
    <n v="5"/>
    <x v="1"/>
  </r>
  <r>
    <x v="0"/>
    <x v="1"/>
    <x v="87"/>
    <x v="161"/>
    <x v="10"/>
    <x v="4"/>
    <x v="95"/>
    <x v="333"/>
    <x v="1"/>
    <n v="5"/>
    <x v="1"/>
  </r>
  <r>
    <x v="0"/>
    <x v="1"/>
    <x v="87"/>
    <x v="161"/>
    <x v="3"/>
    <x v="4"/>
    <x v="273"/>
    <x v="334"/>
    <x v="1"/>
    <s v="NA"/>
    <x v="0"/>
  </r>
  <r>
    <x v="0"/>
    <x v="1"/>
    <x v="87"/>
    <x v="161"/>
    <x v="3"/>
    <x v="4"/>
    <x v="273"/>
    <x v="334"/>
    <x v="1"/>
    <n v="5"/>
    <x v="1"/>
  </r>
  <r>
    <x v="0"/>
    <x v="35"/>
    <x v="88"/>
    <x v="162"/>
    <x v="1"/>
    <x v="0"/>
    <x v="235"/>
    <x v="252"/>
    <x v="0"/>
    <s v="NA"/>
    <x v="0"/>
  </r>
  <r>
    <x v="0"/>
    <x v="35"/>
    <x v="88"/>
    <x v="10"/>
    <x v="10"/>
    <x v="3"/>
    <x v="82"/>
    <x v="49"/>
    <x v="3"/>
    <n v="4"/>
    <x v="1"/>
  </r>
  <r>
    <x v="0"/>
    <x v="6"/>
    <x v="89"/>
    <x v="163"/>
    <x v="7"/>
    <x v="4"/>
    <x v="274"/>
    <x v="335"/>
    <x v="10"/>
    <n v="4"/>
    <x v="1"/>
  </r>
  <r>
    <x v="0"/>
    <x v="6"/>
    <x v="89"/>
    <x v="164"/>
    <x v="2"/>
    <x v="3"/>
    <x v="275"/>
    <x v="336"/>
    <x v="10"/>
    <n v="4"/>
    <x v="1"/>
  </r>
  <r>
    <x v="0"/>
    <x v="6"/>
    <x v="89"/>
    <x v="163"/>
    <x v="6"/>
    <x v="0"/>
    <x v="252"/>
    <x v="337"/>
    <x v="10"/>
    <n v="4"/>
    <x v="1"/>
  </r>
  <r>
    <x v="0"/>
    <x v="6"/>
    <x v="89"/>
    <x v="165"/>
    <x v="10"/>
    <x v="1"/>
    <x v="34"/>
    <x v="338"/>
    <x v="10"/>
    <n v="4"/>
    <x v="1"/>
  </r>
  <r>
    <x v="0"/>
    <x v="6"/>
    <x v="89"/>
    <x v="166"/>
    <x v="10"/>
    <x v="2"/>
    <x v="276"/>
    <x v="339"/>
    <x v="10"/>
    <n v="4"/>
    <x v="1"/>
  </r>
  <r>
    <x v="0"/>
    <x v="6"/>
    <x v="89"/>
    <x v="165"/>
    <x v="1"/>
    <x v="3"/>
    <x v="149"/>
    <x v="340"/>
    <x v="10"/>
    <n v="4"/>
    <x v="1"/>
  </r>
  <r>
    <x v="0"/>
    <x v="6"/>
    <x v="89"/>
    <x v="167"/>
    <x v="7"/>
    <x v="3"/>
    <x v="277"/>
    <x v="341"/>
    <x v="0"/>
    <s v="NA"/>
    <x v="0"/>
  </r>
  <r>
    <x v="0"/>
    <x v="6"/>
    <x v="89"/>
    <x v="165"/>
    <x v="8"/>
    <x v="0"/>
    <x v="10"/>
    <x v="338"/>
    <x v="10"/>
    <s v="NA"/>
    <x v="0"/>
  </r>
  <r>
    <x v="0"/>
    <x v="6"/>
    <x v="89"/>
    <x v="165"/>
    <x v="7"/>
    <x v="1"/>
    <x v="84"/>
    <x v="248"/>
    <x v="10"/>
    <n v="4"/>
    <x v="1"/>
  </r>
  <r>
    <x v="0"/>
    <x v="6"/>
    <x v="89"/>
    <x v="166"/>
    <x v="3"/>
    <x v="1"/>
    <x v="278"/>
    <x v="342"/>
    <x v="10"/>
    <n v="4"/>
    <x v="1"/>
  </r>
  <r>
    <x v="0"/>
    <x v="6"/>
    <x v="89"/>
    <x v="164"/>
    <x v="6"/>
    <x v="3"/>
    <x v="13"/>
    <x v="334"/>
    <x v="10"/>
    <n v="4"/>
    <x v="1"/>
  </r>
  <r>
    <x v="0"/>
    <x v="6"/>
    <x v="89"/>
    <x v="166"/>
    <x v="8"/>
    <x v="2"/>
    <x v="79"/>
    <x v="343"/>
    <x v="10"/>
    <n v="4"/>
    <x v="1"/>
  </r>
  <r>
    <x v="0"/>
    <x v="6"/>
    <x v="89"/>
    <x v="167"/>
    <x v="2"/>
    <x v="3"/>
    <x v="54"/>
    <x v="344"/>
    <x v="0"/>
    <s v="NA"/>
    <x v="0"/>
  </r>
  <r>
    <x v="0"/>
    <x v="6"/>
    <x v="89"/>
    <x v="166"/>
    <x v="7"/>
    <x v="2"/>
    <x v="88"/>
    <x v="115"/>
    <x v="10"/>
    <n v="4"/>
    <x v="1"/>
  </r>
  <r>
    <x v="0"/>
    <x v="4"/>
    <x v="90"/>
    <x v="168"/>
    <x v="7"/>
    <x v="0"/>
    <x v="279"/>
    <x v="345"/>
    <x v="3"/>
    <s v="NA"/>
    <x v="0"/>
  </r>
  <r>
    <x v="0"/>
    <x v="4"/>
    <x v="90"/>
    <x v="168"/>
    <x v="2"/>
    <x v="3"/>
    <x v="280"/>
    <x v="346"/>
    <x v="3"/>
    <s v="NA"/>
    <x v="0"/>
  </r>
  <r>
    <x v="0"/>
    <x v="4"/>
    <x v="90"/>
    <x v="168"/>
    <x v="5"/>
    <x v="4"/>
    <x v="281"/>
    <x v="347"/>
    <x v="3"/>
    <n v="4"/>
    <x v="1"/>
  </r>
  <r>
    <x v="0"/>
    <x v="4"/>
    <x v="90"/>
    <x v="168"/>
    <x v="6"/>
    <x v="3"/>
    <x v="282"/>
    <x v="348"/>
    <x v="3"/>
    <n v="4"/>
    <x v="1"/>
  </r>
  <r>
    <x v="0"/>
    <x v="4"/>
    <x v="90"/>
    <x v="169"/>
    <x v="8"/>
    <x v="3"/>
    <x v="283"/>
    <x v="349"/>
    <x v="4"/>
    <n v="4"/>
    <x v="2"/>
  </r>
  <r>
    <x v="0"/>
    <x v="4"/>
    <x v="90"/>
    <x v="169"/>
    <x v="3"/>
    <x v="3"/>
    <x v="284"/>
    <x v="350"/>
    <x v="4"/>
    <n v="4"/>
    <x v="2"/>
  </r>
  <r>
    <x v="0"/>
    <x v="4"/>
    <x v="90"/>
    <x v="168"/>
    <x v="15"/>
    <x v="4"/>
    <x v="285"/>
    <x v="28"/>
    <x v="3"/>
    <n v="4"/>
    <x v="1"/>
  </r>
  <r>
    <x v="0"/>
    <x v="4"/>
    <x v="90"/>
    <x v="169"/>
    <x v="1"/>
    <x v="3"/>
    <x v="286"/>
    <x v="304"/>
    <x v="4"/>
    <s v="NA"/>
    <x v="0"/>
  </r>
  <r>
    <x v="0"/>
    <x v="4"/>
    <x v="90"/>
    <x v="169"/>
    <x v="7"/>
    <x v="1"/>
    <x v="287"/>
    <x v="304"/>
    <x v="4"/>
    <n v="4"/>
    <x v="2"/>
  </r>
  <r>
    <x v="0"/>
    <x v="4"/>
    <x v="90"/>
    <x v="170"/>
    <x v="3"/>
    <x v="2"/>
    <x v="288"/>
    <x v="351"/>
    <x v="4"/>
    <n v="4"/>
    <x v="2"/>
  </r>
  <r>
    <x v="0"/>
    <x v="4"/>
    <x v="90"/>
    <x v="170"/>
    <x v="1"/>
    <x v="2"/>
    <x v="289"/>
    <x v="352"/>
    <x v="4"/>
    <n v="4"/>
    <x v="2"/>
  </r>
  <r>
    <x v="0"/>
    <x v="4"/>
    <x v="90"/>
    <x v="170"/>
    <x v="7"/>
    <x v="5"/>
    <x v="290"/>
    <x v="353"/>
    <x v="4"/>
    <n v="4"/>
    <x v="2"/>
  </r>
  <r>
    <x v="0"/>
    <x v="18"/>
    <x v="90"/>
    <x v="171"/>
    <x v="7"/>
    <x v="0"/>
    <x v="31"/>
    <x v="354"/>
    <x v="0"/>
    <s v="NA"/>
    <x v="0"/>
  </r>
  <r>
    <x v="0"/>
    <x v="4"/>
    <x v="90"/>
    <x v="169"/>
    <x v="2"/>
    <x v="2"/>
    <x v="252"/>
    <x v="37"/>
    <x v="4"/>
    <n v="4"/>
    <x v="2"/>
  </r>
  <r>
    <x v="0"/>
    <x v="18"/>
    <x v="90"/>
    <x v="171"/>
    <x v="3"/>
    <x v="0"/>
    <x v="291"/>
    <x v="355"/>
    <x v="0"/>
    <s v="NA"/>
    <x v="0"/>
  </r>
  <r>
    <x v="0"/>
    <x v="18"/>
    <x v="90"/>
    <x v="171"/>
    <x v="6"/>
    <x v="3"/>
    <x v="96"/>
    <x v="356"/>
    <x v="0"/>
    <s v="NA"/>
    <x v="0"/>
  </r>
  <r>
    <x v="0"/>
    <x v="4"/>
    <x v="90"/>
    <x v="170"/>
    <x v="2"/>
    <x v="2"/>
    <x v="69"/>
    <x v="357"/>
    <x v="4"/>
    <n v="4"/>
    <x v="2"/>
  </r>
  <r>
    <x v="0"/>
    <x v="4"/>
    <x v="90"/>
    <x v="170"/>
    <x v="6"/>
    <x v="5"/>
    <x v="0"/>
    <x v="358"/>
    <x v="4"/>
    <n v="4"/>
    <x v="2"/>
  </r>
  <r>
    <x v="0"/>
    <x v="31"/>
    <x v="91"/>
    <x v="172"/>
    <x v="3"/>
    <x v="3"/>
    <x v="84"/>
    <x v="359"/>
    <x v="20"/>
    <n v="5"/>
    <x v="1"/>
  </r>
  <r>
    <x v="0"/>
    <x v="1"/>
    <x v="92"/>
    <x v="173"/>
    <x v="2"/>
    <x v="0"/>
    <x v="292"/>
    <x v="45"/>
    <x v="1"/>
    <n v="5"/>
    <x v="1"/>
  </r>
  <r>
    <x v="0"/>
    <x v="1"/>
    <x v="92"/>
    <x v="173"/>
    <x v="1"/>
    <x v="3"/>
    <x v="293"/>
    <x v="360"/>
    <x v="1"/>
    <n v="5"/>
    <x v="1"/>
  </r>
  <r>
    <x v="0"/>
    <x v="1"/>
    <x v="92"/>
    <x v="173"/>
    <x v="3"/>
    <x v="1"/>
    <x v="293"/>
    <x v="361"/>
    <x v="1"/>
    <n v="5"/>
    <x v="1"/>
  </r>
  <r>
    <x v="0"/>
    <x v="1"/>
    <x v="92"/>
    <x v="173"/>
    <x v="8"/>
    <x v="1"/>
    <x v="130"/>
    <x v="362"/>
    <x v="1"/>
    <n v="5"/>
    <x v="1"/>
  </r>
  <r>
    <x v="0"/>
    <x v="26"/>
    <x v="93"/>
    <x v="174"/>
    <x v="6"/>
    <x v="0"/>
    <x v="294"/>
    <x v="363"/>
    <x v="0"/>
    <s v="NA"/>
    <x v="0"/>
  </r>
  <r>
    <x v="0"/>
    <x v="26"/>
    <x v="93"/>
    <x v="174"/>
    <x v="0"/>
    <x v="0"/>
    <x v="82"/>
    <x v="364"/>
    <x v="0"/>
    <s v="NA"/>
    <x v="0"/>
  </r>
  <r>
    <x v="0"/>
    <x v="5"/>
    <x v="94"/>
    <x v="175"/>
    <x v="3"/>
    <x v="0"/>
    <x v="295"/>
    <x v="365"/>
    <x v="8"/>
    <n v="4"/>
    <x v="1"/>
  </r>
  <r>
    <x v="0"/>
    <x v="1"/>
    <x v="95"/>
    <x v="176"/>
    <x v="6"/>
    <x v="0"/>
    <x v="147"/>
    <x v="366"/>
    <x v="1"/>
    <n v="5"/>
    <x v="1"/>
  </r>
  <r>
    <x v="0"/>
    <x v="1"/>
    <x v="95"/>
    <x v="176"/>
    <x v="2"/>
    <x v="0"/>
    <x v="102"/>
    <x v="367"/>
    <x v="1"/>
    <n v="5"/>
    <x v="1"/>
  </r>
  <r>
    <x v="0"/>
    <x v="5"/>
    <x v="96"/>
    <x v="177"/>
    <x v="3"/>
    <x v="4"/>
    <x v="296"/>
    <x v="368"/>
    <x v="8"/>
    <n v="4"/>
    <x v="1"/>
  </r>
  <r>
    <x v="0"/>
    <x v="5"/>
    <x v="96"/>
    <x v="177"/>
    <x v="4"/>
    <x v="4"/>
    <x v="297"/>
    <x v="292"/>
    <x v="8"/>
    <n v="4"/>
    <x v="1"/>
  </r>
  <r>
    <x v="0"/>
    <x v="5"/>
    <x v="96"/>
    <x v="178"/>
    <x v="11"/>
    <x v="3"/>
    <x v="258"/>
    <x v="344"/>
    <x v="8"/>
    <n v="4"/>
    <x v="1"/>
  </r>
  <r>
    <x v="0"/>
    <x v="5"/>
    <x v="96"/>
    <x v="178"/>
    <x v="9"/>
    <x v="3"/>
    <x v="298"/>
    <x v="369"/>
    <x v="8"/>
    <n v="4"/>
    <x v="1"/>
  </r>
  <r>
    <x v="0"/>
    <x v="5"/>
    <x v="96"/>
    <x v="178"/>
    <x v="5"/>
    <x v="3"/>
    <x v="299"/>
    <x v="165"/>
    <x v="8"/>
    <n v="4"/>
    <x v="1"/>
  </r>
  <r>
    <x v="0"/>
    <x v="5"/>
    <x v="96"/>
    <x v="177"/>
    <x v="10"/>
    <x v="4"/>
    <x v="300"/>
    <x v="370"/>
    <x v="8"/>
    <n v="4"/>
    <x v="1"/>
  </r>
  <r>
    <x v="0"/>
    <x v="5"/>
    <x v="96"/>
    <x v="178"/>
    <x v="4"/>
    <x v="3"/>
    <x v="301"/>
    <x v="344"/>
    <x v="8"/>
    <n v="4"/>
    <x v="1"/>
  </r>
  <r>
    <x v="0"/>
    <x v="5"/>
    <x v="96"/>
    <x v="177"/>
    <x v="8"/>
    <x v="4"/>
    <x v="302"/>
    <x v="238"/>
    <x v="8"/>
    <n v="4"/>
    <x v="1"/>
  </r>
  <r>
    <x v="0"/>
    <x v="5"/>
    <x v="96"/>
    <x v="178"/>
    <x v="3"/>
    <x v="3"/>
    <x v="303"/>
    <x v="371"/>
    <x v="8"/>
    <n v="4"/>
    <x v="1"/>
  </r>
  <r>
    <x v="0"/>
    <x v="5"/>
    <x v="96"/>
    <x v="178"/>
    <x v="15"/>
    <x v="0"/>
    <x v="304"/>
    <x v="372"/>
    <x v="8"/>
    <n v="4"/>
    <x v="1"/>
  </r>
  <r>
    <x v="0"/>
    <x v="5"/>
    <x v="96"/>
    <x v="178"/>
    <x v="1"/>
    <x v="3"/>
    <x v="305"/>
    <x v="373"/>
    <x v="8"/>
    <n v="4"/>
    <x v="1"/>
  </r>
  <r>
    <x v="0"/>
    <x v="5"/>
    <x v="96"/>
    <x v="177"/>
    <x v="7"/>
    <x v="4"/>
    <x v="306"/>
    <x v="17"/>
    <x v="8"/>
    <n v="4"/>
    <x v="1"/>
  </r>
  <r>
    <x v="0"/>
    <x v="5"/>
    <x v="96"/>
    <x v="178"/>
    <x v="18"/>
    <x v="3"/>
    <x v="307"/>
    <x v="374"/>
    <x v="8"/>
    <n v="4"/>
    <x v="1"/>
  </r>
  <r>
    <x v="0"/>
    <x v="5"/>
    <x v="96"/>
    <x v="177"/>
    <x v="12"/>
    <x v="0"/>
    <x v="308"/>
    <x v="375"/>
    <x v="8"/>
    <n v="4"/>
    <x v="1"/>
  </r>
  <r>
    <x v="0"/>
    <x v="5"/>
    <x v="96"/>
    <x v="179"/>
    <x v="1"/>
    <x v="1"/>
    <x v="309"/>
    <x v="376"/>
    <x v="8"/>
    <n v="4"/>
    <x v="1"/>
  </r>
  <r>
    <x v="0"/>
    <x v="5"/>
    <x v="96"/>
    <x v="179"/>
    <x v="13"/>
    <x v="2"/>
    <x v="310"/>
    <x v="317"/>
    <x v="8"/>
    <n v="4"/>
    <x v="1"/>
  </r>
  <r>
    <x v="0"/>
    <x v="5"/>
    <x v="96"/>
    <x v="179"/>
    <x v="4"/>
    <x v="2"/>
    <x v="311"/>
    <x v="377"/>
    <x v="8"/>
    <n v="4"/>
    <x v="1"/>
  </r>
  <r>
    <x v="0"/>
    <x v="5"/>
    <x v="96"/>
    <x v="178"/>
    <x v="19"/>
    <x v="0"/>
    <x v="123"/>
    <x v="378"/>
    <x v="8"/>
    <n v="4"/>
    <x v="1"/>
  </r>
  <r>
    <x v="0"/>
    <x v="5"/>
    <x v="96"/>
    <x v="178"/>
    <x v="20"/>
    <x v="0"/>
    <x v="161"/>
    <x v="115"/>
    <x v="8"/>
    <n v="4"/>
    <x v="1"/>
  </r>
  <r>
    <x v="0"/>
    <x v="5"/>
    <x v="96"/>
    <x v="177"/>
    <x v="2"/>
    <x v="0"/>
    <x v="149"/>
    <x v="379"/>
    <x v="8"/>
    <n v="4"/>
    <x v="1"/>
  </r>
  <r>
    <x v="0"/>
    <x v="5"/>
    <x v="96"/>
    <x v="179"/>
    <x v="7"/>
    <x v="2"/>
    <x v="277"/>
    <x v="380"/>
    <x v="8"/>
    <n v="4"/>
    <x v="1"/>
  </r>
  <r>
    <x v="0"/>
    <x v="5"/>
    <x v="96"/>
    <x v="179"/>
    <x v="20"/>
    <x v="5"/>
    <x v="130"/>
    <x v="381"/>
    <x v="8"/>
    <n v="4"/>
    <x v="1"/>
  </r>
  <r>
    <x v="0"/>
    <x v="5"/>
    <x v="96"/>
    <x v="178"/>
    <x v="7"/>
    <x v="3"/>
    <x v="312"/>
    <x v="382"/>
    <x v="8"/>
    <n v="4"/>
    <x v="1"/>
  </r>
  <r>
    <x v="0"/>
    <x v="31"/>
    <x v="97"/>
    <x v="2"/>
    <x v="3"/>
    <x v="0"/>
    <x v="313"/>
    <x v="383"/>
    <x v="20"/>
    <n v="5"/>
    <x v="1"/>
  </r>
  <r>
    <x v="0"/>
    <x v="31"/>
    <x v="97"/>
    <x v="2"/>
    <x v="4"/>
    <x v="0"/>
    <x v="314"/>
    <x v="66"/>
    <x v="20"/>
    <n v="5"/>
    <x v="1"/>
  </r>
  <r>
    <x v="0"/>
    <x v="31"/>
    <x v="97"/>
    <x v="2"/>
    <x v="1"/>
    <x v="0"/>
    <x v="315"/>
    <x v="4"/>
    <x v="20"/>
    <n v="5"/>
    <x v="1"/>
  </r>
  <r>
    <x v="0"/>
    <x v="31"/>
    <x v="97"/>
    <x v="2"/>
    <x v="7"/>
    <x v="3"/>
    <x v="316"/>
    <x v="384"/>
    <x v="20"/>
    <n v="5"/>
    <x v="1"/>
  </r>
  <r>
    <x v="0"/>
    <x v="31"/>
    <x v="97"/>
    <x v="2"/>
    <x v="2"/>
    <x v="0"/>
    <x v="317"/>
    <x v="297"/>
    <x v="20"/>
    <n v="5"/>
    <x v="1"/>
  </r>
  <r>
    <x v="0"/>
    <x v="31"/>
    <x v="97"/>
    <x v="180"/>
    <x v="8"/>
    <x v="2"/>
    <x v="318"/>
    <x v="385"/>
    <x v="20"/>
    <n v="5"/>
    <x v="1"/>
  </r>
  <r>
    <x v="0"/>
    <x v="31"/>
    <x v="97"/>
    <x v="180"/>
    <x v="3"/>
    <x v="5"/>
    <x v="161"/>
    <x v="386"/>
    <x v="20"/>
    <n v="5"/>
    <x v="1"/>
  </r>
  <r>
    <x v="0"/>
    <x v="44"/>
    <x v="97"/>
    <x v="12"/>
    <x v="7"/>
    <x v="0"/>
    <x v="144"/>
    <x v="387"/>
    <x v="0"/>
    <s v="NA"/>
    <x v="0"/>
  </r>
  <r>
    <x v="0"/>
    <x v="31"/>
    <x v="97"/>
    <x v="180"/>
    <x v="1"/>
    <x v="1"/>
    <x v="137"/>
    <x v="388"/>
    <x v="20"/>
    <n v="5"/>
    <x v="1"/>
  </r>
  <r>
    <x v="0"/>
    <x v="5"/>
    <x v="98"/>
    <x v="181"/>
    <x v="1"/>
    <x v="3"/>
    <x v="196"/>
    <x v="92"/>
    <x v="4"/>
    <n v="4"/>
    <x v="2"/>
  </r>
  <r>
    <x v="0"/>
    <x v="27"/>
    <x v="99"/>
    <x v="182"/>
    <x v="25"/>
    <x v="3"/>
    <x v="319"/>
    <x v="389"/>
    <x v="14"/>
    <n v="4"/>
    <x v="1"/>
  </r>
  <r>
    <x v="0"/>
    <x v="15"/>
    <x v="99"/>
    <x v="183"/>
    <x v="25"/>
    <x v="1"/>
    <x v="320"/>
    <x v="250"/>
    <x v="15"/>
    <n v="5"/>
    <x v="3"/>
  </r>
  <r>
    <x v="0"/>
    <x v="12"/>
    <x v="99"/>
    <x v="184"/>
    <x v="25"/>
    <x v="3"/>
    <x v="321"/>
    <x v="238"/>
    <x v="14"/>
    <n v="4"/>
    <x v="1"/>
  </r>
  <r>
    <x v="0"/>
    <x v="45"/>
    <x v="99"/>
    <x v="185"/>
    <x v="25"/>
    <x v="0"/>
    <x v="322"/>
    <x v="37"/>
    <x v="14"/>
    <n v="4"/>
    <x v="1"/>
  </r>
  <r>
    <x v="0"/>
    <x v="46"/>
    <x v="99"/>
    <x v="186"/>
    <x v="25"/>
    <x v="3"/>
    <x v="323"/>
    <x v="390"/>
    <x v="14"/>
    <s v="NA"/>
    <x v="0"/>
  </r>
  <r>
    <x v="0"/>
    <x v="12"/>
    <x v="100"/>
    <x v="187"/>
    <x v="25"/>
    <x v="0"/>
    <x v="45"/>
    <x v="391"/>
    <x v="14"/>
    <n v="4"/>
    <x v="1"/>
  </r>
  <r>
    <x v="0"/>
    <x v="5"/>
    <x v="101"/>
    <x v="188"/>
    <x v="1"/>
    <x v="1"/>
    <x v="43"/>
    <x v="309"/>
    <x v="8"/>
    <n v="4"/>
    <x v="1"/>
  </r>
  <r>
    <x v="0"/>
    <x v="1"/>
    <x v="102"/>
    <x v="189"/>
    <x v="3"/>
    <x v="0"/>
    <x v="302"/>
    <x v="392"/>
    <x v="1"/>
    <n v="5"/>
    <x v="1"/>
  </r>
  <r>
    <x v="0"/>
    <x v="1"/>
    <x v="102"/>
    <x v="189"/>
    <x v="1"/>
    <x v="3"/>
    <x v="324"/>
    <x v="393"/>
    <x v="1"/>
    <n v="5"/>
    <x v="1"/>
  </r>
  <r>
    <x v="0"/>
    <x v="1"/>
    <x v="102"/>
    <x v="189"/>
    <x v="8"/>
    <x v="0"/>
    <x v="325"/>
    <x v="394"/>
    <x v="1"/>
    <n v="5"/>
    <x v="1"/>
  </r>
  <r>
    <x v="0"/>
    <x v="1"/>
    <x v="102"/>
    <x v="190"/>
    <x v="4"/>
    <x v="4"/>
    <x v="326"/>
    <x v="395"/>
    <x v="1"/>
    <n v="5"/>
    <x v="1"/>
  </r>
  <r>
    <x v="0"/>
    <x v="1"/>
    <x v="102"/>
    <x v="191"/>
    <x v="7"/>
    <x v="4"/>
    <x v="327"/>
    <x v="257"/>
    <x v="1"/>
    <n v="5"/>
    <x v="1"/>
  </r>
  <r>
    <x v="0"/>
    <x v="1"/>
    <x v="102"/>
    <x v="192"/>
    <x v="5"/>
    <x v="1"/>
    <x v="328"/>
    <x v="396"/>
    <x v="1"/>
    <n v="5"/>
    <x v="1"/>
  </r>
  <r>
    <x v="0"/>
    <x v="1"/>
    <x v="102"/>
    <x v="193"/>
    <x v="8"/>
    <x v="0"/>
    <x v="329"/>
    <x v="397"/>
    <x v="1"/>
    <n v="5"/>
    <x v="1"/>
  </r>
  <r>
    <x v="0"/>
    <x v="1"/>
    <x v="102"/>
    <x v="192"/>
    <x v="4"/>
    <x v="1"/>
    <x v="236"/>
    <x v="398"/>
    <x v="1"/>
    <n v="5"/>
    <x v="1"/>
  </r>
  <r>
    <x v="0"/>
    <x v="1"/>
    <x v="102"/>
    <x v="189"/>
    <x v="7"/>
    <x v="1"/>
    <x v="72"/>
    <x v="256"/>
    <x v="1"/>
    <n v="5"/>
    <x v="1"/>
  </r>
  <r>
    <x v="0"/>
    <x v="1"/>
    <x v="102"/>
    <x v="194"/>
    <x v="9"/>
    <x v="0"/>
    <x v="186"/>
    <x v="399"/>
    <x v="1"/>
    <n v="5"/>
    <x v="1"/>
  </r>
  <r>
    <x v="0"/>
    <x v="4"/>
    <x v="102"/>
    <x v="195"/>
    <x v="3"/>
    <x v="0"/>
    <x v="69"/>
    <x v="400"/>
    <x v="1"/>
    <n v="5"/>
    <x v="1"/>
  </r>
  <r>
    <x v="0"/>
    <x v="1"/>
    <x v="102"/>
    <x v="196"/>
    <x v="5"/>
    <x v="2"/>
    <x v="171"/>
    <x v="389"/>
    <x v="1"/>
    <n v="5"/>
    <x v="1"/>
  </r>
  <r>
    <x v="0"/>
    <x v="1"/>
    <x v="102"/>
    <x v="197"/>
    <x v="26"/>
    <x v="6"/>
    <x v="36"/>
    <x v="401"/>
    <x v="1"/>
    <n v="5"/>
    <x v="1"/>
  </r>
  <r>
    <x v="0"/>
    <x v="1"/>
    <x v="102"/>
    <x v="192"/>
    <x v="8"/>
    <x v="1"/>
    <x v="79"/>
    <x v="402"/>
    <x v="1"/>
    <n v="5"/>
    <x v="1"/>
  </r>
  <r>
    <x v="0"/>
    <x v="1"/>
    <x v="103"/>
    <x v="198"/>
    <x v="1"/>
    <x v="0"/>
    <x v="330"/>
    <x v="310"/>
    <x v="1"/>
    <n v="5"/>
    <x v="1"/>
  </r>
  <r>
    <x v="0"/>
    <x v="1"/>
    <x v="103"/>
    <x v="2"/>
    <x v="6"/>
    <x v="2"/>
    <x v="331"/>
    <x v="344"/>
    <x v="1"/>
    <n v="5"/>
    <x v="1"/>
  </r>
  <r>
    <x v="0"/>
    <x v="1"/>
    <x v="103"/>
    <x v="199"/>
    <x v="2"/>
    <x v="3"/>
    <x v="46"/>
    <x v="45"/>
    <x v="1"/>
    <n v="5"/>
    <x v="1"/>
  </r>
  <r>
    <x v="0"/>
    <x v="1"/>
    <x v="103"/>
    <x v="200"/>
    <x v="6"/>
    <x v="0"/>
    <x v="133"/>
    <x v="403"/>
    <x v="1"/>
    <n v="5"/>
    <x v="1"/>
  </r>
  <r>
    <x v="0"/>
    <x v="13"/>
    <x v="104"/>
    <x v="201"/>
    <x v="25"/>
    <x v="4"/>
    <x v="332"/>
    <x v="404"/>
    <x v="15"/>
    <n v="5"/>
    <x v="3"/>
  </r>
  <r>
    <x v="0"/>
    <x v="15"/>
    <x v="104"/>
    <x v="202"/>
    <x v="7"/>
    <x v="0"/>
    <x v="333"/>
    <x v="257"/>
    <x v="15"/>
    <n v="5"/>
    <x v="3"/>
  </r>
  <r>
    <x v="0"/>
    <x v="15"/>
    <x v="104"/>
    <x v="202"/>
    <x v="6"/>
    <x v="3"/>
    <x v="246"/>
    <x v="405"/>
    <x v="15"/>
    <n v="5"/>
    <x v="3"/>
  </r>
  <r>
    <x v="0"/>
    <x v="13"/>
    <x v="104"/>
    <x v="203"/>
    <x v="2"/>
    <x v="3"/>
    <x v="35"/>
    <x v="406"/>
    <x v="15"/>
    <n v="5"/>
    <x v="3"/>
  </r>
  <r>
    <x v="0"/>
    <x v="13"/>
    <x v="104"/>
    <x v="204"/>
    <x v="6"/>
    <x v="0"/>
    <x v="78"/>
    <x v="407"/>
    <x v="15"/>
    <n v="5"/>
    <x v="3"/>
  </r>
  <r>
    <x v="0"/>
    <x v="1"/>
    <x v="105"/>
    <x v="205"/>
    <x v="10"/>
    <x v="0"/>
    <x v="88"/>
    <x v="408"/>
    <x v="1"/>
    <n v="5"/>
    <x v="1"/>
  </r>
  <r>
    <x v="0"/>
    <x v="13"/>
    <x v="106"/>
    <x v="206"/>
    <x v="25"/>
    <x v="2"/>
    <x v="334"/>
    <x v="409"/>
    <x v="14"/>
    <n v="4"/>
    <x v="1"/>
  </r>
  <r>
    <x v="0"/>
    <x v="47"/>
    <x v="107"/>
    <x v="207"/>
    <x v="25"/>
    <x v="0"/>
    <x v="217"/>
    <x v="410"/>
    <x v="0"/>
    <s v="NA"/>
    <x v="0"/>
  </r>
  <r>
    <x v="0"/>
    <x v="1"/>
    <x v="108"/>
    <x v="208"/>
    <x v="11"/>
    <x v="4"/>
    <x v="150"/>
    <x v="411"/>
    <x v="1"/>
    <n v="5"/>
    <x v="1"/>
  </r>
  <r>
    <x v="0"/>
    <x v="6"/>
    <x v="109"/>
    <x v="209"/>
    <x v="5"/>
    <x v="0"/>
    <x v="89"/>
    <x v="313"/>
    <x v="10"/>
    <n v="4"/>
    <x v="1"/>
  </r>
  <r>
    <x v="0"/>
    <x v="1"/>
    <x v="110"/>
    <x v="210"/>
    <x v="2"/>
    <x v="0"/>
    <x v="335"/>
    <x v="4"/>
    <x v="1"/>
    <n v="5"/>
    <x v="1"/>
  </r>
  <r>
    <x v="0"/>
    <x v="1"/>
    <x v="110"/>
    <x v="210"/>
    <x v="7"/>
    <x v="4"/>
    <x v="336"/>
    <x v="412"/>
    <x v="1"/>
    <n v="5"/>
    <x v="1"/>
  </r>
  <r>
    <x v="0"/>
    <x v="1"/>
    <x v="110"/>
    <x v="210"/>
    <x v="6"/>
    <x v="0"/>
    <x v="337"/>
    <x v="4"/>
    <x v="1"/>
    <s v="NA"/>
    <x v="0"/>
  </r>
  <r>
    <x v="0"/>
    <x v="21"/>
    <x v="110"/>
    <x v="211"/>
    <x v="6"/>
    <x v="0"/>
    <x v="10"/>
    <x v="413"/>
    <x v="6"/>
    <s v="NA"/>
    <x v="0"/>
  </r>
  <r>
    <x v="0"/>
    <x v="40"/>
    <x v="111"/>
    <x v="212"/>
    <x v="7"/>
    <x v="0"/>
    <x v="338"/>
    <x v="413"/>
    <x v="9"/>
    <n v="5"/>
    <x v="1"/>
  </r>
  <r>
    <x v="0"/>
    <x v="1"/>
    <x v="112"/>
    <x v="213"/>
    <x v="0"/>
    <x v="3"/>
    <x v="89"/>
    <x v="414"/>
    <x v="1"/>
    <n v="5"/>
    <x v="1"/>
  </r>
  <r>
    <x v="0"/>
    <x v="6"/>
    <x v="113"/>
    <x v="214"/>
    <x v="4"/>
    <x v="0"/>
    <x v="81"/>
    <x v="415"/>
    <x v="10"/>
    <n v="4"/>
    <x v="1"/>
  </r>
  <r>
    <x v="0"/>
    <x v="6"/>
    <x v="114"/>
    <x v="215"/>
    <x v="10"/>
    <x v="0"/>
    <x v="277"/>
    <x v="90"/>
    <x v="10"/>
    <n v="4"/>
    <x v="1"/>
  </r>
  <r>
    <x v="0"/>
    <x v="6"/>
    <x v="115"/>
    <x v="216"/>
    <x v="8"/>
    <x v="3"/>
    <x v="99"/>
    <x v="416"/>
    <x v="10"/>
    <n v="4"/>
    <x v="1"/>
  </r>
  <r>
    <x v="0"/>
    <x v="6"/>
    <x v="115"/>
    <x v="217"/>
    <x v="2"/>
    <x v="0"/>
    <x v="135"/>
    <x v="417"/>
    <x v="0"/>
    <s v="NA"/>
    <x v="0"/>
  </r>
  <r>
    <x v="0"/>
    <x v="6"/>
    <x v="116"/>
    <x v="218"/>
    <x v="9"/>
    <x v="2"/>
    <x v="166"/>
    <x v="418"/>
    <x v="10"/>
    <n v="4"/>
    <x v="1"/>
  </r>
  <r>
    <x v="0"/>
    <x v="6"/>
    <x v="116"/>
    <x v="218"/>
    <x v="10"/>
    <x v="1"/>
    <x v="334"/>
    <x v="419"/>
    <x v="10"/>
    <n v="4"/>
    <x v="1"/>
  </r>
  <r>
    <x v="0"/>
    <x v="13"/>
    <x v="117"/>
    <x v="219"/>
    <x v="25"/>
    <x v="0"/>
    <x v="127"/>
    <x v="165"/>
    <x v="14"/>
    <n v="4"/>
    <x v="1"/>
  </r>
  <r>
    <x v="0"/>
    <x v="5"/>
    <x v="118"/>
    <x v="220"/>
    <x v="4"/>
    <x v="4"/>
    <x v="339"/>
    <x v="420"/>
    <x v="8"/>
    <s v="NA"/>
    <x v="0"/>
  </r>
  <r>
    <x v="0"/>
    <x v="5"/>
    <x v="118"/>
    <x v="220"/>
    <x v="4"/>
    <x v="4"/>
    <x v="339"/>
    <x v="420"/>
    <x v="8"/>
    <n v="4"/>
    <x v="1"/>
  </r>
  <r>
    <x v="0"/>
    <x v="5"/>
    <x v="118"/>
    <x v="221"/>
    <x v="5"/>
    <x v="0"/>
    <x v="72"/>
    <x v="46"/>
    <x v="8"/>
    <n v="4"/>
    <x v="1"/>
  </r>
  <r>
    <x v="0"/>
    <x v="5"/>
    <x v="118"/>
    <x v="222"/>
    <x v="9"/>
    <x v="0"/>
    <x v="74"/>
    <x v="421"/>
    <x v="8"/>
    <n v="4"/>
    <x v="1"/>
  </r>
  <r>
    <x v="0"/>
    <x v="5"/>
    <x v="118"/>
    <x v="221"/>
    <x v="1"/>
    <x v="0"/>
    <x v="43"/>
    <x v="314"/>
    <x v="8"/>
    <n v="4"/>
    <x v="1"/>
  </r>
  <r>
    <x v="0"/>
    <x v="19"/>
    <x v="119"/>
    <x v="223"/>
    <x v="1"/>
    <x v="3"/>
    <x v="340"/>
    <x v="422"/>
    <x v="3"/>
    <n v="4"/>
    <x v="1"/>
  </r>
  <r>
    <x v="0"/>
    <x v="9"/>
    <x v="120"/>
    <x v="224"/>
    <x v="3"/>
    <x v="0"/>
    <x v="197"/>
    <x v="423"/>
    <x v="3"/>
    <n v="4"/>
    <x v="1"/>
  </r>
  <r>
    <x v="0"/>
    <x v="47"/>
    <x v="121"/>
    <x v="225"/>
    <x v="3"/>
    <x v="0"/>
    <x v="188"/>
    <x v="118"/>
    <x v="0"/>
    <s v="NA"/>
    <x v="0"/>
  </r>
  <r>
    <x v="0"/>
    <x v="47"/>
    <x v="121"/>
    <x v="225"/>
    <x v="1"/>
    <x v="0"/>
    <x v="10"/>
    <x v="354"/>
    <x v="0"/>
    <s v="NA"/>
    <x v="0"/>
  </r>
  <r>
    <x v="0"/>
    <x v="19"/>
    <x v="122"/>
    <x v="226"/>
    <x v="7"/>
    <x v="0"/>
    <x v="0"/>
    <x v="424"/>
    <x v="3"/>
    <n v="4"/>
    <x v="1"/>
  </r>
  <r>
    <x v="0"/>
    <x v="6"/>
    <x v="123"/>
    <x v="227"/>
    <x v="16"/>
    <x v="0"/>
    <x v="170"/>
    <x v="425"/>
    <x v="10"/>
    <s v="NA"/>
    <x v="0"/>
  </r>
  <r>
    <x v="0"/>
    <x v="5"/>
    <x v="124"/>
    <x v="228"/>
    <x v="7"/>
    <x v="0"/>
    <x v="137"/>
    <x v="426"/>
    <x v="4"/>
    <n v="4"/>
    <x v="2"/>
  </r>
  <r>
    <x v="0"/>
    <x v="31"/>
    <x v="124"/>
    <x v="229"/>
    <x v="4"/>
    <x v="0"/>
    <x v="147"/>
    <x v="307"/>
    <x v="20"/>
    <n v="5"/>
    <x v="1"/>
  </r>
  <r>
    <x v="0"/>
    <x v="5"/>
    <x v="124"/>
    <x v="230"/>
    <x v="3"/>
    <x v="3"/>
    <x v="82"/>
    <x v="427"/>
    <x v="8"/>
    <n v="4"/>
    <x v="1"/>
  </r>
  <r>
    <x v="0"/>
    <x v="5"/>
    <x v="125"/>
    <x v="231"/>
    <x v="8"/>
    <x v="3"/>
    <x v="136"/>
    <x v="428"/>
    <x v="8"/>
    <n v="4"/>
    <x v="1"/>
  </r>
  <r>
    <x v="0"/>
    <x v="1"/>
    <x v="126"/>
    <x v="200"/>
    <x v="7"/>
    <x v="4"/>
    <x v="341"/>
    <x v="429"/>
    <x v="1"/>
    <n v="5"/>
    <x v="1"/>
  </r>
  <r>
    <x v="0"/>
    <x v="1"/>
    <x v="126"/>
    <x v="200"/>
    <x v="2"/>
    <x v="4"/>
    <x v="342"/>
    <x v="430"/>
    <x v="1"/>
    <n v="5"/>
    <x v="1"/>
  </r>
  <r>
    <x v="0"/>
    <x v="1"/>
    <x v="126"/>
    <x v="232"/>
    <x v="3"/>
    <x v="2"/>
    <x v="343"/>
    <x v="431"/>
    <x v="1"/>
    <n v="5"/>
    <x v="1"/>
  </r>
  <r>
    <x v="0"/>
    <x v="1"/>
    <x v="126"/>
    <x v="233"/>
    <x v="6"/>
    <x v="0"/>
    <x v="344"/>
    <x v="432"/>
    <x v="1"/>
    <n v="5"/>
    <x v="1"/>
  </r>
  <r>
    <x v="0"/>
    <x v="1"/>
    <x v="126"/>
    <x v="200"/>
    <x v="6"/>
    <x v="0"/>
    <x v="345"/>
    <x v="433"/>
    <x v="1"/>
    <n v="5"/>
    <x v="1"/>
  </r>
  <r>
    <x v="0"/>
    <x v="1"/>
    <x v="126"/>
    <x v="233"/>
    <x v="7"/>
    <x v="1"/>
    <x v="346"/>
    <x v="434"/>
    <x v="1"/>
    <n v="5"/>
    <x v="1"/>
  </r>
  <r>
    <x v="0"/>
    <x v="1"/>
    <x v="126"/>
    <x v="208"/>
    <x v="1"/>
    <x v="3"/>
    <x v="347"/>
    <x v="307"/>
    <x v="1"/>
    <s v="NA"/>
    <x v="0"/>
  </r>
  <r>
    <x v="0"/>
    <x v="1"/>
    <x v="126"/>
    <x v="233"/>
    <x v="3"/>
    <x v="3"/>
    <x v="348"/>
    <x v="435"/>
    <x v="1"/>
    <s v="NA"/>
    <x v="0"/>
  </r>
  <r>
    <x v="0"/>
    <x v="1"/>
    <x v="126"/>
    <x v="208"/>
    <x v="7"/>
    <x v="3"/>
    <x v="349"/>
    <x v="103"/>
    <x v="1"/>
    <n v="5"/>
    <x v="1"/>
  </r>
  <r>
    <x v="0"/>
    <x v="1"/>
    <x v="126"/>
    <x v="232"/>
    <x v="1"/>
    <x v="2"/>
    <x v="350"/>
    <x v="436"/>
    <x v="1"/>
    <n v="5"/>
    <x v="1"/>
  </r>
  <r>
    <x v="0"/>
    <x v="1"/>
    <x v="126"/>
    <x v="232"/>
    <x v="2"/>
    <x v="2"/>
    <x v="35"/>
    <x v="437"/>
    <x v="1"/>
    <n v="5"/>
    <x v="1"/>
  </r>
  <r>
    <x v="0"/>
    <x v="1"/>
    <x v="126"/>
    <x v="208"/>
    <x v="2"/>
    <x v="3"/>
    <x v="188"/>
    <x v="393"/>
    <x v="1"/>
    <n v="5"/>
    <x v="1"/>
  </r>
  <r>
    <x v="0"/>
    <x v="6"/>
    <x v="127"/>
    <x v="234"/>
    <x v="18"/>
    <x v="0"/>
    <x v="147"/>
    <x v="58"/>
    <x v="10"/>
    <n v="4"/>
    <x v="1"/>
  </r>
  <r>
    <x v="0"/>
    <x v="41"/>
    <x v="128"/>
    <x v="235"/>
    <x v="1"/>
    <x v="0"/>
    <x v="350"/>
    <x v="238"/>
    <x v="19"/>
    <n v="5"/>
    <x v="1"/>
  </r>
  <r>
    <x v="0"/>
    <x v="41"/>
    <x v="128"/>
    <x v="235"/>
    <x v="7"/>
    <x v="3"/>
    <x v="333"/>
    <x v="438"/>
    <x v="19"/>
    <n v="5"/>
    <x v="1"/>
  </r>
  <r>
    <x v="0"/>
    <x v="41"/>
    <x v="128"/>
    <x v="236"/>
    <x v="3"/>
    <x v="2"/>
    <x v="351"/>
    <x v="57"/>
    <x v="3"/>
    <n v="4"/>
    <x v="1"/>
  </r>
  <r>
    <x v="0"/>
    <x v="41"/>
    <x v="128"/>
    <x v="235"/>
    <x v="2"/>
    <x v="3"/>
    <x v="74"/>
    <x v="309"/>
    <x v="19"/>
    <n v="5"/>
    <x v="1"/>
  </r>
  <r>
    <x v="0"/>
    <x v="41"/>
    <x v="129"/>
    <x v="237"/>
    <x v="1"/>
    <x v="3"/>
    <x v="352"/>
    <x v="439"/>
    <x v="19"/>
    <n v="5"/>
    <x v="1"/>
  </r>
  <r>
    <x v="0"/>
    <x v="42"/>
    <x v="130"/>
    <x v="238"/>
    <x v="2"/>
    <x v="2"/>
    <x v="235"/>
    <x v="440"/>
    <x v="0"/>
    <s v="NA"/>
    <x v="0"/>
  </r>
  <r>
    <x v="0"/>
    <x v="23"/>
    <x v="131"/>
    <x v="239"/>
    <x v="5"/>
    <x v="4"/>
    <x v="353"/>
    <x v="46"/>
    <x v="19"/>
    <n v="5"/>
    <x v="1"/>
  </r>
  <r>
    <x v="0"/>
    <x v="23"/>
    <x v="131"/>
    <x v="239"/>
    <x v="3"/>
    <x v="3"/>
    <x v="350"/>
    <x v="276"/>
    <x v="19"/>
    <n v="5"/>
    <x v="1"/>
  </r>
  <r>
    <x v="0"/>
    <x v="23"/>
    <x v="131"/>
    <x v="239"/>
    <x v="9"/>
    <x v="0"/>
    <x v="157"/>
    <x v="441"/>
    <x v="19"/>
    <s v="NA"/>
    <x v="0"/>
  </r>
  <r>
    <x v="0"/>
    <x v="23"/>
    <x v="131"/>
    <x v="239"/>
    <x v="1"/>
    <x v="2"/>
    <x v="53"/>
    <x v="45"/>
    <x v="19"/>
    <n v="5"/>
    <x v="1"/>
  </r>
  <r>
    <x v="0"/>
    <x v="48"/>
    <x v="132"/>
    <x v="240"/>
    <x v="7"/>
    <x v="0"/>
    <x v="81"/>
    <x v="442"/>
    <x v="3"/>
    <n v="4"/>
    <x v="1"/>
  </r>
  <r>
    <x v="0"/>
    <x v="48"/>
    <x v="133"/>
    <x v="241"/>
    <x v="6"/>
    <x v="0"/>
    <x v="354"/>
    <x v="443"/>
    <x v="0"/>
    <s v="NA"/>
    <x v="0"/>
  </r>
  <r>
    <x v="0"/>
    <x v="48"/>
    <x v="133"/>
    <x v="242"/>
    <x v="3"/>
    <x v="3"/>
    <x v="82"/>
    <x v="444"/>
    <x v="0"/>
    <s v="NA"/>
    <x v="0"/>
  </r>
  <r>
    <x v="0"/>
    <x v="48"/>
    <x v="133"/>
    <x v="243"/>
    <x v="10"/>
    <x v="2"/>
    <x v="39"/>
    <x v="445"/>
    <x v="3"/>
    <n v="4"/>
    <x v="1"/>
  </r>
  <r>
    <x v="0"/>
    <x v="48"/>
    <x v="133"/>
    <x v="243"/>
    <x v="1"/>
    <x v="1"/>
    <x v="136"/>
    <x v="446"/>
    <x v="3"/>
    <n v="4"/>
    <x v="1"/>
  </r>
  <r>
    <x v="0"/>
    <x v="19"/>
    <x v="134"/>
    <x v="244"/>
    <x v="0"/>
    <x v="3"/>
    <x v="204"/>
    <x v="237"/>
    <x v="0"/>
    <s v="NA"/>
    <x v="0"/>
  </r>
  <r>
    <x v="0"/>
    <x v="5"/>
    <x v="135"/>
    <x v="245"/>
    <x v="3"/>
    <x v="3"/>
    <x v="355"/>
    <x v="437"/>
    <x v="8"/>
    <n v="4"/>
    <x v="1"/>
  </r>
  <r>
    <x v="0"/>
    <x v="5"/>
    <x v="135"/>
    <x v="245"/>
    <x v="1"/>
    <x v="2"/>
    <x v="196"/>
    <x v="159"/>
    <x v="8"/>
    <n v="4"/>
    <x v="1"/>
  </r>
  <r>
    <x v="0"/>
    <x v="49"/>
    <x v="136"/>
    <x v="246"/>
    <x v="7"/>
    <x v="4"/>
    <x v="272"/>
    <x v="447"/>
    <x v="3"/>
    <n v="4"/>
    <x v="1"/>
  </r>
  <r>
    <x v="0"/>
    <x v="49"/>
    <x v="136"/>
    <x v="247"/>
    <x v="1"/>
    <x v="4"/>
    <x v="139"/>
    <x v="448"/>
    <x v="3"/>
    <n v="4"/>
    <x v="1"/>
  </r>
  <r>
    <x v="0"/>
    <x v="49"/>
    <x v="136"/>
    <x v="247"/>
    <x v="7"/>
    <x v="0"/>
    <x v="356"/>
    <x v="449"/>
    <x v="3"/>
    <n v="4"/>
    <x v="1"/>
  </r>
  <r>
    <x v="0"/>
    <x v="49"/>
    <x v="136"/>
    <x v="247"/>
    <x v="4"/>
    <x v="4"/>
    <x v="357"/>
    <x v="450"/>
    <x v="3"/>
    <n v="4"/>
    <x v="1"/>
  </r>
  <r>
    <x v="0"/>
    <x v="49"/>
    <x v="136"/>
    <x v="248"/>
    <x v="1"/>
    <x v="4"/>
    <x v="358"/>
    <x v="451"/>
    <x v="3"/>
    <n v="4"/>
    <x v="1"/>
  </r>
  <r>
    <x v="0"/>
    <x v="49"/>
    <x v="136"/>
    <x v="249"/>
    <x v="7"/>
    <x v="3"/>
    <x v="169"/>
    <x v="372"/>
    <x v="3"/>
    <n v="4"/>
    <x v="1"/>
  </r>
  <r>
    <x v="0"/>
    <x v="49"/>
    <x v="136"/>
    <x v="250"/>
    <x v="8"/>
    <x v="2"/>
    <x v="84"/>
    <x v="268"/>
    <x v="6"/>
    <n v="4"/>
    <x v="1"/>
  </r>
  <r>
    <x v="0"/>
    <x v="49"/>
    <x v="136"/>
    <x v="251"/>
    <x v="3"/>
    <x v="3"/>
    <x v="100"/>
    <x v="452"/>
    <x v="3"/>
    <n v="4"/>
    <x v="1"/>
  </r>
  <r>
    <x v="0"/>
    <x v="49"/>
    <x v="136"/>
    <x v="249"/>
    <x v="2"/>
    <x v="3"/>
    <x v="88"/>
    <x v="56"/>
    <x v="3"/>
    <n v="4"/>
    <x v="1"/>
  </r>
  <r>
    <x v="0"/>
    <x v="49"/>
    <x v="136"/>
    <x v="252"/>
    <x v="3"/>
    <x v="0"/>
    <x v="0"/>
    <x v="453"/>
    <x v="3"/>
    <n v="4"/>
    <x v="1"/>
  </r>
  <r>
    <x v="0"/>
    <x v="49"/>
    <x v="136"/>
    <x v="250"/>
    <x v="3"/>
    <x v="1"/>
    <x v="82"/>
    <x v="409"/>
    <x v="6"/>
    <n v="4"/>
    <x v="1"/>
  </r>
  <r>
    <x v="0"/>
    <x v="13"/>
    <x v="137"/>
    <x v="253"/>
    <x v="25"/>
    <x v="3"/>
    <x v="96"/>
    <x v="454"/>
    <x v="14"/>
    <n v="4"/>
    <x v="1"/>
  </r>
  <r>
    <x v="0"/>
    <x v="50"/>
    <x v="138"/>
    <x v="254"/>
    <x v="2"/>
    <x v="0"/>
    <x v="248"/>
    <x v="54"/>
    <x v="21"/>
    <n v="4"/>
    <x v="1"/>
  </r>
  <r>
    <x v="0"/>
    <x v="50"/>
    <x v="138"/>
    <x v="255"/>
    <x v="2"/>
    <x v="0"/>
    <x v="82"/>
    <x v="455"/>
    <x v="21"/>
    <n v="4"/>
    <x v="1"/>
  </r>
  <r>
    <x v="0"/>
    <x v="1"/>
    <x v="139"/>
    <x v="256"/>
    <x v="3"/>
    <x v="0"/>
    <x v="359"/>
    <x v="456"/>
    <x v="1"/>
    <n v="5"/>
    <x v="1"/>
  </r>
  <r>
    <x v="0"/>
    <x v="1"/>
    <x v="139"/>
    <x v="257"/>
    <x v="3"/>
    <x v="2"/>
    <x v="85"/>
    <x v="457"/>
    <x v="1"/>
    <n v="5"/>
    <x v="1"/>
  </r>
  <r>
    <x v="0"/>
    <x v="1"/>
    <x v="139"/>
    <x v="256"/>
    <x v="2"/>
    <x v="3"/>
    <x v="42"/>
    <x v="39"/>
    <x v="1"/>
    <n v="5"/>
    <x v="1"/>
  </r>
  <r>
    <x v="0"/>
    <x v="1"/>
    <x v="140"/>
    <x v="258"/>
    <x v="2"/>
    <x v="0"/>
    <x v="136"/>
    <x v="45"/>
    <x v="1"/>
    <n v="5"/>
    <x v="1"/>
  </r>
  <r>
    <x v="0"/>
    <x v="51"/>
    <x v="141"/>
    <x v="259"/>
    <x v="2"/>
    <x v="1"/>
    <x v="89"/>
    <x v="458"/>
    <x v="3"/>
    <s v="NA"/>
    <x v="0"/>
  </r>
  <r>
    <x v="0"/>
    <x v="48"/>
    <x v="142"/>
    <x v="260"/>
    <x v="11"/>
    <x v="1"/>
    <x v="143"/>
    <x v="459"/>
    <x v="3"/>
    <n v="4"/>
    <x v="1"/>
  </r>
  <r>
    <x v="0"/>
    <x v="48"/>
    <x v="142"/>
    <x v="261"/>
    <x v="6"/>
    <x v="0"/>
    <x v="138"/>
    <x v="460"/>
    <x v="0"/>
    <s v="NA"/>
    <x v="0"/>
  </r>
  <r>
    <x v="0"/>
    <x v="48"/>
    <x v="142"/>
    <x v="260"/>
    <x v="4"/>
    <x v="0"/>
    <x v="144"/>
    <x v="461"/>
    <x v="3"/>
    <n v="4"/>
    <x v="1"/>
  </r>
  <r>
    <x v="0"/>
    <x v="26"/>
    <x v="143"/>
    <x v="262"/>
    <x v="3"/>
    <x v="0"/>
    <x v="360"/>
    <x v="462"/>
    <x v="3"/>
    <n v="4"/>
    <x v="1"/>
  </r>
  <r>
    <x v="0"/>
    <x v="26"/>
    <x v="143"/>
    <x v="263"/>
    <x v="7"/>
    <x v="3"/>
    <x v="361"/>
    <x v="463"/>
    <x v="18"/>
    <n v="4"/>
    <x v="1"/>
  </r>
  <r>
    <x v="0"/>
    <x v="26"/>
    <x v="143"/>
    <x v="263"/>
    <x v="2"/>
    <x v="1"/>
    <x v="331"/>
    <x v="464"/>
    <x v="18"/>
    <n v="4"/>
    <x v="1"/>
  </r>
  <r>
    <x v="0"/>
    <x v="26"/>
    <x v="143"/>
    <x v="264"/>
    <x v="2"/>
    <x v="0"/>
    <x v="54"/>
    <x v="392"/>
    <x v="0"/>
    <s v="NA"/>
    <x v="0"/>
  </r>
  <r>
    <x v="0"/>
    <x v="37"/>
    <x v="144"/>
    <x v="265"/>
    <x v="7"/>
    <x v="3"/>
    <x v="10"/>
    <x v="90"/>
    <x v="3"/>
    <n v="4"/>
    <x v="1"/>
  </r>
  <r>
    <x v="0"/>
    <x v="1"/>
    <x v="145"/>
    <x v="266"/>
    <x v="1"/>
    <x v="3"/>
    <x v="362"/>
    <x v="465"/>
    <x v="1"/>
    <s v="NA"/>
    <x v="0"/>
  </r>
  <r>
    <x v="0"/>
    <x v="1"/>
    <x v="145"/>
    <x v="266"/>
    <x v="2"/>
    <x v="3"/>
    <x v="227"/>
    <x v="466"/>
    <x v="1"/>
    <n v="5"/>
    <x v="1"/>
  </r>
  <r>
    <x v="0"/>
    <x v="6"/>
    <x v="146"/>
    <x v="267"/>
    <x v="9"/>
    <x v="0"/>
    <x v="363"/>
    <x v="467"/>
    <x v="10"/>
    <n v="4"/>
    <x v="1"/>
  </r>
  <r>
    <x v="0"/>
    <x v="6"/>
    <x v="146"/>
    <x v="267"/>
    <x v="21"/>
    <x v="3"/>
    <x v="352"/>
    <x v="468"/>
    <x v="10"/>
    <n v="4"/>
    <x v="1"/>
  </r>
  <r>
    <x v="0"/>
    <x v="6"/>
    <x v="146"/>
    <x v="267"/>
    <x v="5"/>
    <x v="0"/>
    <x v="128"/>
    <x v="469"/>
    <x v="10"/>
    <n v="4"/>
    <x v="1"/>
  </r>
  <r>
    <x v="0"/>
    <x v="6"/>
    <x v="146"/>
    <x v="267"/>
    <x v="4"/>
    <x v="3"/>
    <x v="128"/>
    <x v="431"/>
    <x v="10"/>
    <n v="4"/>
    <x v="1"/>
  </r>
  <r>
    <x v="0"/>
    <x v="6"/>
    <x v="146"/>
    <x v="267"/>
    <x v="27"/>
    <x v="0"/>
    <x v="128"/>
    <x v="470"/>
    <x v="10"/>
    <n v="4"/>
    <x v="1"/>
  </r>
  <r>
    <x v="0"/>
    <x v="6"/>
    <x v="146"/>
    <x v="268"/>
    <x v="17"/>
    <x v="3"/>
    <x v="175"/>
    <x v="471"/>
    <x v="10"/>
    <n v="4"/>
    <x v="1"/>
  </r>
  <r>
    <x v="0"/>
    <x v="47"/>
    <x v="147"/>
    <x v="2"/>
    <x v="8"/>
    <x v="0"/>
    <x v="29"/>
    <x v="472"/>
    <x v="3"/>
    <n v="4"/>
    <x v="1"/>
  </r>
  <r>
    <x v="0"/>
    <x v="47"/>
    <x v="147"/>
    <x v="2"/>
    <x v="3"/>
    <x v="0"/>
    <x v="208"/>
    <x v="473"/>
    <x v="3"/>
    <n v="4"/>
    <x v="1"/>
  </r>
  <r>
    <x v="0"/>
    <x v="47"/>
    <x v="147"/>
    <x v="5"/>
    <x v="3"/>
    <x v="1"/>
    <x v="135"/>
    <x v="474"/>
    <x v="3"/>
    <n v="4"/>
    <x v="1"/>
  </r>
  <r>
    <x v="0"/>
    <x v="6"/>
    <x v="148"/>
    <x v="269"/>
    <x v="7"/>
    <x v="0"/>
    <x v="323"/>
    <x v="475"/>
    <x v="10"/>
    <n v="4"/>
    <x v="1"/>
  </r>
  <r>
    <x v="0"/>
    <x v="6"/>
    <x v="148"/>
    <x v="269"/>
    <x v="2"/>
    <x v="0"/>
    <x v="364"/>
    <x v="476"/>
    <x v="10"/>
    <n v="4"/>
    <x v="1"/>
  </r>
  <r>
    <x v="0"/>
    <x v="6"/>
    <x v="148"/>
    <x v="270"/>
    <x v="16"/>
    <x v="0"/>
    <x v="41"/>
    <x v="477"/>
    <x v="10"/>
    <n v="4"/>
    <x v="1"/>
  </r>
  <r>
    <x v="0"/>
    <x v="6"/>
    <x v="148"/>
    <x v="270"/>
    <x v="4"/>
    <x v="1"/>
    <x v="340"/>
    <x v="478"/>
    <x v="10"/>
    <n v="4"/>
    <x v="1"/>
  </r>
  <r>
    <x v="0"/>
    <x v="6"/>
    <x v="148"/>
    <x v="270"/>
    <x v="15"/>
    <x v="2"/>
    <x v="174"/>
    <x v="477"/>
    <x v="10"/>
    <n v="4"/>
    <x v="1"/>
  </r>
  <r>
    <x v="0"/>
    <x v="6"/>
    <x v="148"/>
    <x v="270"/>
    <x v="13"/>
    <x v="5"/>
    <x v="37"/>
    <x v="477"/>
    <x v="10"/>
    <n v="4"/>
    <x v="1"/>
  </r>
  <r>
    <x v="0"/>
    <x v="6"/>
    <x v="148"/>
    <x v="271"/>
    <x v="13"/>
    <x v="5"/>
    <x v="144"/>
    <x v="479"/>
    <x v="3"/>
    <n v="4"/>
    <x v="1"/>
  </r>
  <r>
    <x v="0"/>
    <x v="6"/>
    <x v="148"/>
    <x v="270"/>
    <x v="7"/>
    <x v="3"/>
    <x v="86"/>
    <x v="480"/>
    <x v="10"/>
    <n v="4"/>
    <x v="1"/>
  </r>
  <r>
    <x v="0"/>
    <x v="6"/>
    <x v="148"/>
    <x v="270"/>
    <x v="24"/>
    <x v="1"/>
    <x v="175"/>
    <x v="481"/>
    <x v="10"/>
    <n v="4"/>
    <x v="1"/>
  </r>
  <r>
    <x v="0"/>
    <x v="6"/>
    <x v="148"/>
    <x v="270"/>
    <x v="17"/>
    <x v="2"/>
    <x v="176"/>
    <x v="481"/>
    <x v="10"/>
    <n v="4"/>
    <x v="1"/>
  </r>
  <r>
    <x v="0"/>
    <x v="6"/>
    <x v="148"/>
    <x v="270"/>
    <x v="2"/>
    <x v="1"/>
    <x v="39"/>
    <x v="482"/>
    <x v="10"/>
    <n v="4"/>
    <x v="1"/>
  </r>
  <r>
    <x v="0"/>
    <x v="6"/>
    <x v="149"/>
    <x v="272"/>
    <x v="4"/>
    <x v="0"/>
    <x v="27"/>
    <x v="483"/>
    <x v="10"/>
    <n v="4"/>
    <x v="1"/>
  </r>
  <r>
    <x v="0"/>
    <x v="6"/>
    <x v="149"/>
    <x v="272"/>
    <x v="1"/>
    <x v="0"/>
    <x v="365"/>
    <x v="484"/>
    <x v="10"/>
    <n v="4"/>
    <x v="1"/>
  </r>
  <r>
    <x v="0"/>
    <x v="6"/>
    <x v="149"/>
    <x v="272"/>
    <x v="3"/>
    <x v="0"/>
    <x v="366"/>
    <x v="485"/>
    <x v="10"/>
    <n v="4"/>
    <x v="1"/>
  </r>
  <r>
    <x v="0"/>
    <x v="6"/>
    <x v="149"/>
    <x v="272"/>
    <x v="7"/>
    <x v="3"/>
    <x v="84"/>
    <x v="486"/>
    <x v="10"/>
    <n v="4"/>
    <x v="1"/>
  </r>
  <r>
    <x v="0"/>
    <x v="6"/>
    <x v="150"/>
    <x v="273"/>
    <x v="2"/>
    <x v="4"/>
    <x v="367"/>
    <x v="487"/>
    <x v="10"/>
    <n v="4"/>
    <x v="1"/>
  </r>
  <r>
    <x v="0"/>
    <x v="6"/>
    <x v="150"/>
    <x v="274"/>
    <x v="1"/>
    <x v="0"/>
    <x v="368"/>
    <x v="88"/>
    <x v="10"/>
    <s v="NA"/>
    <x v="0"/>
  </r>
  <r>
    <x v="0"/>
    <x v="6"/>
    <x v="150"/>
    <x v="274"/>
    <x v="2"/>
    <x v="0"/>
    <x v="218"/>
    <x v="488"/>
    <x v="10"/>
    <n v="4"/>
    <x v="1"/>
  </r>
  <r>
    <x v="0"/>
    <x v="6"/>
    <x v="150"/>
    <x v="274"/>
    <x v="7"/>
    <x v="3"/>
    <x v="176"/>
    <x v="489"/>
    <x v="10"/>
    <n v="4"/>
    <x v="1"/>
  </r>
  <r>
    <x v="0"/>
    <x v="6"/>
    <x v="151"/>
    <x v="270"/>
    <x v="8"/>
    <x v="3"/>
    <x v="369"/>
    <x v="490"/>
    <x v="10"/>
    <n v="4"/>
    <x v="1"/>
  </r>
  <r>
    <x v="0"/>
    <x v="6"/>
    <x v="151"/>
    <x v="270"/>
    <x v="3"/>
    <x v="1"/>
    <x v="370"/>
    <x v="491"/>
    <x v="10"/>
    <n v="4"/>
    <x v="1"/>
  </r>
  <r>
    <x v="0"/>
    <x v="6"/>
    <x v="151"/>
    <x v="270"/>
    <x v="5"/>
    <x v="3"/>
    <x v="371"/>
    <x v="74"/>
    <x v="10"/>
    <n v="4"/>
    <x v="1"/>
  </r>
  <r>
    <x v="0"/>
    <x v="6"/>
    <x v="151"/>
    <x v="270"/>
    <x v="9"/>
    <x v="3"/>
    <x v="372"/>
    <x v="492"/>
    <x v="10"/>
    <n v="4"/>
    <x v="1"/>
  </r>
  <r>
    <x v="0"/>
    <x v="6"/>
    <x v="151"/>
    <x v="270"/>
    <x v="11"/>
    <x v="0"/>
    <x v="373"/>
    <x v="78"/>
    <x v="10"/>
    <n v="4"/>
    <x v="1"/>
  </r>
  <r>
    <x v="0"/>
    <x v="6"/>
    <x v="151"/>
    <x v="270"/>
    <x v="4"/>
    <x v="3"/>
    <x v="374"/>
    <x v="74"/>
    <x v="10"/>
    <n v="4"/>
    <x v="1"/>
  </r>
  <r>
    <x v="0"/>
    <x v="6"/>
    <x v="151"/>
    <x v="270"/>
    <x v="7"/>
    <x v="1"/>
    <x v="375"/>
    <x v="493"/>
    <x v="10"/>
    <n v="4"/>
    <x v="1"/>
  </r>
  <r>
    <x v="0"/>
    <x v="6"/>
    <x v="151"/>
    <x v="270"/>
    <x v="13"/>
    <x v="3"/>
    <x v="376"/>
    <x v="78"/>
    <x v="10"/>
    <n v="4"/>
    <x v="1"/>
  </r>
  <r>
    <x v="0"/>
    <x v="6"/>
    <x v="151"/>
    <x v="270"/>
    <x v="15"/>
    <x v="0"/>
    <x v="377"/>
    <x v="78"/>
    <x v="10"/>
    <n v="4"/>
    <x v="1"/>
  </r>
  <r>
    <x v="0"/>
    <x v="6"/>
    <x v="151"/>
    <x v="270"/>
    <x v="16"/>
    <x v="0"/>
    <x v="323"/>
    <x v="78"/>
    <x v="10"/>
    <n v="4"/>
    <x v="1"/>
  </r>
  <r>
    <x v="0"/>
    <x v="6"/>
    <x v="151"/>
    <x v="270"/>
    <x v="18"/>
    <x v="0"/>
    <x v="201"/>
    <x v="494"/>
    <x v="10"/>
    <n v="4"/>
    <x v="1"/>
  </r>
  <r>
    <x v="0"/>
    <x v="6"/>
    <x v="151"/>
    <x v="270"/>
    <x v="2"/>
    <x v="1"/>
    <x v="145"/>
    <x v="495"/>
    <x v="10"/>
    <n v="4"/>
    <x v="1"/>
  </r>
  <r>
    <x v="0"/>
    <x v="6"/>
    <x v="151"/>
    <x v="275"/>
    <x v="1"/>
    <x v="0"/>
    <x v="378"/>
    <x v="472"/>
    <x v="0"/>
    <s v="NA"/>
    <x v="0"/>
  </r>
  <r>
    <x v="0"/>
    <x v="6"/>
    <x v="151"/>
    <x v="270"/>
    <x v="17"/>
    <x v="1"/>
    <x v="379"/>
    <x v="78"/>
    <x v="10"/>
    <n v="4"/>
    <x v="1"/>
  </r>
  <r>
    <x v="0"/>
    <x v="6"/>
    <x v="151"/>
    <x v="270"/>
    <x v="20"/>
    <x v="0"/>
    <x v="167"/>
    <x v="100"/>
    <x v="10"/>
    <n v="4"/>
    <x v="1"/>
  </r>
  <r>
    <x v="0"/>
    <x v="50"/>
    <x v="151"/>
    <x v="276"/>
    <x v="2"/>
    <x v="0"/>
    <x v="171"/>
    <x v="496"/>
    <x v="9"/>
    <s v="NA"/>
    <x v="0"/>
  </r>
  <r>
    <x v="0"/>
    <x v="6"/>
    <x v="151"/>
    <x v="270"/>
    <x v="26"/>
    <x v="3"/>
    <x v="171"/>
    <x v="78"/>
    <x v="10"/>
    <n v="4"/>
    <x v="1"/>
  </r>
  <r>
    <x v="0"/>
    <x v="6"/>
    <x v="151"/>
    <x v="270"/>
    <x v="6"/>
    <x v="1"/>
    <x v="270"/>
    <x v="497"/>
    <x v="10"/>
    <n v="4"/>
    <x v="1"/>
  </r>
  <r>
    <x v="0"/>
    <x v="6"/>
    <x v="151"/>
    <x v="277"/>
    <x v="7"/>
    <x v="3"/>
    <x v="78"/>
    <x v="238"/>
    <x v="10"/>
    <n v="4"/>
    <x v="1"/>
  </r>
  <r>
    <x v="0"/>
    <x v="6"/>
    <x v="151"/>
    <x v="277"/>
    <x v="2"/>
    <x v="3"/>
    <x v="39"/>
    <x v="498"/>
    <x v="10"/>
    <n v="4"/>
    <x v="1"/>
  </r>
  <r>
    <x v="0"/>
    <x v="48"/>
    <x v="152"/>
    <x v="278"/>
    <x v="5"/>
    <x v="4"/>
    <x v="380"/>
    <x v="421"/>
    <x v="3"/>
    <n v="4"/>
    <x v="1"/>
  </r>
  <r>
    <x v="0"/>
    <x v="8"/>
    <x v="153"/>
    <x v="279"/>
    <x v="11"/>
    <x v="3"/>
    <x v="39"/>
    <x v="409"/>
    <x v="12"/>
    <n v="2"/>
    <x v="1"/>
  </r>
  <r>
    <x v="0"/>
    <x v="2"/>
    <x v="154"/>
    <x v="280"/>
    <x v="3"/>
    <x v="3"/>
    <x v="144"/>
    <x v="499"/>
    <x v="5"/>
    <n v="4"/>
    <x v="1"/>
  </r>
  <r>
    <x v="0"/>
    <x v="1"/>
    <x v="155"/>
    <x v="281"/>
    <x v="1"/>
    <x v="0"/>
    <x v="339"/>
    <x v="13"/>
    <x v="1"/>
    <n v="5"/>
    <x v="1"/>
  </r>
  <r>
    <x v="0"/>
    <x v="1"/>
    <x v="155"/>
    <x v="282"/>
    <x v="5"/>
    <x v="0"/>
    <x v="381"/>
    <x v="500"/>
    <x v="1"/>
    <n v="5"/>
    <x v="1"/>
  </r>
  <r>
    <x v="0"/>
    <x v="1"/>
    <x v="156"/>
    <x v="283"/>
    <x v="16"/>
    <x v="0"/>
    <x v="382"/>
    <x v="501"/>
    <x v="1"/>
    <n v="5"/>
    <x v="1"/>
  </r>
  <r>
    <x v="0"/>
    <x v="6"/>
    <x v="157"/>
    <x v="284"/>
    <x v="2"/>
    <x v="4"/>
    <x v="383"/>
    <x v="502"/>
    <x v="10"/>
    <n v="4"/>
    <x v="1"/>
  </r>
  <r>
    <x v="0"/>
    <x v="6"/>
    <x v="157"/>
    <x v="285"/>
    <x v="3"/>
    <x v="0"/>
    <x v="188"/>
    <x v="17"/>
    <x v="10"/>
    <s v="NA"/>
    <x v="0"/>
  </r>
  <r>
    <x v="0"/>
    <x v="6"/>
    <x v="157"/>
    <x v="286"/>
    <x v="3"/>
    <x v="0"/>
    <x v="133"/>
    <x v="503"/>
    <x v="10"/>
    <n v="4"/>
    <x v="1"/>
  </r>
  <r>
    <x v="0"/>
    <x v="6"/>
    <x v="157"/>
    <x v="286"/>
    <x v="7"/>
    <x v="3"/>
    <x v="82"/>
    <x v="504"/>
    <x v="10"/>
    <n v="4"/>
    <x v="1"/>
  </r>
  <r>
    <x v="0"/>
    <x v="5"/>
    <x v="158"/>
    <x v="106"/>
    <x v="15"/>
    <x v="4"/>
    <x v="384"/>
    <x v="384"/>
    <x v="8"/>
    <n v="4"/>
    <x v="1"/>
  </r>
  <r>
    <x v="0"/>
    <x v="5"/>
    <x v="158"/>
    <x v="106"/>
    <x v="11"/>
    <x v="4"/>
    <x v="385"/>
    <x v="505"/>
    <x v="8"/>
    <n v="4"/>
    <x v="1"/>
  </r>
  <r>
    <x v="0"/>
    <x v="5"/>
    <x v="158"/>
    <x v="106"/>
    <x v="8"/>
    <x v="4"/>
    <x v="376"/>
    <x v="354"/>
    <x v="8"/>
    <n v="4"/>
    <x v="1"/>
  </r>
  <r>
    <x v="0"/>
    <x v="5"/>
    <x v="158"/>
    <x v="106"/>
    <x v="5"/>
    <x v="4"/>
    <x v="386"/>
    <x v="314"/>
    <x v="8"/>
    <n v="4"/>
    <x v="1"/>
  </r>
  <r>
    <x v="0"/>
    <x v="5"/>
    <x v="158"/>
    <x v="106"/>
    <x v="3"/>
    <x v="0"/>
    <x v="387"/>
    <x v="506"/>
    <x v="8"/>
    <n v="4"/>
    <x v="1"/>
  </r>
  <r>
    <x v="0"/>
    <x v="5"/>
    <x v="158"/>
    <x v="287"/>
    <x v="5"/>
    <x v="4"/>
    <x v="388"/>
    <x v="507"/>
    <x v="8"/>
    <s v="NA"/>
    <x v="0"/>
  </r>
  <r>
    <x v="0"/>
    <x v="5"/>
    <x v="158"/>
    <x v="287"/>
    <x v="5"/>
    <x v="4"/>
    <x v="388"/>
    <x v="507"/>
    <x v="8"/>
    <n v="4"/>
    <x v="1"/>
  </r>
  <r>
    <x v="0"/>
    <x v="5"/>
    <x v="158"/>
    <x v="208"/>
    <x v="1"/>
    <x v="4"/>
    <x v="389"/>
    <x v="508"/>
    <x v="8"/>
    <s v="NA"/>
    <x v="0"/>
  </r>
  <r>
    <x v="0"/>
    <x v="5"/>
    <x v="158"/>
    <x v="208"/>
    <x v="1"/>
    <x v="4"/>
    <x v="389"/>
    <x v="508"/>
    <x v="8"/>
    <n v="4"/>
    <x v="1"/>
  </r>
  <r>
    <x v="0"/>
    <x v="5"/>
    <x v="158"/>
    <x v="288"/>
    <x v="13"/>
    <x v="0"/>
    <x v="390"/>
    <x v="509"/>
    <x v="8"/>
    <s v="NA"/>
    <x v="0"/>
  </r>
  <r>
    <x v="0"/>
    <x v="5"/>
    <x v="158"/>
    <x v="106"/>
    <x v="1"/>
    <x v="3"/>
    <x v="391"/>
    <x v="506"/>
    <x v="8"/>
    <n v="4"/>
    <x v="1"/>
  </r>
  <r>
    <x v="0"/>
    <x v="5"/>
    <x v="158"/>
    <x v="288"/>
    <x v="5"/>
    <x v="0"/>
    <x v="337"/>
    <x v="33"/>
    <x v="8"/>
    <n v="4"/>
    <x v="1"/>
  </r>
  <r>
    <x v="0"/>
    <x v="5"/>
    <x v="158"/>
    <x v="288"/>
    <x v="1"/>
    <x v="3"/>
    <x v="392"/>
    <x v="510"/>
    <x v="8"/>
    <n v="4"/>
    <x v="1"/>
  </r>
  <r>
    <x v="0"/>
    <x v="5"/>
    <x v="158"/>
    <x v="287"/>
    <x v="3"/>
    <x v="0"/>
    <x v="393"/>
    <x v="166"/>
    <x v="8"/>
    <n v="4"/>
    <x v="1"/>
  </r>
  <r>
    <x v="0"/>
    <x v="5"/>
    <x v="158"/>
    <x v="288"/>
    <x v="7"/>
    <x v="1"/>
    <x v="394"/>
    <x v="27"/>
    <x v="8"/>
    <n v="4"/>
    <x v="1"/>
  </r>
  <r>
    <x v="0"/>
    <x v="5"/>
    <x v="158"/>
    <x v="287"/>
    <x v="1"/>
    <x v="0"/>
    <x v="229"/>
    <x v="511"/>
    <x v="8"/>
    <n v="4"/>
    <x v="1"/>
  </r>
  <r>
    <x v="0"/>
    <x v="5"/>
    <x v="158"/>
    <x v="288"/>
    <x v="3"/>
    <x v="3"/>
    <x v="158"/>
    <x v="5"/>
    <x v="8"/>
    <n v="4"/>
    <x v="1"/>
  </r>
  <r>
    <x v="0"/>
    <x v="5"/>
    <x v="158"/>
    <x v="287"/>
    <x v="7"/>
    <x v="0"/>
    <x v="167"/>
    <x v="512"/>
    <x v="8"/>
    <n v="4"/>
    <x v="1"/>
  </r>
  <r>
    <x v="0"/>
    <x v="5"/>
    <x v="158"/>
    <x v="288"/>
    <x v="12"/>
    <x v="0"/>
    <x v="173"/>
    <x v="190"/>
    <x v="8"/>
    <n v="4"/>
    <x v="1"/>
  </r>
  <r>
    <x v="0"/>
    <x v="5"/>
    <x v="158"/>
    <x v="288"/>
    <x v="19"/>
    <x v="2"/>
    <x v="37"/>
    <x v="513"/>
    <x v="8"/>
    <n v="4"/>
    <x v="1"/>
  </r>
  <r>
    <x v="0"/>
    <x v="5"/>
    <x v="158"/>
    <x v="208"/>
    <x v="22"/>
    <x v="0"/>
    <x v="86"/>
    <x v="28"/>
    <x v="8"/>
    <n v="4"/>
    <x v="1"/>
  </r>
  <r>
    <x v="0"/>
    <x v="6"/>
    <x v="159"/>
    <x v="289"/>
    <x v="3"/>
    <x v="0"/>
    <x v="167"/>
    <x v="156"/>
    <x v="10"/>
    <n v="4"/>
    <x v="1"/>
  </r>
  <r>
    <x v="0"/>
    <x v="6"/>
    <x v="160"/>
    <x v="290"/>
    <x v="9"/>
    <x v="1"/>
    <x v="142"/>
    <x v="514"/>
    <x v="10"/>
    <n v="4"/>
    <x v="1"/>
  </r>
  <r>
    <x v="0"/>
    <x v="6"/>
    <x v="160"/>
    <x v="291"/>
    <x v="9"/>
    <x v="1"/>
    <x v="173"/>
    <x v="515"/>
    <x v="10"/>
    <n v="4"/>
    <x v="1"/>
  </r>
  <r>
    <x v="0"/>
    <x v="6"/>
    <x v="160"/>
    <x v="290"/>
    <x v="11"/>
    <x v="0"/>
    <x v="144"/>
    <x v="61"/>
    <x v="10"/>
    <n v="4"/>
    <x v="1"/>
  </r>
  <r>
    <x v="0"/>
    <x v="1"/>
    <x v="161"/>
    <x v="292"/>
    <x v="8"/>
    <x v="3"/>
    <x v="395"/>
    <x v="402"/>
    <x v="1"/>
    <n v="5"/>
    <x v="1"/>
  </r>
  <r>
    <x v="0"/>
    <x v="1"/>
    <x v="161"/>
    <x v="292"/>
    <x v="10"/>
    <x v="0"/>
    <x v="396"/>
    <x v="516"/>
    <x v="1"/>
    <s v="NA"/>
    <x v="0"/>
  </r>
  <r>
    <x v="0"/>
    <x v="1"/>
    <x v="161"/>
    <x v="292"/>
    <x v="3"/>
    <x v="1"/>
    <x v="187"/>
    <x v="419"/>
    <x v="1"/>
    <n v="5"/>
    <x v="1"/>
  </r>
  <r>
    <x v="0"/>
    <x v="5"/>
    <x v="162"/>
    <x v="293"/>
    <x v="2"/>
    <x v="0"/>
    <x v="101"/>
    <x v="394"/>
    <x v="8"/>
    <n v="4"/>
    <x v="1"/>
  </r>
  <r>
    <x v="0"/>
    <x v="30"/>
    <x v="163"/>
    <x v="294"/>
    <x v="29"/>
    <x v="4"/>
    <x v="397"/>
    <x v="431"/>
    <x v="0"/>
    <s v="NA"/>
    <x v="0"/>
  </r>
  <r>
    <x v="0"/>
    <x v="5"/>
    <x v="164"/>
    <x v="295"/>
    <x v="3"/>
    <x v="3"/>
    <x v="136"/>
    <x v="517"/>
    <x v="8"/>
    <n v="4"/>
    <x v="1"/>
  </r>
  <r>
    <x v="0"/>
    <x v="36"/>
    <x v="165"/>
    <x v="296"/>
    <x v="2"/>
    <x v="0"/>
    <x v="71"/>
    <x v="298"/>
    <x v="3"/>
    <n v="4"/>
    <x v="1"/>
  </r>
  <r>
    <x v="0"/>
    <x v="36"/>
    <x v="165"/>
    <x v="296"/>
    <x v="1"/>
    <x v="0"/>
    <x v="398"/>
    <x v="222"/>
    <x v="3"/>
    <s v="NA"/>
    <x v="0"/>
  </r>
  <r>
    <x v="0"/>
    <x v="36"/>
    <x v="165"/>
    <x v="297"/>
    <x v="2"/>
    <x v="0"/>
    <x v="291"/>
    <x v="88"/>
    <x v="19"/>
    <n v="5"/>
    <x v="1"/>
  </r>
  <r>
    <x v="0"/>
    <x v="36"/>
    <x v="165"/>
    <x v="296"/>
    <x v="7"/>
    <x v="0"/>
    <x v="131"/>
    <x v="462"/>
    <x v="3"/>
    <s v="NA"/>
    <x v="0"/>
  </r>
  <r>
    <x v="0"/>
    <x v="6"/>
    <x v="166"/>
    <x v="298"/>
    <x v="3"/>
    <x v="0"/>
    <x v="124"/>
    <x v="4"/>
    <x v="10"/>
    <s v="NA"/>
    <x v="0"/>
  </r>
  <r>
    <x v="0"/>
    <x v="52"/>
    <x v="166"/>
    <x v="299"/>
    <x v="25"/>
    <x v="0"/>
    <x v="399"/>
    <x v="518"/>
    <x v="0"/>
    <s v="NA"/>
    <x v="0"/>
  </r>
  <r>
    <x v="0"/>
    <x v="1"/>
    <x v="167"/>
    <x v="300"/>
    <x v="3"/>
    <x v="4"/>
    <x v="377"/>
    <x v="519"/>
    <x v="1"/>
    <n v="5"/>
    <x v="1"/>
  </r>
  <r>
    <x v="0"/>
    <x v="1"/>
    <x v="167"/>
    <x v="200"/>
    <x v="2"/>
    <x v="4"/>
    <x v="400"/>
    <x v="222"/>
    <x v="1"/>
    <n v="5"/>
    <x v="1"/>
  </r>
  <r>
    <x v="0"/>
    <x v="1"/>
    <x v="167"/>
    <x v="200"/>
    <x v="7"/>
    <x v="4"/>
    <x v="401"/>
    <x v="520"/>
    <x v="1"/>
    <n v="5"/>
    <x v="1"/>
  </r>
  <r>
    <x v="0"/>
    <x v="1"/>
    <x v="167"/>
    <x v="301"/>
    <x v="19"/>
    <x v="5"/>
    <x v="38"/>
    <x v="521"/>
    <x v="1"/>
    <n v="5"/>
    <x v="1"/>
  </r>
  <r>
    <x v="0"/>
    <x v="53"/>
    <x v="168"/>
    <x v="302"/>
    <x v="7"/>
    <x v="1"/>
    <x v="134"/>
    <x v="4"/>
    <x v="3"/>
    <n v="4"/>
    <x v="1"/>
  </r>
  <r>
    <x v="0"/>
    <x v="53"/>
    <x v="168"/>
    <x v="10"/>
    <x v="2"/>
    <x v="1"/>
    <x v="88"/>
    <x v="522"/>
    <x v="3"/>
    <n v="4"/>
    <x v="1"/>
  </r>
  <r>
    <x v="0"/>
    <x v="53"/>
    <x v="168"/>
    <x v="303"/>
    <x v="6"/>
    <x v="1"/>
    <x v="89"/>
    <x v="523"/>
    <x v="5"/>
    <n v="4"/>
    <x v="1"/>
  </r>
  <r>
    <x v="0"/>
    <x v="12"/>
    <x v="169"/>
    <x v="304"/>
    <x v="25"/>
    <x v="3"/>
    <x v="402"/>
    <x v="524"/>
    <x v="14"/>
    <n v="4"/>
    <x v="1"/>
  </r>
  <r>
    <x v="0"/>
    <x v="18"/>
    <x v="170"/>
    <x v="305"/>
    <x v="1"/>
    <x v="0"/>
    <x v="85"/>
    <x v="525"/>
    <x v="16"/>
    <n v="3"/>
    <x v="1"/>
  </r>
  <r>
    <x v="0"/>
    <x v="18"/>
    <x v="170"/>
    <x v="306"/>
    <x v="1"/>
    <x v="2"/>
    <x v="197"/>
    <x v="526"/>
    <x v="16"/>
    <n v="3"/>
    <x v="1"/>
  </r>
  <r>
    <x v="0"/>
    <x v="18"/>
    <x v="170"/>
    <x v="305"/>
    <x v="7"/>
    <x v="0"/>
    <x v="235"/>
    <x v="527"/>
    <x v="16"/>
    <n v="3"/>
    <x v="1"/>
  </r>
  <r>
    <x v="0"/>
    <x v="18"/>
    <x v="170"/>
    <x v="307"/>
    <x v="5"/>
    <x v="2"/>
    <x v="147"/>
    <x v="528"/>
    <x v="16"/>
    <n v="3"/>
    <x v="1"/>
  </r>
  <r>
    <x v="0"/>
    <x v="18"/>
    <x v="170"/>
    <x v="308"/>
    <x v="3"/>
    <x v="1"/>
    <x v="88"/>
    <x v="529"/>
    <x v="3"/>
    <n v="4"/>
    <x v="1"/>
  </r>
  <r>
    <x v="0"/>
    <x v="18"/>
    <x v="170"/>
    <x v="305"/>
    <x v="2"/>
    <x v="1"/>
    <x v="82"/>
    <x v="530"/>
    <x v="16"/>
    <n v="3"/>
    <x v="1"/>
  </r>
  <r>
    <x v="0"/>
    <x v="18"/>
    <x v="170"/>
    <x v="308"/>
    <x v="9"/>
    <x v="2"/>
    <x v="136"/>
    <x v="531"/>
    <x v="3"/>
    <n v="4"/>
    <x v="1"/>
  </r>
  <r>
    <x v="0"/>
    <x v="18"/>
    <x v="170"/>
    <x v="308"/>
    <x v="7"/>
    <x v="6"/>
    <x v="40"/>
    <x v="532"/>
    <x v="3"/>
    <n v="4"/>
    <x v="1"/>
  </r>
  <r>
    <x v="0"/>
    <x v="12"/>
    <x v="171"/>
    <x v="309"/>
    <x v="25"/>
    <x v="1"/>
    <x v="143"/>
    <x v="533"/>
    <x v="14"/>
    <n v="4"/>
    <x v="1"/>
  </r>
  <r>
    <x v="0"/>
    <x v="31"/>
    <x v="172"/>
    <x v="310"/>
    <x v="6"/>
    <x v="1"/>
    <x v="138"/>
    <x v="297"/>
    <x v="20"/>
    <n v="5"/>
    <x v="1"/>
  </r>
  <r>
    <x v="0"/>
    <x v="7"/>
    <x v="173"/>
    <x v="311"/>
    <x v="6"/>
    <x v="0"/>
    <x v="333"/>
    <x v="98"/>
    <x v="11"/>
    <n v="3"/>
    <x v="1"/>
  </r>
  <r>
    <x v="0"/>
    <x v="7"/>
    <x v="173"/>
    <x v="311"/>
    <x v="0"/>
    <x v="3"/>
    <x v="235"/>
    <x v="256"/>
    <x v="11"/>
    <n v="3"/>
    <x v="1"/>
  </r>
  <r>
    <x v="0"/>
    <x v="5"/>
    <x v="174"/>
    <x v="312"/>
    <x v="0"/>
    <x v="0"/>
    <x v="40"/>
    <x v="334"/>
    <x v="8"/>
    <n v="4"/>
    <x v="1"/>
  </r>
  <r>
    <x v="0"/>
    <x v="1"/>
    <x v="175"/>
    <x v="313"/>
    <x v="1"/>
    <x v="4"/>
    <x v="403"/>
    <x v="534"/>
    <x v="1"/>
    <n v="5"/>
    <x v="1"/>
  </r>
  <r>
    <x v="0"/>
    <x v="1"/>
    <x v="175"/>
    <x v="313"/>
    <x v="7"/>
    <x v="0"/>
    <x v="404"/>
    <x v="535"/>
    <x v="1"/>
    <n v="5"/>
    <x v="1"/>
  </r>
  <r>
    <x v="0"/>
    <x v="1"/>
    <x v="175"/>
    <x v="314"/>
    <x v="11"/>
    <x v="0"/>
    <x v="290"/>
    <x v="536"/>
    <x v="1"/>
    <n v="5"/>
    <x v="1"/>
  </r>
  <r>
    <x v="0"/>
    <x v="1"/>
    <x v="175"/>
    <x v="314"/>
    <x v="5"/>
    <x v="3"/>
    <x v="278"/>
    <x v="537"/>
    <x v="1"/>
    <n v="5"/>
    <x v="1"/>
  </r>
  <r>
    <x v="0"/>
    <x v="1"/>
    <x v="175"/>
    <x v="314"/>
    <x v="9"/>
    <x v="0"/>
    <x v="197"/>
    <x v="78"/>
    <x v="1"/>
    <n v="5"/>
    <x v="1"/>
  </r>
  <r>
    <x v="0"/>
    <x v="1"/>
    <x v="175"/>
    <x v="315"/>
    <x v="4"/>
    <x v="2"/>
    <x v="204"/>
    <x v="538"/>
    <x v="1"/>
    <n v="5"/>
    <x v="1"/>
  </r>
  <r>
    <x v="0"/>
    <x v="1"/>
    <x v="175"/>
    <x v="315"/>
    <x v="10"/>
    <x v="2"/>
    <x v="43"/>
    <x v="539"/>
    <x v="1"/>
    <n v="5"/>
    <x v="1"/>
  </r>
  <r>
    <x v="0"/>
    <x v="1"/>
    <x v="176"/>
    <x v="316"/>
    <x v="4"/>
    <x v="0"/>
    <x v="405"/>
    <x v="147"/>
    <x v="1"/>
    <n v="5"/>
    <x v="1"/>
  </r>
  <r>
    <x v="0"/>
    <x v="1"/>
    <x v="176"/>
    <x v="317"/>
    <x v="1"/>
    <x v="0"/>
    <x v="261"/>
    <x v="298"/>
    <x v="1"/>
    <n v="5"/>
    <x v="1"/>
  </r>
  <r>
    <x v="0"/>
    <x v="1"/>
    <x v="176"/>
    <x v="316"/>
    <x v="8"/>
    <x v="3"/>
    <x v="406"/>
    <x v="234"/>
    <x v="1"/>
    <n v="5"/>
    <x v="1"/>
  </r>
  <r>
    <x v="0"/>
    <x v="1"/>
    <x v="177"/>
    <x v="2"/>
    <x v="6"/>
    <x v="2"/>
    <x v="407"/>
    <x v="540"/>
    <x v="1"/>
    <n v="5"/>
    <x v="1"/>
  </r>
  <r>
    <x v="0"/>
    <x v="1"/>
    <x v="178"/>
    <x v="318"/>
    <x v="8"/>
    <x v="0"/>
    <x v="208"/>
    <x v="541"/>
    <x v="1"/>
    <n v="5"/>
    <x v="1"/>
  </r>
  <r>
    <x v="0"/>
    <x v="1"/>
    <x v="178"/>
    <x v="318"/>
    <x v="2"/>
    <x v="1"/>
    <x v="164"/>
    <x v="185"/>
    <x v="1"/>
    <n v="5"/>
    <x v="1"/>
  </r>
  <r>
    <x v="0"/>
    <x v="1"/>
    <x v="178"/>
    <x v="318"/>
    <x v="3"/>
    <x v="0"/>
    <x v="149"/>
    <x v="541"/>
    <x v="1"/>
    <n v="5"/>
    <x v="1"/>
  </r>
  <r>
    <x v="0"/>
    <x v="1"/>
    <x v="178"/>
    <x v="318"/>
    <x v="7"/>
    <x v="1"/>
    <x v="168"/>
    <x v="542"/>
    <x v="1"/>
    <n v="5"/>
    <x v="1"/>
  </r>
  <r>
    <x v="0"/>
    <x v="1"/>
    <x v="178"/>
    <x v="318"/>
    <x v="6"/>
    <x v="0"/>
    <x v="134"/>
    <x v="543"/>
    <x v="1"/>
    <n v="5"/>
    <x v="1"/>
  </r>
  <r>
    <x v="0"/>
    <x v="37"/>
    <x v="179"/>
    <x v="319"/>
    <x v="8"/>
    <x v="0"/>
    <x v="10"/>
    <x v="205"/>
    <x v="3"/>
    <s v="NA"/>
    <x v="0"/>
  </r>
  <r>
    <x v="0"/>
    <x v="1"/>
    <x v="180"/>
    <x v="5"/>
    <x v="1"/>
    <x v="0"/>
    <x v="136"/>
    <x v="46"/>
    <x v="1"/>
    <n v="5"/>
    <x v="1"/>
  </r>
  <r>
    <x v="0"/>
    <x v="1"/>
    <x v="181"/>
    <x v="320"/>
    <x v="1"/>
    <x v="4"/>
    <x v="408"/>
    <x v="544"/>
    <x v="1"/>
    <n v="5"/>
    <x v="1"/>
  </r>
  <r>
    <x v="0"/>
    <x v="1"/>
    <x v="181"/>
    <x v="320"/>
    <x v="2"/>
    <x v="0"/>
    <x v="409"/>
    <x v="545"/>
    <x v="1"/>
    <n v="5"/>
    <x v="1"/>
  </r>
  <r>
    <x v="0"/>
    <x v="1"/>
    <x v="181"/>
    <x v="320"/>
    <x v="7"/>
    <x v="0"/>
    <x v="410"/>
    <x v="205"/>
    <x v="1"/>
    <n v="5"/>
    <x v="1"/>
  </r>
  <r>
    <x v="0"/>
    <x v="1"/>
    <x v="181"/>
    <x v="321"/>
    <x v="1"/>
    <x v="1"/>
    <x v="411"/>
    <x v="546"/>
    <x v="1"/>
    <n v="5"/>
    <x v="1"/>
  </r>
  <r>
    <x v="0"/>
    <x v="1"/>
    <x v="181"/>
    <x v="321"/>
    <x v="8"/>
    <x v="1"/>
    <x v="412"/>
    <x v="547"/>
    <x v="1"/>
    <n v="5"/>
    <x v="1"/>
  </r>
  <r>
    <x v="0"/>
    <x v="1"/>
    <x v="181"/>
    <x v="321"/>
    <x v="9"/>
    <x v="1"/>
    <x v="413"/>
    <x v="547"/>
    <x v="1"/>
    <n v="5"/>
    <x v="1"/>
  </r>
  <r>
    <x v="0"/>
    <x v="1"/>
    <x v="181"/>
    <x v="321"/>
    <x v="4"/>
    <x v="3"/>
    <x v="414"/>
    <x v="547"/>
    <x v="1"/>
    <s v="NA"/>
    <x v="0"/>
  </r>
  <r>
    <x v="0"/>
    <x v="1"/>
    <x v="181"/>
    <x v="321"/>
    <x v="3"/>
    <x v="1"/>
    <x v="415"/>
    <x v="547"/>
    <x v="1"/>
    <n v="5"/>
    <x v="1"/>
  </r>
  <r>
    <x v="0"/>
    <x v="1"/>
    <x v="181"/>
    <x v="321"/>
    <x v="10"/>
    <x v="3"/>
    <x v="416"/>
    <x v="547"/>
    <x v="1"/>
    <s v="NA"/>
    <x v="0"/>
  </r>
  <r>
    <x v="0"/>
    <x v="1"/>
    <x v="181"/>
    <x v="321"/>
    <x v="2"/>
    <x v="2"/>
    <x v="417"/>
    <x v="548"/>
    <x v="1"/>
    <n v="5"/>
    <x v="1"/>
  </r>
  <r>
    <x v="0"/>
    <x v="1"/>
    <x v="181"/>
    <x v="320"/>
    <x v="6"/>
    <x v="4"/>
    <x v="418"/>
    <x v="354"/>
    <x v="1"/>
    <n v="5"/>
    <x v="1"/>
  </r>
  <r>
    <x v="0"/>
    <x v="1"/>
    <x v="181"/>
    <x v="321"/>
    <x v="7"/>
    <x v="1"/>
    <x v="419"/>
    <x v="494"/>
    <x v="1"/>
    <n v="5"/>
    <x v="1"/>
  </r>
  <r>
    <x v="0"/>
    <x v="1"/>
    <x v="181"/>
    <x v="321"/>
    <x v="15"/>
    <x v="3"/>
    <x v="420"/>
    <x v="547"/>
    <x v="1"/>
    <n v="5"/>
    <x v="1"/>
  </r>
  <r>
    <x v="0"/>
    <x v="1"/>
    <x v="181"/>
    <x v="322"/>
    <x v="9"/>
    <x v="2"/>
    <x v="339"/>
    <x v="549"/>
    <x v="1"/>
    <n v="5"/>
    <x v="1"/>
  </r>
  <r>
    <x v="0"/>
    <x v="1"/>
    <x v="181"/>
    <x v="322"/>
    <x v="4"/>
    <x v="2"/>
    <x v="421"/>
    <x v="550"/>
    <x v="1"/>
    <n v="5"/>
    <x v="1"/>
  </r>
  <r>
    <x v="0"/>
    <x v="1"/>
    <x v="181"/>
    <x v="322"/>
    <x v="10"/>
    <x v="2"/>
    <x v="422"/>
    <x v="551"/>
    <x v="1"/>
    <n v="5"/>
    <x v="1"/>
  </r>
  <r>
    <x v="0"/>
    <x v="1"/>
    <x v="181"/>
    <x v="322"/>
    <x v="19"/>
    <x v="5"/>
    <x v="423"/>
    <x v="552"/>
    <x v="1"/>
    <n v="5"/>
    <x v="1"/>
  </r>
  <r>
    <x v="0"/>
    <x v="1"/>
    <x v="181"/>
    <x v="322"/>
    <x v="18"/>
    <x v="2"/>
    <x v="146"/>
    <x v="553"/>
    <x v="1"/>
    <n v="5"/>
    <x v="1"/>
  </r>
  <r>
    <x v="0"/>
    <x v="1"/>
    <x v="181"/>
    <x v="322"/>
    <x v="12"/>
    <x v="5"/>
    <x v="424"/>
    <x v="554"/>
    <x v="1"/>
    <n v="5"/>
    <x v="1"/>
  </r>
  <r>
    <x v="0"/>
    <x v="1"/>
    <x v="181"/>
    <x v="322"/>
    <x v="16"/>
    <x v="5"/>
    <x v="425"/>
    <x v="555"/>
    <x v="1"/>
    <n v="5"/>
    <x v="1"/>
  </r>
  <r>
    <x v="0"/>
    <x v="1"/>
    <x v="181"/>
    <x v="322"/>
    <x v="24"/>
    <x v="2"/>
    <x v="426"/>
    <x v="556"/>
    <x v="1"/>
    <n v="5"/>
    <x v="1"/>
  </r>
  <r>
    <x v="0"/>
    <x v="1"/>
    <x v="181"/>
    <x v="322"/>
    <x v="17"/>
    <x v="2"/>
    <x v="185"/>
    <x v="557"/>
    <x v="1"/>
    <n v="5"/>
    <x v="1"/>
  </r>
  <r>
    <x v="0"/>
    <x v="1"/>
    <x v="181"/>
    <x v="322"/>
    <x v="3"/>
    <x v="5"/>
    <x v="394"/>
    <x v="558"/>
    <x v="1"/>
    <n v="5"/>
    <x v="1"/>
  </r>
  <r>
    <x v="0"/>
    <x v="1"/>
    <x v="181"/>
    <x v="321"/>
    <x v="6"/>
    <x v="1"/>
    <x v="366"/>
    <x v="559"/>
    <x v="1"/>
    <n v="5"/>
    <x v="1"/>
  </r>
  <r>
    <x v="0"/>
    <x v="1"/>
    <x v="181"/>
    <x v="322"/>
    <x v="26"/>
    <x v="5"/>
    <x v="208"/>
    <x v="560"/>
    <x v="1"/>
    <n v="5"/>
    <x v="1"/>
  </r>
  <r>
    <x v="0"/>
    <x v="1"/>
    <x v="181"/>
    <x v="322"/>
    <x v="8"/>
    <x v="2"/>
    <x v="333"/>
    <x v="561"/>
    <x v="1"/>
    <n v="5"/>
    <x v="1"/>
  </r>
  <r>
    <x v="0"/>
    <x v="1"/>
    <x v="181"/>
    <x v="322"/>
    <x v="1"/>
    <x v="6"/>
    <x v="427"/>
    <x v="562"/>
    <x v="1"/>
    <n v="5"/>
    <x v="1"/>
  </r>
  <r>
    <x v="0"/>
    <x v="1"/>
    <x v="181"/>
    <x v="322"/>
    <x v="20"/>
    <x v="2"/>
    <x v="127"/>
    <x v="563"/>
    <x v="1"/>
    <n v="5"/>
    <x v="1"/>
  </r>
  <r>
    <x v="0"/>
    <x v="1"/>
    <x v="181"/>
    <x v="322"/>
    <x v="21"/>
    <x v="2"/>
    <x v="128"/>
    <x v="564"/>
    <x v="1"/>
    <n v="5"/>
    <x v="1"/>
  </r>
  <r>
    <x v="0"/>
    <x v="1"/>
    <x v="181"/>
    <x v="322"/>
    <x v="7"/>
    <x v="6"/>
    <x v="138"/>
    <x v="271"/>
    <x v="1"/>
    <n v="5"/>
    <x v="1"/>
  </r>
  <r>
    <x v="0"/>
    <x v="1"/>
    <x v="181"/>
    <x v="322"/>
    <x v="2"/>
    <x v="2"/>
    <x v="196"/>
    <x v="558"/>
    <x v="1"/>
    <n v="5"/>
    <x v="1"/>
  </r>
  <r>
    <x v="0"/>
    <x v="1"/>
    <x v="182"/>
    <x v="208"/>
    <x v="1"/>
    <x v="3"/>
    <x v="428"/>
    <x v="565"/>
    <x v="1"/>
    <n v="5"/>
    <x v="1"/>
  </r>
  <r>
    <x v="0"/>
    <x v="1"/>
    <x v="182"/>
    <x v="208"/>
    <x v="7"/>
    <x v="3"/>
    <x v="429"/>
    <x v="566"/>
    <x v="1"/>
    <n v="5"/>
    <x v="1"/>
  </r>
  <r>
    <x v="0"/>
    <x v="1"/>
    <x v="182"/>
    <x v="208"/>
    <x v="2"/>
    <x v="1"/>
    <x v="430"/>
    <x v="567"/>
    <x v="1"/>
    <n v="5"/>
    <x v="1"/>
  </r>
  <r>
    <x v="0"/>
    <x v="1"/>
    <x v="182"/>
    <x v="208"/>
    <x v="9"/>
    <x v="0"/>
    <x v="131"/>
    <x v="493"/>
    <x v="1"/>
    <s v="NA"/>
    <x v="0"/>
  </r>
  <r>
    <x v="0"/>
    <x v="1"/>
    <x v="182"/>
    <x v="323"/>
    <x v="4"/>
    <x v="1"/>
    <x v="78"/>
    <x v="568"/>
    <x v="1"/>
    <n v="5"/>
    <x v="1"/>
  </r>
  <r>
    <x v="0"/>
    <x v="1"/>
    <x v="182"/>
    <x v="323"/>
    <x v="8"/>
    <x v="2"/>
    <x v="99"/>
    <x v="569"/>
    <x v="1"/>
    <n v="5"/>
    <x v="1"/>
  </r>
  <r>
    <x v="0"/>
    <x v="1"/>
    <x v="182"/>
    <x v="324"/>
    <x v="10"/>
    <x v="1"/>
    <x v="144"/>
    <x v="570"/>
    <x v="1"/>
    <n v="5"/>
    <x v="1"/>
  </r>
  <r>
    <x v="0"/>
    <x v="1"/>
    <x v="182"/>
    <x v="323"/>
    <x v="3"/>
    <x v="2"/>
    <x v="0"/>
    <x v="571"/>
    <x v="1"/>
    <n v="5"/>
    <x v="1"/>
  </r>
  <r>
    <x v="0"/>
    <x v="31"/>
    <x v="183"/>
    <x v="325"/>
    <x v="3"/>
    <x v="2"/>
    <x v="431"/>
    <x v="344"/>
    <x v="20"/>
    <n v="5"/>
    <x v="1"/>
  </r>
  <r>
    <x v="0"/>
    <x v="31"/>
    <x v="183"/>
    <x v="326"/>
    <x v="7"/>
    <x v="0"/>
    <x v="432"/>
    <x v="572"/>
    <x v="20"/>
    <s v="NA"/>
    <x v="0"/>
  </r>
  <r>
    <x v="0"/>
    <x v="31"/>
    <x v="183"/>
    <x v="325"/>
    <x v="7"/>
    <x v="1"/>
    <x v="433"/>
    <x v="573"/>
    <x v="20"/>
    <n v="5"/>
    <x v="1"/>
  </r>
  <r>
    <x v="0"/>
    <x v="31"/>
    <x v="183"/>
    <x v="325"/>
    <x v="2"/>
    <x v="2"/>
    <x v="167"/>
    <x v="431"/>
    <x v="20"/>
    <n v="5"/>
    <x v="1"/>
  </r>
  <r>
    <x v="0"/>
    <x v="31"/>
    <x v="183"/>
    <x v="327"/>
    <x v="5"/>
    <x v="0"/>
    <x v="131"/>
    <x v="277"/>
    <x v="0"/>
    <s v="NA"/>
    <x v="0"/>
  </r>
  <r>
    <x v="0"/>
    <x v="10"/>
    <x v="184"/>
    <x v="328"/>
    <x v="7"/>
    <x v="0"/>
    <x v="434"/>
    <x v="574"/>
    <x v="0"/>
    <s v="NA"/>
    <x v="0"/>
  </r>
  <r>
    <x v="0"/>
    <x v="10"/>
    <x v="184"/>
    <x v="328"/>
    <x v="6"/>
    <x v="3"/>
    <x v="379"/>
    <x v="575"/>
    <x v="0"/>
    <s v="NA"/>
    <x v="0"/>
  </r>
  <r>
    <x v="0"/>
    <x v="1"/>
    <x v="185"/>
    <x v="208"/>
    <x v="8"/>
    <x v="0"/>
    <x v="134"/>
    <x v="576"/>
    <x v="1"/>
    <n v="5"/>
    <x v="1"/>
  </r>
  <r>
    <x v="0"/>
    <x v="54"/>
    <x v="186"/>
    <x v="329"/>
    <x v="3"/>
    <x v="0"/>
    <x v="204"/>
    <x v="334"/>
    <x v="3"/>
    <n v="4"/>
    <x v="1"/>
  </r>
  <r>
    <x v="0"/>
    <x v="55"/>
    <x v="187"/>
    <x v="330"/>
    <x v="1"/>
    <x v="3"/>
    <x v="89"/>
    <x v="577"/>
    <x v="3"/>
    <n v="4"/>
    <x v="1"/>
  </r>
  <r>
    <x v="0"/>
    <x v="5"/>
    <x v="188"/>
    <x v="331"/>
    <x v="4"/>
    <x v="4"/>
    <x v="435"/>
    <x v="578"/>
    <x v="8"/>
    <n v="4"/>
    <x v="1"/>
  </r>
  <r>
    <x v="0"/>
    <x v="5"/>
    <x v="188"/>
    <x v="331"/>
    <x v="3"/>
    <x v="4"/>
    <x v="436"/>
    <x v="579"/>
    <x v="8"/>
    <n v="4"/>
    <x v="1"/>
  </r>
  <r>
    <x v="0"/>
    <x v="33"/>
    <x v="189"/>
    <x v="332"/>
    <x v="4"/>
    <x v="0"/>
    <x v="350"/>
    <x v="307"/>
    <x v="3"/>
    <n v="4"/>
    <x v="1"/>
  </r>
  <r>
    <x v="0"/>
    <x v="1"/>
    <x v="190"/>
    <x v="213"/>
    <x v="3"/>
    <x v="0"/>
    <x v="79"/>
    <x v="580"/>
    <x v="1"/>
    <n v="5"/>
    <x v="1"/>
  </r>
  <r>
    <x v="0"/>
    <x v="27"/>
    <x v="191"/>
    <x v="333"/>
    <x v="25"/>
    <x v="0"/>
    <x v="163"/>
    <x v="581"/>
    <x v="14"/>
    <n v="4"/>
    <x v="1"/>
  </r>
  <r>
    <x v="0"/>
    <x v="13"/>
    <x v="191"/>
    <x v="334"/>
    <x v="25"/>
    <x v="0"/>
    <x v="83"/>
    <x v="582"/>
    <x v="14"/>
    <n v="4"/>
    <x v="1"/>
  </r>
  <r>
    <x v="0"/>
    <x v="4"/>
    <x v="192"/>
    <x v="335"/>
    <x v="1"/>
    <x v="1"/>
    <x v="82"/>
    <x v="352"/>
    <x v="3"/>
    <n v="4"/>
    <x v="1"/>
  </r>
  <r>
    <x v="0"/>
    <x v="4"/>
    <x v="192"/>
    <x v="335"/>
    <x v="7"/>
    <x v="0"/>
    <x v="136"/>
    <x v="583"/>
    <x v="3"/>
    <n v="4"/>
    <x v="1"/>
  </r>
  <r>
    <x v="0"/>
    <x v="13"/>
    <x v="193"/>
    <x v="336"/>
    <x v="25"/>
    <x v="1"/>
    <x v="88"/>
    <x v="584"/>
    <x v="15"/>
    <n v="5"/>
    <x v="3"/>
  </r>
  <r>
    <x v="0"/>
    <x v="1"/>
    <x v="194"/>
    <x v="23"/>
    <x v="2"/>
    <x v="4"/>
    <x v="437"/>
    <x v="585"/>
    <x v="1"/>
    <n v="5"/>
    <x v="1"/>
  </r>
  <r>
    <x v="0"/>
    <x v="1"/>
    <x v="194"/>
    <x v="23"/>
    <x v="7"/>
    <x v="4"/>
    <x v="438"/>
    <x v="586"/>
    <x v="1"/>
    <n v="5"/>
    <x v="1"/>
  </r>
  <r>
    <x v="0"/>
    <x v="1"/>
    <x v="194"/>
    <x v="337"/>
    <x v="2"/>
    <x v="3"/>
    <x v="439"/>
    <x v="587"/>
    <x v="1"/>
    <s v="NA"/>
    <x v="0"/>
  </r>
  <r>
    <x v="0"/>
    <x v="1"/>
    <x v="194"/>
    <x v="337"/>
    <x v="1"/>
    <x v="0"/>
    <x v="440"/>
    <x v="588"/>
    <x v="1"/>
    <s v="NA"/>
    <x v="0"/>
  </r>
  <r>
    <x v="0"/>
    <x v="1"/>
    <x v="194"/>
    <x v="337"/>
    <x v="7"/>
    <x v="0"/>
    <x v="441"/>
    <x v="589"/>
    <x v="1"/>
    <s v="NA"/>
    <x v="0"/>
  </r>
  <r>
    <x v="0"/>
    <x v="1"/>
    <x v="194"/>
    <x v="337"/>
    <x v="6"/>
    <x v="3"/>
    <x v="442"/>
    <x v="590"/>
    <x v="1"/>
    <n v="5"/>
    <x v="1"/>
  </r>
  <r>
    <x v="0"/>
    <x v="1"/>
    <x v="194"/>
    <x v="337"/>
    <x v="8"/>
    <x v="4"/>
    <x v="443"/>
    <x v="346"/>
    <x v="1"/>
    <n v="5"/>
    <x v="1"/>
  </r>
  <r>
    <x v="0"/>
    <x v="1"/>
    <x v="194"/>
    <x v="23"/>
    <x v="6"/>
    <x v="4"/>
    <x v="444"/>
    <x v="591"/>
    <x v="1"/>
    <n v="5"/>
    <x v="1"/>
  </r>
  <r>
    <x v="0"/>
    <x v="1"/>
    <x v="194"/>
    <x v="338"/>
    <x v="5"/>
    <x v="1"/>
    <x v="445"/>
    <x v="592"/>
    <x v="1"/>
    <n v="5"/>
    <x v="1"/>
  </r>
  <r>
    <x v="0"/>
    <x v="1"/>
    <x v="194"/>
    <x v="339"/>
    <x v="5"/>
    <x v="2"/>
    <x v="317"/>
    <x v="547"/>
    <x v="1"/>
    <n v="5"/>
    <x v="1"/>
  </r>
  <r>
    <x v="0"/>
    <x v="1"/>
    <x v="194"/>
    <x v="338"/>
    <x v="3"/>
    <x v="2"/>
    <x v="183"/>
    <x v="24"/>
    <x v="1"/>
    <n v="5"/>
    <x v="1"/>
  </r>
  <r>
    <x v="0"/>
    <x v="18"/>
    <x v="194"/>
    <x v="340"/>
    <x v="2"/>
    <x v="4"/>
    <x v="446"/>
    <x v="593"/>
    <x v="0"/>
    <s v="NA"/>
    <x v="0"/>
  </r>
  <r>
    <x v="0"/>
    <x v="1"/>
    <x v="194"/>
    <x v="341"/>
    <x v="2"/>
    <x v="4"/>
    <x v="447"/>
    <x v="594"/>
    <x v="1"/>
    <n v="5"/>
    <x v="1"/>
  </r>
  <r>
    <x v="0"/>
    <x v="1"/>
    <x v="194"/>
    <x v="339"/>
    <x v="3"/>
    <x v="2"/>
    <x v="448"/>
    <x v="268"/>
    <x v="1"/>
    <n v="5"/>
    <x v="1"/>
  </r>
  <r>
    <x v="0"/>
    <x v="1"/>
    <x v="194"/>
    <x v="338"/>
    <x v="1"/>
    <x v="5"/>
    <x v="449"/>
    <x v="595"/>
    <x v="1"/>
    <n v="5"/>
    <x v="1"/>
  </r>
  <r>
    <x v="0"/>
    <x v="1"/>
    <x v="194"/>
    <x v="339"/>
    <x v="1"/>
    <x v="5"/>
    <x v="450"/>
    <x v="596"/>
    <x v="1"/>
    <n v="5"/>
    <x v="1"/>
  </r>
  <r>
    <x v="0"/>
    <x v="1"/>
    <x v="194"/>
    <x v="339"/>
    <x v="8"/>
    <x v="2"/>
    <x v="31"/>
    <x v="597"/>
    <x v="1"/>
    <n v="5"/>
    <x v="1"/>
  </r>
  <r>
    <x v="0"/>
    <x v="1"/>
    <x v="194"/>
    <x v="339"/>
    <x v="13"/>
    <x v="3"/>
    <x v="333"/>
    <x v="598"/>
    <x v="1"/>
    <n v="5"/>
    <x v="1"/>
  </r>
  <r>
    <x v="0"/>
    <x v="1"/>
    <x v="194"/>
    <x v="342"/>
    <x v="9"/>
    <x v="5"/>
    <x v="126"/>
    <x v="599"/>
    <x v="1"/>
    <n v="5"/>
    <x v="1"/>
  </r>
  <r>
    <x v="0"/>
    <x v="1"/>
    <x v="194"/>
    <x v="338"/>
    <x v="2"/>
    <x v="1"/>
    <x v="131"/>
    <x v="600"/>
    <x v="1"/>
    <n v="5"/>
    <x v="1"/>
  </r>
  <r>
    <x v="0"/>
    <x v="1"/>
    <x v="194"/>
    <x v="213"/>
    <x v="6"/>
    <x v="3"/>
    <x v="172"/>
    <x v="601"/>
    <x v="1"/>
    <n v="5"/>
    <x v="1"/>
  </r>
  <r>
    <x v="0"/>
    <x v="1"/>
    <x v="194"/>
    <x v="342"/>
    <x v="5"/>
    <x v="2"/>
    <x v="41"/>
    <x v="599"/>
    <x v="1"/>
    <n v="5"/>
    <x v="1"/>
  </r>
  <r>
    <x v="0"/>
    <x v="1"/>
    <x v="194"/>
    <x v="339"/>
    <x v="2"/>
    <x v="3"/>
    <x v="54"/>
    <x v="602"/>
    <x v="1"/>
    <n v="5"/>
    <x v="1"/>
  </r>
  <r>
    <x v="0"/>
    <x v="1"/>
    <x v="194"/>
    <x v="342"/>
    <x v="3"/>
    <x v="2"/>
    <x v="54"/>
    <x v="603"/>
    <x v="1"/>
    <n v="5"/>
    <x v="1"/>
  </r>
  <r>
    <x v="0"/>
    <x v="18"/>
    <x v="194"/>
    <x v="340"/>
    <x v="6"/>
    <x v="0"/>
    <x v="81"/>
    <x v="411"/>
    <x v="0"/>
    <s v="NA"/>
    <x v="0"/>
  </r>
  <r>
    <x v="0"/>
    <x v="42"/>
    <x v="195"/>
    <x v="86"/>
    <x v="7"/>
    <x v="1"/>
    <x v="96"/>
    <x v="431"/>
    <x v="0"/>
    <s v="NA"/>
    <x v="0"/>
  </r>
  <r>
    <x v="0"/>
    <x v="33"/>
    <x v="196"/>
    <x v="343"/>
    <x v="6"/>
    <x v="0"/>
    <x v="451"/>
    <x v="604"/>
    <x v="18"/>
    <n v="4"/>
    <x v="1"/>
  </r>
  <r>
    <x v="0"/>
    <x v="33"/>
    <x v="196"/>
    <x v="343"/>
    <x v="2"/>
    <x v="0"/>
    <x v="452"/>
    <x v="523"/>
    <x v="18"/>
    <n v="4"/>
    <x v="1"/>
  </r>
  <r>
    <x v="0"/>
    <x v="33"/>
    <x v="196"/>
    <x v="343"/>
    <x v="0"/>
    <x v="0"/>
    <x v="426"/>
    <x v="523"/>
    <x v="18"/>
    <n v="4"/>
    <x v="1"/>
  </r>
  <r>
    <x v="0"/>
    <x v="33"/>
    <x v="196"/>
    <x v="344"/>
    <x v="1"/>
    <x v="0"/>
    <x v="221"/>
    <x v="605"/>
    <x v="6"/>
    <n v="4"/>
    <x v="1"/>
  </r>
  <r>
    <x v="0"/>
    <x v="33"/>
    <x v="196"/>
    <x v="345"/>
    <x v="5"/>
    <x v="1"/>
    <x v="453"/>
    <x v="606"/>
    <x v="18"/>
    <n v="4"/>
    <x v="1"/>
  </r>
  <r>
    <x v="0"/>
    <x v="33"/>
    <x v="196"/>
    <x v="346"/>
    <x v="4"/>
    <x v="0"/>
    <x v="217"/>
    <x v="605"/>
    <x v="3"/>
    <n v="4"/>
    <x v="1"/>
  </r>
  <r>
    <x v="0"/>
    <x v="33"/>
    <x v="196"/>
    <x v="347"/>
    <x v="16"/>
    <x v="1"/>
    <x v="79"/>
    <x v="6"/>
    <x v="3"/>
    <n v="4"/>
    <x v="1"/>
  </r>
  <r>
    <x v="0"/>
    <x v="33"/>
    <x v="196"/>
    <x v="345"/>
    <x v="4"/>
    <x v="0"/>
    <x v="79"/>
    <x v="607"/>
    <x v="18"/>
    <n v="4"/>
    <x v="1"/>
  </r>
  <r>
    <x v="0"/>
    <x v="33"/>
    <x v="196"/>
    <x v="348"/>
    <x v="9"/>
    <x v="2"/>
    <x v="136"/>
    <x v="608"/>
    <x v="3"/>
    <n v="4"/>
    <x v="1"/>
  </r>
  <r>
    <x v="0"/>
    <x v="9"/>
    <x v="197"/>
    <x v="349"/>
    <x v="7"/>
    <x v="0"/>
    <x v="77"/>
    <x v="609"/>
    <x v="0"/>
    <s v="NA"/>
    <x v="0"/>
  </r>
  <r>
    <x v="0"/>
    <x v="9"/>
    <x v="197"/>
    <x v="349"/>
    <x v="2"/>
    <x v="3"/>
    <x v="134"/>
    <x v="610"/>
    <x v="0"/>
    <s v="NA"/>
    <x v="0"/>
  </r>
  <r>
    <x v="0"/>
    <x v="9"/>
    <x v="197"/>
    <x v="349"/>
    <x v="6"/>
    <x v="3"/>
    <x v="102"/>
    <x v="611"/>
    <x v="0"/>
    <s v="NA"/>
    <x v="0"/>
  </r>
  <r>
    <x v="0"/>
    <x v="30"/>
    <x v="198"/>
    <x v="350"/>
    <x v="7"/>
    <x v="4"/>
    <x v="380"/>
    <x v="222"/>
    <x v="3"/>
    <n v="4"/>
    <x v="1"/>
  </r>
  <r>
    <x v="0"/>
    <x v="13"/>
    <x v="199"/>
    <x v="351"/>
    <x v="25"/>
    <x v="0"/>
    <x v="41"/>
    <x v="612"/>
    <x v="14"/>
    <n v="4"/>
    <x v="1"/>
  </r>
  <r>
    <x v="0"/>
    <x v="25"/>
    <x v="199"/>
    <x v="352"/>
    <x v="25"/>
    <x v="5"/>
    <x v="176"/>
    <x v="613"/>
    <x v="14"/>
    <n v="4"/>
    <x v="1"/>
  </r>
  <r>
    <x v="0"/>
    <x v="25"/>
    <x v="199"/>
    <x v="353"/>
    <x v="25"/>
    <x v="3"/>
    <x v="102"/>
    <x v="614"/>
    <x v="14"/>
    <n v="4"/>
    <x v="1"/>
  </r>
  <r>
    <x v="0"/>
    <x v="56"/>
    <x v="200"/>
    <x v="354"/>
    <x v="7"/>
    <x v="3"/>
    <x v="99"/>
    <x v="260"/>
    <x v="0"/>
    <s v="NA"/>
    <x v="0"/>
  </r>
  <r>
    <x v="0"/>
    <x v="50"/>
    <x v="201"/>
    <x v="2"/>
    <x v="10"/>
    <x v="1"/>
    <x v="454"/>
    <x v="615"/>
    <x v="21"/>
    <n v="4"/>
    <x v="1"/>
  </r>
  <r>
    <x v="0"/>
    <x v="50"/>
    <x v="201"/>
    <x v="2"/>
    <x v="1"/>
    <x v="3"/>
    <x v="156"/>
    <x v="616"/>
    <x v="21"/>
    <n v="4"/>
    <x v="1"/>
  </r>
  <r>
    <x v="0"/>
    <x v="50"/>
    <x v="201"/>
    <x v="2"/>
    <x v="8"/>
    <x v="3"/>
    <x v="32"/>
    <x v="617"/>
    <x v="21"/>
    <n v="4"/>
    <x v="1"/>
  </r>
  <r>
    <x v="0"/>
    <x v="50"/>
    <x v="201"/>
    <x v="2"/>
    <x v="3"/>
    <x v="0"/>
    <x v="126"/>
    <x v="618"/>
    <x v="21"/>
    <n v="4"/>
    <x v="1"/>
  </r>
  <r>
    <x v="0"/>
    <x v="50"/>
    <x v="201"/>
    <x v="2"/>
    <x v="7"/>
    <x v="3"/>
    <x v="171"/>
    <x v="619"/>
    <x v="21"/>
    <n v="4"/>
    <x v="1"/>
  </r>
  <r>
    <x v="0"/>
    <x v="50"/>
    <x v="201"/>
    <x v="2"/>
    <x v="2"/>
    <x v="0"/>
    <x v="54"/>
    <x v="597"/>
    <x v="21"/>
    <n v="4"/>
    <x v="1"/>
  </r>
  <r>
    <x v="0"/>
    <x v="49"/>
    <x v="202"/>
    <x v="355"/>
    <x v="7"/>
    <x v="0"/>
    <x v="132"/>
    <x v="620"/>
    <x v="3"/>
    <n v="4"/>
    <x v="1"/>
  </r>
  <r>
    <x v="0"/>
    <x v="50"/>
    <x v="203"/>
    <x v="356"/>
    <x v="7"/>
    <x v="0"/>
    <x v="38"/>
    <x v="621"/>
    <x v="21"/>
    <n v="4"/>
    <x v="1"/>
  </r>
  <r>
    <x v="0"/>
    <x v="7"/>
    <x v="204"/>
    <x v="357"/>
    <x v="7"/>
    <x v="0"/>
    <x v="167"/>
    <x v="622"/>
    <x v="11"/>
    <n v="3"/>
    <x v="1"/>
  </r>
  <r>
    <x v="0"/>
    <x v="7"/>
    <x v="204"/>
    <x v="358"/>
    <x v="7"/>
    <x v="3"/>
    <x v="74"/>
    <x v="22"/>
    <x v="11"/>
    <n v="3"/>
    <x v="1"/>
  </r>
  <r>
    <x v="0"/>
    <x v="47"/>
    <x v="205"/>
    <x v="359"/>
    <x v="6"/>
    <x v="0"/>
    <x v="455"/>
    <x v="623"/>
    <x v="0"/>
    <s v="NA"/>
    <x v="0"/>
  </r>
  <r>
    <x v="0"/>
    <x v="6"/>
    <x v="205"/>
    <x v="360"/>
    <x v="1"/>
    <x v="4"/>
    <x v="456"/>
    <x v="624"/>
    <x v="10"/>
    <n v="4"/>
    <x v="1"/>
  </r>
  <r>
    <x v="0"/>
    <x v="9"/>
    <x v="205"/>
    <x v="361"/>
    <x v="10"/>
    <x v="0"/>
    <x v="457"/>
    <x v="625"/>
    <x v="5"/>
    <s v="NA"/>
    <x v="0"/>
  </r>
  <r>
    <x v="0"/>
    <x v="9"/>
    <x v="205"/>
    <x v="361"/>
    <x v="9"/>
    <x v="4"/>
    <x v="458"/>
    <x v="626"/>
    <x v="5"/>
    <n v="4"/>
    <x v="1"/>
  </r>
  <r>
    <x v="0"/>
    <x v="9"/>
    <x v="205"/>
    <x v="361"/>
    <x v="3"/>
    <x v="0"/>
    <x v="459"/>
    <x v="28"/>
    <x v="5"/>
    <n v="4"/>
    <x v="1"/>
  </r>
  <r>
    <x v="0"/>
    <x v="6"/>
    <x v="205"/>
    <x v="360"/>
    <x v="7"/>
    <x v="4"/>
    <x v="460"/>
    <x v="627"/>
    <x v="10"/>
    <n v="4"/>
    <x v="1"/>
  </r>
  <r>
    <x v="0"/>
    <x v="9"/>
    <x v="205"/>
    <x v="361"/>
    <x v="1"/>
    <x v="4"/>
    <x v="461"/>
    <x v="628"/>
    <x v="5"/>
    <n v="4"/>
    <x v="1"/>
  </r>
  <r>
    <x v="0"/>
    <x v="48"/>
    <x v="205"/>
    <x v="362"/>
    <x v="1"/>
    <x v="4"/>
    <x v="428"/>
    <x v="629"/>
    <x v="3"/>
    <n v="4"/>
    <x v="1"/>
  </r>
  <r>
    <x v="0"/>
    <x v="48"/>
    <x v="205"/>
    <x v="362"/>
    <x v="7"/>
    <x v="4"/>
    <x v="462"/>
    <x v="17"/>
    <x v="3"/>
    <n v="4"/>
    <x v="1"/>
  </r>
  <r>
    <x v="0"/>
    <x v="6"/>
    <x v="205"/>
    <x v="363"/>
    <x v="1"/>
    <x v="0"/>
    <x v="463"/>
    <x v="630"/>
    <x v="10"/>
    <n v="4"/>
    <x v="1"/>
  </r>
  <r>
    <x v="0"/>
    <x v="57"/>
    <x v="205"/>
    <x v="364"/>
    <x v="3"/>
    <x v="4"/>
    <x v="464"/>
    <x v="631"/>
    <x v="18"/>
    <n v="4"/>
    <x v="1"/>
  </r>
  <r>
    <x v="0"/>
    <x v="57"/>
    <x v="205"/>
    <x v="365"/>
    <x v="8"/>
    <x v="3"/>
    <x v="119"/>
    <x v="632"/>
    <x v="3"/>
    <n v="4"/>
    <x v="1"/>
  </r>
  <r>
    <x v="0"/>
    <x v="48"/>
    <x v="205"/>
    <x v="362"/>
    <x v="2"/>
    <x v="0"/>
    <x v="465"/>
    <x v="413"/>
    <x v="3"/>
    <n v="4"/>
    <x v="1"/>
  </r>
  <r>
    <x v="0"/>
    <x v="57"/>
    <x v="205"/>
    <x v="365"/>
    <x v="3"/>
    <x v="1"/>
    <x v="30"/>
    <x v="633"/>
    <x v="3"/>
    <n v="4"/>
    <x v="1"/>
  </r>
  <r>
    <x v="0"/>
    <x v="6"/>
    <x v="205"/>
    <x v="363"/>
    <x v="7"/>
    <x v="3"/>
    <x v="126"/>
    <x v="634"/>
    <x v="10"/>
    <n v="4"/>
    <x v="1"/>
  </r>
  <r>
    <x v="0"/>
    <x v="57"/>
    <x v="205"/>
    <x v="365"/>
    <x v="20"/>
    <x v="1"/>
    <x v="143"/>
    <x v="635"/>
    <x v="3"/>
    <n v="4"/>
    <x v="1"/>
  </r>
  <r>
    <x v="0"/>
    <x v="57"/>
    <x v="205"/>
    <x v="365"/>
    <x v="1"/>
    <x v="3"/>
    <x v="132"/>
    <x v="636"/>
    <x v="3"/>
    <n v="4"/>
    <x v="1"/>
  </r>
  <r>
    <x v="0"/>
    <x v="57"/>
    <x v="205"/>
    <x v="365"/>
    <x v="7"/>
    <x v="0"/>
    <x v="138"/>
    <x v="637"/>
    <x v="3"/>
    <n v="4"/>
    <x v="1"/>
  </r>
  <r>
    <x v="0"/>
    <x v="9"/>
    <x v="205"/>
    <x v="366"/>
    <x v="24"/>
    <x v="0"/>
    <x v="175"/>
    <x v="638"/>
    <x v="3"/>
    <n v="4"/>
    <x v="1"/>
  </r>
  <r>
    <x v="0"/>
    <x v="31"/>
    <x v="206"/>
    <x v="367"/>
    <x v="7"/>
    <x v="3"/>
    <x v="102"/>
    <x v="227"/>
    <x v="20"/>
    <n v="5"/>
    <x v="1"/>
  </r>
  <r>
    <x v="0"/>
    <x v="5"/>
    <x v="207"/>
    <x v="301"/>
    <x v="33"/>
    <x v="1"/>
    <x v="175"/>
    <x v="639"/>
    <x v="8"/>
    <n v="4"/>
    <x v="1"/>
  </r>
  <r>
    <x v="0"/>
    <x v="7"/>
    <x v="208"/>
    <x v="368"/>
    <x v="7"/>
    <x v="3"/>
    <x v="69"/>
    <x v="640"/>
    <x v="11"/>
    <n v="3"/>
    <x v="1"/>
  </r>
  <r>
    <x v="0"/>
    <x v="21"/>
    <x v="209"/>
    <x v="369"/>
    <x v="25"/>
    <x v="4"/>
    <x v="466"/>
    <x v="641"/>
    <x v="3"/>
    <n v="4"/>
    <x v="1"/>
  </r>
  <r>
    <x v="0"/>
    <x v="5"/>
    <x v="210"/>
    <x v="370"/>
    <x v="9"/>
    <x v="0"/>
    <x v="124"/>
    <x v="642"/>
    <x v="8"/>
    <s v="NA"/>
    <x v="0"/>
  </r>
  <r>
    <x v="0"/>
    <x v="13"/>
    <x v="211"/>
    <x v="371"/>
    <x v="25"/>
    <x v="3"/>
    <x v="147"/>
    <x v="238"/>
    <x v="14"/>
    <n v="4"/>
    <x v="1"/>
  </r>
  <r>
    <x v="0"/>
    <x v="27"/>
    <x v="212"/>
    <x v="372"/>
    <x v="25"/>
    <x v="4"/>
    <x v="267"/>
    <x v="251"/>
    <x v="14"/>
    <n v="4"/>
    <x v="1"/>
  </r>
  <r>
    <x v="0"/>
    <x v="6"/>
    <x v="213"/>
    <x v="373"/>
    <x v="1"/>
    <x v="0"/>
    <x v="467"/>
    <x v="98"/>
    <x v="10"/>
    <n v="4"/>
    <x v="1"/>
  </r>
  <r>
    <x v="0"/>
    <x v="6"/>
    <x v="213"/>
    <x v="373"/>
    <x v="7"/>
    <x v="3"/>
    <x v="468"/>
    <x v="643"/>
    <x v="10"/>
    <n v="4"/>
    <x v="1"/>
  </r>
  <r>
    <x v="0"/>
    <x v="6"/>
    <x v="213"/>
    <x v="373"/>
    <x v="5"/>
    <x v="0"/>
    <x v="469"/>
    <x v="402"/>
    <x v="10"/>
    <n v="4"/>
    <x v="1"/>
  </r>
  <r>
    <x v="0"/>
    <x v="6"/>
    <x v="213"/>
    <x v="374"/>
    <x v="3"/>
    <x v="1"/>
    <x v="470"/>
    <x v="5"/>
    <x v="10"/>
    <n v="4"/>
    <x v="1"/>
  </r>
  <r>
    <x v="0"/>
    <x v="6"/>
    <x v="213"/>
    <x v="374"/>
    <x v="8"/>
    <x v="0"/>
    <x v="470"/>
    <x v="5"/>
    <x v="10"/>
    <n v="4"/>
    <x v="1"/>
  </r>
  <r>
    <x v="0"/>
    <x v="6"/>
    <x v="213"/>
    <x v="374"/>
    <x v="10"/>
    <x v="3"/>
    <x v="471"/>
    <x v="644"/>
    <x v="10"/>
    <n v="4"/>
    <x v="1"/>
  </r>
  <r>
    <x v="0"/>
    <x v="6"/>
    <x v="213"/>
    <x v="374"/>
    <x v="1"/>
    <x v="3"/>
    <x v="97"/>
    <x v="37"/>
    <x v="10"/>
    <n v="4"/>
    <x v="1"/>
  </r>
  <r>
    <x v="0"/>
    <x v="6"/>
    <x v="213"/>
    <x v="373"/>
    <x v="2"/>
    <x v="0"/>
    <x v="75"/>
    <x v="98"/>
    <x v="10"/>
    <n v="4"/>
    <x v="1"/>
  </r>
  <r>
    <x v="0"/>
    <x v="6"/>
    <x v="213"/>
    <x v="374"/>
    <x v="7"/>
    <x v="3"/>
    <x v="278"/>
    <x v="645"/>
    <x v="10"/>
    <n v="4"/>
    <x v="1"/>
  </r>
  <r>
    <x v="0"/>
    <x v="6"/>
    <x v="213"/>
    <x v="270"/>
    <x v="2"/>
    <x v="0"/>
    <x v="36"/>
    <x v="646"/>
    <x v="10"/>
    <n v="4"/>
    <x v="1"/>
  </r>
  <r>
    <x v="0"/>
    <x v="1"/>
    <x v="214"/>
    <x v="375"/>
    <x v="1"/>
    <x v="0"/>
    <x v="472"/>
    <x v="87"/>
    <x v="1"/>
    <n v="5"/>
    <x v="1"/>
  </r>
  <r>
    <x v="0"/>
    <x v="1"/>
    <x v="214"/>
    <x v="375"/>
    <x v="2"/>
    <x v="3"/>
    <x v="163"/>
    <x v="647"/>
    <x v="1"/>
    <n v="5"/>
    <x v="1"/>
  </r>
  <r>
    <x v="0"/>
    <x v="1"/>
    <x v="214"/>
    <x v="376"/>
    <x v="1"/>
    <x v="0"/>
    <x v="36"/>
    <x v="648"/>
    <x v="1"/>
    <n v="5"/>
    <x v="1"/>
  </r>
  <r>
    <x v="0"/>
    <x v="1"/>
    <x v="214"/>
    <x v="377"/>
    <x v="3"/>
    <x v="3"/>
    <x v="147"/>
    <x v="112"/>
    <x v="1"/>
    <n v="5"/>
    <x v="1"/>
  </r>
  <r>
    <x v="0"/>
    <x v="24"/>
    <x v="215"/>
    <x v="378"/>
    <x v="1"/>
    <x v="5"/>
    <x v="76"/>
    <x v="649"/>
    <x v="0"/>
    <s v="NA"/>
    <x v="0"/>
  </r>
  <r>
    <x v="0"/>
    <x v="24"/>
    <x v="215"/>
    <x v="378"/>
    <x v="7"/>
    <x v="2"/>
    <x v="81"/>
    <x v="650"/>
    <x v="0"/>
    <s v="NA"/>
    <x v="0"/>
  </r>
  <r>
    <x v="0"/>
    <x v="44"/>
    <x v="216"/>
    <x v="379"/>
    <x v="2"/>
    <x v="0"/>
    <x v="144"/>
    <x v="240"/>
    <x v="6"/>
    <n v="4"/>
    <x v="1"/>
  </r>
  <r>
    <x v="0"/>
    <x v="58"/>
    <x v="216"/>
    <x v="380"/>
    <x v="1"/>
    <x v="0"/>
    <x v="53"/>
    <x v="84"/>
    <x v="3"/>
    <n v="4"/>
    <x v="1"/>
  </r>
  <r>
    <x v="0"/>
    <x v="1"/>
    <x v="217"/>
    <x v="381"/>
    <x v="1"/>
    <x v="0"/>
    <x v="473"/>
    <x v="651"/>
    <x v="1"/>
    <n v="5"/>
    <x v="1"/>
  </r>
  <r>
    <x v="0"/>
    <x v="1"/>
    <x v="217"/>
    <x v="382"/>
    <x v="8"/>
    <x v="3"/>
    <x v="331"/>
    <x v="279"/>
    <x v="1"/>
    <n v="5"/>
    <x v="1"/>
  </r>
  <r>
    <x v="0"/>
    <x v="1"/>
    <x v="217"/>
    <x v="383"/>
    <x v="2"/>
    <x v="0"/>
    <x v="402"/>
    <x v="55"/>
    <x v="1"/>
    <n v="5"/>
    <x v="1"/>
  </r>
  <r>
    <x v="0"/>
    <x v="4"/>
    <x v="217"/>
    <x v="384"/>
    <x v="6"/>
    <x v="0"/>
    <x v="217"/>
    <x v="652"/>
    <x v="0"/>
    <s v="NA"/>
    <x v="0"/>
  </r>
  <r>
    <x v="0"/>
    <x v="1"/>
    <x v="217"/>
    <x v="382"/>
    <x v="1"/>
    <x v="2"/>
    <x v="82"/>
    <x v="506"/>
    <x v="1"/>
    <n v="5"/>
    <x v="1"/>
  </r>
  <r>
    <x v="0"/>
    <x v="5"/>
    <x v="218"/>
    <x v="385"/>
    <x v="7"/>
    <x v="3"/>
    <x v="47"/>
    <x v="307"/>
    <x v="9"/>
    <n v="5"/>
    <x v="1"/>
  </r>
  <r>
    <x v="0"/>
    <x v="5"/>
    <x v="218"/>
    <x v="386"/>
    <x v="28"/>
    <x v="0"/>
    <x v="204"/>
    <x v="493"/>
    <x v="8"/>
    <n v="4"/>
    <x v="1"/>
  </r>
  <r>
    <x v="0"/>
    <x v="1"/>
    <x v="219"/>
    <x v="387"/>
    <x v="11"/>
    <x v="0"/>
    <x v="474"/>
    <x v="653"/>
    <x v="1"/>
    <n v="5"/>
    <x v="1"/>
  </r>
  <r>
    <x v="0"/>
    <x v="1"/>
    <x v="219"/>
    <x v="387"/>
    <x v="5"/>
    <x v="1"/>
    <x v="340"/>
    <x v="654"/>
    <x v="1"/>
    <n v="5"/>
    <x v="1"/>
  </r>
  <r>
    <x v="0"/>
    <x v="1"/>
    <x v="219"/>
    <x v="387"/>
    <x v="10"/>
    <x v="0"/>
    <x v="79"/>
    <x v="655"/>
    <x v="1"/>
    <n v="5"/>
    <x v="1"/>
  </r>
  <r>
    <x v="0"/>
    <x v="1"/>
    <x v="219"/>
    <x v="387"/>
    <x v="3"/>
    <x v="1"/>
    <x v="81"/>
    <x v="656"/>
    <x v="1"/>
    <n v="5"/>
    <x v="1"/>
  </r>
  <r>
    <x v="0"/>
    <x v="59"/>
    <x v="220"/>
    <x v="388"/>
    <x v="0"/>
    <x v="0"/>
    <x v="39"/>
    <x v="657"/>
    <x v="0"/>
    <s v="NA"/>
    <x v="0"/>
  </r>
  <r>
    <x v="0"/>
    <x v="5"/>
    <x v="221"/>
    <x v="389"/>
    <x v="7"/>
    <x v="0"/>
    <x v="130"/>
    <x v="407"/>
    <x v="8"/>
    <s v="NA"/>
    <x v="0"/>
  </r>
  <r>
    <x v="0"/>
    <x v="1"/>
    <x v="222"/>
    <x v="23"/>
    <x v="2"/>
    <x v="1"/>
    <x v="475"/>
    <x v="658"/>
    <x v="1"/>
    <n v="5"/>
    <x v="1"/>
  </r>
  <r>
    <x v="0"/>
    <x v="1"/>
    <x v="222"/>
    <x v="23"/>
    <x v="6"/>
    <x v="0"/>
    <x v="310"/>
    <x v="659"/>
    <x v="1"/>
    <n v="5"/>
    <x v="1"/>
  </r>
  <r>
    <x v="0"/>
    <x v="42"/>
    <x v="223"/>
    <x v="390"/>
    <x v="7"/>
    <x v="2"/>
    <x v="79"/>
    <x v="354"/>
    <x v="0"/>
    <s v="NA"/>
    <x v="0"/>
  </r>
  <r>
    <x v="0"/>
    <x v="8"/>
    <x v="224"/>
    <x v="391"/>
    <x v="6"/>
    <x v="3"/>
    <x v="175"/>
    <x v="660"/>
    <x v="12"/>
    <n v="2"/>
    <x v="1"/>
  </r>
  <r>
    <x v="0"/>
    <x v="31"/>
    <x v="225"/>
    <x v="392"/>
    <x v="1"/>
    <x v="3"/>
    <x v="102"/>
    <x v="661"/>
    <x v="3"/>
    <n v="4"/>
    <x v="1"/>
  </r>
  <r>
    <x v="0"/>
    <x v="42"/>
    <x v="226"/>
    <x v="393"/>
    <x v="6"/>
    <x v="0"/>
    <x v="147"/>
    <x v="662"/>
    <x v="0"/>
    <s v="NA"/>
    <x v="0"/>
  </r>
  <r>
    <x v="0"/>
    <x v="1"/>
    <x v="227"/>
    <x v="23"/>
    <x v="3"/>
    <x v="4"/>
    <x v="476"/>
    <x v="663"/>
    <x v="1"/>
    <n v="5"/>
    <x v="1"/>
  </r>
  <r>
    <x v="0"/>
    <x v="1"/>
    <x v="227"/>
    <x v="23"/>
    <x v="1"/>
    <x v="0"/>
    <x v="477"/>
    <x v="663"/>
    <x v="1"/>
    <n v="5"/>
    <x v="1"/>
  </r>
  <r>
    <x v="0"/>
    <x v="1"/>
    <x v="227"/>
    <x v="23"/>
    <x v="8"/>
    <x v="4"/>
    <x v="478"/>
    <x v="334"/>
    <x v="1"/>
    <n v="5"/>
    <x v="1"/>
  </r>
  <r>
    <x v="0"/>
    <x v="1"/>
    <x v="227"/>
    <x v="23"/>
    <x v="7"/>
    <x v="0"/>
    <x v="479"/>
    <x v="664"/>
    <x v="1"/>
    <n v="5"/>
    <x v="1"/>
  </r>
  <r>
    <x v="0"/>
    <x v="1"/>
    <x v="227"/>
    <x v="23"/>
    <x v="2"/>
    <x v="0"/>
    <x v="480"/>
    <x v="278"/>
    <x v="1"/>
    <n v="5"/>
    <x v="1"/>
  </r>
  <r>
    <x v="0"/>
    <x v="0"/>
    <x v="228"/>
    <x v="394"/>
    <x v="6"/>
    <x v="0"/>
    <x v="390"/>
    <x v="665"/>
    <x v="0"/>
    <s v="NA"/>
    <x v="0"/>
  </r>
  <r>
    <x v="0"/>
    <x v="5"/>
    <x v="229"/>
    <x v="395"/>
    <x v="6"/>
    <x v="0"/>
    <x v="96"/>
    <x v="90"/>
    <x v="8"/>
    <n v="4"/>
    <x v="1"/>
  </r>
  <r>
    <x v="0"/>
    <x v="5"/>
    <x v="229"/>
    <x v="396"/>
    <x v="1"/>
    <x v="3"/>
    <x v="127"/>
    <x v="666"/>
    <x v="7"/>
    <n v="3"/>
    <x v="1"/>
  </r>
  <r>
    <x v="0"/>
    <x v="5"/>
    <x v="229"/>
    <x v="396"/>
    <x v="3"/>
    <x v="0"/>
    <x v="127"/>
    <x v="667"/>
    <x v="7"/>
    <n v="3"/>
    <x v="1"/>
  </r>
  <r>
    <x v="0"/>
    <x v="5"/>
    <x v="229"/>
    <x v="396"/>
    <x v="7"/>
    <x v="0"/>
    <x v="129"/>
    <x v="303"/>
    <x v="7"/>
    <n v="3"/>
    <x v="1"/>
  </r>
  <r>
    <x v="0"/>
    <x v="5"/>
    <x v="229"/>
    <x v="397"/>
    <x v="5"/>
    <x v="2"/>
    <x v="39"/>
    <x v="668"/>
    <x v="8"/>
    <n v="4"/>
    <x v="1"/>
  </r>
  <r>
    <x v="0"/>
    <x v="5"/>
    <x v="229"/>
    <x v="398"/>
    <x v="6"/>
    <x v="0"/>
    <x v="40"/>
    <x v="669"/>
    <x v="8"/>
    <n v="4"/>
    <x v="1"/>
  </r>
  <r>
    <x v="0"/>
    <x v="45"/>
    <x v="230"/>
    <x v="399"/>
    <x v="25"/>
    <x v="0"/>
    <x v="481"/>
    <x v="670"/>
    <x v="14"/>
    <n v="4"/>
    <x v="1"/>
  </r>
  <r>
    <x v="0"/>
    <x v="27"/>
    <x v="230"/>
    <x v="400"/>
    <x v="25"/>
    <x v="0"/>
    <x v="482"/>
    <x v="362"/>
    <x v="14"/>
    <n v="4"/>
    <x v="1"/>
  </r>
  <r>
    <x v="0"/>
    <x v="12"/>
    <x v="230"/>
    <x v="401"/>
    <x v="25"/>
    <x v="4"/>
    <x v="104"/>
    <x v="671"/>
    <x v="14"/>
    <n v="4"/>
    <x v="1"/>
  </r>
  <r>
    <x v="0"/>
    <x v="27"/>
    <x v="230"/>
    <x v="402"/>
    <x v="34"/>
    <x v="5"/>
    <x v="79"/>
    <x v="672"/>
    <x v="14"/>
    <n v="4"/>
    <x v="1"/>
  </r>
  <r>
    <x v="0"/>
    <x v="27"/>
    <x v="230"/>
    <x v="402"/>
    <x v="35"/>
    <x v="1"/>
    <x v="39"/>
    <x v="48"/>
    <x v="14"/>
    <n v="4"/>
    <x v="1"/>
  </r>
  <r>
    <x v="0"/>
    <x v="1"/>
    <x v="231"/>
    <x v="403"/>
    <x v="1"/>
    <x v="0"/>
    <x v="102"/>
    <x v="673"/>
    <x v="1"/>
    <n v="5"/>
    <x v="1"/>
  </r>
  <r>
    <x v="0"/>
    <x v="9"/>
    <x v="232"/>
    <x v="404"/>
    <x v="6"/>
    <x v="4"/>
    <x v="483"/>
    <x v="674"/>
    <x v="0"/>
    <s v="NA"/>
    <x v="0"/>
  </r>
  <r>
    <x v="0"/>
    <x v="9"/>
    <x v="232"/>
    <x v="404"/>
    <x v="0"/>
    <x v="4"/>
    <x v="484"/>
    <x v="675"/>
    <x v="0"/>
    <s v="NA"/>
    <x v="0"/>
  </r>
  <r>
    <x v="0"/>
    <x v="8"/>
    <x v="232"/>
    <x v="405"/>
    <x v="16"/>
    <x v="3"/>
    <x v="366"/>
    <x v="504"/>
    <x v="12"/>
    <n v="2"/>
    <x v="1"/>
  </r>
  <r>
    <x v="0"/>
    <x v="8"/>
    <x v="232"/>
    <x v="405"/>
    <x v="9"/>
    <x v="3"/>
    <x v="485"/>
    <x v="676"/>
    <x v="12"/>
    <n v="2"/>
    <x v="1"/>
  </r>
  <r>
    <x v="0"/>
    <x v="8"/>
    <x v="232"/>
    <x v="405"/>
    <x v="11"/>
    <x v="3"/>
    <x v="128"/>
    <x v="677"/>
    <x v="12"/>
    <n v="2"/>
    <x v="1"/>
  </r>
  <r>
    <x v="0"/>
    <x v="8"/>
    <x v="232"/>
    <x v="405"/>
    <x v="5"/>
    <x v="3"/>
    <x v="134"/>
    <x v="677"/>
    <x v="12"/>
    <n v="2"/>
    <x v="1"/>
  </r>
  <r>
    <x v="0"/>
    <x v="8"/>
    <x v="232"/>
    <x v="406"/>
    <x v="19"/>
    <x v="2"/>
    <x v="99"/>
    <x v="678"/>
    <x v="12"/>
    <n v="2"/>
    <x v="1"/>
  </r>
  <r>
    <x v="0"/>
    <x v="9"/>
    <x v="232"/>
    <x v="407"/>
    <x v="6"/>
    <x v="3"/>
    <x v="176"/>
    <x v="488"/>
    <x v="17"/>
    <n v="3"/>
    <x v="1"/>
  </r>
  <r>
    <x v="0"/>
    <x v="47"/>
    <x v="232"/>
    <x v="408"/>
    <x v="7"/>
    <x v="0"/>
    <x v="102"/>
    <x v="679"/>
    <x v="0"/>
    <s v="NA"/>
    <x v="0"/>
  </r>
  <r>
    <x v="0"/>
    <x v="8"/>
    <x v="232"/>
    <x v="409"/>
    <x v="23"/>
    <x v="1"/>
    <x v="136"/>
    <x v="680"/>
    <x v="12"/>
    <n v="2"/>
    <x v="1"/>
  </r>
  <r>
    <x v="0"/>
    <x v="8"/>
    <x v="233"/>
    <x v="410"/>
    <x v="13"/>
    <x v="0"/>
    <x v="172"/>
    <x v="681"/>
    <x v="13"/>
    <n v="2"/>
    <x v="1"/>
  </r>
  <r>
    <x v="0"/>
    <x v="8"/>
    <x v="234"/>
    <x v="411"/>
    <x v="5"/>
    <x v="3"/>
    <x v="89"/>
    <x v="103"/>
    <x v="12"/>
    <n v="2"/>
    <x v="1"/>
  </r>
  <r>
    <x v="0"/>
    <x v="30"/>
    <x v="235"/>
    <x v="412"/>
    <x v="2"/>
    <x v="0"/>
    <x v="147"/>
    <x v="682"/>
    <x v="0"/>
    <s v="NA"/>
    <x v="0"/>
  </r>
  <r>
    <x v="0"/>
    <x v="30"/>
    <x v="235"/>
    <x v="413"/>
    <x v="2"/>
    <x v="3"/>
    <x v="89"/>
    <x v="683"/>
    <x v="0"/>
    <s v="NA"/>
    <x v="0"/>
  </r>
  <r>
    <x v="0"/>
    <x v="30"/>
    <x v="235"/>
    <x v="412"/>
    <x v="34"/>
    <x v="5"/>
    <x v="89"/>
    <x v="684"/>
    <x v="0"/>
    <s v="NA"/>
    <x v="0"/>
  </r>
  <r>
    <x v="0"/>
    <x v="60"/>
    <x v="236"/>
    <x v="414"/>
    <x v="1"/>
    <x v="0"/>
    <x v="162"/>
    <x v="421"/>
    <x v="3"/>
    <n v="4"/>
    <x v="1"/>
  </r>
  <r>
    <x v="0"/>
    <x v="60"/>
    <x v="236"/>
    <x v="415"/>
    <x v="7"/>
    <x v="0"/>
    <x v="40"/>
    <x v="685"/>
    <x v="3"/>
    <n v="4"/>
    <x v="1"/>
  </r>
  <r>
    <x v="0"/>
    <x v="5"/>
    <x v="237"/>
    <x v="416"/>
    <x v="7"/>
    <x v="0"/>
    <x v="129"/>
    <x v="686"/>
    <x v="8"/>
    <s v="NA"/>
    <x v="0"/>
  </r>
  <r>
    <x v="0"/>
    <x v="5"/>
    <x v="238"/>
    <x v="417"/>
    <x v="19"/>
    <x v="3"/>
    <x v="291"/>
    <x v="687"/>
    <x v="8"/>
    <n v="4"/>
    <x v="1"/>
  </r>
  <r>
    <x v="0"/>
    <x v="5"/>
    <x v="238"/>
    <x v="418"/>
    <x v="4"/>
    <x v="3"/>
    <x v="238"/>
    <x v="687"/>
    <x v="7"/>
    <n v="3"/>
    <x v="1"/>
  </r>
  <r>
    <x v="0"/>
    <x v="1"/>
    <x v="239"/>
    <x v="419"/>
    <x v="1"/>
    <x v="3"/>
    <x v="486"/>
    <x v="688"/>
    <x v="1"/>
    <s v="NA"/>
    <x v="0"/>
  </r>
  <r>
    <x v="0"/>
    <x v="1"/>
    <x v="239"/>
    <x v="419"/>
    <x v="8"/>
    <x v="0"/>
    <x v="487"/>
    <x v="689"/>
    <x v="1"/>
    <s v="NA"/>
    <x v="0"/>
  </r>
  <r>
    <x v="0"/>
    <x v="1"/>
    <x v="239"/>
    <x v="419"/>
    <x v="3"/>
    <x v="0"/>
    <x v="488"/>
    <x v="496"/>
    <x v="1"/>
    <s v="NA"/>
    <x v="0"/>
  </r>
  <r>
    <x v="0"/>
    <x v="1"/>
    <x v="239"/>
    <x v="419"/>
    <x v="2"/>
    <x v="3"/>
    <x v="489"/>
    <x v="690"/>
    <x v="1"/>
    <n v="5"/>
    <x v="1"/>
  </r>
  <r>
    <x v="0"/>
    <x v="1"/>
    <x v="239"/>
    <x v="419"/>
    <x v="7"/>
    <x v="3"/>
    <x v="490"/>
    <x v="691"/>
    <x v="1"/>
    <n v="5"/>
    <x v="1"/>
  </r>
  <r>
    <x v="0"/>
    <x v="1"/>
    <x v="239"/>
    <x v="208"/>
    <x v="5"/>
    <x v="3"/>
    <x v="194"/>
    <x v="1"/>
    <x v="1"/>
    <n v="5"/>
    <x v="1"/>
  </r>
  <r>
    <x v="0"/>
    <x v="1"/>
    <x v="239"/>
    <x v="208"/>
    <x v="8"/>
    <x v="3"/>
    <x v="491"/>
    <x v="692"/>
    <x v="1"/>
    <n v="5"/>
    <x v="1"/>
  </r>
  <r>
    <x v="0"/>
    <x v="1"/>
    <x v="239"/>
    <x v="208"/>
    <x v="3"/>
    <x v="1"/>
    <x v="492"/>
    <x v="116"/>
    <x v="1"/>
    <n v="5"/>
    <x v="1"/>
  </r>
  <r>
    <x v="0"/>
    <x v="1"/>
    <x v="239"/>
    <x v="419"/>
    <x v="6"/>
    <x v="3"/>
    <x v="493"/>
    <x v="693"/>
    <x v="1"/>
    <s v="NA"/>
    <x v="0"/>
  </r>
  <r>
    <x v="0"/>
    <x v="1"/>
    <x v="239"/>
    <x v="208"/>
    <x v="10"/>
    <x v="0"/>
    <x v="494"/>
    <x v="116"/>
    <x v="1"/>
    <n v="5"/>
    <x v="1"/>
  </r>
  <r>
    <x v="0"/>
    <x v="1"/>
    <x v="239"/>
    <x v="208"/>
    <x v="1"/>
    <x v="1"/>
    <x v="495"/>
    <x v="50"/>
    <x v="1"/>
    <n v="5"/>
    <x v="1"/>
  </r>
  <r>
    <x v="0"/>
    <x v="1"/>
    <x v="239"/>
    <x v="347"/>
    <x v="3"/>
    <x v="2"/>
    <x v="10"/>
    <x v="694"/>
    <x v="1"/>
    <n v="5"/>
    <x v="1"/>
  </r>
  <r>
    <x v="0"/>
    <x v="1"/>
    <x v="239"/>
    <x v="208"/>
    <x v="7"/>
    <x v="2"/>
    <x v="133"/>
    <x v="391"/>
    <x v="1"/>
    <n v="5"/>
    <x v="1"/>
  </r>
  <r>
    <x v="0"/>
    <x v="1"/>
    <x v="239"/>
    <x v="347"/>
    <x v="1"/>
    <x v="2"/>
    <x v="176"/>
    <x v="695"/>
    <x v="1"/>
    <n v="5"/>
    <x v="1"/>
  </r>
  <r>
    <x v="0"/>
    <x v="1"/>
    <x v="240"/>
    <x v="420"/>
    <x v="1"/>
    <x v="1"/>
    <x v="217"/>
    <x v="696"/>
    <x v="1"/>
    <n v="5"/>
    <x v="1"/>
  </r>
  <r>
    <x v="0"/>
    <x v="1"/>
    <x v="240"/>
    <x v="421"/>
    <x v="1"/>
    <x v="2"/>
    <x v="217"/>
    <x v="697"/>
    <x v="1"/>
    <n v="5"/>
    <x v="1"/>
  </r>
  <r>
    <x v="0"/>
    <x v="1"/>
    <x v="240"/>
    <x v="421"/>
    <x v="2"/>
    <x v="0"/>
    <x v="101"/>
    <x v="250"/>
    <x v="1"/>
    <n v="5"/>
    <x v="1"/>
  </r>
  <r>
    <x v="0"/>
    <x v="61"/>
    <x v="241"/>
    <x v="422"/>
    <x v="7"/>
    <x v="0"/>
    <x v="102"/>
    <x v="698"/>
    <x v="3"/>
    <n v="4"/>
    <x v="1"/>
  </r>
  <r>
    <x v="0"/>
    <x v="15"/>
    <x v="242"/>
    <x v="423"/>
    <x v="25"/>
    <x v="3"/>
    <x v="158"/>
    <x v="248"/>
    <x v="14"/>
    <n v="4"/>
    <x v="1"/>
  </r>
  <r>
    <x v="0"/>
    <x v="27"/>
    <x v="242"/>
    <x v="424"/>
    <x v="25"/>
    <x v="3"/>
    <x v="102"/>
    <x v="493"/>
    <x v="14"/>
    <n v="4"/>
    <x v="1"/>
  </r>
  <r>
    <x v="0"/>
    <x v="5"/>
    <x v="243"/>
    <x v="425"/>
    <x v="9"/>
    <x v="0"/>
    <x v="21"/>
    <x v="699"/>
    <x v="8"/>
    <n v="4"/>
    <x v="1"/>
  </r>
  <r>
    <x v="0"/>
    <x v="13"/>
    <x v="244"/>
    <x v="426"/>
    <x v="25"/>
    <x v="0"/>
    <x v="135"/>
    <x v="583"/>
    <x v="14"/>
    <n v="4"/>
    <x v="1"/>
  </r>
  <r>
    <x v="0"/>
    <x v="37"/>
    <x v="245"/>
    <x v="427"/>
    <x v="7"/>
    <x v="4"/>
    <x v="496"/>
    <x v="700"/>
    <x v="3"/>
    <n v="4"/>
    <x v="1"/>
  </r>
  <r>
    <x v="0"/>
    <x v="37"/>
    <x v="245"/>
    <x v="427"/>
    <x v="2"/>
    <x v="4"/>
    <x v="497"/>
    <x v="701"/>
    <x v="3"/>
    <n v="4"/>
    <x v="1"/>
  </r>
  <r>
    <x v="0"/>
    <x v="24"/>
    <x v="246"/>
    <x v="428"/>
    <x v="3"/>
    <x v="4"/>
    <x v="498"/>
    <x v="702"/>
    <x v="6"/>
    <n v="4"/>
    <x v="1"/>
  </r>
  <r>
    <x v="0"/>
    <x v="24"/>
    <x v="246"/>
    <x v="429"/>
    <x v="5"/>
    <x v="1"/>
    <x v="147"/>
    <x v="24"/>
    <x v="3"/>
    <n v="4"/>
    <x v="1"/>
  </r>
  <r>
    <x v="0"/>
    <x v="24"/>
    <x v="246"/>
    <x v="429"/>
    <x v="10"/>
    <x v="2"/>
    <x v="82"/>
    <x v="61"/>
    <x v="3"/>
    <n v="4"/>
    <x v="1"/>
  </r>
  <r>
    <x v="0"/>
    <x v="49"/>
    <x v="247"/>
    <x v="430"/>
    <x v="11"/>
    <x v="0"/>
    <x v="147"/>
    <x v="703"/>
    <x v="3"/>
    <n v="4"/>
    <x v="1"/>
  </r>
  <r>
    <x v="0"/>
    <x v="5"/>
    <x v="248"/>
    <x v="386"/>
    <x v="1"/>
    <x v="4"/>
    <x v="499"/>
    <x v="704"/>
    <x v="8"/>
    <n v="4"/>
    <x v="1"/>
  </r>
  <r>
    <x v="0"/>
    <x v="5"/>
    <x v="248"/>
    <x v="386"/>
    <x v="8"/>
    <x v="4"/>
    <x v="500"/>
    <x v="35"/>
    <x v="8"/>
    <n v="4"/>
    <x v="1"/>
  </r>
  <r>
    <x v="0"/>
    <x v="5"/>
    <x v="248"/>
    <x v="106"/>
    <x v="4"/>
    <x v="0"/>
    <x v="501"/>
    <x v="705"/>
    <x v="8"/>
    <n v="4"/>
    <x v="1"/>
  </r>
  <r>
    <x v="0"/>
    <x v="5"/>
    <x v="248"/>
    <x v="106"/>
    <x v="8"/>
    <x v="0"/>
    <x v="502"/>
    <x v="706"/>
    <x v="8"/>
    <n v="4"/>
    <x v="1"/>
  </r>
  <r>
    <x v="0"/>
    <x v="5"/>
    <x v="248"/>
    <x v="386"/>
    <x v="7"/>
    <x v="0"/>
    <x v="372"/>
    <x v="707"/>
    <x v="8"/>
    <n v="4"/>
    <x v="1"/>
  </r>
  <r>
    <x v="0"/>
    <x v="5"/>
    <x v="248"/>
    <x v="106"/>
    <x v="3"/>
    <x v="3"/>
    <x v="503"/>
    <x v="708"/>
    <x v="8"/>
    <s v="NA"/>
    <x v="0"/>
  </r>
  <r>
    <x v="0"/>
    <x v="5"/>
    <x v="248"/>
    <x v="386"/>
    <x v="12"/>
    <x v="4"/>
    <x v="504"/>
    <x v="155"/>
    <x v="8"/>
    <s v="NA"/>
    <x v="0"/>
  </r>
  <r>
    <x v="0"/>
    <x v="5"/>
    <x v="248"/>
    <x v="386"/>
    <x v="12"/>
    <x v="4"/>
    <x v="504"/>
    <x v="155"/>
    <x v="8"/>
    <n v="4"/>
    <x v="1"/>
  </r>
  <r>
    <x v="0"/>
    <x v="5"/>
    <x v="248"/>
    <x v="386"/>
    <x v="31"/>
    <x v="3"/>
    <x v="176"/>
    <x v="317"/>
    <x v="8"/>
    <n v="4"/>
    <x v="1"/>
  </r>
  <r>
    <x v="0"/>
    <x v="26"/>
    <x v="249"/>
    <x v="431"/>
    <x v="7"/>
    <x v="0"/>
    <x v="39"/>
    <x v="709"/>
    <x v="3"/>
    <n v="4"/>
    <x v="1"/>
  </r>
  <r>
    <x v="0"/>
    <x v="1"/>
    <x v="250"/>
    <x v="432"/>
    <x v="3"/>
    <x v="0"/>
    <x v="378"/>
    <x v="710"/>
    <x v="1"/>
    <s v="NA"/>
    <x v="0"/>
  </r>
  <r>
    <x v="0"/>
    <x v="1"/>
    <x v="250"/>
    <x v="432"/>
    <x v="5"/>
    <x v="0"/>
    <x v="154"/>
    <x v="711"/>
    <x v="1"/>
    <n v="5"/>
    <x v="1"/>
  </r>
  <r>
    <x v="0"/>
    <x v="1"/>
    <x v="250"/>
    <x v="432"/>
    <x v="2"/>
    <x v="3"/>
    <x v="52"/>
    <x v="712"/>
    <x v="1"/>
    <n v="5"/>
    <x v="1"/>
  </r>
  <r>
    <x v="0"/>
    <x v="36"/>
    <x v="251"/>
    <x v="433"/>
    <x v="0"/>
    <x v="0"/>
    <x v="86"/>
    <x v="405"/>
    <x v="3"/>
    <n v="4"/>
    <x v="1"/>
  </r>
  <r>
    <x v="0"/>
    <x v="28"/>
    <x v="252"/>
    <x v="434"/>
    <x v="0"/>
    <x v="3"/>
    <x v="505"/>
    <x v="713"/>
    <x v="2"/>
    <n v="3"/>
    <x v="1"/>
  </r>
  <r>
    <x v="0"/>
    <x v="4"/>
    <x v="252"/>
    <x v="435"/>
    <x v="2"/>
    <x v="0"/>
    <x v="40"/>
    <x v="714"/>
    <x v="0"/>
    <s v="NA"/>
    <x v="0"/>
  </r>
  <r>
    <x v="0"/>
    <x v="9"/>
    <x v="253"/>
    <x v="436"/>
    <x v="10"/>
    <x v="0"/>
    <x v="506"/>
    <x v="10"/>
    <x v="5"/>
    <n v="4"/>
    <x v="1"/>
  </r>
  <r>
    <x v="0"/>
    <x v="5"/>
    <x v="254"/>
    <x v="437"/>
    <x v="3"/>
    <x v="1"/>
    <x v="474"/>
    <x v="715"/>
    <x v="8"/>
    <n v="4"/>
    <x v="1"/>
  </r>
  <r>
    <x v="0"/>
    <x v="5"/>
    <x v="254"/>
    <x v="437"/>
    <x v="2"/>
    <x v="3"/>
    <x v="80"/>
    <x v="46"/>
    <x v="8"/>
    <n v="4"/>
    <x v="1"/>
  </r>
  <r>
    <x v="0"/>
    <x v="4"/>
    <x v="255"/>
    <x v="438"/>
    <x v="1"/>
    <x v="0"/>
    <x v="135"/>
    <x v="716"/>
    <x v="9"/>
    <n v="5"/>
    <x v="1"/>
  </r>
  <r>
    <x v="0"/>
    <x v="62"/>
    <x v="255"/>
    <x v="439"/>
    <x v="2"/>
    <x v="0"/>
    <x v="147"/>
    <x v="717"/>
    <x v="9"/>
    <n v="5"/>
    <x v="1"/>
  </r>
  <r>
    <x v="0"/>
    <x v="62"/>
    <x v="255"/>
    <x v="439"/>
    <x v="7"/>
    <x v="0"/>
    <x v="0"/>
    <x v="181"/>
    <x v="9"/>
    <n v="5"/>
    <x v="1"/>
  </r>
  <r>
    <x v="0"/>
    <x v="62"/>
    <x v="255"/>
    <x v="439"/>
    <x v="1"/>
    <x v="0"/>
    <x v="40"/>
    <x v="716"/>
    <x v="9"/>
    <n v="5"/>
    <x v="1"/>
  </r>
  <r>
    <x v="0"/>
    <x v="4"/>
    <x v="255"/>
    <x v="440"/>
    <x v="2"/>
    <x v="0"/>
    <x v="40"/>
    <x v="718"/>
    <x v="9"/>
    <n v="5"/>
    <x v="1"/>
  </r>
  <r>
    <x v="0"/>
    <x v="50"/>
    <x v="256"/>
    <x v="441"/>
    <x v="0"/>
    <x v="3"/>
    <x v="204"/>
    <x v="719"/>
    <x v="21"/>
    <n v="4"/>
    <x v="1"/>
  </r>
  <r>
    <x v="0"/>
    <x v="6"/>
    <x v="257"/>
    <x v="442"/>
    <x v="3"/>
    <x v="3"/>
    <x v="238"/>
    <x v="720"/>
    <x v="10"/>
    <n v="4"/>
    <x v="1"/>
  </r>
  <r>
    <x v="0"/>
    <x v="63"/>
    <x v="258"/>
    <x v="443"/>
    <x v="7"/>
    <x v="0"/>
    <x v="507"/>
    <x v="721"/>
    <x v="0"/>
    <s v="NA"/>
    <x v="0"/>
  </r>
  <r>
    <x v="0"/>
    <x v="63"/>
    <x v="258"/>
    <x v="443"/>
    <x v="2"/>
    <x v="3"/>
    <x v="133"/>
    <x v="298"/>
    <x v="0"/>
    <s v="NA"/>
    <x v="0"/>
  </r>
  <r>
    <x v="0"/>
    <x v="64"/>
    <x v="259"/>
    <x v="444"/>
    <x v="7"/>
    <x v="0"/>
    <x v="173"/>
    <x v="413"/>
    <x v="19"/>
    <n v="5"/>
    <x v="1"/>
  </r>
  <r>
    <x v="0"/>
    <x v="28"/>
    <x v="260"/>
    <x v="445"/>
    <x v="36"/>
    <x v="0"/>
    <x v="188"/>
    <x v="722"/>
    <x v="17"/>
    <s v="NA"/>
    <x v="0"/>
  </r>
  <r>
    <x v="0"/>
    <x v="28"/>
    <x v="260"/>
    <x v="446"/>
    <x v="1"/>
    <x v="0"/>
    <x v="37"/>
    <x v="723"/>
    <x v="2"/>
    <n v="3"/>
    <x v="1"/>
  </r>
  <r>
    <x v="0"/>
    <x v="28"/>
    <x v="260"/>
    <x v="447"/>
    <x v="0"/>
    <x v="0"/>
    <x v="79"/>
    <x v="724"/>
    <x v="2"/>
    <n v="3"/>
    <x v="1"/>
  </r>
  <r>
    <x v="0"/>
    <x v="28"/>
    <x v="260"/>
    <x v="446"/>
    <x v="2"/>
    <x v="1"/>
    <x v="82"/>
    <x v="354"/>
    <x v="2"/>
    <n v="3"/>
    <x v="1"/>
  </r>
  <r>
    <x v="0"/>
    <x v="50"/>
    <x v="261"/>
    <x v="448"/>
    <x v="2"/>
    <x v="0"/>
    <x v="129"/>
    <x v="4"/>
    <x v="9"/>
    <n v="5"/>
    <x v="1"/>
  </r>
  <r>
    <x v="0"/>
    <x v="50"/>
    <x v="261"/>
    <x v="449"/>
    <x v="6"/>
    <x v="0"/>
    <x v="101"/>
    <x v="725"/>
    <x v="3"/>
    <n v="4"/>
    <x v="1"/>
  </r>
  <r>
    <x v="0"/>
    <x v="41"/>
    <x v="262"/>
    <x v="450"/>
    <x v="3"/>
    <x v="4"/>
    <x v="508"/>
    <x v="726"/>
    <x v="3"/>
    <n v="4"/>
    <x v="1"/>
  </r>
  <r>
    <x v="0"/>
    <x v="41"/>
    <x v="262"/>
    <x v="450"/>
    <x v="2"/>
    <x v="4"/>
    <x v="509"/>
    <x v="727"/>
    <x v="3"/>
    <n v="4"/>
    <x v="1"/>
  </r>
  <r>
    <x v="0"/>
    <x v="41"/>
    <x v="262"/>
    <x v="450"/>
    <x v="7"/>
    <x v="4"/>
    <x v="510"/>
    <x v="449"/>
    <x v="3"/>
    <n v="4"/>
    <x v="1"/>
  </r>
  <r>
    <x v="0"/>
    <x v="41"/>
    <x v="262"/>
    <x v="450"/>
    <x v="6"/>
    <x v="3"/>
    <x v="511"/>
    <x v="593"/>
    <x v="3"/>
    <n v="4"/>
    <x v="1"/>
  </r>
  <r>
    <x v="0"/>
    <x v="41"/>
    <x v="262"/>
    <x v="451"/>
    <x v="2"/>
    <x v="1"/>
    <x v="117"/>
    <x v="243"/>
    <x v="19"/>
    <n v="5"/>
    <x v="1"/>
  </r>
  <r>
    <x v="0"/>
    <x v="41"/>
    <x v="262"/>
    <x v="451"/>
    <x v="7"/>
    <x v="1"/>
    <x v="219"/>
    <x v="728"/>
    <x v="19"/>
    <n v="5"/>
    <x v="1"/>
  </r>
  <r>
    <x v="0"/>
    <x v="41"/>
    <x v="262"/>
    <x v="451"/>
    <x v="6"/>
    <x v="1"/>
    <x v="293"/>
    <x v="690"/>
    <x v="19"/>
    <n v="5"/>
    <x v="1"/>
  </r>
  <r>
    <x v="0"/>
    <x v="12"/>
    <x v="263"/>
    <x v="452"/>
    <x v="25"/>
    <x v="3"/>
    <x v="340"/>
    <x v="251"/>
    <x v="14"/>
    <n v="4"/>
    <x v="1"/>
  </r>
  <r>
    <x v="0"/>
    <x v="45"/>
    <x v="263"/>
    <x v="453"/>
    <x v="25"/>
    <x v="3"/>
    <x v="197"/>
    <x v="334"/>
    <x v="14"/>
    <n v="4"/>
    <x v="1"/>
  </r>
  <r>
    <x v="0"/>
    <x v="8"/>
    <x v="264"/>
    <x v="454"/>
    <x v="7"/>
    <x v="0"/>
    <x v="10"/>
    <x v="729"/>
    <x v="12"/>
    <s v="NA"/>
    <x v="0"/>
  </r>
  <r>
    <x v="0"/>
    <x v="8"/>
    <x v="264"/>
    <x v="455"/>
    <x v="9"/>
    <x v="0"/>
    <x v="334"/>
    <x v="730"/>
    <x v="12"/>
    <n v="2"/>
    <x v="1"/>
  </r>
  <r>
    <x v="0"/>
    <x v="5"/>
    <x v="265"/>
    <x v="456"/>
    <x v="11"/>
    <x v="0"/>
    <x v="512"/>
    <x v="731"/>
    <x v="8"/>
    <n v="4"/>
    <x v="1"/>
  </r>
  <r>
    <x v="0"/>
    <x v="5"/>
    <x v="265"/>
    <x v="456"/>
    <x v="13"/>
    <x v="4"/>
    <x v="513"/>
    <x v="0"/>
    <x v="8"/>
    <n v="4"/>
    <x v="1"/>
  </r>
  <r>
    <x v="0"/>
    <x v="5"/>
    <x v="265"/>
    <x v="456"/>
    <x v="4"/>
    <x v="0"/>
    <x v="514"/>
    <x v="732"/>
    <x v="8"/>
    <n v="4"/>
    <x v="1"/>
  </r>
  <r>
    <x v="0"/>
    <x v="5"/>
    <x v="265"/>
    <x v="456"/>
    <x v="15"/>
    <x v="4"/>
    <x v="515"/>
    <x v="9"/>
    <x v="8"/>
    <n v="4"/>
    <x v="1"/>
  </r>
  <r>
    <x v="0"/>
    <x v="5"/>
    <x v="265"/>
    <x v="457"/>
    <x v="3"/>
    <x v="4"/>
    <x v="516"/>
    <x v="733"/>
    <x v="8"/>
    <n v="4"/>
    <x v="1"/>
  </r>
  <r>
    <x v="0"/>
    <x v="5"/>
    <x v="265"/>
    <x v="458"/>
    <x v="11"/>
    <x v="3"/>
    <x v="517"/>
    <x v="437"/>
    <x v="8"/>
    <s v="NA"/>
    <x v="0"/>
  </r>
  <r>
    <x v="0"/>
    <x v="5"/>
    <x v="265"/>
    <x v="458"/>
    <x v="12"/>
    <x v="0"/>
    <x v="518"/>
    <x v="407"/>
    <x v="8"/>
    <n v="4"/>
    <x v="1"/>
  </r>
  <r>
    <x v="0"/>
    <x v="5"/>
    <x v="265"/>
    <x v="458"/>
    <x v="5"/>
    <x v="3"/>
    <x v="519"/>
    <x v="734"/>
    <x v="8"/>
    <s v="NA"/>
    <x v="0"/>
  </r>
  <r>
    <x v="0"/>
    <x v="5"/>
    <x v="265"/>
    <x v="458"/>
    <x v="13"/>
    <x v="3"/>
    <x v="520"/>
    <x v="734"/>
    <x v="8"/>
    <s v="NA"/>
    <x v="0"/>
  </r>
  <r>
    <x v="0"/>
    <x v="5"/>
    <x v="265"/>
    <x v="457"/>
    <x v="1"/>
    <x v="4"/>
    <x v="521"/>
    <x v="735"/>
    <x v="8"/>
    <n v="4"/>
    <x v="1"/>
  </r>
  <r>
    <x v="0"/>
    <x v="5"/>
    <x v="265"/>
    <x v="459"/>
    <x v="18"/>
    <x v="1"/>
    <x v="522"/>
    <x v="547"/>
    <x v="8"/>
    <n v="4"/>
    <x v="1"/>
  </r>
  <r>
    <x v="0"/>
    <x v="5"/>
    <x v="265"/>
    <x v="458"/>
    <x v="9"/>
    <x v="3"/>
    <x v="523"/>
    <x v="736"/>
    <x v="8"/>
    <s v="NA"/>
    <x v="0"/>
  </r>
  <r>
    <x v="0"/>
    <x v="5"/>
    <x v="265"/>
    <x v="456"/>
    <x v="3"/>
    <x v="3"/>
    <x v="524"/>
    <x v="737"/>
    <x v="8"/>
    <n v="4"/>
    <x v="1"/>
  </r>
  <r>
    <x v="0"/>
    <x v="5"/>
    <x v="265"/>
    <x v="458"/>
    <x v="24"/>
    <x v="0"/>
    <x v="525"/>
    <x v="24"/>
    <x v="8"/>
    <n v="4"/>
    <x v="1"/>
  </r>
  <r>
    <x v="0"/>
    <x v="5"/>
    <x v="265"/>
    <x v="460"/>
    <x v="8"/>
    <x v="0"/>
    <x v="526"/>
    <x v="310"/>
    <x v="8"/>
    <n v="4"/>
    <x v="1"/>
  </r>
  <r>
    <x v="0"/>
    <x v="5"/>
    <x v="265"/>
    <x v="460"/>
    <x v="4"/>
    <x v="0"/>
    <x v="527"/>
    <x v="738"/>
    <x v="8"/>
    <n v="4"/>
    <x v="1"/>
  </r>
  <r>
    <x v="0"/>
    <x v="5"/>
    <x v="265"/>
    <x v="461"/>
    <x v="3"/>
    <x v="4"/>
    <x v="528"/>
    <x v="675"/>
    <x v="8"/>
    <n v="4"/>
    <x v="1"/>
  </r>
  <r>
    <x v="0"/>
    <x v="5"/>
    <x v="265"/>
    <x v="459"/>
    <x v="12"/>
    <x v="1"/>
    <x v="529"/>
    <x v="739"/>
    <x v="8"/>
    <n v="4"/>
    <x v="1"/>
  </r>
  <r>
    <x v="0"/>
    <x v="5"/>
    <x v="265"/>
    <x v="456"/>
    <x v="20"/>
    <x v="4"/>
    <x v="530"/>
    <x v="740"/>
    <x v="8"/>
    <n v="4"/>
    <x v="1"/>
  </r>
  <r>
    <x v="0"/>
    <x v="5"/>
    <x v="265"/>
    <x v="456"/>
    <x v="9"/>
    <x v="0"/>
    <x v="307"/>
    <x v="741"/>
    <x v="8"/>
    <n v="4"/>
    <x v="1"/>
  </r>
  <r>
    <x v="0"/>
    <x v="5"/>
    <x v="265"/>
    <x v="459"/>
    <x v="22"/>
    <x v="1"/>
    <x v="531"/>
    <x v="742"/>
    <x v="8"/>
    <n v="4"/>
    <x v="1"/>
  </r>
  <r>
    <x v="0"/>
    <x v="5"/>
    <x v="265"/>
    <x v="459"/>
    <x v="9"/>
    <x v="1"/>
    <x v="532"/>
    <x v="510"/>
    <x v="8"/>
    <n v="4"/>
    <x v="1"/>
  </r>
  <r>
    <x v="0"/>
    <x v="5"/>
    <x v="265"/>
    <x v="461"/>
    <x v="2"/>
    <x v="4"/>
    <x v="339"/>
    <x v="743"/>
    <x v="8"/>
    <n v="4"/>
    <x v="1"/>
  </r>
  <r>
    <x v="0"/>
    <x v="5"/>
    <x v="265"/>
    <x v="458"/>
    <x v="37"/>
    <x v="0"/>
    <x v="159"/>
    <x v="744"/>
    <x v="8"/>
    <s v="NA"/>
    <x v="0"/>
  </r>
  <r>
    <x v="0"/>
    <x v="5"/>
    <x v="265"/>
    <x v="458"/>
    <x v="31"/>
    <x v="3"/>
    <x v="352"/>
    <x v="317"/>
    <x v="8"/>
    <n v="4"/>
    <x v="1"/>
  </r>
  <r>
    <x v="0"/>
    <x v="5"/>
    <x v="265"/>
    <x v="459"/>
    <x v="37"/>
    <x v="0"/>
    <x v="129"/>
    <x v="745"/>
    <x v="8"/>
    <n v="4"/>
    <x v="1"/>
  </r>
  <r>
    <x v="0"/>
    <x v="5"/>
    <x v="265"/>
    <x v="458"/>
    <x v="29"/>
    <x v="0"/>
    <x v="270"/>
    <x v="746"/>
    <x v="8"/>
    <n v="4"/>
    <x v="1"/>
  </r>
  <r>
    <x v="0"/>
    <x v="5"/>
    <x v="265"/>
    <x v="456"/>
    <x v="38"/>
    <x v="0"/>
    <x v="41"/>
    <x v="24"/>
    <x v="8"/>
    <n v="4"/>
    <x v="1"/>
  </r>
  <r>
    <x v="0"/>
    <x v="5"/>
    <x v="265"/>
    <x v="458"/>
    <x v="34"/>
    <x v="1"/>
    <x v="217"/>
    <x v="66"/>
    <x v="8"/>
    <n v="4"/>
    <x v="1"/>
  </r>
  <r>
    <x v="0"/>
    <x v="5"/>
    <x v="265"/>
    <x v="459"/>
    <x v="31"/>
    <x v="5"/>
    <x v="217"/>
    <x v="747"/>
    <x v="8"/>
    <n v="4"/>
    <x v="1"/>
  </r>
  <r>
    <x v="0"/>
    <x v="5"/>
    <x v="265"/>
    <x v="458"/>
    <x v="30"/>
    <x v="0"/>
    <x v="79"/>
    <x v="746"/>
    <x v="8"/>
    <n v="4"/>
    <x v="1"/>
  </r>
  <r>
    <x v="0"/>
    <x v="5"/>
    <x v="265"/>
    <x v="462"/>
    <x v="3"/>
    <x v="3"/>
    <x v="53"/>
    <x v="737"/>
    <x v="8"/>
    <n v="4"/>
    <x v="1"/>
  </r>
  <r>
    <x v="0"/>
    <x v="5"/>
    <x v="265"/>
    <x v="459"/>
    <x v="39"/>
    <x v="0"/>
    <x v="196"/>
    <x v="639"/>
    <x v="8"/>
    <n v="4"/>
    <x v="1"/>
  </r>
  <r>
    <x v="0"/>
    <x v="5"/>
    <x v="265"/>
    <x v="460"/>
    <x v="3"/>
    <x v="3"/>
    <x v="136"/>
    <x v="413"/>
    <x v="8"/>
    <n v="4"/>
    <x v="1"/>
  </r>
  <r>
    <x v="0"/>
    <x v="5"/>
    <x v="265"/>
    <x v="459"/>
    <x v="38"/>
    <x v="6"/>
    <x v="40"/>
    <x v="745"/>
    <x v="8"/>
    <n v="4"/>
    <x v="1"/>
  </r>
  <r>
    <x v="0"/>
    <x v="21"/>
    <x v="266"/>
    <x v="463"/>
    <x v="40"/>
    <x v="3"/>
    <x v="148"/>
    <x v="199"/>
    <x v="4"/>
    <n v="4"/>
    <x v="2"/>
  </r>
  <r>
    <x v="0"/>
    <x v="7"/>
    <x v="267"/>
    <x v="464"/>
    <x v="3"/>
    <x v="0"/>
    <x v="86"/>
    <x v="84"/>
    <x v="11"/>
    <n v="3"/>
    <x v="1"/>
  </r>
  <r>
    <x v="0"/>
    <x v="5"/>
    <x v="268"/>
    <x v="208"/>
    <x v="8"/>
    <x v="0"/>
    <x v="533"/>
    <x v="231"/>
    <x v="8"/>
    <n v="4"/>
    <x v="1"/>
  </r>
  <r>
    <x v="0"/>
    <x v="5"/>
    <x v="268"/>
    <x v="208"/>
    <x v="3"/>
    <x v="4"/>
    <x v="380"/>
    <x v="406"/>
    <x v="8"/>
    <s v="NA"/>
    <x v="0"/>
  </r>
  <r>
    <x v="0"/>
    <x v="5"/>
    <x v="268"/>
    <x v="208"/>
    <x v="3"/>
    <x v="4"/>
    <x v="380"/>
    <x v="406"/>
    <x v="8"/>
    <n v="4"/>
    <x v="1"/>
  </r>
  <r>
    <x v="0"/>
    <x v="5"/>
    <x v="268"/>
    <x v="301"/>
    <x v="9"/>
    <x v="3"/>
    <x v="534"/>
    <x v="748"/>
    <x v="8"/>
    <n v="4"/>
    <x v="1"/>
  </r>
  <r>
    <x v="0"/>
    <x v="5"/>
    <x v="268"/>
    <x v="301"/>
    <x v="3"/>
    <x v="3"/>
    <x v="47"/>
    <x v="749"/>
    <x v="8"/>
    <n v="4"/>
    <x v="1"/>
  </r>
  <r>
    <x v="0"/>
    <x v="6"/>
    <x v="269"/>
    <x v="465"/>
    <x v="3"/>
    <x v="1"/>
    <x v="40"/>
    <x v="57"/>
    <x v="10"/>
    <s v="NA"/>
    <x v="0"/>
  </r>
  <r>
    <x v="0"/>
    <x v="65"/>
    <x v="270"/>
    <x v="466"/>
    <x v="2"/>
    <x v="3"/>
    <x v="82"/>
    <x v="91"/>
    <x v="3"/>
    <n v="4"/>
    <x v="1"/>
  </r>
  <r>
    <x v="0"/>
    <x v="66"/>
    <x v="271"/>
    <x v="467"/>
    <x v="3"/>
    <x v="0"/>
    <x v="39"/>
    <x v="750"/>
    <x v="0"/>
    <s v="NA"/>
    <x v="0"/>
  </r>
  <r>
    <x v="0"/>
    <x v="5"/>
    <x v="272"/>
    <x v="468"/>
    <x v="5"/>
    <x v="3"/>
    <x v="535"/>
    <x v="238"/>
    <x v="8"/>
    <n v="4"/>
    <x v="1"/>
  </r>
  <r>
    <x v="0"/>
    <x v="5"/>
    <x v="272"/>
    <x v="469"/>
    <x v="4"/>
    <x v="0"/>
    <x v="536"/>
    <x v="751"/>
    <x v="8"/>
    <n v="4"/>
    <x v="1"/>
  </r>
  <r>
    <x v="0"/>
    <x v="5"/>
    <x v="272"/>
    <x v="470"/>
    <x v="3"/>
    <x v="4"/>
    <x v="199"/>
    <x v="752"/>
    <x v="8"/>
    <n v="4"/>
    <x v="1"/>
  </r>
  <r>
    <x v="0"/>
    <x v="5"/>
    <x v="272"/>
    <x v="469"/>
    <x v="11"/>
    <x v="4"/>
    <x v="537"/>
    <x v="712"/>
    <x v="8"/>
    <n v="4"/>
    <x v="1"/>
  </r>
  <r>
    <x v="0"/>
    <x v="5"/>
    <x v="272"/>
    <x v="468"/>
    <x v="3"/>
    <x v="1"/>
    <x v="538"/>
    <x v="466"/>
    <x v="8"/>
    <n v="4"/>
    <x v="1"/>
  </r>
  <r>
    <x v="0"/>
    <x v="5"/>
    <x v="272"/>
    <x v="469"/>
    <x v="7"/>
    <x v="3"/>
    <x v="539"/>
    <x v="753"/>
    <x v="8"/>
    <n v="4"/>
    <x v="1"/>
  </r>
  <r>
    <x v="0"/>
    <x v="5"/>
    <x v="272"/>
    <x v="469"/>
    <x v="2"/>
    <x v="3"/>
    <x v="355"/>
    <x v="407"/>
    <x v="8"/>
    <n v="4"/>
    <x v="1"/>
  </r>
  <r>
    <x v="0"/>
    <x v="5"/>
    <x v="272"/>
    <x v="468"/>
    <x v="19"/>
    <x v="3"/>
    <x v="505"/>
    <x v="309"/>
    <x v="8"/>
    <n v="4"/>
    <x v="1"/>
  </r>
  <r>
    <x v="0"/>
    <x v="5"/>
    <x v="273"/>
    <x v="135"/>
    <x v="4"/>
    <x v="0"/>
    <x v="334"/>
    <x v="754"/>
    <x v="8"/>
    <n v="4"/>
    <x v="1"/>
  </r>
  <r>
    <x v="0"/>
    <x v="4"/>
    <x v="274"/>
    <x v="471"/>
    <x v="7"/>
    <x v="0"/>
    <x v="229"/>
    <x v="755"/>
    <x v="4"/>
    <n v="4"/>
    <x v="2"/>
  </r>
  <r>
    <x v="0"/>
    <x v="4"/>
    <x v="274"/>
    <x v="472"/>
    <x v="3"/>
    <x v="3"/>
    <x v="134"/>
    <x v="756"/>
    <x v="4"/>
    <n v="4"/>
    <x v="2"/>
  </r>
  <r>
    <x v="0"/>
    <x v="1"/>
    <x v="275"/>
    <x v="473"/>
    <x v="1"/>
    <x v="3"/>
    <x v="235"/>
    <x v="690"/>
    <x v="1"/>
    <n v="5"/>
    <x v="1"/>
  </r>
  <r>
    <x v="0"/>
    <x v="1"/>
    <x v="275"/>
    <x v="474"/>
    <x v="8"/>
    <x v="1"/>
    <x v="175"/>
    <x v="757"/>
    <x v="1"/>
    <n v="5"/>
    <x v="1"/>
  </r>
  <r>
    <x v="0"/>
    <x v="1"/>
    <x v="275"/>
    <x v="475"/>
    <x v="7"/>
    <x v="3"/>
    <x v="102"/>
    <x v="758"/>
    <x v="1"/>
    <n v="5"/>
    <x v="1"/>
  </r>
  <r>
    <x v="0"/>
    <x v="6"/>
    <x v="276"/>
    <x v="476"/>
    <x v="9"/>
    <x v="0"/>
    <x v="270"/>
    <x v="309"/>
    <x v="10"/>
    <n v="4"/>
    <x v="1"/>
  </r>
  <r>
    <x v="0"/>
    <x v="67"/>
    <x v="277"/>
    <x v="477"/>
    <x v="16"/>
    <x v="0"/>
    <x v="473"/>
    <x v="593"/>
    <x v="0"/>
    <s v="NA"/>
    <x v="0"/>
  </r>
  <r>
    <x v="0"/>
    <x v="67"/>
    <x v="277"/>
    <x v="478"/>
    <x v="20"/>
    <x v="0"/>
    <x v="75"/>
    <x v="593"/>
    <x v="0"/>
    <s v="NA"/>
    <x v="0"/>
  </r>
  <r>
    <x v="0"/>
    <x v="8"/>
    <x v="278"/>
    <x v="479"/>
    <x v="15"/>
    <x v="0"/>
    <x v="143"/>
    <x v="512"/>
    <x v="12"/>
    <s v="NA"/>
    <x v="0"/>
  </r>
  <r>
    <x v="0"/>
    <x v="8"/>
    <x v="278"/>
    <x v="480"/>
    <x v="9"/>
    <x v="3"/>
    <x v="217"/>
    <x v="344"/>
    <x v="12"/>
    <n v="2"/>
    <x v="1"/>
  </r>
  <r>
    <x v="0"/>
    <x v="8"/>
    <x v="278"/>
    <x v="479"/>
    <x v="9"/>
    <x v="3"/>
    <x v="53"/>
    <x v="159"/>
    <x v="12"/>
    <n v="2"/>
    <x v="1"/>
  </r>
  <r>
    <x v="0"/>
    <x v="1"/>
    <x v="279"/>
    <x v="2"/>
    <x v="6"/>
    <x v="0"/>
    <x v="40"/>
    <x v="759"/>
    <x v="1"/>
    <n v="5"/>
    <x v="1"/>
  </r>
  <r>
    <x v="0"/>
    <x v="1"/>
    <x v="280"/>
    <x v="481"/>
    <x v="4"/>
    <x v="4"/>
    <x v="536"/>
    <x v="760"/>
    <x v="1"/>
    <n v="5"/>
    <x v="1"/>
  </r>
  <r>
    <x v="0"/>
    <x v="1"/>
    <x v="280"/>
    <x v="482"/>
    <x v="4"/>
    <x v="3"/>
    <x v="38"/>
    <x v="761"/>
    <x v="1"/>
    <n v="5"/>
    <x v="1"/>
  </r>
  <r>
    <x v="0"/>
    <x v="68"/>
    <x v="281"/>
    <x v="483"/>
    <x v="7"/>
    <x v="4"/>
    <x v="540"/>
    <x v="448"/>
    <x v="3"/>
    <n v="4"/>
    <x v="1"/>
  </r>
  <r>
    <x v="0"/>
    <x v="68"/>
    <x v="281"/>
    <x v="484"/>
    <x v="8"/>
    <x v="3"/>
    <x v="250"/>
    <x v="9"/>
    <x v="3"/>
    <n v="4"/>
    <x v="1"/>
  </r>
  <r>
    <x v="0"/>
    <x v="68"/>
    <x v="281"/>
    <x v="483"/>
    <x v="6"/>
    <x v="3"/>
    <x v="13"/>
    <x v="222"/>
    <x v="3"/>
    <n v="4"/>
    <x v="1"/>
  </r>
  <r>
    <x v="0"/>
    <x v="68"/>
    <x v="281"/>
    <x v="485"/>
    <x v="0"/>
    <x v="0"/>
    <x v="101"/>
    <x v="278"/>
    <x v="3"/>
    <n v="4"/>
    <x v="1"/>
  </r>
  <r>
    <x v="0"/>
    <x v="18"/>
    <x v="282"/>
    <x v="486"/>
    <x v="7"/>
    <x v="4"/>
    <x v="541"/>
    <x v="762"/>
    <x v="16"/>
    <n v="3"/>
    <x v="1"/>
  </r>
  <r>
    <x v="0"/>
    <x v="18"/>
    <x v="282"/>
    <x v="486"/>
    <x v="2"/>
    <x v="4"/>
    <x v="542"/>
    <x v="488"/>
    <x v="16"/>
    <n v="3"/>
    <x v="1"/>
  </r>
  <r>
    <x v="0"/>
    <x v="18"/>
    <x v="282"/>
    <x v="487"/>
    <x v="7"/>
    <x v="0"/>
    <x v="543"/>
    <x v="763"/>
    <x v="16"/>
    <n v="3"/>
    <x v="1"/>
  </r>
  <r>
    <x v="0"/>
    <x v="18"/>
    <x v="282"/>
    <x v="488"/>
    <x v="7"/>
    <x v="0"/>
    <x v="34"/>
    <x v="373"/>
    <x v="16"/>
    <n v="3"/>
    <x v="1"/>
  </r>
  <r>
    <x v="0"/>
    <x v="18"/>
    <x v="282"/>
    <x v="487"/>
    <x v="3"/>
    <x v="0"/>
    <x v="85"/>
    <x v="764"/>
    <x v="16"/>
    <n v="3"/>
    <x v="1"/>
  </r>
  <r>
    <x v="0"/>
    <x v="18"/>
    <x v="282"/>
    <x v="486"/>
    <x v="6"/>
    <x v="0"/>
    <x v="331"/>
    <x v="765"/>
    <x v="16"/>
    <n v="3"/>
    <x v="1"/>
  </r>
  <r>
    <x v="0"/>
    <x v="18"/>
    <x v="282"/>
    <x v="487"/>
    <x v="2"/>
    <x v="3"/>
    <x v="174"/>
    <x v="766"/>
    <x v="16"/>
    <n v="3"/>
    <x v="1"/>
  </r>
  <r>
    <x v="0"/>
    <x v="18"/>
    <x v="282"/>
    <x v="487"/>
    <x v="6"/>
    <x v="1"/>
    <x v="176"/>
    <x v="307"/>
    <x v="16"/>
    <n v="3"/>
    <x v="1"/>
  </r>
  <r>
    <x v="0"/>
    <x v="36"/>
    <x v="283"/>
    <x v="489"/>
    <x v="1"/>
    <x v="0"/>
    <x v="37"/>
    <x v="277"/>
    <x v="3"/>
    <n v="4"/>
    <x v="1"/>
  </r>
  <r>
    <x v="0"/>
    <x v="42"/>
    <x v="284"/>
    <x v="490"/>
    <x v="1"/>
    <x v="3"/>
    <x v="171"/>
    <x v="767"/>
    <x v="0"/>
    <s v="NA"/>
    <x v="0"/>
  </r>
  <r>
    <x v="0"/>
    <x v="42"/>
    <x v="284"/>
    <x v="491"/>
    <x v="1"/>
    <x v="0"/>
    <x v="81"/>
    <x v="768"/>
    <x v="3"/>
    <n v="4"/>
    <x v="1"/>
  </r>
  <r>
    <x v="0"/>
    <x v="5"/>
    <x v="285"/>
    <x v="492"/>
    <x v="1"/>
    <x v="0"/>
    <x v="544"/>
    <x v="204"/>
    <x v="8"/>
    <n v="4"/>
    <x v="1"/>
  </r>
  <r>
    <x v="0"/>
    <x v="5"/>
    <x v="285"/>
    <x v="492"/>
    <x v="8"/>
    <x v="0"/>
    <x v="545"/>
    <x v="769"/>
    <x v="8"/>
    <n v="4"/>
    <x v="1"/>
  </r>
  <r>
    <x v="0"/>
    <x v="5"/>
    <x v="285"/>
    <x v="493"/>
    <x v="18"/>
    <x v="0"/>
    <x v="294"/>
    <x v="770"/>
    <x v="8"/>
    <n v="4"/>
    <x v="1"/>
  </r>
  <r>
    <x v="0"/>
    <x v="5"/>
    <x v="285"/>
    <x v="106"/>
    <x v="1"/>
    <x v="0"/>
    <x v="86"/>
    <x v="771"/>
    <x v="8"/>
    <n v="4"/>
    <x v="1"/>
  </r>
  <r>
    <x v="0"/>
    <x v="13"/>
    <x v="286"/>
    <x v="494"/>
    <x v="25"/>
    <x v="4"/>
    <x v="546"/>
    <x v="772"/>
    <x v="0"/>
    <s v="NA"/>
    <x v="0"/>
  </r>
  <r>
    <x v="0"/>
    <x v="13"/>
    <x v="286"/>
    <x v="495"/>
    <x v="25"/>
    <x v="0"/>
    <x v="547"/>
    <x v="199"/>
    <x v="15"/>
    <n v="5"/>
    <x v="3"/>
  </r>
  <r>
    <x v="0"/>
    <x v="13"/>
    <x v="286"/>
    <x v="496"/>
    <x v="25"/>
    <x v="4"/>
    <x v="548"/>
    <x v="773"/>
    <x v="14"/>
    <n v="4"/>
    <x v="1"/>
  </r>
  <r>
    <x v="0"/>
    <x v="13"/>
    <x v="286"/>
    <x v="497"/>
    <x v="25"/>
    <x v="0"/>
    <x v="291"/>
    <x v="44"/>
    <x v="14"/>
    <n v="4"/>
    <x v="1"/>
  </r>
  <r>
    <x v="0"/>
    <x v="13"/>
    <x v="287"/>
    <x v="498"/>
    <x v="25"/>
    <x v="0"/>
    <x v="132"/>
    <x v="774"/>
    <x v="14"/>
    <n v="4"/>
    <x v="1"/>
  </r>
  <r>
    <x v="0"/>
    <x v="19"/>
    <x v="288"/>
    <x v="485"/>
    <x v="7"/>
    <x v="0"/>
    <x v="38"/>
    <x v="775"/>
    <x v="3"/>
    <n v="4"/>
    <x v="1"/>
  </r>
  <r>
    <x v="0"/>
    <x v="7"/>
    <x v="289"/>
    <x v="499"/>
    <x v="6"/>
    <x v="4"/>
    <x v="549"/>
    <x v="776"/>
    <x v="11"/>
    <n v="3"/>
    <x v="1"/>
  </r>
  <r>
    <x v="0"/>
    <x v="7"/>
    <x v="289"/>
    <x v="499"/>
    <x v="36"/>
    <x v="4"/>
    <x v="550"/>
    <x v="777"/>
    <x v="11"/>
    <n v="3"/>
    <x v="1"/>
  </r>
  <r>
    <x v="0"/>
    <x v="7"/>
    <x v="289"/>
    <x v="500"/>
    <x v="3"/>
    <x v="4"/>
    <x v="245"/>
    <x v="778"/>
    <x v="11"/>
    <n v="3"/>
    <x v="1"/>
  </r>
  <r>
    <x v="0"/>
    <x v="6"/>
    <x v="290"/>
    <x v="501"/>
    <x v="8"/>
    <x v="3"/>
    <x v="551"/>
    <x v="779"/>
    <x v="10"/>
    <n v="4"/>
    <x v="1"/>
  </r>
  <r>
    <x v="0"/>
    <x v="6"/>
    <x v="290"/>
    <x v="501"/>
    <x v="1"/>
    <x v="0"/>
    <x v="235"/>
    <x v="344"/>
    <x v="10"/>
    <n v="4"/>
    <x v="1"/>
  </r>
  <r>
    <x v="0"/>
    <x v="1"/>
    <x v="291"/>
    <x v="502"/>
    <x v="7"/>
    <x v="1"/>
    <x v="84"/>
    <x v="103"/>
    <x v="1"/>
    <n v="5"/>
    <x v="1"/>
  </r>
  <r>
    <x v="0"/>
    <x v="5"/>
    <x v="292"/>
    <x v="503"/>
    <x v="4"/>
    <x v="0"/>
    <x v="552"/>
    <x v="764"/>
    <x v="8"/>
    <n v="4"/>
    <x v="1"/>
  </r>
  <r>
    <x v="0"/>
    <x v="5"/>
    <x v="292"/>
    <x v="503"/>
    <x v="8"/>
    <x v="3"/>
    <x v="553"/>
    <x v="688"/>
    <x v="8"/>
    <n v="4"/>
    <x v="1"/>
  </r>
  <r>
    <x v="0"/>
    <x v="5"/>
    <x v="292"/>
    <x v="504"/>
    <x v="0"/>
    <x v="4"/>
    <x v="554"/>
    <x v="780"/>
    <x v="7"/>
    <n v="3"/>
    <x v="1"/>
  </r>
  <r>
    <x v="0"/>
    <x v="5"/>
    <x v="292"/>
    <x v="503"/>
    <x v="3"/>
    <x v="3"/>
    <x v="555"/>
    <x v="781"/>
    <x v="8"/>
    <n v="4"/>
    <x v="1"/>
  </r>
  <r>
    <x v="0"/>
    <x v="5"/>
    <x v="292"/>
    <x v="503"/>
    <x v="28"/>
    <x v="3"/>
    <x v="158"/>
    <x v="547"/>
    <x v="8"/>
    <n v="4"/>
    <x v="1"/>
  </r>
  <r>
    <x v="0"/>
    <x v="5"/>
    <x v="292"/>
    <x v="503"/>
    <x v="1"/>
    <x v="1"/>
    <x v="293"/>
    <x v="90"/>
    <x v="8"/>
    <n v="4"/>
    <x v="1"/>
  </r>
  <r>
    <x v="0"/>
    <x v="5"/>
    <x v="292"/>
    <x v="503"/>
    <x v="24"/>
    <x v="0"/>
    <x v="80"/>
    <x v="112"/>
    <x v="8"/>
    <n v="4"/>
    <x v="1"/>
  </r>
  <r>
    <x v="0"/>
    <x v="5"/>
    <x v="292"/>
    <x v="386"/>
    <x v="38"/>
    <x v="0"/>
    <x v="102"/>
    <x v="155"/>
    <x v="8"/>
    <n v="4"/>
    <x v="1"/>
  </r>
  <r>
    <x v="0"/>
    <x v="69"/>
    <x v="293"/>
    <x v="505"/>
    <x v="5"/>
    <x v="0"/>
    <x v="470"/>
    <x v="503"/>
    <x v="3"/>
    <n v="4"/>
    <x v="1"/>
  </r>
  <r>
    <x v="0"/>
    <x v="69"/>
    <x v="293"/>
    <x v="505"/>
    <x v="10"/>
    <x v="1"/>
    <x v="246"/>
    <x v="439"/>
    <x v="3"/>
    <n v="4"/>
    <x v="1"/>
  </r>
  <r>
    <x v="0"/>
    <x v="69"/>
    <x v="293"/>
    <x v="506"/>
    <x v="15"/>
    <x v="2"/>
    <x v="100"/>
    <x v="782"/>
    <x v="3"/>
    <n v="4"/>
    <x v="1"/>
  </r>
  <r>
    <x v="0"/>
    <x v="69"/>
    <x v="293"/>
    <x v="506"/>
    <x v="12"/>
    <x v="1"/>
    <x v="13"/>
    <x v="783"/>
    <x v="3"/>
    <n v="4"/>
    <x v="1"/>
  </r>
  <r>
    <x v="0"/>
    <x v="5"/>
    <x v="294"/>
    <x v="507"/>
    <x v="1"/>
    <x v="1"/>
    <x v="80"/>
    <x v="698"/>
    <x v="8"/>
    <n v="4"/>
    <x v="1"/>
  </r>
  <r>
    <x v="0"/>
    <x v="5"/>
    <x v="295"/>
    <x v="508"/>
    <x v="1"/>
    <x v="4"/>
    <x v="556"/>
    <x v="737"/>
    <x v="8"/>
    <n v="4"/>
    <x v="1"/>
  </r>
  <r>
    <x v="0"/>
    <x v="5"/>
    <x v="295"/>
    <x v="509"/>
    <x v="18"/>
    <x v="1"/>
    <x v="557"/>
    <x v="784"/>
    <x v="8"/>
    <n v="4"/>
    <x v="1"/>
  </r>
  <r>
    <x v="0"/>
    <x v="5"/>
    <x v="295"/>
    <x v="509"/>
    <x v="11"/>
    <x v="1"/>
    <x v="558"/>
    <x v="785"/>
    <x v="8"/>
    <n v="4"/>
    <x v="1"/>
  </r>
  <r>
    <x v="0"/>
    <x v="5"/>
    <x v="295"/>
    <x v="509"/>
    <x v="9"/>
    <x v="2"/>
    <x v="559"/>
    <x v="786"/>
    <x v="8"/>
    <n v="4"/>
    <x v="1"/>
  </r>
  <r>
    <x v="0"/>
    <x v="5"/>
    <x v="295"/>
    <x v="509"/>
    <x v="12"/>
    <x v="3"/>
    <x v="560"/>
    <x v="327"/>
    <x v="8"/>
    <n v="4"/>
    <x v="1"/>
  </r>
  <r>
    <x v="0"/>
    <x v="5"/>
    <x v="295"/>
    <x v="510"/>
    <x v="3"/>
    <x v="4"/>
    <x v="561"/>
    <x v="787"/>
    <x v="7"/>
    <n v="3"/>
    <x v="1"/>
  </r>
  <r>
    <x v="0"/>
    <x v="5"/>
    <x v="295"/>
    <x v="511"/>
    <x v="5"/>
    <x v="0"/>
    <x v="562"/>
    <x v="351"/>
    <x v="8"/>
    <n v="4"/>
    <x v="1"/>
  </r>
  <r>
    <x v="0"/>
    <x v="5"/>
    <x v="295"/>
    <x v="512"/>
    <x v="4"/>
    <x v="0"/>
    <x v="563"/>
    <x v="716"/>
    <x v="8"/>
    <n v="4"/>
    <x v="1"/>
  </r>
  <r>
    <x v="0"/>
    <x v="5"/>
    <x v="295"/>
    <x v="512"/>
    <x v="10"/>
    <x v="0"/>
    <x v="564"/>
    <x v="350"/>
    <x v="8"/>
    <n v="4"/>
    <x v="1"/>
  </r>
  <r>
    <x v="0"/>
    <x v="5"/>
    <x v="295"/>
    <x v="508"/>
    <x v="7"/>
    <x v="4"/>
    <x v="565"/>
    <x v="335"/>
    <x v="8"/>
    <n v="4"/>
    <x v="1"/>
  </r>
  <r>
    <x v="0"/>
    <x v="5"/>
    <x v="295"/>
    <x v="511"/>
    <x v="4"/>
    <x v="0"/>
    <x v="566"/>
    <x v="788"/>
    <x v="8"/>
    <n v="4"/>
    <x v="1"/>
  </r>
  <r>
    <x v="0"/>
    <x v="5"/>
    <x v="295"/>
    <x v="511"/>
    <x v="8"/>
    <x v="0"/>
    <x v="567"/>
    <x v="391"/>
    <x v="8"/>
    <n v="4"/>
    <x v="1"/>
  </r>
  <r>
    <x v="0"/>
    <x v="5"/>
    <x v="295"/>
    <x v="511"/>
    <x v="9"/>
    <x v="4"/>
    <x v="568"/>
    <x v="789"/>
    <x v="8"/>
    <n v="4"/>
    <x v="1"/>
  </r>
  <r>
    <x v="0"/>
    <x v="5"/>
    <x v="295"/>
    <x v="512"/>
    <x v="8"/>
    <x v="1"/>
    <x v="569"/>
    <x v="790"/>
    <x v="8"/>
    <n v="4"/>
    <x v="1"/>
  </r>
  <r>
    <x v="0"/>
    <x v="5"/>
    <x v="295"/>
    <x v="512"/>
    <x v="1"/>
    <x v="3"/>
    <x v="260"/>
    <x v="791"/>
    <x v="8"/>
    <n v="4"/>
    <x v="1"/>
  </r>
  <r>
    <x v="0"/>
    <x v="5"/>
    <x v="295"/>
    <x v="513"/>
    <x v="41"/>
    <x v="5"/>
    <x v="570"/>
    <x v="792"/>
    <x v="7"/>
    <n v="3"/>
    <x v="1"/>
  </r>
  <r>
    <x v="0"/>
    <x v="5"/>
    <x v="295"/>
    <x v="510"/>
    <x v="1"/>
    <x v="0"/>
    <x v="571"/>
    <x v="793"/>
    <x v="7"/>
    <n v="3"/>
    <x v="1"/>
  </r>
  <r>
    <x v="0"/>
    <x v="5"/>
    <x v="295"/>
    <x v="509"/>
    <x v="24"/>
    <x v="0"/>
    <x v="572"/>
    <x v="327"/>
    <x v="8"/>
    <n v="4"/>
    <x v="1"/>
  </r>
  <r>
    <x v="0"/>
    <x v="5"/>
    <x v="295"/>
    <x v="511"/>
    <x v="10"/>
    <x v="0"/>
    <x v="548"/>
    <x v="360"/>
    <x v="8"/>
    <n v="4"/>
    <x v="1"/>
  </r>
  <r>
    <x v="0"/>
    <x v="5"/>
    <x v="295"/>
    <x v="509"/>
    <x v="37"/>
    <x v="0"/>
    <x v="220"/>
    <x v="327"/>
    <x v="8"/>
    <n v="4"/>
    <x v="1"/>
  </r>
  <r>
    <x v="0"/>
    <x v="5"/>
    <x v="295"/>
    <x v="509"/>
    <x v="22"/>
    <x v="0"/>
    <x v="103"/>
    <x v="317"/>
    <x v="8"/>
    <n v="4"/>
    <x v="1"/>
  </r>
  <r>
    <x v="0"/>
    <x v="5"/>
    <x v="295"/>
    <x v="512"/>
    <x v="7"/>
    <x v="2"/>
    <x v="228"/>
    <x v="794"/>
    <x v="8"/>
    <n v="4"/>
    <x v="1"/>
  </r>
  <r>
    <x v="0"/>
    <x v="5"/>
    <x v="295"/>
    <x v="509"/>
    <x v="28"/>
    <x v="0"/>
    <x v="573"/>
    <x v="795"/>
    <x v="8"/>
    <n v="4"/>
    <x v="1"/>
  </r>
  <r>
    <x v="0"/>
    <x v="5"/>
    <x v="295"/>
    <x v="512"/>
    <x v="3"/>
    <x v="1"/>
    <x v="331"/>
    <x v="24"/>
    <x v="8"/>
    <n v="4"/>
    <x v="1"/>
  </r>
  <r>
    <x v="0"/>
    <x v="5"/>
    <x v="295"/>
    <x v="509"/>
    <x v="5"/>
    <x v="2"/>
    <x v="171"/>
    <x v="598"/>
    <x v="8"/>
    <n v="4"/>
    <x v="1"/>
  </r>
  <r>
    <x v="0"/>
    <x v="5"/>
    <x v="295"/>
    <x v="509"/>
    <x v="14"/>
    <x v="3"/>
    <x v="10"/>
    <x v="552"/>
    <x v="8"/>
    <n v="4"/>
    <x v="1"/>
  </r>
  <r>
    <x v="0"/>
    <x v="5"/>
    <x v="295"/>
    <x v="512"/>
    <x v="19"/>
    <x v="2"/>
    <x v="134"/>
    <x v="796"/>
    <x v="8"/>
    <n v="4"/>
    <x v="1"/>
  </r>
  <r>
    <x v="0"/>
    <x v="5"/>
    <x v="295"/>
    <x v="512"/>
    <x v="23"/>
    <x v="0"/>
    <x v="217"/>
    <x v="24"/>
    <x v="8"/>
    <n v="4"/>
    <x v="1"/>
  </r>
  <r>
    <x v="0"/>
    <x v="5"/>
    <x v="295"/>
    <x v="509"/>
    <x v="42"/>
    <x v="0"/>
    <x v="197"/>
    <x v="797"/>
    <x v="8"/>
    <n v="4"/>
    <x v="1"/>
  </r>
  <r>
    <x v="0"/>
    <x v="5"/>
    <x v="295"/>
    <x v="512"/>
    <x v="20"/>
    <x v="1"/>
    <x v="137"/>
    <x v="259"/>
    <x v="8"/>
    <n v="4"/>
    <x v="1"/>
  </r>
  <r>
    <x v="0"/>
    <x v="5"/>
    <x v="295"/>
    <x v="508"/>
    <x v="43"/>
    <x v="2"/>
    <x v="137"/>
    <x v="798"/>
    <x v="8"/>
    <n v="4"/>
    <x v="1"/>
  </r>
  <r>
    <x v="0"/>
    <x v="5"/>
    <x v="295"/>
    <x v="512"/>
    <x v="21"/>
    <x v="0"/>
    <x v="43"/>
    <x v="494"/>
    <x v="8"/>
    <n v="4"/>
    <x v="1"/>
  </r>
  <r>
    <x v="0"/>
    <x v="5"/>
    <x v="295"/>
    <x v="509"/>
    <x v="44"/>
    <x v="5"/>
    <x v="89"/>
    <x v="799"/>
    <x v="8"/>
    <n v="4"/>
    <x v="1"/>
  </r>
  <r>
    <x v="0"/>
    <x v="5"/>
    <x v="296"/>
    <x v="386"/>
    <x v="1"/>
    <x v="4"/>
    <x v="574"/>
    <x v="298"/>
    <x v="8"/>
    <n v="4"/>
    <x v="1"/>
  </r>
  <r>
    <x v="0"/>
    <x v="5"/>
    <x v="296"/>
    <x v="106"/>
    <x v="13"/>
    <x v="4"/>
    <x v="575"/>
    <x v="800"/>
    <x v="8"/>
    <n v="4"/>
    <x v="1"/>
  </r>
  <r>
    <x v="0"/>
    <x v="5"/>
    <x v="296"/>
    <x v="514"/>
    <x v="9"/>
    <x v="4"/>
    <x v="576"/>
    <x v="398"/>
    <x v="8"/>
    <n v="4"/>
    <x v="1"/>
  </r>
  <r>
    <x v="0"/>
    <x v="5"/>
    <x v="296"/>
    <x v="106"/>
    <x v="5"/>
    <x v="4"/>
    <x v="577"/>
    <x v="314"/>
    <x v="8"/>
    <n v="4"/>
    <x v="1"/>
  </r>
  <r>
    <x v="0"/>
    <x v="5"/>
    <x v="296"/>
    <x v="106"/>
    <x v="10"/>
    <x v="0"/>
    <x v="284"/>
    <x v="92"/>
    <x v="8"/>
    <n v="4"/>
    <x v="1"/>
  </r>
  <r>
    <x v="0"/>
    <x v="5"/>
    <x v="296"/>
    <x v="106"/>
    <x v="8"/>
    <x v="4"/>
    <x v="242"/>
    <x v="801"/>
    <x v="8"/>
    <n v="4"/>
    <x v="1"/>
  </r>
  <r>
    <x v="0"/>
    <x v="5"/>
    <x v="296"/>
    <x v="515"/>
    <x v="3"/>
    <x v="4"/>
    <x v="428"/>
    <x v="737"/>
    <x v="8"/>
    <n v="4"/>
    <x v="1"/>
  </r>
  <r>
    <x v="0"/>
    <x v="5"/>
    <x v="296"/>
    <x v="516"/>
    <x v="3"/>
    <x v="3"/>
    <x v="578"/>
    <x v="252"/>
    <x v="8"/>
    <n v="4"/>
    <x v="1"/>
  </r>
  <r>
    <x v="0"/>
    <x v="5"/>
    <x v="296"/>
    <x v="515"/>
    <x v="1"/>
    <x v="0"/>
    <x v="541"/>
    <x v="802"/>
    <x v="8"/>
    <n v="4"/>
    <x v="1"/>
  </r>
  <r>
    <x v="0"/>
    <x v="5"/>
    <x v="296"/>
    <x v="516"/>
    <x v="18"/>
    <x v="3"/>
    <x v="579"/>
    <x v="79"/>
    <x v="8"/>
    <n v="4"/>
    <x v="1"/>
  </r>
  <r>
    <x v="0"/>
    <x v="5"/>
    <x v="296"/>
    <x v="516"/>
    <x v="8"/>
    <x v="0"/>
    <x v="580"/>
    <x v="803"/>
    <x v="8"/>
    <n v="4"/>
    <x v="1"/>
  </r>
  <r>
    <x v="0"/>
    <x v="5"/>
    <x v="296"/>
    <x v="106"/>
    <x v="3"/>
    <x v="3"/>
    <x v="581"/>
    <x v="804"/>
    <x v="8"/>
    <s v="NA"/>
    <x v="0"/>
  </r>
  <r>
    <x v="0"/>
    <x v="5"/>
    <x v="296"/>
    <x v="386"/>
    <x v="28"/>
    <x v="0"/>
    <x v="582"/>
    <x v="493"/>
    <x v="8"/>
    <s v="NA"/>
    <x v="0"/>
  </r>
  <r>
    <x v="0"/>
    <x v="5"/>
    <x v="296"/>
    <x v="516"/>
    <x v="1"/>
    <x v="1"/>
    <x v="396"/>
    <x v="805"/>
    <x v="8"/>
    <n v="4"/>
    <x v="1"/>
  </r>
  <r>
    <x v="0"/>
    <x v="5"/>
    <x v="296"/>
    <x v="517"/>
    <x v="19"/>
    <x v="2"/>
    <x v="162"/>
    <x v="806"/>
    <x v="4"/>
    <n v="4"/>
    <x v="2"/>
  </r>
  <r>
    <x v="0"/>
    <x v="5"/>
    <x v="296"/>
    <x v="516"/>
    <x v="17"/>
    <x v="3"/>
    <x v="74"/>
    <x v="807"/>
    <x v="8"/>
    <n v="4"/>
    <x v="1"/>
  </r>
  <r>
    <x v="0"/>
    <x v="4"/>
    <x v="296"/>
    <x v="518"/>
    <x v="2"/>
    <x v="0"/>
    <x v="312"/>
    <x v="808"/>
    <x v="2"/>
    <n v="3"/>
    <x v="1"/>
  </r>
  <r>
    <x v="0"/>
    <x v="5"/>
    <x v="296"/>
    <x v="106"/>
    <x v="21"/>
    <x v="3"/>
    <x v="88"/>
    <x v="809"/>
    <x v="8"/>
    <n v="4"/>
    <x v="1"/>
  </r>
  <r>
    <x v="0"/>
    <x v="5"/>
    <x v="296"/>
    <x v="386"/>
    <x v="29"/>
    <x v="0"/>
    <x v="43"/>
    <x v="810"/>
    <x v="8"/>
    <n v="4"/>
    <x v="1"/>
  </r>
  <r>
    <x v="0"/>
    <x v="5"/>
    <x v="296"/>
    <x v="106"/>
    <x v="1"/>
    <x v="0"/>
    <x v="89"/>
    <x v="811"/>
    <x v="8"/>
    <n v="4"/>
    <x v="1"/>
  </r>
  <r>
    <x v="0"/>
    <x v="5"/>
    <x v="296"/>
    <x v="516"/>
    <x v="7"/>
    <x v="3"/>
    <x v="89"/>
    <x v="78"/>
    <x v="8"/>
    <n v="4"/>
    <x v="1"/>
  </r>
  <r>
    <x v="0"/>
    <x v="5"/>
    <x v="297"/>
    <x v="106"/>
    <x v="9"/>
    <x v="0"/>
    <x v="583"/>
    <x v="392"/>
    <x v="3"/>
    <n v="4"/>
    <x v="1"/>
  </r>
  <r>
    <x v="0"/>
    <x v="5"/>
    <x v="297"/>
    <x v="106"/>
    <x v="8"/>
    <x v="0"/>
    <x v="77"/>
    <x v="392"/>
    <x v="3"/>
    <n v="4"/>
    <x v="1"/>
  </r>
  <r>
    <x v="0"/>
    <x v="5"/>
    <x v="298"/>
    <x v="519"/>
    <x v="8"/>
    <x v="0"/>
    <x v="584"/>
    <x v="334"/>
    <x v="8"/>
    <n v="4"/>
    <x v="1"/>
  </r>
  <r>
    <x v="0"/>
    <x v="5"/>
    <x v="298"/>
    <x v="520"/>
    <x v="3"/>
    <x v="3"/>
    <x v="585"/>
    <x v="812"/>
    <x v="8"/>
    <n v="4"/>
    <x v="1"/>
  </r>
  <r>
    <x v="0"/>
    <x v="5"/>
    <x v="298"/>
    <x v="220"/>
    <x v="5"/>
    <x v="0"/>
    <x v="586"/>
    <x v="813"/>
    <x v="8"/>
    <n v="4"/>
    <x v="1"/>
  </r>
  <r>
    <x v="0"/>
    <x v="5"/>
    <x v="298"/>
    <x v="519"/>
    <x v="3"/>
    <x v="3"/>
    <x v="587"/>
    <x v="814"/>
    <x v="8"/>
    <n v="4"/>
    <x v="1"/>
  </r>
  <r>
    <x v="0"/>
    <x v="5"/>
    <x v="298"/>
    <x v="521"/>
    <x v="3"/>
    <x v="0"/>
    <x v="46"/>
    <x v="123"/>
    <x v="8"/>
    <n v="4"/>
    <x v="1"/>
  </r>
  <r>
    <x v="0"/>
    <x v="5"/>
    <x v="298"/>
    <x v="521"/>
    <x v="5"/>
    <x v="3"/>
    <x v="42"/>
    <x v="104"/>
    <x v="8"/>
    <n v="4"/>
    <x v="1"/>
  </r>
  <r>
    <x v="0"/>
    <x v="1"/>
    <x v="299"/>
    <x v="522"/>
    <x v="4"/>
    <x v="3"/>
    <x v="135"/>
    <x v="407"/>
    <x v="1"/>
    <n v="5"/>
    <x v="1"/>
  </r>
  <r>
    <x v="0"/>
    <x v="49"/>
    <x v="300"/>
    <x v="523"/>
    <x v="2"/>
    <x v="0"/>
    <x v="429"/>
    <x v="815"/>
    <x v="3"/>
    <s v="NA"/>
    <x v="0"/>
  </r>
  <r>
    <x v="0"/>
    <x v="49"/>
    <x v="300"/>
    <x v="523"/>
    <x v="6"/>
    <x v="0"/>
    <x v="340"/>
    <x v="816"/>
    <x v="3"/>
    <n v="4"/>
    <x v="1"/>
  </r>
  <r>
    <x v="0"/>
    <x v="21"/>
    <x v="301"/>
    <x v="524"/>
    <x v="6"/>
    <x v="3"/>
    <x v="235"/>
    <x v="321"/>
    <x v="11"/>
    <n v="3"/>
    <x v="1"/>
  </r>
  <r>
    <x v="0"/>
    <x v="7"/>
    <x v="301"/>
    <x v="525"/>
    <x v="7"/>
    <x v="3"/>
    <x v="204"/>
    <x v="371"/>
    <x v="11"/>
    <n v="3"/>
    <x v="1"/>
  </r>
  <r>
    <x v="0"/>
    <x v="6"/>
    <x v="302"/>
    <x v="526"/>
    <x v="6"/>
    <x v="4"/>
    <x v="588"/>
    <x v="817"/>
    <x v="10"/>
    <n v="4"/>
    <x v="1"/>
  </r>
  <r>
    <x v="0"/>
    <x v="6"/>
    <x v="302"/>
    <x v="527"/>
    <x v="18"/>
    <x v="0"/>
    <x v="116"/>
    <x v="818"/>
    <x v="10"/>
    <n v="4"/>
    <x v="1"/>
  </r>
  <r>
    <x v="0"/>
    <x v="6"/>
    <x v="302"/>
    <x v="527"/>
    <x v="3"/>
    <x v="3"/>
    <x v="582"/>
    <x v="819"/>
    <x v="10"/>
    <n v="4"/>
    <x v="1"/>
  </r>
  <r>
    <x v="0"/>
    <x v="6"/>
    <x v="302"/>
    <x v="527"/>
    <x v="5"/>
    <x v="3"/>
    <x v="26"/>
    <x v="820"/>
    <x v="10"/>
    <n v="4"/>
    <x v="1"/>
  </r>
  <r>
    <x v="0"/>
    <x v="6"/>
    <x v="302"/>
    <x v="527"/>
    <x v="12"/>
    <x v="0"/>
    <x v="26"/>
    <x v="821"/>
    <x v="10"/>
    <n v="4"/>
    <x v="1"/>
  </r>
  <r>
    <x v="0"/>
    <x v="6"/>
    <x v="302"/>
    <x v="527"/>
    <x v="8"/>
    <x v="1"/>
    <x v="589"/>
    <x v="493"/>
    <x v="10"/>
    <n v="4"/>
    <x v="1"/>
  </r>
  <r>
    <x v="0"/>
    <x v="6"/>
    <x v="302"/>
    <x v="527"/>
    <x v="7"/>
    <x v="0"/>
    <x v="228"/>
    <x v="822"/>
    <x v="10"/>
    <n v="4"/>
    <x v="1"/>
  </r>
  <r>
    <x v="0"/>
    <x v="6"/>
    <x v="302"/>
    <x v="527"/>
    <x v="15"/>
    <x v="3"/>
    <x v="393"/>
    <x v="823"/>
    <x v="10"/>
    <n v="4"/>
    <x v="1"/>
  </r>
  <r>
    <x v="0"/>
    <x v="6"/>
    <x v="302"/>
    <x v="527"/>
    <x v="9"/>
    <x v="0"/>
    <x v="590"/>
    <x v="824"/>
    <x v="10"/>
    <n v="4"/>
    <x v="1"/>
  </r>
  <r>
    <x v="0"/>
    <x v="6"/>
    <x v="302"/>
    <x v="527"/>
    <x v="16"/>
    <x v="0"/>
    <x v="591"/>
    <x v="494"/>
    <x v="10"/>
    <n v="4"/>
    <x v="1"/>
  </r>
  <r>
    <x v="0"/>
    <x v="6"/>
    <x v="302"/>
    <x v="527"/>
    <x v="10"/>
    <x v="0"/>
    <x v="30"/>
    <x v="825"/>
    <x v="10"/>
    <n v="4"/>
    <x v="1"/>
  </r>
  <r>
    <x v="0"/>
    <x v="6"/>
    <x v="302"/>
    <x v="527"/>
    <x v="4"/>
    <x v="0"/>
    <x v="592"/>
    <x v="826"/>
    <x v="10"/>
    <n v="4"/>
    <x v="1"/>
  </r>
  <r>
    <x v="0"/>
    <x v="6"/>
    <x v="302"/>
    <x v="527"/>
    <x v="13"/>
    <x v="3"/>
    <x v="506"/>
    <x v="827"/>
    <x v="10"/>
    <n v="4"/>
    <x v="1"/>
  </r>
  <r>
    <x v="0"/>
    <x v="6"/>
    <x v="302"/>
    <x v="528"/>
    <x v="8"/>
    <x v="3"/>
    <x v="233"/>
    <x v="828"/>
    <x v="10"/>
    <n v="4"/>
    <x v="1"/>
  </r>
  <r>
    <x v="0"/>
    <x v="6"/>
    <x v="302"/>
    <x v="529"/>
    <x v="11"/>
    <x v="1"/>
    <x v="430"/>
    <x v="829"/>
    <x v="10"/>
    <n v="4"/>
    <x v="1"/>
  </r>
  <r>
    <x v="0"/>
    <x v="6"/>
    <x v="302"/>
    <x v="527"/>
    <x v="17"/>
    <x v="0"/>
    <x v="291"/>
    <x v="830"/>
    <x v="10"/>
    <n v="4"/>
    <x v="1"/>
  </r>
  <r>
    <x v="0"/>
    <x v="6"/>
    <x v="302"/>
    <x v="527"/>
    <x v="2"/>
    <x v="0"/>
    <x v="593"/>
    <x v="831"/>
    <x v="10"/>
    <n v="4"/>
    <x v="1"/>
  </r>
  <r>
    <x v="0"/>
    <x v="6"/>
    <x v="302"/>
    <x v="528"/>
    <x v="3"/>
    <x v="0"/>
    <x v="127"/>
    <x v="595"/>
    <x v="10"/>
    <n v="4"/>
    <x v="1"/>
  </r>
  <r>
    <x v="0"/>
    <x v="6"/>
    <x v="302"/>
    <x v="529"/>
    <x v="9"/>
    <x v="1"/>
    <x v="165"/>
    <x v="832"/>
    <x v="10"/>
    <n v="4"/>
    <x v="1"/>
  </r>
  <r>
    <x v="0"/>
    <x v="6"/>
    <x v="302"/>
    <x v="529"/>
    <x v="13"/>
    <x v="3"/>
    <x v="166"/>
    <x v="833"/>
    <x v="10"/>
    <n v="4"/>
    <x v="1"/>
  </r>
  <r>
    <x v="0"/>
    <x v="6"/>
    <x v="302"/>
    <x v="529"/>
    <x v="15"/>
    <x v="3"/>
    <x v="10"/>
    <x v="834"/>
    <x v="10"/>
    <n v="4"/>
    <x v="1"/>
  </r>
  <r>
    <x v="0"/>
    <x v="6"/>
    <x v="302"/>
    <x v="529"/>
    <x v="8"/>
    <x v="1"/>
    <x v="83"/>
    <x v="835"/>
    <x v="10"/>
    <n v="4"/>
    <x v="1"/>
  </r>
  <r>
    <x v="0"/>
    <x v="6"/>
    <x v="302"/>
    <x v="529"/>
    <x v="5"/>
    <x v="3"/>
    <x v="173"/>
    <x v="836"/>
    <x v="10"/>
    <n v="4"/>
    <x v="1"/>
  </r>
  <r>
    <x v="0"/>
    <x v="6"/>
    <x v="302"/>
    <x v="527"/>
    <x v="23"/>
    <x v="0"/>
    <x v="238"/>
    <x v="837"/>
    <x v="10"/>
    <n v="4"/>
    <x v="1"/>
  </r>
  <r>
    <x v="0"/>
    <x v="6"/>
    <x v="302"/>
    <x v="529"/>
    <x v="16"/>
    <x v="5"/>
    <x v="42"/>
    <x v="838"/>
    <x v="10"/>
    <n v="4"/>
    <x v="1"/>
  </r>
  <r>
    <x v="0"/>
    <x v="6"/>
    <x v="302"/>
    <x v="528"/>
    <x v="2"/>
    <x v="0"/>
    <x v="78"/>
    <x v="730"/>
    <x v="10"/>
    <n v="4"/>
    <x v="1"/>
  </r>
  <r>
    <x v="0"/>
    <x v="6"/>
    <x v="302"/>
    <x v="529"/>
    <x v="4"/>
    <x v="1"/>
    <x v="37"/>
    <x v="839"/>
    <x v="10"/>
    <n v="4"/>
    <x v="1"/>
  </r>
  <r>
    <x v="0"/>
    <x v="6"/>
    <x v="302"/>
    <x v="529"/>
    <x v="1"/>
    <x v="1"/>
    <x v="334"/>
    <x v="840"/>
    <x v="10"/>
    <n v="4"/>
    <x v="1"/>
  </r>
  <r>
    <x v="0"/>
    <x v="6"/>
    <x v="302"/>
    <x v="529"/>
    <x v="7"/>
    <x v="3"/>
    <x v="137"/>
    <x v="730"/>
    <x v="10"/>
    <n v="4"/>
    <x v="1"/>
  </r>
  <r>
    <x v="0"/>
    <x v="6"/>
    <x v="302"/>
    <x v="529"/>
    <x v="10"/>
    <x v="1"/>
    <x v="82"/>
    <x v="823"/>
    <x v="10"/>
    <n v="4"/>
    <x v="1"/>
  </r>
  <r>
    <x v="0"/>
    <x v="70"/>
    <x v="303"/>
    <x v="530"/>
    <x v="45"/>
    <x v="3"/>
    <x v="144"/>
    <x v="171"/>
    <x v="8"/>
    <n v="4"/>
    <x v="1"/>
  </r>
  <r>
    <x v="0"/>
    <x v="9"/>
    <x v="304"/>
    <x v="531"/>
    <x v="10"/>
    <x v="0"/>
    <x v="204"/>
    <x v="97"/>
    <x v="13"/>
    <n v="2"/>
    <x v="1"/>
  </r>
  <r>
    <x v="0"/>
    <x v="48"/>
    <x v="305"/>
    <x v="532"/>
    <x v="4"/>
    <x v="3"/>
    <x v="136"/>
    <x v="354"/>
    <x v="3"/>
    <n v="4"/>
    <x v="1"/>
  </r>
  <r>
    <x v="0"/>
    <x v="6"/>
    <x v="306"/>
    <x v="533"/>
    <x v="10"/>
    <x v="0"/>
    <x v="46"/>
    <x v="721"/>
    <x v="10"/>
    <n v="4"/>
    <x v="1"/>
  </r>
  <r>
    <x v="0"/>
    <x v="9"/>
    <x v="307"/>
    <x v="534"/>
    <x v="13"/>
    <x v="1"/>
    <x v="131"/>
    <x v="841"/>
    <x v="13"/>
    <n v="2"/>
    <x v="1"/>
  </r>
  <r>
    <x v="0"/>
    <x v="6"/>
    <x v="308"/>
    <x v="535"/>
    <x v="8"/>
    <x v="4"/>
    <x v="594"/>
    <x v="219"/>
    <x v="10"/>
    <n v="4"/>
    <x v="1"/>
  </r>
  <r>
    <x v="0"/>
    <x v="6"/>
    <x v="308"/>
    <x v="536"/>
    <x v="8"/>
    <x v="0"/>
    <x v="595"/>
    <x v="123"/>
    <x v="10"/>
    <s v="NA"/>
    <x v="0"/>
  </r>
  <r>
    <x v="0"/>
    <x v="6"/>
    <x v="308"/>
    <x v="536"/>
    <x v="12"/>
    <x v="2"/>
    <x v="123"/>
    <x v="744"/>
    <x v="10"/>
    <n v="4"/>
    <x v="1"/>
  </r>
  <r>
    <x v="0"/>
    <x v="6"/>
    <x v="308"/>
    <x v="536"/>
    <x v="13"/>
    <x v="0"/>
    <x v="318"/>
    <x v="547"/>
    <x v="10"/>
    <s v="NA"/>
    <x v="0"/>
  </r>
  <r>
    <x v="0"/>
    <x v="6"/>
    <x v="308"/>
    <x v="536"/>
    <x v="3"/>
    <x v="0"/>
    <x v="127"/>
    <x v="85"/>
    <x v="10"/>
    <n v="4"/>
    <x v="1"/>
  </r>
  <r>
    <x v="0"/>
    <x v="6"/>
    <x v="308"/>
    <x v="537"/>
    <x v="12"/>
    <x v="2"/>
    <x v="46"/>
    <x v="324"/>
    <x v="10"/>
    <n v="4"/>
    <x v="1"/>
  </r>
  <r>
    <x v="0"/>
    <x v="6"/>
    <x v="308"/>
    <x v="536"/>
    <x v="19"/>
    <x v="0"/>
    <x v="37"/>
    <x v="744"/>
    <x v="10"/>
    <n v="4"/>
    <x v="1"/>
  </r>
  <r>
    <x v="0"/>
    <x v="6"/>
    <x v="309"/>
    <x v="538"/>
    <x v="4"/>
    <x v="0"/>
    <x v="28"/>
    <x v="842"/>
    <x v="10"/>
    <n v="4"/>
    <x v="1"/>
  </r>
  <r>
    <x v="0"/>
    <x v="6"/>
    <x v="309"/>
    <x v="538"/>
    <x v="13"/>
    <x v="3"/>
    <x v="186"/>
    <x v="843"/>
    <x v="10"/>
    <n v="4"/>
    <x v="1"/>
  </r>
  <r>
    <x v="0"/>
    <x v="6"/>
    <x v="309"/>
    <x v="538"/>
    <x v="10"/>
    <x v="3"/>
    <x v="125"/>
    <x v="70"/>
    <x v="10"/>
    <n v="4"/>
    <x v="1"/>
  </r>
  <r>
    <x v="0"/>
    <x v="6"/>
    <x v="309"/>
    <x v="538"/>
    <x v="8"/>
    <x v="3"/>
    <x v="407"/>
    <x v="844"/>
    <x v="10"/>
    <n v="4"/>
    <x v="1"/>
  </r>
  <r>
    <x v="0"/>
    <x v="6"/>
    <x v="309"/>
    <x v="538"/>
    <x v="3"/>
    <x v="3"/>
    <x v="85"/>
    <x v="78"/>
    <x v="10"/>
    <n v="4"/>
    <x v="1"/>
  </r>
  <r>
    <x v="0"/>
    <x v="6"/>
    <x v="309"/>
    <x v="539"/>
    <x v="3"/>
    <x v="5"/>
    <x v="75"/>
    <x v="845"/>
    <x v="10"/>
    <n v="4"/>
    <x v="1"/>
  </r>
  <r>
    <x v="0"/>
    <x v="6"/>
    <x v="309"/>
    <x v="538"/>
    <x v="1"/>
    <x v="0"/>
    <x v="188"/>
    <x v="61"/>
    <x v="10"/>
    <s v="NA"/>
    <x v="0"/>
  </r>
  <r>
    <x v="0"/>
    <x v="6"/>
    <x v="309"/>
    <x v="539"/>
    <x v="10"/>
    <x v="5"/>
    <x v="173"/>
    <x v="846"/>
    <x v="10"/>
    <n v="4"/>
    <x v="1"/>
  </r>
  <r>
    <x v="0"/>
    <x v="6"/>
    <x v="309"/>
    <x v="538"/>
    <x v="7"/>
    <x v="1"/>
    <x v="312"/>
    <x v="61"/>
    <x v="10"/>
    <n v="4"/>
    <x v="1"/>
  </r>
  <r>
    <x v="0"/>
    <x v="6"/>
    <x v="309"/>
    <x v="539"/>
    <x v="7"/>
    <x v="2"/>
    <x v="144"/>
    <x v="847"/>
    <x v="10"/>
    <n v="4"/>
    <x v="1"/>
  </r>
  <r>
    <x v="0"/>
    <x v="6"/>
    <x v="309"/>
    <x v="538"/>
    <x v="23"/>
    <x v="0"/>
    <x v="53"/>
    <x v="848"/>
    <x v="10"/>
    <n v="4"/>
    <x v="1"/>
  </r>
  <r>
    <x v="0"/>
    <x v="6"/>
    <x v="309"/>
    <x v="539"/>
    <x v="1"/>
    <x v="2"/>
    <x v="175"/>
    <x v="849"/>
    <x v="10"/>
    <n v="4"/>
    <x v="1"/>
  </r>
  <r>
    <x v="0"/>
    <x v="6"/>
    <x v="309"/>
    <x v="540"/>
    <x v="1"/>
    <x v="2"/>
    <x v="136"/>
    <x v="845"/>
    <x v="10"/>
    <n v="4"/>
    <x v="1"/>
  </r>
  <r>
    <x v="0"/>
    <x v="49"/>
    <x v="310"/>
    <x v="541"/>
    <x v="3"/>
    <x v="3"/>
    <x v="132"/>
    <x v="850"/>
    <x v="3"/>
    <n v="4"/>
    <x v="1"/>
  </r>
  <r>
    <x v="0"/>
    <x v="6"/>
    <x v="311"/>
    <x v="542"/>
    <x v="12"/>
    <x v="3"/>
    <x v="171"/>
    <x v="851"/>
    <x v="10"/>
    <n v="4"/>
    <x v="1"/>
  </r>
  <r>
    <x v="0"/>
    <x v="44"/>
    <x v="312"/>
    <x v="543"/>
    <x v="3"/>
    <x v="0"/>
    <x v="430"/>
    <x v="852"/>
    <x v="3"/>
    <n v="4"/>
    <x v="1"/>
  </r>
  <r>
    <x v="0"/>
    <x v="1"/>
    <x v="313"/>
    <x v="190"/>
    <x v="1"/>
    <x v="3"/>
    <x v="596"/>
    <x v="39"/>
    <x v="1"/>
    <s v="NA"/>
    <x v="0"/>
  </r>
  <r>
    <x v="0"/>
    <x v="1"/>
    <x v="313"/>
    <x v="200"/>
    <x v="1"/>
    <x v="4"/>
    <x v="597"/>
    <x v="853"/>
    <x v="1"/>
    <n v="5"/>
    <x v="1"/>
  </r>
  <r>
    <x v="0"/>
    <x v="1"/>
    <x v="313"/>
    <x v="190"/>
    <x v="8"/>
    <x v="0"/>
    <x v="598"/>
    <x v="854"/>
    <x v="1"/>
    <s v="NA"/>
    <x v="0"/>
  </r>
  <r>
    <x v="0"/>
    <x v="1"/>
    <x v="313"/>
    <x v="190"/>
    <x v="3"/>
    <x v="0"/>
    <x v="599"/>
    <x v="855"/>
    <x v="1"/>
    <s v="NA"/>
    <x v="0"/>
  </r>
  <r>
    <x v="0"/>
    <x v="1"/>
    <x v="313"/>
    <x v="190"/>
    <x v="7"/>
    <x v="3"/>
    <x v="600"/>
    <x v="856"/>
    <x v="1"/>
    <s v="NA"/>
    <x v="0"/>
  </r>
  <r>
    <x v="0"/>
    <x v="1"/>
    <x v="313"/>
    <x v="200"/>
    <x v="7"/>
    <x v="4"/>
    <x v="601"/>
    <x v="857"/>
    <x v="1"/>
    <n v="5"/>
    <x v="1"/>
  </r>
  <r>
    <x v="0"/>
    <x v="1"/>
    <x v="313"/>
    <x v="544"/>
    <x v="8"/>
    <x v="3"/>
    <x v="602"/>
    <x v="858"/>
    <x v="1"/>
    <s v="NA"/>
    <x v="0"/>
  </r>
  <r>
    <x v="0"/>
    <x v="1"/>
    <x v="313"/>
    <x v="301"/>
    <x v="5"/>
    <x v="4"/>
    <x v="200"/>
    <x v="27"/>
    <x v="1"/>
    <s v="NA"/>
    <x v="0"/>
  </r>
  <r>
    <x v="0"/>
    <x v="1"/>
    <x v="313"/>
    <x v="301"/>
    <x v="5"/>
    <x v="4"/>
    <x v="200"/>
    <x v="27"/>
    <x v="1"/>
    <n v="5"/>
    <x v="1"/>
  </r>
  <r>
    <x v="0"/>
    <x v="1"/>
    <x v="313"/>
    <x v="544"/>
    <x v="3"/>
    <x v="1"/>
    <x v="29"/>
    <x v="859"/>
    <x v="1"/>
    <n v="5"/>
    <x v="1"/>
  </r>
  <r>
    <x v="0"/>
    <x v="1"/>
    <x v="313"/>
    <x v="545"/>
    <x v="19"/>
    <x v="2"/>
    <x v="427"/>
    <x v="860"/>
    <x v="1"/>
    <n v="5"/>
    <x v="1"/>
  </r>
  <r>
    <x v="0"/>
    <x v="1"/>
    <x v="313"/>
    <x v="301"/>
    <x v="8"/>
    <x v="3"/>
    <x v="138"/>
    <x v="861"/>
    <x v="1"/>
    <n v="5"/>
    <x v="1"/>
  </r>
  <r>
    <x v="0"/>
    <x v="1"/>
    <x v="313"/>
    <x v="544"/>
    <x v="1"/>
    <x v="2"/>
    <x v="86"/>
    <x v="116"/>
    <x v="1"/>
    <n v="5"/>
    <x v="1"/>
  </r>
  <r>
    <x v="0"/>
    <x v="1"/>
    <x v="313"/>
    <x v="545"/>
    <x v="9"/>
    <x v="1"/>
    <x v="235"/>
    <x v="862"/>
    <x v="1"/>
    <n v="5"/>
    <x v="1"/>
  </r>
  <r>
    <x v="0"/>
    <x v="31"/>
    <x v="314"/>
    <x v="546"/>
    <x v="1"/>
    <x v="0"/>
    <x v="603"/>
    <x v="98"/>
    <x v="20"/>
    <s v="NA"/>
    <x v="0"/>
  </r>
  <r>
    <x v="0"/>
    <x v="31"/>
    <x v="314"/>
    <x v="546"/>
    <x v="2"/>
    <x v="3"/>
    <x v="604"/>
    <x v="863"/>
    <x v="20"/>
    <n v="5"/>
    <x v="1"/>
  </r>
  <r>
    <x v="0"/>
    <x v="31"/>
    <x v="314"/>
    <x v="546"/>
    <x v="4"/>
    <x v="4"/>
    <x v="436"/>
    <x v="864"/>
    <x v="20"/>
    <n v="5"/>
    <x v="1"/>
  </r>
  <r>
    <x v="0"/>
    <x v="31"/>
    <x v="314"/>
    <x v="546"/>
    <x v="7"/>
    <x v="4"/>
    <x v="605"/>
    <x v="205"/>
    <x v="20"/>
    <n v="5"/>
    <x v="1"/>
  </r>
  <r>
    <x v="0"/>
    <x v="31"/>
    <x v="314"/>
    <x v="546"/>
    <x v="6"/>
    <x v="4"/>
    <x v="421"/>
    <x v="865"/>
    <x v="20"/>
    <s v="NA"/>
    <x v="0"/>
  </r>
  <r>
    <x v="0"/>
    <x v="31"/>
    <x v="314"/>
    <x v="546"/>
    <x v="6"/>
    <x v="4"/>
    <x v="421"/>
    <x v="865"/>
    <x v="20"/>
    <n v="5"/>
    <x v="1"/>
  </r>
  <r>
    <x v="0"/>
    <x v="42"/>
    <x v="315"/>
    <x v="547"/>
    <x v="0"/>
    <x v="0"/>
    <x v="204"/>
    <x v="298"/>
    <x v="0"/>
    <s v="NA"/>
    <x v="0"/>
  </r>
  <r>
    <x v="0"/>
    <x v="6"/>
    <x v="316"/>
    <x v="548"/>
    <x v="7"/>
    <x v="4"/>
    <x v="606"/>
    <x v="44"/>
    <x v="10"/>
    <n v="4"/>
    <x v="1"/>
  </r>
  <r>
    <x v="0"/>
    <x v="6"/>
    <x v="316"/>
    <x v="549"/>
    <x v="2"/>
    <x v="3"/>
    <x v="252"/>
    <x v="103"/>
    <x v="10"/>
    <n v="4"/>
    <x v="1"/>
  </r>
  <r>
    <x v="0"/>
    <x v="6"/>
    <x v="316"/>
    <x v="550"/>
    <x v="3"/>
    <x v="3"/>
    <x v="97"/>
    <x v="398"/>
    <x v="10"/>
    <n v="4"/>
    <x v="1"/>
  </r>
  <r>
    <x v="0"/>
    <x v="6"/>
    <x v="316"/>
    <x v="550"/>
    <x v="1"/>
    <x v="3"/>
    <x v="129"/>
    <x v="5"/>
    <x v="10"/>
    <n v="4"/>
    <x v="1"/>
  </r>
  <r>
    <x v="0"/>
    <x v="8"/>
    <x v="317"/>
    <x v="551"/>
    <x v="12"/>
    <x v="1"/>
    <x v="128"/>
    <x v="866"/>
    <x v="12"/>
    <n v="2"/>
    <x v="1"/>
  </r>
  <r>
    <x v="0"/>
    <x v="8"/>
    <x v="317"/>
    <x v="551"/>
    <x v="23"/>
    <x v="0"/>
    <x v="43"/>
    <x v="867"/>
    <x v="12"/>
    <n v="2"/>
    <x v="1"/>
  </r>
  <r>
    <x v="0"/>
    <x v="21"/>
    <x v="318"/>
    <x v="552"/>
    <x v="1"/>
    <x v="2"/>
    <x v="0"/>
    <x v="543"/>
    <x v="2"/>
    <n v="3"/>
    <x v="1"/>
  </r>
  <r>
    <x v="0"/>
    <x v="70"/>
    <x v="319"/>
    <x v="553"/>
    <x v="7"/>
    <x v="1"/>
    <x v="340"/>
    <x v="244"/>
    <x v="8"/>
    <n v="4"/>
    <x v="1"/>
  </r>
  <r>
    <x v="0"/>
    <x v="5"/>
    <x v="319"/>
    <x v="554"/>
    <x v="1"/>
    <x v="0"/>
    <x v="137"/>
    <x v="817"/>
    <x v="8"/>
    <n v="4"/>
    <x v="1"/>
  </r>
  <r>
    <x v="0"/>
    <x v="70"/>
    <x v="319"/>
    <x v="553"/>
    <x v="2"/>
    <x v="5"/>
    <x v="43"/>
    <x v="282"/>
    <x v="8"/>
    <n v="4"/>
    <x v="1"/>
  </r>
  <r>
    <x v="0"/>
    <x v="5"/>
    <x v="319"/>
    <x v="301"/>
    <x v="20"/>
    <x v="0"/>
    <x v="101"/>
    <x v="868"/>
    <x v="8"/>
    <n v="4"/>
    <x v="1"/>
  </r>
  <r>
    <x v="0"/>
    <x v="1"/>
    <x v="320"/>
    <x v="2"/>
    <x v="2"/>
    <x v="1"/>
    <x v="590"/>
    <x v="869"/>
    <x v="1"/>
    <n v="5"/>
    <x v="1"/>
  </r>
  <r>
    <x v="0"/>
    <x v="28"/>
    <x v="321"/>
    <x v="555"/>
    <x v="36"/>
    <x v="0"/>
    <x v="82"/>
    <x v="870"/>
    <x v="2"/>
    <n v="3"/>
    <x v="1"/>
  </r>
  <r>
    <x v="0"/>
    <x v="30"/>
    <x v="322"/>
    <x v="556"/>
    <x v="21"/>
    <x v="3"/>
    <x v="607"/>
    <x v="871"/>
    <x v="3"/>
    <n v="4"/>
    <x v="1"/>
  </r>
  <r>
    <x v="0"/>
    <x v="5"/>
    <x v="323"/>
    <x v="301"/>
    <x v="24"/>
    <x v="0"/>
    <x v="608"/>
    <x v="90"/>
    <x v="8"/>
    <n v="4"/>
    <x v="1"/>
  </r>
  <r>
    <x v="0"/>
    <x v="5"/>
    <x v="323"/>
    <x v="301"/>
    <x v="29"/>
    <x v="1"/>
    <x v="218"/>
    <x v="79"/>
    <x v="8"/>
    <n v="4"/>
    <x v="1"/>
  </r>
  <r>
    <x v="0"/>
    <x v="5"/>
    <x v="323"/>
    <x v="301"/>
    <x v="46"/>
    <x v="3"/>
    <x v="86"/>
    <x v="872"/>
    <x v="8"/>
    <n v="4"/>
    <x v="1"/>
  </r>
  <r>
    <x v="0"/>
    <x v="1"/>
    <x v="324"/>
    <x v="557"/>
    <x v="1"/>
    <x v="0"/>
    <x v="230"/>
    <x v="873"/>
    <x v="1"/>
    <s v="NA"/>
    <x v="0"/>
  </r>
  <r>
    <x v="0"/>
    <x v="1"/>
    <x v="325"/>
    <x v="558"/>
    <x v="3"/>
    <x v="4"/>
    <x v="609"/>
    <x v="222"/>
    <x v="1"/>
    <n v="5"/>
    <x v="1"/>
  </r>
  <r>
    <x v="0"/>
    <x v="1"/>
    <x v="325"/>
    <x v="558"/>
    <x v="2"/>
    <x v="4"/>
    <x v="610"/>
    <x v="204"/>
    <x v="1"/>
    <n v="5"/>
    <x v="1"/>
  </r>
  <r>
    <x v="0"/>
    <x v="1"/>
    <x v="325"/>
    <x v="558"/>
    <x v="7"/>
    <x v="4"/>
    <x v="611"/>
    <x v="523"/>
    <x v="1"/>
    <n v="5"/>
    <x v="1"/>
  </r>
  <r>
    <x v="0"/>
    <x v="14"/>
    <x v="326"/>
    <x v="38"/>
    <x v="1"/>
    <x v="3"/>
    <x v="612"/>
    <x v="39"/>
    <x v="9"/>
    <s v="NA"/>
    <x v="0"/>
  </r>
  <r>
    <x v="0"/>
    <x v="14"/>
    <x v="326"/>
    <x v="559"/>
    <x v="2"/>
    <x v="5"/>
    <x v="176"/>
    <x v="874"/>
    <x v="9"/>
    <n v="5"/>
    <x v="1"/>
  </r>
  <r>
    <x v="0"/>
    <x v="14"/>
    <x v="326"/>
    <x v="38"/>
    <x v="6"/>
    <x v="1"/>
    <x v="0"/>
    <x v="103"/>
    <x v="9"/>
    <n v="5"/>
    <x v="1"/>
  </r>
  <r>
    <x v="0"/>
    <x v="5"/>
    <x v="327"/>
    <x v="560"/>
    <x v="3"/>
    <x v="0"/>
    <x v="613"/>
    <x v="301"/>
    <x v="8"/>
    <n v="4"/>
    <x v="1"/>
  </r>
  <r>
    <x v="0"/>
    <x v="5"/>
    <x v="327"/>
    <x v="560"/>
    <x v="8"/>
    <x v="0"/>
    <x v="614"/>
    <x v="875"/>
    <x v="8"/>
    <s v="NA"/>
    <x v="0"/>
  </r>
  <r>
    <x v="0"/>
    <x v="5"/>
    <x v="327"/>
    <x v="561"/>
    <x v="16"/>
    <x v="0"/>
    <x v="615"/>
    <x v="698"/>
    <x v="8"/>
    <s v="NA"/>
    <x v="0"/>
  </r>
  <r>
    <x v="0"/>
    <x v="5"/>
    <x v="327"/>
    <x v="560"/>
    <x v="1"/>
    <x v="3"/>
    <x v="616"/>
    <x v="413"/>
    <x v="8"/>
    <s v="NA"/>
    <x v="0"/>
  </r>
  <r>
    <x v="0"/>
    <x v="5"/>
    <x v="327"/>
    <x v="561"/>
    <x v="5"/>
    <x v="3"/>
    <x v="617"/>
    <x v="165"/>
    <x v="8"/>
    <s v="NA"/>
    <x v="0"/>
  </r>
  <r>
    <x v="0"/>
    <x v="5"/>
    <x v="327"/>
    <x v="561"/>
    <x v="11"/>
    <x v="0"/>
    <x v="618"/>
    <x v="876"/>
    <x v="8"/>
    <s v="NA"/>
    <x v="0"/>
  </r>
  <r>
    <x v="0"/>
    <x v="5"/>
    <x v="327"/>
    <x v="562"/>
    <x v="16"/>
    <x v="3"/>
    <x v="619"/>
    <x v="877"/>
    <x v="8"/>
    <n v="4"/>
    <x v="1"/>
  </r>
  <r>
    <x v="0"/>
    <x v="5"/>
    <x v="327"/>
    <x v="561"/>
    <x v="8"/>
    <x v="1"/>
    <x v="620"/>
    <x v="878"/>
    <x v="8"/>
    <n v="4"/>
    <x v="1"/>
  </r>
  <r>
    <x v="0"/>
    <x v="5"/>
    <x v="327"/>
    <x v="562"/>
    <x v="5"/>
    <x v="0"/>
    <x v="621"/>
    <x v="252"/>
    <x v="8"/>
    <n v="4"/>
    <x v="1"/>
  </r>
  <r>
    <x v="0"/>
    <x v="5"/>
    <x v="327"/>
    <x v="562"/>
    <x v="1"/>
    <x v="1"/>
    <x v="622"/>
    <x v="879"/>
    <x v="8"/>
    <n v="4"/>
    <x v="1"/>
  </r>
  <r>
    <x v="0"/>
    <x v="5"/>
    <x v="327"/>
    <x v="562"/>
    <x v="8"/>
    <x v="0"/>
    <x v="623"/>
    <x v="644"/>
    <x v="8"/>
    <n v="4"/>
    <x v="1"/>
  </r>
  <r>
    <x v="0"/>
    <x v="5"/>
    <x v="327"/>
    <x v="563"/>
    <x v="3"/>
    <x v="1"/>
    <x v="624"/>
    <x v="880"/>
    <x v="8"/>
    <n v="4"/>
    <x v="1"/>
  </r>
  <r>
    <x v="0"/>
    <x v="5"/>
    <x v="327"/>
    <x v="562"/>
    <x v="18"/>
    <x v="0"/>
    <x v="625"/>
    <x v="113"/>
    <x v="8"/>
    <n v="4"/>
    <x v="1"/>
  </r>
  <r>
    <x v="0"/>
    <x v="5"/>
    <x v="327"/>
    <x v="560"/>
    <x v="12"/>
    <x v="4"/>
    <x v="626"/>
    <x v="493"/>
    <x v="8"/>
    <n v="4"/>
    <x v="1"/>
  </r>
  <r>
    <x v="0"/>
    <x v="5"/>
    <x v="327"/>
    <x v="563"/>
    <x v="1"/>
    <x v="1"/>
    <x v="228"/>
    <x v="881"/>
    <x v="8"/>
    <n v="4"/>
    <x v="1"/>
  </r>
  <r>
    <x v="0"/>
    <x v="5"/>
    <x v="327"/>
    <x v="563"/>
    <x v="12"/>
    <x v="1"/>
    <x v="128"/>
    <x v="882"/>
    <x v="8"/>
    <n v="4"/>
    <x v="1"/>
  </r>
  <r>
    <x v="0"/>
    <x v="5"/>
    <x v="327"/>
    <x v="561"/>
    <x v="31"/>
    <x v="0"/>
    <x v="277"/>
    <x v="744"/>
    <x v="8"/>
    <n v="4"/>
    <x v="1"/>
  </r>
  <r>
    <x v="0"/>
    <x v="5"/>
    <x v="327"/>
    <x v="561"/>
    <x v="38"/>
    <x v="0"/>
    <x v="84"/>
    <x v="67"/>
    <x v="8"/>
    <n v="4"/>
    <x v="1"/>
  </r>
  <r>
    <x v="0"/>
    <x v="5"/>
    <x v="327"/>
    <x v="561"/>
    <x v="3"/>
    <x v="1"/>
    <x v="41"/>
    <x v="566"/>
    <x v="8"/>
    <n v="4"/>
    <x v="1"/>
  </r>
  <r>
    <x v="0"/>
    <x v="5"/>
    <x v="327"/>
    <x v="561"/>
    <x v="37"/>
    <x v="3"/>
    <x v="41"/>
    <x v="79"/>
    <x v="8"/>
    <n v="4"/>
    <x v="1"/>
  </r>
  <r>
    <x v="0"/>
    <x v="5"/>
    <x v="327"/>
    <x v="561"/>
    <x v="35"/>
    <x v="3"/>
    <x v="41"/>
    <x v="883"/>
    <x v="8"/>
    <n v="4"/>
    <x v="1"/>
  </r>
  <r>
    <x v="0"/>
    <x v="5"/>
    <x v="327"/>
    <x v="561"/>
    <x v="30"/>
    <x v="0"/>
    <x v="43"/>
    <x v="530"/>
    <x v="8"/>
    <n v="4"/>
    <x v="1"/>
  </r>
  <r>
    <x v="0"/>
    <x v="5"/>
    <x v="328"/>
    <x v="564"/>
    <x v="4"/>
    <x v="3"/>
    <x v="627"/>
    <x v="384"/>
    <x v="8"/>
    <n v="4"/>
    <x v="1"/>
  </r>
  <r>
    <x v="0"/>
    <x v="36"/>
    <x v="329"/>
    <x v="565"/>
    <x v="7"/>
    <x v="4"/>
    <x v="628"/>
    <x v="884"/>
    <x v="19"/>
    <n v="5"/>
    <x v="1"/>
  </r>
  <r>
    <x v="0"/>
    <x v="71"/>
    <x v="330"/>
    <x v="566"/>
    <x v="4"/>
    <x v="3"/>
    <x v="81"/>
    <x v="238"/>
    <x v="4"/>
    <n v="4"/>
    <x v="2"/>
  </r>
  <r>
    <x v="0"/>
    <x v="72"/>
    <x v="331"/>
    <x v="567"/>
    <x v="2"/>
    <x v="0"/>
    <x v="364"/>
    <x v="620"/>
    <x v="3"/>
    <n v="4"/>
    <x v="1"/>
  </r>
  <r>
    <x v="0"/>
    <x v="72"/>
    <x v="331"/>
    <x v="567"/>
    <x v="7"/>
    <x v="4"/>
    <x v="383"/>
    <x v="885"/>
    <x v="3"/>
    <n v="4"/>
    <x v="1"/>
  </r>
  <r>
    <x v="0"/>
    <x v="72"/>
    <x v="331"/>
    <x v="568"/>
    <x v="1"/>
    <x v="3"/>
    <x v="427"/>
    <x v="886"/>
    <x v="3"/>
    <n v="4"/>
    <x v="1"/>
  </r>
  <r>
    <x v="0"/>
    <x v="28"/>
    <x v="332"/>
    <x v="569"/>
    <x v="2"/>
    <x v="0"/>
    <x v="43"/>
    <x v="887"/>
    <x v="2"/>
    <n v="3"/>
    <x v="1"/>
  </r>
  <r>
    <x v="0"/>
    <x v="1"/>
    <x v="333"/>
    <x v="570"/>
    <x v="5"/>
    <x v="0"/>
    <x v="396"/>
    <x v="888"/>
    <x v="1"/>
    <s v="NA"/>
    <x v="0"/>
  </r>
  <r>
    <x v="0"/>
    <x v="1"/>
    <x v="333"/>
    <x v="571"/>
    <x v="18"/>
    <x v="0"/>
    <x v="485"/>
    <x v="45"/>
    <x v="1"/>
    <n v="5"/>
    <x v="1"/>
  </r>
  <r>
    <x v="0"/>
    <x v="6"/>
    <x v="334"/>
    <x v="572"/>
    <x v="5"/>
    <x v="2"/>
    <x v="234"/>
    <x v="889"/>
    <x v="10"/>
    <n v="4"/>
    <x v="1"/>
  </r>
  <r>
    <x v="0"/>
    <x v="6"/>
    <x v="334"/>
    <x v="572"/>
    <x v="7"/>
    <x v="3"/>
    <x v="352"/>
    <x v="409"/>
    <x v="10"/>
    <n v="4"/>
    <x v="1"/>
  </r>
  <r>
    <x v="0"/>
    <x v="47"/>
    <x v="334"/>
    <x v="573"/>
    <x v="7"/>
    <x v="0"/>
    <x v="101"/>
    <x v="566"/>
    <x v="0"/>
    <s v="NA"/>
    <x v="0"/>
  </r>
  <r>
    <x v="0"/>
    <x v="7"/>
    <x v="335"/>
    <x v="574"/>
    <x v="6"/>
    <x v="0"/>
    <x v="73"/>
    <x v="231"/>
    <x v="11"/>
    <s v="NA"/>
    <x v="0"/>
  </r>
  <r>
    <x v="0"/>
    <x v="49"/>
    <x v="336"/>
    <x v="575"/>
    <x v="4"/>
    <x v="0"/>
    <x v="334"/>
    <x v="496"/>
    <x v="3"/>
    <n v="4"/>
    <x v="1"/>
  </r>
  <r>
    <x v="0"/>
    <x v="5"/>
    <x v="337"/>
    <x v="576"/>
    <x v="1"/>
    <x v="3"/>
    <x v="197"/>
    <x v="470"/>
    <x v="8"/>
    <n v="4"/>
    <x v="1"/>
  </r>
  <r>
    <x v="0"/>
    <x v="2"/>
    <x v="338"/>
    <x v="577"/>
    <x v="1"/>
    <x v="0"/>
    <x v="149"/>
    <x v="890"/>
    <x v="3"/>
    <n v="4"/>
    <x v="1"/>
  </r>
  <r>
    <x v="0"/>
    <x v="5"/>
    <x v="339"/>
    <x v="578"/>
    <x v="2"/>
    <x v="0"/>
    <x v="507"/>
    <x v="231"/>
    <x v="8"/>
    <n v="4"/>
    <x v="1"/>
  </r>
  <r>
    <x v="0"/>
    <x v="5"/>
    <x v="339"/>
    <x v="579"/>
    <x v="5"/>
    <x v="3"/>
    <x v="173"/>
    <x v="891"/>
    <x v="8"/>
    <n v="4"/>
    <x v="1"/>
  </r>
  <r>
    <x v="0"/>
    <x v="5"/>
    <x v="340"/>
    <x v="580"/>
    <x v="7"/>
    <x v="0"/>
    <x v="534"/>
    <x v="892"/>
    <x v="8"/>
    <n v="4"/>
    <x v="1"/>
  </r>
  <r>
    <x v="0"/>
    <x v="5"/>
    <x v="340"/>
    <x v="580"/>
    <x v="2"/>
    <x v="3"/>
    <x v="629"/>
    <x v="698"/>
    <x v="8"/>
    <n v="4"/>
    <x v="1"/>
  </r>
  <r>
    <x v="0"/>
    <x v="31"/>
    <x v="341"/>
    <x v="581"/>
    <x v="1"/>
    <x v="0"/>
    <x v="630"/>
    <x v="661"/>
    <x v="20"/>
    <n v="5"/>
    <x v="1"/>
  </r>
  <r>
    <x v="0"/>
    <x v="31"/>
    <x v="341"/>
    <x v="581"/>
    <x v="7"/>
    <x v="3"/>
    <x v="631"/>
    <x v="893"/>
    <x v="20"/>
    <s v="NA"/>
    <x v="0"/>
  </r>
  <r>
    <x v="0"/>
    <x v="31"/>
    <x v="341"/>
    <x v="581"/>
    <x v="2"/>
    <x v="0"/>
    <x v="632"/>
    <x v="894"/>
    <x v="20"/>
    <n v="5"/>
    <x v="1"/>
  </r>
  <r>
    <x v="0"/>
    <x v="31"/>
    <x v="341"/>
    <x v="582"/>
    <x v="8"/>
    <x v="6"/>
    <x v="46"/>
    <x v="895"/>
    <x v="20"/>
    <n v="5"/>
    <x v="1"/>
  </r>
  <r>
    <x v="0"/>
    <x v="28"/>
    <x v="341"/>
    <x v="583"/>
    <x v="0"/>
    <x v="0"/>
    <x v="101"/>
    <x v="523"/>
    <x v="2"/>
    <n v="3"/>
    <x v="1"/>
  </r>
  <r>
    <x v="0"/>
    <x v="45"/>
    <x v="342"/>
    <x v="584"/>
    <x v="25"/>
    <x v="3"/>
    <x v="164"/>
    <x v="61"/>
    <x v="14"/>
    <n v="4"/>
    <x v="1"/>
  </r>
  <r>
    <x v="0"/>
    <x v="13"/>
    <x v="342"/>
    <x v="585"/>
    <x v="25"/>
    <x v="0"/>
    <x v="402"/>
    <x v="896"/>
    <x v="14"/>
    <n v="4"/>
    <x v="1"/>
  </r>
  <r>
    <x v="0"/>
    <x v="13"/>
    <x v="342"/>
    <x v="586"/>
    <x v="25"/>
    <x v="2"/>
    <x v="173"/>
    <x v="897"/>
    <x v="14"/>
    <n v="4"/>
    <x v="1"/>
  </r>
  <r>
    <x v="0"/>
    <x v="13"/>
    <x v="342"/>
    <x v="587"/>
    <x v="25"/>
    <x v="3"/>
    <x v="176"/>
    <x v="897"/>
    <x v="14"/>
    <n v="4"/>
    <x v="1"/>
  </r>
  <r>
    <x v="0"/>
    <x v="13"/>
    <x v="342"/>
    <x v="588"/>
    <x v="25"/>
    <x v="2"/>
    <x v="101"/>
    <x v="898"/>
    <x v="14"/>
    <n v="4"/>
    <x v="1"/>
  </r>
  <r>
    <x v="0"/>
    <x v="4"/>
    <x v="343"/>
    <x v="589"/>
    <x v="1"/>
    <x v="0"/>
    <x v="633"/>
    <x v="156"/>
    <x v="2"/>
    <n v="3"/>
    <x v="1"/>
  </r>
  <r>
    <x v="0"/>
    <x v="4"/>
    <x v="343"/>
    <x v="589"/>
    <x v="2"/>
    <x v="0"/>
    <x v="634"/>
    <x v="899"/>
    <x v="2"/>
    <n v="3"/>
    <x v="1"/>
  </r>
  <r>
    <x v="0"/>
    <x v="4"/>
    <x v="343"/>
    <x v="589"/>
    <x v="3"/>
    <x v="4"/>
    <x v="635"/>
    <x v="395"/>
    <x v="2"/>
    <n v="3"/>
    <x v="1"/>
  </r>
  <r>
    <x v="0"/>
    <x v="4"/>
    <x v="343"/>
    <x v="589"/>
    <x v="7"/>
    <x v="0"/>
    <x v="269"/>
    <x v="360"/>
    <x v="2"/>
    <n v="3"/>
    <x v="1"/>
  </r>
  <r>
    <x v="0"/>
    <x v="4"/>
    <x v="343"/>
    <x v="589"/>
    <x v="6"/>
    <x v="3"/>
    <x v="365"/>
    <x v="4"/>
    <x v="2"/>
    <n v="3"/>
    <x v="1"/>
  </r>
  <r>
    <x v="0"/>
    <x v="4"/>
    <x v="343"/>
    <x v="590"/>
    <x v="1"/>
    <x v="1"/>
    <x v="636"/>
    <x v="900"/>
    <x v="2"/>
    <n v="3"/>
    <x v="1"/>
  </r>
  <r>
    <x v="0"/>
    <x v="4"/>
    <x v="343"/>
    <x v="590"/>
    <x v="2"/>
    <x v="2"/>
    <x v="474"/>
    <x v="901"/>
    <x v="2"/>
    <n v="3"/>
    <x v="1"/>
  </r>
  <r>
    <x v="0"/>
    <x v="38"/>
    <x v="344"/>
    <x v="591"/>
    <x v="9"/>
    <x v="0"/>
    <x v="164"/>
    <x v="902"/>
    <x v="8"/>
    <n v="4"/>
    <x v="1"/>
  </r>
  <r>
    <x v="0"/>
    <x v="38"/>
    <x v="344"/>
    <x v="592"/>
    <x v="8"/>
    <x v="0"/>
    <x v="143"/>
    <x v="903"/>
    <x v="8"/>
    <s v="NA"/>
    <x v="0"/>
  </r>
  <r>
    <x v="0"/>
    <x v="38"/>
    <x v="344"/>
    <x v="591"/>
    <x v="5"/>
    <x v="3"/>
    <x v="47"/>
    <x v="280"/>
    <x v="8"/>
    <n v="4"/>
    <x v="1"/>
  </r>
  <r>
    <x v="0"/>
    <x v="5"/>
    <x v="345"/>
    <x v="593"/>
    <x v="1"/>
    <x v="0"/>
    <x v="505"/>
    <x v="904"/>
    <x v="8"/>
    <s v="NA"/>
    <x v="0"/>
  </r>
  <r>
    <x v="0"/>
    <x v="5"/>
    <x v="345"/>
    <x v="594"/>
    <x v="7"/>
    <x v="3"/>
    <x v="42"/>
    <x v="905"/>
    <x v="8"/>
    <n v="4"/>
    <x v="1"/>
  </r>
  <r>
    <x v="0"/>
    <x v="5"/>
    <x v="345"/>
    <x v="593"/>
    <x v="6"/>
    <x v="0"/>
    <x v="197"/>
    <x v="90"/>
    <x v="8"/>
    <n v="4"/>
    <x v="1"/>
  </r>
  <r>
    <x v="0"/>
    <x v="5"/>
    <x v="345"/>
    <x v="594"/>
    <x v="2"/>
    <x v="2"/>
    <x v="334"/>
    <x v="906"/>
    <x v="8"/>
    <n v="4"/>
    <x v="1"/>
  </r>
  <r>
    <x v="0"/>
    <x v="7"/>
    <x v="346"/>
    <x v="595"/>
    <x v="10"/>
    <x v="0"/>
    <x v="164"/>
    <x v="277"/>
    <x v="11"/>
    <n v="3"/>
    <x v="1"/>
  </r>
  <r>
    <x v="0"/>
    <x v="73"/>
    <x v="347"/>
    <x v="596"/>
    <x v="11"/>
    <x v="0"/>
    <x v="238"/>
    <x v="371"/>
    <x v="3"/>
    <n v="4"/>
    <x v="1"/>
  </r>
  <r>
    <x v="0"/>
    <x v="73"/>
    <x v="347"/>
    <x v="596"/>
    <x v="9"/>
    <x v="3"/>
    <x v="81"/>
    <x v="907"/>
    <x v="3"/>
    <n v="4"/>
    <x v="1"/>
  </r>
  <r>
    <x v="0"/>
    <x v="1"/>
    <x v="348"/>
    <x v="2"/>
    <x v="1"/>
    <x v="1"/>
    <x v="637"/>
    <x v="908"/>
    <x v="1"/>
    <n v="5"/>
    <x v="1"/>
  </r>
  <r>
    <x v="0"/>
    <x v="1"/>
    <x v="348"/>
    <x v="2"/>
    <x v="2"/>
    <x v="1"/>
    <x v="638"/>
    <x v="155"/>
    <x v="1"/>
    <n v="5"/>
    <x v="1"/>
  </r>
  <r>
    <x v="0"/>
    <x v="1"/>
    <x v="348"/>
    <x v="2"/>
    <x v="4"/>
    <x v="0"/>
    <x v="639"/>
    <x v="460"/>
    <x v="1"/>
    <s v="NA"/>
    <x v="0"/>
  </r>
  <r>
    <x v="0"/>
    <x v="1"/>
    <x v="348"/>
    <x v="2"/>
    <x v="6"/>
    <x v="1"/>
    <x v="640"/>
    <x v="34"/>
    <x v="1"/>
    <n v="5"/>
    <x v="1"/>
  </r>
  <r>
    <x v="0"/>
    <x v="1"/>
    <x v="348"/>
    <x v="597"/>
    <x v="8"/>
    <x v="5"/>
    <x v="567"/>
    <x v="909"/>
    <x v="1"/>
    <n v="5"/>
    <x v="1"/>
  </r>
  <r>
    <x v="0"/>
    <x v="1"/>
    <x v="348"/>
    <x v="598"/>
    <x v="3"/>
    <x v="5"/>
    <x v="641"/>
    <x v="910"/>
    <x v="1"/>
    <n v="5"/>
    <x v="1"/>
  </r>
  <r>
    <x v="0"/>
    <x v="1"/>
    <x v="348"/>
    <x v="598"/>
    <x v="1"/>
    <x v="6"/>
    <x v="268"/>
    <x v="911"/>
    <x v="1"/>
    <n v="5"/>
    <x v="1"/>
  </r>
  <r>
    <x v="0"/>
    <x v="1"/>
    <x v="348"/>
    <x v="597"/>
    <x v="9"/>
    <x v="2"/>
    <x v="548"/>
    <x v="912"/>
    <x v="1"/>
    <n v="5"/>
    <x v="1"/>
  </r>
  <r>
    <x v="0"/>
    <x v="1"/>
    <x v="348"/>
    <x v="597"/>
    <x v="3"/>
    <x v="6"/>
    <x v="642"/>
    <x v="913"/>
    <x v="1"/>
    <n v="5"/>
    <x v="1"/>
  </r>
  <r>
    <x v="0"/>
    <x v="26"/>
    <x v="349"/>
    <x v="347"/>
    <x v="8"/>
    <x v="0"/>
    <x v="53"/>
    <x v="523"/>
    <x v="3"/>
    <n v="4"/>
    <x v="1"/>
  </r>
  <r>
    <x v="0"/>
    <x v="26"/>
    <x v="349"/>
    <x v="599"/>
    <x v="0"/>
    <x v="2"/>
    <x v="54"/>
    <x v="914"/>
    <x v="0"/>
    <s v="NA"/>
    <x v="0"/>
  </r>
  <r>
    <x v="0"/>
    <x v="1"/>
    <x v="350"/>
    <x v="600"/>
    <x v="7"/>
    <x v="4"/>
    <x v="643"/>
    <x v="91"/>
    <x v="1"/>
    <n v="5"/>
    <x v="1"/>
  </r>
  <r>
    <x v="0"/>
    <x v="1"/>
    <x v="350"/>
    <x v="600"/>
    <x v="2"/>
    <x v="0"/>
    <x v="644"/>
    <x v="240"/>
    <x v="1"/>
    <s v="NA"/>
    <x v="0"/>
  </r>
  <r>
    <x v="0"/>
    <x v="1"/>
    <x v="350"/>
    <x v="601"/>
    <x v="3"/>
    <x v="0"/>
    <x v="645"/>
    <x v="915"/>
    <x v="1"/>
    <s v="NA"/>
    <x v="0"/>
  </r>
  <r>
    <x v="0"/>
    <x v="1"/>
    <x v="350"/>
    <x v="601"/>
    <x v="1"/>
    <x v="0"/>
    <x v="646"/>
    <x v="354"/>
    <x v="1"/>
    <n v="5"/>
    <x v="1"/>
  </r>
  <r>
    <x v="0"/>
    <x v="1"/>
    <x v="350"/>
    <x v="602"/>
    <x v="3"/>
    <x v="1"/>
    <x v="647"/>
    <x v="916"/>
    <x v="1"/>
    <n v="5"/>
    <x v="1"/>
  </r>
  <r>
    <x v="0"/>
    <x v="1"/>
    <x v="350"/>
    <x v="602"/>
    <x v="8"/>
    <x v="1"/>
    <x v="648"/>
    <x v="917"/>
    <x v="1"/>
    <n v="5"/>
    <x v="1"/>
  </r>
  <r>
    <x v="0"/>
    <x v="1"/>
    <x v="350"/>
    <x v="601"/>
    <x v="7"/>
    <x v="3"/>
    <x v="649"/>
    <x v="918"/>
    <x v="1"/>
    <n v="5"/>
    <x v="1"/>
  </r>
  <r>
    <x v="0"/>
    <x v="1"/>
    <x v="350"/>
    <x v="600"/>
    <x v="6"/>
    <x v="0"/>
    <x v="650"/>
    <x v="919"/>
    <x v="1"/>
    <n v="5"/>
    <x v="1"/>
  </r>
  <r>
    <x v="0"/>
    <x v="1"/>
    <x v="350"/>
    <x v="602"/>
    <x v="1"/>
    <x v="1"/>
    <x v="651"/>
    <x v="666"/>
    <x v="1"/>
    <n v="5"/>
    <x v="1"/>
  </r>
  <r>
    <x v="0"/>
    <x v="1"/>
    <x v="350"/>
    <x v="601"/>
    <x v="2"/>
    <x v="0"/>
    <x v="652"/>
    <x v="920"/>
    <x v="1"/>
    <s v="NA"/>
    <x v="0"/>
  </r>
  <r>
    <x v="0"/>
    <x v="1"/>
    <x v="350"/>
    <x v="603"/>
    <x v="8"/>
    <x v="2"/>
    <x v="470"/>
    <x v="921"/>
    <x v="1"/>
    <n v="5"/>
    <x v="1"/>
  </r>
  <r>
    <x v="0"/>
    <x v="1"/>
    <x v="350"/>
    <x v="603"/>
    <x v="4"/>
    <x v="2"/>
    <x v="32"/>
    <x v="352"/>
    <x v="1"/>
    <n v="5"/>
    <x v="1"/>
  </r>
  <r>
    <x v="0"/>
    <x v="1"/>
    <x v="350"/>
    <x v="603"/>
    <x v="11"/>
    <x v="5"/>
    <x v="96"/>
    <x v="922"/>
    <x v="1"/>
    <n v="5"/>
    <x v="1"/>
  </r>
  <r>
    <x v="0"/>
    <x v="1"/>
    <x v="350"/>
    <x v="603"/>
    <x v="3"/>
    <x v="1"/>
    <x v="165"/>
    <x v="923"/>
    <x v="1"/>
    <n v="5"/>
    <x v="1"/>
  </r>
  <r>
    <x v="0"/>
    <x v="0"/>
    <x v="350"/>
    <x v="604"/>
    <x v="0"/>
    <x v="3"/>
    <x v="627"/>
    <x v="924"/>
    <x v="0"/>
    <s v="NA"/>
    <x v="0"/>
  </r>
  <r>
    <x v="0"/>
    <x v="1"/>
    <x v="350"/>
    <x v="603"/>
    <x v="5"/>
    <x v="2"/>
    <x v="653"/>
    <x v="925"/>
    <x v="1"/>
    <n v="5"/>
    <x v="1"/>
  </r>
  <r>
    <x v="0"/>
    <x v="1"/>
    <x v="350"/>
    <x v="605"/>
    <x v="3"/>
    <x v="2"/>
    <x v="170"/>
    <x v="398"/>
    <x v="1"/>
    <n v="5"/>
    <x v="1"/>
  </r>
  <r>
    <x v="0"/>
    <x v="1"/>
    <x v="350"/>
    <x v="603"/>
    <x v="1"/>
    <x v="5"/>
    <x v="134"/>
    <x v="926"/>
    <x v="1"/>
    <n v="5"/>
    <x v="1"/>
  </r>
  <r>
    <x v="0"/>
    <x v="44"/>
    <x v="351"/>
    <x v="606"/>
    <x v="2"/>
    <x v="0"/>
    <x v="118"/>
    <x v="927"/>
    <x v="6"/>
    <n v="4"/>
    <x v="1"/>
  </r>
  <r>
    <x v="0"/>
    <x v="44"/>
    <x v="351"/>
    <x v="607"/>
    <x v="6"/>
    <x v="0"/>
    <x v="407"/>
    <x v="204"/>
    <x v="0"/>
    <s v="NA"/>
    <x v="0"/>
  </r>
  <r>
    <x v="0"/>
    <x v="44"/>
    <x v="351"/>
    <x v="606"/>
    <x v="6"/>
    <x v="3"/>
    <x v="331"/>
    <x v="585"/>
    <x v="6"/>
    <n v="4"/>
    <x v="1"/>
  </r>
  <r>
    <x v="0"/>
    <x v="44"/>
    <x v="351"/>
    <x v="608"/>
    <x v="2"/>
    <x v="3"/>
    <x v="46"/>
    <x v="310"/>
    <x v="3"/>
    <n v="4"/>
    <x v="1"/>
  </r>
  <r>
    <x v="0"/>
    <x v="1"/>
    <x v="352"/>
    <x v="609"/>
    <x v="2"/>
    <x v="0"/>
    <x v="654"/>
    <x v="700"/>
    <x v="1"/>
    <n v="5"/>
    <x v="1"/>
  </r>
  <r>
    <x v="0"/>
    <x v="5"/>
    <x v="353"/>
    <x v="610"/>
    <x v="7"/>
    <x v="4"/>
    <x v="323"/>
    <x v="297"/>
    <x v="8"/>
    <n v="4"/>
    <x v="1"/>
  </r>
  <r>
    <x v="0"/>
    <x v="14"/>
    <x v="354"/>
    <x v="611"/>
    <x v="1"/>
    <x v="4"/>
    <x v="232"/>
    <x v="393"/>
    <x v="9"/>
    <n v="5"/>
    <x v="1"/>
  </r>
  <r>
    <x v="0"/>
    <x v="17"/>
    <x v="355"/>
    <x v="612"/>
    <x v="3"/>
    <x v="3"/>
    <x v="101"/>
    <x v="451"/>
    <x v="9"/>
    <n v="5"/>
    <x v="1"/>
  </r>
  <r>
    <x v="0"/>
    <x v="7"/>
    <x v="356"/>
    <x v="613"/>
    <x v="6"/>
    <x v="1"/>
    <x v="480"/>
    <x v="90"/>
    <x v="11"/>
    <n v="3"/>
    <x v="1"/>
  </r>
  <r>
    <x v="0"/>
    <x v="7"/>
    <x v="356"/>
    <x v="614"/>
    <x v="7"/>
    <x v="3"/>
    <x v="340"/>
    <x v="111"/>
    <x v="11"/>
    <n v="3"/>
    <x v="1"/>
  </r>
  <r>
    <x v="0"/>
    <x v="7"/>
    <x v="357"/>
    <x v="574"/>
    <x v="0"/>
    <x v="0"/>
    <x v="655"/>
    <x v="364"/>
    <x v="11"/>
    <s v="NA"/>
    <x v="0"/>
  </r>
  <r>
    <x v="0"/>
    <x v="7"/>
    <x v="358"/>
    <x v="615"/>
    <x v="15"/>
    <x v="4"/>
    <x v="656"/>
    <x v="334"/>
    <x v="11"/>
    <n v="3"/>
    <x v="1"/>
  </r>
  <r>
    <x v="0"/>
    <x v="7"/>
    <x v="358"/>
    <x v="615"/>
    <x v="4"/>
    <x v="3"/>
    <x v="654"/>
    <x v="928"/>
    <x v="11"/>
    <n v="3"/>
    <x v="1"/>
  </r>
  <r>
    <x v="0"/>
    <x v="7"/>
    <x v="358"/>
    <x v="616"/>
    <x v="7"/>
    <x v="0"/>
    <x v="137"/>
    <x v="144"/>
    <x v="11"/>
    <n v="3"/>
    <x v="1"/>
  </r>
  <r>
    <x v="0"/>
    <x v="7"/>
    <x v="359"/>
    <x v="617"/>
    <x v="6"/>
    <x v="0"/>
    <x v="170"/>
    <x v="929"/>
    <x v="11"/>
    <s v="NA"/>
    <x v="0"/>
  </r>
  <r>
    <x v="0"/>
    <x v="7"/>
    <x v="359"/>
    <x v="617"/>
    <x v="0"/>
    <x v="0"/>
    <x v="173"/>
    <x v="930"/>
    <x v="11"/>
    <n v="3"/>
    <x v="1"/>
  </r>
  <r>
    <x v="0"/>
    <x v="7"/>
    <x v="359"/>
    <x v="618"/>
    <x v="10"/>
    <x v="1"/>
    <x v="101"/>
    <x v="144"/>
    <x v="11"/>
    <s v="NA"/>
    <x v="0"/>
  </r>
  <r>
    <x v="0"/>
    <x v="1"/>
    <x v="360"/>
    <x v="619"/>
    <x v="3"/>
    <x v="0"/>
    <x v="534"/>
    <x v="172"/>
    <x v="1"/>
    <n v="5"/>
    <x v="1"/>
  </r>
  <r>
    <x v="0"/>
    <x v="1"/>
    <x v="360"/>
    <x v="620"/>
    <x v="3"/>
    <x v="1"/>
    <x v="278"/>
    <x v="573"/>
    <x v="1"/>
    <n v="5"/>
    <x v="1"/>
  </r>
  <r>
    <x v="0"/>
    <x v="28"/>
    <x v="360"/>
    <x v="621"/>
    <x v="6"/>
    <x v="1"/>
    <x v="53"/>
    <x v="931"/>
    <x v="2"/>
    <n v="3"/>
    <x v="1"/>
  </r>
  <r>
    <x v="0"/>
    <x v="30"/>
    <x v="361"/>
    <x v="622"/>
    <x v="6"/>
    <x v="0"/>
    <x v="657"/>
    <x v="605"/>
    <x v="3"/>
    <s v="NA"/>
    <x v="0"/>
  </r>
  <r>
    <x v="0"/>
    <x v="16"/>
    <x v="362"/>
    <x v="623"/>
    <x v="25"/>
    <x v="0"/>
    <x v="149"/>
    <x v="90"/>
    <x v="0"/>
    <s v="NA"/>
    <x v="0"/>
  </r>
  <r>
    <x v="0"/>
    <x v="6"/>
    <x v="363"/>
    <x v="270"/>
    <x v="1"/>
    <x v="3"/>
    <x v="23"/>
    <x v="493"/>
    <x v="10"/>
    <n v="4"/>
    <x v="1"/>
  </r>
  <r>
    <x v="0"/>
    <x v="1"/>
    <x v="364"/>
    <x v="624"/>
    <x v="2"/>
    <x v="3"/>
    <x v="658"/>
    <x v="390"/>
    <x v="4"/>
    <n v="4"/>
    <x v="2"/>
  </r>
  <r>
    <x v="0"/>
    <x v="1"/>
    <x v="364"/>
    <x v="2"/>
    <x v="7"/>
    <x v="0"/>
    <x v="402"/>
    <x v="317"/>
    <x v="1"/>
    <n v="5"/>
    <x v="1"/>
  </r>
  <r>
    <x v="0"/>
    <x v="31"/>
    <x v="365"/>
    <x v="625"/>
    <x v="9"/>
    <x v="0"/>
    <x v="659"/>
    <x v="932"/>
    <x v="20"/>
    <n v="5"/>
    <x v="1"/>
  </r>
  <r>
    <x v="0"/>
    <x v="31"/>
    <x v="365"/>
    <x v="625"/>
    <x v="8"/>
    <x v="1"/>
    <x v="660"/>
    <x v="309"/>
    <x v="20"/>
    <n v="5"/>
    <x v="1"/>
  </r>
  <r>
    <x v="0"/>
    <x v="31"/>
    <x v="365"/>
    <x v="625"/>
    <x v="5"/>
    <x v="3"/>
    <x v="661"/>
    <x v="314"/>
    <x v="20"/>
    <s v="NA"/>
    <x v="0"/>
  </r>
  <r>
    <x v="0"/>
    <x v="31"/>
    <x v="365"/>
    <x v="625"/>
    <x v="4"/>
    <x v="3"/>
    <x v="662"/>
    <x v="409"/>
    <x v="20"/>
    <s v="NA"/>
    <x v="0"/>
  </r>
  <r>
    <x v="0"/>
    <x v="31"/>
    <x v="365"/>
    <x v="625"/>
    <x v="10"/>
    <x v="3"/>
    <x v="663"/>
    <x v="933"/>
    <x v="20"/>
    <s v="NA"/>
    <x v="0"/>
  </r>
  <r>
    <x v="0"/>
    <x v="31"/>
    <x v="365"/>
    <x v="625"/>
    <x v="3"/>
    <x v="1"/>
    <x v="664"/>
    <x v="934"/>
    <x v="20"/>
    <n v="5"/>
    <x v="1"/>
  </r>
  <r>
    <x v="0"/>
    <x v="31"/>
    <x v="365"/>
    <x v="625"/>
    <x v="1"/>
    <x v="1"/>
    <x v="665"/>
    <x v="935"/>
    <x v="20"/>
    <n v="5"/>
    <x v="1"/>
  </r>
  <r>
    <x v="0"/>
    <x v="31"/>
    <x v="365"/>
    <x v="625"/>
    <x v="13"/>
    <x v="0"/>
    <x v="666"/>
    <x v="936"/>
    <x v="20"/>
    <s v="NA"/>
    <x v="0"/>
  </r>
  <r>
    <x v="0"/>
    <x v="31"/>
    <x v="365"/>
    <x v="625"/>
    <x v="11"/>
    <x v="0"/>
    <x v="667"/>
    <x v="744"/>
    <x v="20"/>
    <s v="NA"/>
    <x v="0"/>
  </r>
  <r>
    <x v="0"/>
    <x v="31"/>
    <x v="365"/>
    <x v="625"/>
    <x v="16"/>
    <x v="4"/>
    <x v="668"/>
    <x v="937"/>
    <x v="20"/>
    <n v="5"/>
    <x v="1"/>
  </r>
  <r>
    <x v="0"/>
    <x v="31"/>
    <x v="365"/>
    <x v="625"/>
    <x v="12"/>
    <x v="0"/>
    <x v="669"/>
    <x v="938"/>
    <x v="20"/>
    <n v="5"/>
    <x v="1"/>
  </r>
  <r>
    <x v="0"/>
    <x v="31"/>
    <x v="365"/>
    <x v="625"/>
    <x v="17"/>
    <x v="0"/>
    <x v="571"/>
    <x v="939"/>
    <x v="20"/>
    <n v="5"/>
    <x v="1"/>
  </r>
  <r>
    <x v="0"/>
    <x v="31"/>
    <x v="365"/>
    <x v="625"/>
    <x v="19"/>
    <x v="0"/>
    <x v="670"/>
    <x v="940"/>
    <x v="20"/>
    <n v="5"/>
    <x v="1"/>
  </r>
  <r>
    <x v="0"/>
    <x v="31"/>
    <x v="365"/>
    <x v="625"/>
    <x v="7"/>
    <x v="1"/>
    <x v="592"/>
    <x v="941"/>
    <x v="20"/>
    <n v="5"/>
    <x v="1"/>
  </r>
  <r>
    <x v="0"/>
    <x v="18"/>
    <x v="366"/>
    <x v="626"/>
    <x v="4"/>
    <x v="0"/>
    <x v="248"/>
    <x v="590"/>
    <x v="16"/>
    <n v="3"/>
    <x v="1"/>
  </r>
  <r>
    <x v="0"/>
    <x v="6"/>
    <x v="367"/>
    <x v="627"/>
    <x v="7"/>
    <x v="4"/>
    <x v="671"/>
    <x v="942"/>
    <x v="10"/>
    <n v="4"/>
    <x v="1"/>
  </r>
  <r>
    <x v="0"/>
    <x v="6"/>
    <x v="367"/>
    <x v="627"/>
    <x v="2"/>
    <x v="4"/>
    <x v="672"/>
    <x v="943"/>
    <x v="10"/>
    <n v="4"/>
    <x v="1"/>
  </r>
  <r>
    <x v="0"/>
    <x v="6"/>
    <x v="367"/>
    <x v="628"/>
    <x v="8"/>
    <x v="4"/>
    <x v="220"/>
    <x v="944"/>
    <x v="10"/>
    <s v="NA"/>
    <x v="0"/>
  </r>
  <r>
    <x v="0"/>
    <x v="6"/>
    <x v="367"/>
    <x v="628"/>
    <x v="8"/>
    <x v="4"/>
    <x v="220"/>
    <x v="944"/>
    <x v="10"/>
    <n v="4"/>
    <x v="1"/>
  </r>
  <r>
    <x v="0"/>
    <x v="6"/>
    <x v="367"/>
    <x v="629"/>
    <x v="1"/>
    <x v="3"/>
    <x v="247"/>
    <x v="566"/>
    <x v="10"/>
    <n v="4"/>
    <x v="1"/>
  </r>
  <r>
    <x v="0"/>
    <x v="6"/>
    <x v="367"/>
    <x v="628"/>
    <x v="1"/>
    <x v="3"/>
    <x v="169"/>
    <x v="945"/>
    <x v="10"/>
    <n v="4"/>
    <x v="1"/>
  </r>
  <r>
    <x v="0"/>
    <x v="6"/>
    <x v="367"/>
    <x v="628"/>
    <x v="15"/>
    <x v="0"/>
    <x v="47"/>
    <x v="946"/>
    <x v="10"/>
    <n v="4"/>
    <x v="1"/>
  </r>
  <r>
    <x v="0"/>
    <x v="1"/>
    <x v="368"/>
    <x v="630"/>
    <x v="3"/>
    <x v="3"/>
    <x v="13"/>
    <x v="947"/>
    <x v="1"/>
    <n v="5"/>
    <x v="1"/>
  </r>
  <r>
    <x v="0"/>
    <x v="1"/>
    <x v="369"/>
    <x v="631"/>
    <x v="7"/>
    <x v="4"/>
    <x v="141"/>
    <x v="682"/>
    <x v="1"/>
    <n v="5"/>
    <x v="1"/>
  </r>
  <r>
    <x v="0"/>
    <x v="1"/>
    <x v="369"/>
    <x v="632"/>
    <x v="7"/>
    <x v="0"/>
    <x v="673"/>
    <x v="948"/>
    <x v="1"/>
    <s v="NA"/>
    <x v="0"/>
  </r>
  <r>
    <x v="0"/>
    <x v="1"/>
    <x v="369"/>
    <x v="633"/>
    <x v="2"/>
    <x v="0"/>
    <x v="217"/>
    <x v="488"/>
    <x v="0"/>
    <s v="NA"/>
    <x v="0"/>
  </r>
  <r>
    <x v="0"/>
    <x v="1"/>
    <x v="370"/>
    <x v="634"/>
    <x v="1"/>
    <x v="4"/>
    <x v="674"/>
    <x v="949"/>
    <x v="1"/>
    <n v="5"/>
    <x v="1"/>
  </r>
  <r>
    <x v="0"/>
    <x v="1"/>
    <x v="370"/>
    <x v="634"/>
    <x v="7"/>
    <x v="4"/>
    <x v="675"/>
    <x v="950"/>
    <x v="1"/>
    <n v="5"/>
    <x v="1"/>
  </r>
  <r>
    <x v="0"/>
    <x v="1"/>
    <x v="370"/>
    <x v="634"/>
    <x v="2"/>
    <x v="4"/>
    <x v="676"/>
    <x v="951"/>
    <x v="1"/>
    <n v="5"/>
    <x v="1"/>
  </r>
  <r>
    <x v="0"/>
    <x v="1"/>
    <x v="370"/>
    <x v="301"/>
    <x v="4"/>
    <x v="4"/>
    <x v="677"/>
    <x v="952"/>
    <x v="1"/>
    <n v="5"/>
    <x v="1"/>
  </r>
  <r>
    <x v="0"/>
    <x v="1"/>
    <x v="370"/>
    <x v="635"/>
    <x v="3"/>
    <x v="4"/>
    <x v="649"/>
    <x v="11"/>
    <x v="1"/>
    <n v="5"/>
    <x v="1"/>
  </r>
  <r>
    <x v="0"/>
    <x v="1"/>
    <x v="370"/>
    <x v="635"/>
    <x v="8"/>
    <x v="4"/>
    <x v="678"/>
    <x v="953"/>
    <x v="1"/>
    <n v="5"/>
    <x v="1"/>
  </r>
  <r>
    <x v="0"/>
    <x v="1"/>
    <x v="370"/>
    <x v="301"/>
    <x v="8"/>
    <x v="0"/>
    <x v="679"/>
    <x v="954"/>
    <x v="1"/>
    <n v="5"/>
    <x v="1"/>
  </r>
  <r>
    <x v="0"/>
    <x v="1"/>
    <x v="370"/>
    <x v="636"/>
    <x v="8"/>
    <x v="0"/>
    <x v="463"/>
    <x v="955"/>
    <x v="1"/>
    <n v="5"/>
    <x v="1"/>
  </r>
  <r>
    <x v="0"/>
    <x v="1"/>
    <x v="370"/>
    <x v="636"/>
    <x v="9"/>
    <x v="0"/>
    <x v="680"/>
    <x v="956"/>
    <x v="1"/>
    <n v="5"/>
    <x v="1"/>
  </r>
  <r>
    <x v="0"/>
    <x v="1"/>
    <x v="370"/>
    <x v="636"/>
    <x v="1"/>
    <x v="3"/>
    <x v="636"/>
    <x v="111"/>
    <x v="1"/>
    <n v="5"/>
    <x v="1"/>
  </r>
  <r>
    <x v="0"/>
    <x v="1"/>
    <x v="370"/>
    <x v="636"/>
    <x v="7"/>
    <x v="3"/>
    <x v="42"/>
    <x v="238"/>
    <x v="1"/>
    <n v="5"/>
    <x v="1"/>
  </r>
  <r>
    <x v="0"/>
    <x v="5"/>
    <x v="371"/>
    <x v="637"/>
    <x v="8"/>
    <x v="2"/>
    <x v="86"/>
    <x v="61"/>
    <x v="8"/>
    <n v="4"/>
    <x v="1"/>
  </r>
  <r>
    <x v="0"/>
    <x v="5"/>
    <x v="372"/>
    <x v="638"/>
    <x v="9"/>
    <x v="0"/>
    <x v="681"/>
    <x v="24"/>
    <x v="8"/>
    <n v="4"/>
    <x v="1"/>
  </r>
  <r>
    <x v="0"/>
    <x v="5"/>
    <x v="372"/>
    <x v="638"/>
    <x v="5"/>
    <x v="0"/>
    <x v="352"/>
    <x v="957"/>
    <x v="8"/>
    <n v="4"/>
    <x v="1"/>
  </r>
  <r>
    <x v="0"/>
    <x v="5"/>
    <x v="372"/>
    <x v="638"/>
    <x v="16"/>
    <x v="0"/>
    <x v="132"/>
    <x v="24"/>
    <x v="8"/>
    <n v="4"/>
    <x v="1"/>
  </r>
  <r>
    <x v="0"/>
    <x v="5"/>
    <x v="372"/>
    <x v="639"/>
    <x v="8"/>
    <x v="3"/>
    <x v="80"/>
    <x v="79"/>
    <x v="8"/>
    <n v="4"/>
    <x v="1"/>
  </r>
  <r>
    <x v="0"/>
    <x v="5"/>
    <x v="372"/>
    <x v="640"/>
    <x v="1"/>
    <x v="0"/>
    <x v="53"/>
    <x v="24"/>
    <x v="7"/>
    <n v="3"/>
    <x v="1"/>
  </r>
  <r>
    <x v="0"/>
    <x v="5"/>
    <x v="372"/>
    <x v="639"/>
    <x v="4"/>
    <x v="3"/>
    <x v="81"/>
    <x v="830"/>
    <x v="8"/>
    <n v="4"/>
    <x v="1"/>
  </r>
  <r>
    <x v="0"/>
    <x v="5"/>
    <x v="372"/>
    <x v="641"/>
    <x v="18"/>
    <x v="0"/>
    <x v="204"/>
    <x v="958"/>
    <x v="8"/>
    <n v="4"/>
    <x v="1"/>
  </r>
  <r>
    <x v="0"/>
    <x v="5"/>
    <x v="372"/>
    <x v="639"/>
    <x v="11"/>
    <x v="3"/>
    <x v="204"/>
    <x v="959"/>
    <x v="8"/>
    <n v="4"/>
    <x v="1"/>
  </r>
  <r>
    <x v="0"/>
    <x v="31"/>
    <x v="373"/>
    <x v="642"/>
    <x v="3"/>
    <x v="5"/>
    <x v="682"/>
    <x v="960"/>
    <x v="20"/>
    <n v="5"/>
    <x v="1"/>
  </r>
  <r>
    <x v="0"/>
    <x v="31"/>
    <x v="373"/>
    <x v="642"/>
    <x v="1"/>
    <x v="1"/>
    <x v="35"/>
    <x v="961"/>
    <x v="20"/>
    <n v="5"/>
    <x v="1"/>
  </r>
  <r>
    <x v="0"/>
    <x v="4"/>
    <x v="374"/>
    <x v="643"/>
    <x v="9"/>
    <x v="4"/>
    <x v="621"/>
    <x v="962"/>
    <x v="3"/>
    <n v="4"/>
    <x v="1"/>
  </r>
  <r>
    <x v="0"/>
    <x v="4"/>
    <x v="374"/>
    <x v="643"/>
    <x v="13"/>
    <x v="4"/>
    <x v="683"/>
    <x v="333"/>
    <x v="3"/>
    <n v="4"/>
    <x v="1"/>
  </r>
  <r>
    <x v="0"/>
    <x v="4"/>
    <x v="374"/>
    <x v="643"/>
    <x v="8"/>
    <x v="0"/>
    <x v="684"/>
    <x v="658"/>
    <x v="3"/>
    <n v="4"/>
    <x v="1"/>
  </r>
  <r>
    <x v="0"/>
    <x v="4"/>
    <x v="374"/>
    <x v="643"/>
    <x v="7"/>
    <x v="0"/>
    <x v="653"/>
    <x v="963"/>
    <x v="3"/>
    <n v="4"/>
    <x v="1"/>
  </r>
  <r>
    <x v="0"/>
    <x v="5"/>
    <x v="375"/>
    <x v="644"/>
    <x v="15"/>
    <x v="0"/>
    <x v="685"/>
    <x v="334"/>
    <x v="8"/>
    <n v="4"/>
    <x v="1"/>
  </r>
  <r>
    <x v="0"/>
    <x v="70"/>
    <x v="375"/>
    <x v="645"/>
    <x v="15"/>
    <x v="4"/>
    <x v="686"/>
    <x v="964"/>
    <x v="8"/>
    <n v="4"/>
    <x v="1"/>
  </r>
  <r>
    <x v="0"/>
    <x v="70"/>
    <x v="375"/>
    <x v="645"/>
    <x v="13"/>
    <x v="4"/>
    <x v="281"/>
    <x v="91"/>
    <x v="8"/>
    <n v="4"/>
    <x v="1"/>
  </r>
  <r>
    <x v="0"/>
    <x v="5"/>
    <x v="375"/>
    <x v="644"/>
    <x v="11"/>
    <x v="0"/>
    <x v="687"/>
    <x v="519"/>
    <x v="8"/>
    <s v="NA"/>
    <x v="0"/>
  </r>
  <r>
    <x v="0"/>
    <x v="70"/>
    <x v="375"/>
    <x v="645"/>
    <x v="11"/>
    <x v="4"/>
    <x v="688"/>
    <x v="965"/>
    <x v="8"/>
    <n v="4"/>
    <x v="1"/>
  </r>
  <r>
    <x v="0"/>
    <x v="70"/>
    <x v="375"/>
    <x v="646"/>
    <x v="18"/>
    <x v="4"/>
    <x v="689"/>
    <x v="4"/>
    <x v="7"/>
    <n v="3"/>
    <x v="1"/>
  </r>
  <r>
    <x v="0"/>
    <x v="5"/>
    <x v="375"/>
    <x v="647"/>
    <x v="22"/>
    <x v="1"/>
    <x v="119"/>
    <x v="132"/>
    <x v="8"/>
    <n v="4"/>
    <x v="1"/>
  </r>
  <r>
    <x v="0"/>
    <x v="70"/>
    <x v="375"/>
    <x v="648"/>
    <x v="5"/>
    <x v="3"/>
    <x v="690"/>
    <x v="431"/>
    <x v="0"/>
    <s v="NA"/>
    <x v="0"/>
  </r>
  <r>
    <x v="0"/>
    <x v="5"/>
    <x v="375"/>
    <x v="644"/>
    <x v="29"/>
    <x v="0"/>
    <x v="627"/>
    <x v="966"/>
    <x v="8"/>
    <n v="4"/>
    <x v="1"/>
  </r>
  <r>
    <x v="0"/>
    <x v="70"/>
    <x v="375"/>
    <x v="649"/>
    <x v="39"/>
    <x v="1"/>
    <x v="83"/>
    <x v="967"/>
    <x v="7"/>
    <n v="3"/>
    <x v="1"/>
  </r>
  <r>
    <x v="0"/>
    <x v="5"/>
    <x v="375"/>
    <x v="647"/>
    <x v="39"/>
    <x v="0"/>
    <x v="174"/>
    <x v="968"/>
    <x v="8"/>
    <n v="4"/>
    <x v="1"/>
  </r>
  <r>
    <x v="0"/>
    <x v="5"/>
    <x v="375"/>
    <x v="644"/>
    <x v="8"/>
    <x v="0"/>
    <x v="102"/>
    <x v="734"/>
    <x v="8"/>
    <n v="4"/>
    <x v="1"/>
  </r>
  <r>
    <x v="0"/>
    <x v="5"/>
    <x v="375"/>
    <x v="647"/>
    <x v="19"/>
    <x v="1"/>
    <x v="0"/>
    <x v="969"/>
    <x v="8"/>
    <n v="4"/>
    <x v="1"/>
  </r>
  <r>
    <x v="0"/>
    <x v="0"/>
    <x v="376"/>
    <x v="650"/>
    <x v="6"/>
    <x v="4"/>
    <x v="691"/>
    <x v="970"/>
    <x v="0"/>
    <s v="NA"/>
    <x v="0"/>
  </r>
  <r>
    <x v="0"/>
    <x v="0"/>
    <x v="376"/>
    <x v="651"/>
    <x v="2"/>
    <x v="3"/>
    <x v="273"/>
    <x v="971"/>
    <x v="0"/>
    <s v="NA"/>
    <x v="0"/>
  </r>
  <r>
    <x v="0"/>
    <x v="0"/>
    <x v="376"/>
    <x v="651"/>
    <x v="6"/>
    <x v="3"/>
    <x v="692"/>
    <x v="332"/>
    <x v="0"/>
    <s v="NA"/>
    <x v="0"/>
  </r>
  <r>
    <x v="0"/>
    <x v="0"/>
    <x v="376"/>
    <x v="651"/>
    <x v="0"/>
    <x v="1"/>
    <x v="658"/>
    <x v="28"/>
    <x v="0"/>
    <s v="NA"/>
    <x v="0"/>
  </r>
  <r>
    <x v="0"/>
    <x v="0"/>
    <x v="376"/>
    <x v="652"/>
    <x v="6"/>
    <x v="5"/>
    <x v="81"/>
    <x v="972"/>
    <x v="0"/>
    <s v="NA"/>
    <x v="0"/>
  </r>
  <r>
    <x v="0"/>
    <x v="5"/>
    <x v="377"/>
    <x v="653"/>
    <x v="4"/>
    <x v="4"/>
    <x v="693"/>
    <x v="45"/>
    <x v="8"/>
    <n v="4"/>
    <x v="1"/>
  </r>
  <r>
    <x v="0"/>
    <x v="5"/>
    <x v="377"/>
    <x v="653"/>
    <x v="8"/>
    <x v="0"/>
    <x v="464"/>
    <x v="973"/>
    <x v="8"/>
    <n v="4"/>
    <x v="1"/>
  </r>
  <r>
    <x v="0"/>
    <x v="5"/>
    <x v="377"/>
    <x v="653"/>
    <x v="5"/>
    <x v="4"/>
    <x v="694"/>
    <x v="974"/>
    <x v="8"/>
    <s v="NA"/>
    <x v="0"/>
  </r>
  <r>
    <x v="0"/>
    <x v="5"/>
    <x v="377"/>
    <x v="653"/>
    <x v="5"/>
    <x v="4"/>
    <x v="694"/>
    <x v="974"/>
    <x v="8"/>
    <n v="4"/>
    <x v="1"/>
  </r>
  <r>
    <x v="0"/>
    <x v="5"/>
    <x v="377"/>
    <x v="653"/>
    <x v="3"/>
    <x v="0"/>
    <x v="495"/>
    <x v="205"/>
    <x v="8"/>
    <s v="NA"/>
    <x v="0"/>
  </r>
  <r>
    <x v="0"/>
    <x v="5"/>
    <x v="377"/>
    <x v="654"/>
    <x v="7"/>
    <x v="3"/>
    <x v="78"/>
    <x v="435"/>
    <x v="8"/>
    <n v="4"/>
    <x v="1"/>
  </r>
  <r>
    <x v="0"/>
    <x v="5"/>
    <x v="377"/>
    <x v="655"/>
    <x v="1"/>
    <x v="0"/>
    <x v="135"/>
    <x v="975"/>
    <x v="8"/>
    <n v="4"/>
    <x v="1"/>
  </r>
  <r>
    <x v="0"/>
    <x v="42"/>
    <x v="378"/>
    <x v="656"/>
    <x v="0"/>
    <x v="4"/>
    <x v="329"/>
    <x v="258"/>
    <x v="0"/>
    <s v="NA"/>
    <x v="0"/>
  </r>
  <r>
    <x v="0"/>
    <x v="63"/>
    <x v="379"/>
    <x v="2"/>
    <x v="16"/>
    <x v="3"/>
    <x v="695"/>
    <x v="875"/>
    <x v="3"/>
    <s v="NA"/>
    <x v="0"/>
  </r>
  <r>
    <x v="0"/>
    <x v="18"/>
    <x v="380"/>
    <x v="657"/>
    <x v="6"/>
    <x v="0"/>
    <x v="188"/>
    <x v="916"/>
    <x v="16"/>
    <s v="NA"/>
    <x v="0"/>
  </r>
  <r>
    <x v="0"/>
    <x v="7"/>
    <x v="380"/>
    <x v="658"/>
    <x v="6"/>
    <x v="0"/>
    <x v="13"/>
    <x v="976"/>
    <x v="11"/>
    <n v="3"/>
    <x v="1"/>
  </r>
  <r>
    <x v="0"/>
    <x v="4"/>
    <x v="380"/>
    <x v="659"/>
    <x v="10"/>
    <x v="0"/>
    <x v="86"/>
    <x v="371"/>
    <x v="3"/>
    <n v="4"/>
    <x v="1"/>
  </r>
  <r>
    <x v="0"/>
    <x v="5"/>
    <x v="381"/>
    <x v="2"/>
    <x v="1"/>
    <x v="0"/>
    <x v="133"/>
    <x v="977"/>
    <x v="8"/>
    <n v="4"/>
    <x v="1"/>
  </r>
  <r>
    <x v="0"/>
    <x v="5"/>
    <x v="381"/>
    <x v="2"/>
    <x v="20"/>
    <x v="0"/>
    <x v="88"/>
    <x v="978"/>
    <x v="8"/>
    <n v="4"/>
    <x v="1"/>
  </r>
  <r>
    <x v="0"/>
    <x v="8"/>
    <x v="382"/>
    <x v="660"/>
    <x v="7"/>
    <x v="4"/>
    <x v="579"/>
    <x v="454"/>
    <x v="12"/>
    <n v="2"/>
    <x v="1"/>
  </r>
  <r>
    <x v="0"/>
    <x v="8"/>
    <x v="382"/>
    <x v="660"/>
    <x v="1"/>
    <x v="4"/>
    <x v="696"/>
    <x v="574"/>
    <x v="12"/>
    <n v="2"/>
    <x v="1"/>
  </r>
  <r>
    <x v="0"/>
    <x v="8"/>
    <x v="382"/>
    <x v="661"/>
    <x v="8"/>
    <x v="3"/>
    <x v="398"/>
    <x v="979"/>
    <x v="12"/>
    <n v="2"/>
    <x v="1"/>
  </r>
  <r>
    <x v="0"/>
    <x v="8"/>
    <x v="382"/>
    <x v="662"/>
    <x v="18"/>
    <x v="1"/>
    <x v="157"/>
    <x v="74"/>
    <x v="12"/>
    <n v="2"/>
    <x v="1"/>
  </r>
  <r>
    <x v="0"/>
    <x v="8"/>
    <x v="382"/>
    <x v="661"/>
    <x v="10"/>
    <x v="0"/>
    <x v="429"/>
    <x v="979"/>
    <x v="12"/>
    <s v="NA"/>
    <x v="0"/>
  </r>
  <r>
    <x v="0"/>
    <x v="8"/>
    <x v="382"/>
    <x v="662"/>
    <x v="16"/>
    <x v="1"/>
    <x v="160"/>
    <x v="494"/>
    <x v="12"/>
    <n v="2"/>
    <x v="1"/>
  </r>
  <r>
    <x v="0"/>
    <x v="8"/>
    <x v="382"/>
    <x v="663"/>
    <x v="15"/>
    <x v="2"/>
    <x v="340"/>
    <x v="583"/>
    <x v="12"/>
    <n v="2"/>
    <x v="1"/>
  </r>
  <r>
    <x v="0"/>
    <x v="8"/>
    <x v="382"/>
    <x v="662"/>
    <x v="13"/>
    <x v="5"/>
    <x v="133"/>
    <x v="268"/>
    <x v="12"/>
    <n v="2"/>
    <x v="1"/>
  </r>
  <r>
    <x v="0"/>
    <x v="8"/>
    <x v="382"/>
    <x v="661"/>
    <x v="1"/>
    <x v="3"/>
    <x v="37"/>
    <x v="980"/>
    <x v="12"/>
    <n v="2"/>
    <x v="1"/>
  </r>
  <r>
    <x v="0"/>
    <x v="8"/>
    <x v="382"/>
    <x v="661"/>
    <x v="3"/>
    <x v="3"/>
    <x v="218"/>
    <x v="981"/>
    <x v="12"/>
    <n v="2"/>
    <x v="1"/>
  </r>
  <r>
    <x v="0"/>
    <x v="8"/>
    <x v="382"/>
    <x v="663"/>
    <x v="5"/>
    <x v="5"/>
    <x v="102"/>
    <x v="982"/>
    <x v="12"/>
    <n v="2"/>
    <x v="1"/>
  </r>
  <r>
    <x v="0"/>
    <x v="47"/>
    <x v="382"/>
    <x v="664"/>
    <x v="12"/>
    <x v="2"/>
    <x v="101"/>
    <x v="167"/>
    <x v="13"/>
    <n v="2"/>
    <x v="1"/>
  </r>
  <r>
    <x v="0"/>
    <x v="5"/>
    <x v="383"/>
    <x v="386"/>
    <x v="4"/>
    <x v="4"/>
    <x v="697"/>
    <x v="983"/>
    <x v="8"/>
    <n v="4"/>
    <x v="1"/>
  </r>
  <r>
    <x v="0"/>
    <x v="5"/>
    <x v="383"/>
    <x v="386"/>
    <x v="10"/>
    <x v="4"/>
    <x v="698"/>
    <x v="231"/>
    <x v="8"/>
    <n v="4"/>
    <x v="1"/>
  </r>
  <r>
    <x v="0"/>
    <x v="5"/>
    <x v="383"/>
    <x v="665"/>
    <x v="11"/>
    <x v="0"/>
    <x v="203"/>
    <x v="984"/>
    <x v="8"/>
    <n v="4"/>
    <x v="1"/>
  </r>
  <r>
    <x v="0"/>
    <x v="5"/>
    <x v="383"/>
    <x v="665"/>
    <x v="5"/>
    <x v="3"/>
    <x v="288"/>
    <x v="281"/>
    <x v="8"/>
    <n v="4"/>
    <x v="1"/>
  </r>
  <r>
    <x v="0"/>
    <x v="5"/>
    <x v="383"/>
    <x v="666"/>
    <x v="1"/>
    <x v="0"/>
    <x v="699"/>
    <x v="28"/>
    <x v="7"/>
    <n v="3"/>
    <x v="1"/>
  </r>
  <r>
    <x v="0"/>
    <x v="5"/>
    <x v="383"/>
    <x v="666"/>
    <x v="7"/>
    <x v="3"/>
    <x v="366"/>
    <x v="985"/>
    <x v="7"/>
    <n v="3"/>
    <x v="1"/>
  </r>
  <r>
    <x v="0"/>
    <x v="5"/>
    <x v="383"/>
    <x v="666"/>
    <x v="8"/>
    <x v="0"/>
    <x v="379"/>
    <x v="986"/>
    <x v="7"/>
    <n v="3"/>
    <x v="1"/>
  </r>
  <r>
    <x v="0"/>
    <x v="5"/>
    <x v="383"/>
    <x v="665"/>
    <x v="4"/>
    <x v="3"/>
    <x v="72"/>
    <x v="382"/>
    <x v="8"/>
    <n v="4"/>
    <x v="1"/>
  </r>
  <r>
    <x v="0"/>
    <x v="5"/>
    <x v="383"/>
    <x v="666"/>
    <x v="3"/>
    <x v="0"/>
    <x v="265"/>
    <x v="987"/>
    <x v="7"/>
    <n v="3"/>
    <x v="1"/>
  </r>
  <r>
    <x v="0"/>
    <x v="5"/>
    <x v="383"/>
    <x v="666"/>
    <x v="10"/>
    <x v="0"/>
    <x v="148"/>
    <x v="988"/>
    <x v="7"/>
    <n v="3"/>
    <x v="1"/>
  </r>
  <r>
    <x v="0"/>
    <x v="5"/>
    <x v="383"/>
    <x v="666"/>
    <x v="2"/>
    <x v="3"/>
    <x v="654"/>
    <x v="361"/>
    <x v="7"/>
    <n v="3"/>
    <x v="1"/>
  </r>
  <r>
    <x v="0"/>
    <x v="5"/>
    <x v="383"/>
    <x v="666"/>
    <x v="5"/>
    <x v="0"/>
    <x v="97"/>
    <x v="302"/>
    <x v="7"/>
    <n v="3"/>
    <x v="1"/>
  </r>
  <r>
    <x v="0"/>
    <x v="5"/>
    <x v="383"/>
    <x v="665"/>
    <x v="10"/>
    <x v="3"/>
    <x v="100"/>
    <x v="85"/>
    <x v="8"/>
    <n v="4"/>
    <x v="1"/>
  </r>
  <r>
    <x v="0"/>
    <x v="5"/>
    <x v="384"/>
    <x v="386"/>
    <x v="16"/>
    <x v="0"/>
    <x v="700"/>
    <x v="338"/>
    <x v="8"/>
    <n v="4"/>
    <x v="1"/>
  </r>
  <r>
    <x v="0"/>
    <x v="5"/>
    <x v="384"/>
    <x v="386"/>
    <x v="9"/>
    <x v="3"/>
    <x v="701"/>
    <x v="989"/>
    <x v="8"/>
    <n v="4"/>
    <x v="1"/>
  </r>
  <r>
    <x v="0"/>
    <x v="5"/>
    <x v="384"/>
    <x v="386"/>
    <x v="11"/>
    <x v="3"/>
    <x v="702"/>
    <x v="362"/>
    <x v="8"/>
    <n v="4"/>
    <x v="1"/>
  </r>
  <r>
    <x v="0"/>
    <x v="5"/>
    <x v="384"/>
    <x v="386"/>
    <x v="4"/>
    <x v="1"/>
    <x v="703"/>
    <x v="706"/>
    <x v="8"/>
    <n v="4"/>
    <x v="1"/>
  </r>
  <r>
    <x v="0"/>
    <x v="5"/>
    <x v="384"/>
    <x v="386"/>
    <x v="5"/>
    <x v="1"/>
    <x v="704"/>
    <x v="238"/>
    <x v="8"/>
    <n v="4"/>
    <x v="1"/>
  </r>
  <r>
    <x v="0"/>
    <x v="5"/>
    <x v="384"/>
    <x v="667"/>
    <x v="8"/>
    <x v="4"/>
    <x v="705"/>
    <x v="458"/>
    <x v="8"/>
    <n v="4"/>
    <x v="1"/>
  </r>
  <r>
    <x v="0"/>
    <x v="5"/>
    <x v="384"/>
    <x v="386"/>
    <x v="10"/>
    <x v="3"/>
    <x v="260"/>
    <x v="990"/>
    <x v="8"/>
    <n v="4"/>
    <x v="1"/>
  </r>
  <r>
    <x v="0"/>
    <x v="5"/>
    <x v="384"/>
    <x v="668"/>
    <x v="4"/>
    <x v="1"/>
    <x v="706"/>
    <x v="991"/>
    <x v="8"/>
    <n v="4"/>
    <x v="1"/>
  </r>
  <r>
    <x v="0"/>
    <x v="5"/>
    <x v="384"/>
    <x v="666"/>
    <x v="2"/>
    <x v="0"/>
    <x v="362"/>
    <x v="992"/>
    <x v="7"/>
    <n v="3"/>
    <x v="1"/>
  </r>
  <r>
    <x v="0"/>
    <x v="5"/>
    <x v="384"/>
    <x v="666"/>
    <x v="7"/>
    <x v="4"/>
    <x v="602"/>
    <x v="787"/>
    <x v="7"/>
    <n v="3"/>
    <x v="1"/>
  </r>
  <r>
    <x v="0"/>
    <x v="5"/>
    <x v="384"/>
    <x v="666"/>
    <x v="7"/>
    <x v="4"/>
    <x v="602"/>
    <x v="787"/>
    <x v="7"/>
    <s v="NA"/>
    <x v="0"/>
  </r>
  <r>
    <x v="0"/>
    <x v="5"/>
    <x v="384"/>
    <x v="668"/>
    <x v="5"/>
    <x v="1"/>
    <x v="673"/>
    <x v="993"/>
    <x v="8"/>
    <n v="4"/>
    <x v="1"/>
  </r>
  <r>
    <x v="0"/>
    <x v="5"/>
    <x v="384"/>
    <x v="668"/>
    <x v="9"/>
    <x v="3"/>
    <x v="295"/>
    <x v="994"/>
    <x v="8"/>
    <n v="4"/>
    <x v="1"/>
  </r>
  <r>
    <x v="0"/>
    <x v="5"/>
    <x v="384"/>
    <x v="669"/>
    <x v="16"/>
    <x v="5"/>
    <x v="707"/>
    <x v="995"/>
    <x v="8"/>
    <n v="4"/>
    <x v="1"/>
  </r>
  <r>
    <x v="0"/>
    <x v="5"/>
    <x v="384"/>
    <x v="668"/>
    <x v="16"/>
    <x v="1"/>
    <x v="44"/>
    <x v="78"/>
    <x v="8"/>
    <n v="4"/>
    <x v="1"/>
  </r>
  <r>
    <x v="0"/>
    <x v="5"/>
    <x v="384"/>
    <x v="668"/>
    <x v="8"/>
    <x v="3"/>
    <x v="125"/>
    <x v="996"/>
    <x v="8"/>
    <n v="4"/>
    <x v="1"/>
  </r>
  <r>
    <x v="0"/>
    <x v="5"/>
    <x v="384"/>
    <x v="386"/>
    <x v="8"/>
    <x v="3"/>
    <x v="160"/>
    <x v="402"/>
    <x v="8"/>
    <n v="4"/>
    <x v="1"/>
  </r>
  <r>
    <x v="0"/>
    <x v="5"/>
    <x v="384"/>
    <x v="669"/>
    <x v="18"/>
    <x v="2"/>
    <x v="252"/>
    <x v="997"/>
    <x v="8"/>
    <n v="4"/>
    <x v="1"/>
  </r>
  <r>
    <x v="0"/>
    <x v="5"/>
    <x v="384"/>
    <x v="668"/>
    <x v="10"/>
    <x v="2"/>
    <x v="294"/>
    <x v="389"/>
    <x v="8"/>
    <n v="4"/>
    <x v="1"/>
  </r>
  <r>
    <x v="0"/>
    <x v="5"/>
    <x v="384"/>
    <x v="670"/>
    <x v="4"/>
    <x v="1"/>
    <x v="174"/>
    <x v="998"/>
    <x v="7"/>
    <n v="3"/>
    <x v="1"/>
  </r>
  <r>
    <x v="0"/>
    <x v="5"/>
    <x v="384"/>
    <x v="301"/>
    <x v="5"/>
    <x v="1"/>
    <x v="42"/>
    <x v="999"/>
    <x v="8"/>
    <n v="4"/>
    <x v="1"/>
  </r>
  <r>
    <x v="0"/>
    <x v="5"/>
    <x v="384"/>
    <x v="666"/>
    <x v="6"/>
    <x v="3"/>
    <x v="89"/>
    <x v="1000"/>
    <x v="7"/>
    <n v="3"/>
    <x v="1"/>
  </r>
  <r>
    <x v="0"/>
    <x v="1"/>
    <x v="385"/>
    <x v="671"/>
    <x v="3"/>
    <x v="0"/>
    <x v="10"/>
    <x v="590"/>
    <x v="1"/>
    <s v="NA"/>
    <x v="0"/>
  </r>
  <r>
    <x v="0"/>
    <x v="8"/>
    <x v="386"/>
    <x v="672"/>
    <x v="1"/>
    <x v="0"/>
    <x v="89"/>
    <x v="204"/>
    <x v="12"/>
    <n v="2"/>
    <x v="1"/>
  </r>
  <r>
    <x v="0"/>
    <x v="22"/>
    <x v="387"/>
    <x v="2"/>
    <x v="3"/>
    <x v="0"/>
    <x v="127"/>
    <x v="1001"/>
    <x v="3"/>
    <n v="4"/>
    <x v="1"/>
  </r>
  <r>
    <x v="0"/>
    <x v="22"/>
    <x v="387"/>
    <x v="2"/>
    <x v="7"/>
    <x v="0"/>
    <x v="89"/>
    <x v="202"/>
    <x v="3"/>
    <n v="4"/>
    <x v="1"/>
  </r>
  <r>
    <x v="0"/>
    <x v="31"/>
    <x v="388"/>
    <x v="673"/>
    <x v="6"/>
    <x v="3"/>
    <x v="708"/>
    <x v="335"/>
    <x v="20"/>
    <n v="5"/>
    <x v="1"/>
  </r>
  <r>
    <x v="0"/>
    <x v="49"/>
    <x v="389"/>
    <x v="674"/>
    <x v="2"/>
    <x v="3"/>
    <x v="42"/>
    <x v="1002"/>
    <x v="3"/>
    <n v="4"/>
    <x v="1"/>
  </r>
  <r>
    <x v="0"/>
    <x v="15"/>
    <x v="390"/>
    <x v="675"/>
    <x v="25"/>
    <x v="3"/>
    <x v="133"/>
    <x v="1003"/>
    <x v="14"/>
    <n v="4"/>
    <x v="1"/>
  </r>
  <r>
    <x v="0"/>
    <x v="27"/>
    <x v="390"/>
    <x v="676"/>
    <x v="25"/>
    <x v="1"/>
    <x v="78"/>
    <x v="1004"/>
    <x v="14"/>
    <n v="4"/>
    <x v="1"/>
  </r>
  <r>
    <x v="0"/>
    <x v="12"/>
    <x v="390"/>
    <x v="677"/>
    <x v="25"/>
    <x v="3"/>
    <x v="136"/>
    <x v="1005"/>
    <x v="14"/>
    <n v="4"/>
    <x v="1"/>
  </r>
  <r>
    <x v="0"/>
    <x v="45"/>
    <x v="390"/>
    <x v="678"/>
    <x v="25"/>
    <x v="0"/>
    <x v="136"/>
    <x v="155"/>
    <x v="14"/>
    <n v="4"/>
    <x v="1"/>
  </r>
  <r>
    <x v="0"/>
    <x v="13"/>
    <x v="391"/>
    <x v="679"/>
    <x v="25"/>
    <x v="3"/>
    <x v="173"/>
    <x v="1006"/>
    <x v="14"/>
    <n v="4"/>
    <x v="1"/>
  </r>
  <r>
    <x v="0"/>
    <x v="13"/>
    <x v="391"/>
    <x v="680"/>
    <x v="25"/>
    <x v="1"/>
    <x v="54"/>
    <x v="1007"/>
    <x v="14"/>
    <n v="4"/>
    <x v="1"/>
  </r>
  <r>
    <x v="0"/>
    <x v="68"/>
    <x v="392"/>
    <x v="681"/>
    <x v="3"/>
    <x v="0"/>
    <x v="101"/>
    <x v="690"/>
    <x v="3"/>
    <n v="4"/>
    <x v="1"/>
  </r>
  <r>
    <x v="0"/>
    <x v="1"/>
    <x v="393"/>
    <x v="682"/>
    <x v="7"/>
    <x v="0"/>
    <x v="137"/>
    <x v="9"/>
    <x v="1"/>
    <n v="5"/>
    <x v="1"/>
  </r>
  <r>
    <x v="0"/>
    <x v="6"/>
    <x v="394"/>
    <x v="683"/>
    <x v="5"/>
    <x v="3"/>
    <x v="75"/>
    <x v="391"/>
    <x v="10"/>
    <n v="4"/>
    <x v="1"/>
  </r>
  <r>
    <x v="0"/>
    <x v="6"/>
    <x v="394"/>
    <x v="683"/>
    <x v="13"/>
    <x v="0"/>
    <x v="36"/>
    <x v="1008"/>
    <x v="10"/>
    <n v="4"/>
    <x v="1"/>
  </r>
  <r>
    <x v="0"/>
    <x v="13"/>
    <x v="395"/>
    <x v="684"/>
    <x v="25"/>
    <x v="0"/>
    <x v="135"/>
    <x v="310"/>
    <x v="14"/>
    <n v="4"/>
    <x v="1"/>
  </r>
  <r>
    <x v="0"/>
    <x v="7"/>
    <x v="396"/>
    <x v="685"/>
    <x v="36"/>
    <x v="0"/>
    <x v="102"/>
    <x v="1009"/>
    <x v="11"/>
    <n v="3"/>
    <x v="1"/>
  </r>
  <r>
    <x v="0"/>
    <x v="6"/>
    <x v="397"/>
    <x v="686"/>
    <x v="13"/>
    <x v="3"/>
    <x v="340"/>
    <x v="1010"/>
    <x v="10"/>
    <n v="4"/>
    <x v="1"/>
  </r>
  <r>
    <x v="0"/>
    <x v="6"/>
    <x v="397"/>
    <x v="686"/>
    <x v="18"/>
    <x v="1"/>
    <x v="134"/>
    <x v="1011"/>
    <x v="10"/>
    <n v="4"/>
    <x v="1"/>
  </r>
  <r>
    <x v="0"/>
    <x v="6"/>
    <x v="398"/>
    <x v="687"/>
    <x v="10"/>
    <x v="0"/>
    <x v="310"/>
    <x v="117"/>
    <x v="10"/>
    <n v="4"/>
    <x v="1"/>
  </r>
  <r>
    <x v="0"/>
    <x v="6"/>
    <x v="398"/>
    <x v="688"/>
    <x v="6"/>
    <x v="0"/>
    <x v="351"/>
    <x v="737"/>
    <x v="0"/>
    <s v="NA"/>
    <x v="0"/>
  </r>
  <r>
    <x v="0"/>
    <x v="6"/>
    <x v="398"/>
    <x v="689"/>
    <x v="2"/>
    <x v="0"/>
    <x v="46"/>
    <x v="1012"/>
    <x v="0"/>
    <s v="NA"/>
    <x v="0"/>
  </r>
  <r>
    <x v="0"/>
    <x v="6"/>
    <x v="398"/>
    <x v="688"/>
    <x v="0"/>
    <x v="0"/>
    <x v="173"/>
    <x v="421"/>
    <x v="0"/>
    <s v="NA"/>
    <x v="0"/>
  </r>
  <r>
    <x v="0"/>
    <x v="6"/>
    <x v="398"/>
    <x v="687"/>
    <x v="8"/>
    <x v="0"/>
    <x v="133"/>
    <x v="117"/>
    <x v="10"/>
    <n v="4"/>
    <x v="1"/>
  </r>
  <r>
    <x v="0"/>
    <x v="6"/>
    <x v="398"/>
    <x v="689"/>
    <x v="6"/>
    <x v="0"/>
    <x v="77"/>
    <x v="22"/>
    <x v="0"/>
    <s v="NA"/>
    <x v="0"/>
  </r>
  <r>
    <x v="0"/>
    <x v="6"/>
    <x v="398"/>
    <x v="687"/>
    <x v="1"/>
    <x v="0"/>
    <x v="144"/>
    <x v="375"/>
    <x v="10"/>
    <n v="4"/>
    <x v="1"/>
  </r>
  <r>
    <x v="0"/>
    <x v="6"/>
    <x v="398"/>
    <x v="690"/>
    <x v="2"/>
    <x v="3"/>
    <x v="0"/>
    <x v="425"/>
    <x v="10"/>
    <n v="4"/>
    <x v="1"/>
  </r>
  <r>
    <x v="0"/>
    <x v="6"/>
    <x v="398"/>
    <x v="691"/>
    <x v="7"/>
    <x v="1"/>
    <x v="39"/>
    <x v="1013"/>
    <x v="10"/>
    <n v="4"/>
    <x v="1"/>
  </r>
  <r>
    <x v="0"/>
    <x v="42"/>
    <x v="399"/>
    <x v="692"/>
    <x v="2"/>
    <x v="0"/>
    <x v="102"/>
    <x v="1014"/>
    <x v="0"/>
    <s v="NA"/>
    <x v="0"/>
  </r>
  <r>
    <x v="0"/>
    <x v="66"/>
    <x v="399"/>
    <x v="693"/>
    <x v="7"/>
    <x v="0"/>
    <x v="82"/>
    <x v="204"/>
    <x v="0"/>
    <s v="NA"/>
    <x v="0"/>
  </r>
  <r>
    <x v="0"/>
    <x v="42"/>
    <x v="399"/>
    <x v="692"/>
    <x v="7"/>
    <x v="0"/>
    <x v="38"/>
    <x v="1015"/>
    <x v="0"/>
    <s v="NA"/>
    <x v="0"/>
  </r>
  <r>
    <x v="0"/>
    <x v="1"/>
    <x v="400"/>
    <x v="694"/>
    <x v="7"/>
    <x v="4"/>
    <x v="709"/>
    <x v="310"/>
    <x v="1"/>
    <n v="5"/>
    <x v="1"/>
  </r>
  <r>
    <x v="0"/>
    <x v="1"/>
    <x v="400"/>
    <x v="694"/>
    <x v="2"/>
    <x v="4"/>
    <x v="710"/>
    <x v="240"/>
    <x v="1"/>
    <n v="5"/>
    <x v="1"/>
  </r>
  <r>
    <x v="0"/>
    <x v="1"/>
    <x v="400"/>
    <x v="694"/>
    <x v="1"/>
    <x v="4"/>
    <x v="431"/>
    <x v="1016"/>
    <x v="1"/>
    <s v="NA"/>
    <x v="0"/>
  </r>
  <r>
    <x v="0"/>
    <x v="1"/>
    <x v="400"/>
    <x v="694"/>
    <x v="1"/>
    <x v="4"/>
    <x v="431"/>
    <x v="1016"/>
    <x v="1"/>
    <n v="5"/>
    <x v="1"/>
  </r>
  <r>
    <x v="0"/>
    <x v="1"/>
    <x v="400"/>
    <x v="2"/>
    <x v="1"/>
    <x v="0"/>
    <x v="161"/>
    <x v="1017"/>
    <x v="1"/>
    <n v="5"/>
    <x v="1"/>
  </r>
  <r>
    <x v="0"/>
    <x v="1"/>
    <x v="400"/>
    <x v="2"/>
    <x v="2"/>
    <x v="3"/>
    <x v="35"/>
    <x v="869"/>
    <x v="1"/>
    <n v="5"/>
    <x v="1"/>
  </r>
  <r>
    <x v="0"/>
    <x v="1"/>
    <x v="400"/>
    <x v="2"/>
    <x v="4"/>
    <x v="1"/>
    <x v="238"/>
    <x v="630"/>
    <x v="1"/>
    <n v="5"/>
    <x v="1"/>
  </r>
  <r>
    <x v="0"/>
    <x v="5"/>
    <x v="401"/>
    <x v="695"/>
    <x v="5"/>
    <x v="3"/>
    <x v="711"/>
    <x v="278"/>
    <x v="8"/>
    <n v="4"/>
    <x v="1"/>
  </r>
  <r>
    <x v="0"/>
    <x v="5"/>
    <x v="401"/>
    <x v="695"/>
    <x v="8"/>
    <x v="0"/>
    <x v="565"/>
    <x v="384"/>
    <x v="8"/>
    <n v="4"/>
    <x v="1"/>
  </r>
  <r>
    <x v="0"/>
    <x v="5"/>
    <x v="401"/>
    <x v="695"/>
    <x v="13"/>
    <x v="0"/>
    <x v="712"/>
    <x v="1018"/>
    <x v="8"/>
    <n v="4"/>
    <x v="1"/>
  </r>
  <r>
    <x v="0"/>
    <x v="5"/>
    <x v="401"/>
    <x v="695"/>
    <x v="1"/>
    <x v="3"/>
    <x v="713"/>
    <x v="1019"/>
    <x v="8"/>
    <n v="4"/>
    <x v="1"/>
  </r>
  <r>
    <x v="0"/>
    <x v="5"/>
    <x v="401"/>
    <x v="695"/>
    <x v="7"/>
    <x v="1"/>
    <x v="274"/>
    <x v="1020"/>
    <x v="8"/>
    <n v="4"/>
    <x v="1"/>
  </r>
  <r>
    <x v="0"/>
    <x v="5"/>
    <x v="401"/>
    <x v="695"/>
    <x v="2"/>
    <x v="0"/>
    <x v="172"/>
    <x v="307"/>
    <x v="8"/>
    <n v="4"/>
    <x v="1"/>
  </r>
  <r>
    <x v="0"/>
    <x v="5"/>
    <x v="402"/>
    <x v="302"/>
    <x v="4"/>
    <x v="4"/>
    <x v="380"/>
    <x v="873"/>
    <x v="8"/>
    <s v="NA"/>
    <x v="0"/>
  </r>
  <r>
    <x v="0"/>
    <x v="5"/>
    <x v="402"/>
    <x v="302"/>
    <x v="4"/>
    <x v="4"/>
    <x v="380"/>
    <x v="873"/>
    <x v="8"/>
    <n v="4"/>
    <x v="1"/>
  </r>
  <r>
    <x v="0"/>
    <x v="5"/>
    <x v="402"/>
    <x v="696"/>
    <x v="4"/>
    <x v="1"/>
    <x v="714"/>
    <x v="74"/>
    <x v="8"/>
    <n v="4"/>
    <x v="1"/>
  </r>
  <r>
    <x v="0"/>
    <x v="5"/>
    <x v="402"/>
    <x v="697"/>
    <x v="3"/>
    <x v="2"/>
    <x v="454"/>
    <x v="61"/>
    <x v="8"/>
    <n v="4"/>
    <x v="1"/>
  </r>
  <r>
    <x v="0"/>
    <x v="5"/>
    <x v="402"/>
    <x v="697"/>
    <x v="1"/>
    <x v="1"/>
    <x v="551"/>
    <x v="1021"/>
    <x v="8"/>
    <n v="4"/>
    <x v="1"/>
  </r>
  <r>
    <x v="0"/>
    <x v="5"/>
    <x v="402"/>
    <x v="696"/>
    <x v="10"/>
    <x v="3"/>
    <x v="333"/>
    <x v="1022"/>
    <x v="8"/>
    <n v="4"/>
    <x v="1"/>
  </r>
  <r>
    <x v="0"/>
    <x v="5"/>
    <x v="402"/>
    <x v="697"/>
    <x v="8"/>
    <x v="3"/>
    <x v="636"/>
    <x v="1021"/>
    <x v="8"/>
    <n v="4"/>
    <x v="1"/>
  </r>
  <r>
    <x v="0"/>
    <x v="5"/>
    <x v="402"/>
    <x v="697"/>
    <x v="4"/>
    <x v="3"/>
    <x v="629"/>
    <x v="386"/>
    <x v="8"/>
    <n v="4"/>
    <x v="1"/>
  </r>
  <r>
    <x v="0"/>
    <x v="5"/>
    <x v="402"/>
    <x v="696"/>
    <x v="3"/>
    <x v="1"/>
    <x v="715"/>
    <x v="1023"/>
    <x v="8"/>
    <n v="4"/>
    <x v="1"/>
  </r>
  <r>
    <x v="0"/>
    <x v="5"/>
    <x v="402"/>
    <x v="696"/>
    <x v="8"/>
    <x v="1"/>
    <x v="187"/>
    <x v="24"/>
    <x v="8"/>
    <n v="4"/>
    <x v="1"/>
  </r>
  <r>
    <x v="0"/>
    <x v="5"/>
    <x v="402"/>
    <x v="697"/>
    <x v="7"/>
    <x v="1"/>
    <x v="168"/>
    <x v="1024"/>
    <x v="8"/>
    <n v="4"/>
    <x v="1"/>
  </r>
  <r>
    <x v="0"/>
    <x v="5"/>
    <x v="402"/>
    <x v="697"/>
    <x v="2"/>
    <x v="1"/>
    <x v="143"/>
    <x v="1025"/>
    <x v="8"/>
    <n v="4"/>
    <x v="1"/>
  </r>
  <r>
    <x v="0"/>
    <x v="5"/>
    <x v="402"/>
    <x v="696"/>
    <x v="1"/>
    <x v="0"/>
    <x v="10"/>
    <x v="1026"/>
    <x v="8"/>
    <s v="NA"/>
    <x v="0"/>
  </r>
  <r>
    <x v="0"/>
    <x v="5"/>
    <x v="402"/>
    <x v="696"/>
    <x v="13"/>
    <x v="2"/>
    <x v="238"/>
    <x v="1027"/>
    <x v="8"/>
    <n v="4"/>
    <x v="1"/>
  </r>
  <r>
    <x v="0"/>
    <x v="5"/>
    <x v="402"/>
    <x v="696"/>
    <x v="7"/>
    <x v="2"/>
    <x v="135"/>
    <x v="1025"/>
    <x v="8"/>
    <n v="4"/>
    <x v="1"/>
  </r>
  <r>
    <x v="0"/>
    <x v="5"/>
    <x v="402"/>
    <x v="698"/>
    <x v="1"/>
    <x v="6"/>
    <x v="135"/>
    <x v="1028"/>
    <x v="8"/>
    <n v="4"/>
    <x v="1"/>
  </r>
  <r>
    <x v="0"/>
    <x v="5"/>
    <x v="402"/>
    <x v="697"/>
    <x v="23"/>
    <x v="2"/>
    <x v="147"/>
    <x v="1029"/>
    <x v="8"/>
    <n v="4"/>
    <x v="1"/>
  </r>
  <r>
    <x v="0"/>
    <x v="5"/>
    <x v="402"/>
    <x v="696"/>
    <x v="23"/>
    <x v="0"/>
    <x v="89"/>
    <x v="494"/>
    <x v="8"/>
    <n v="4"/>
    <x v="1"/>
  </r>
  <r>
    <x v="0"/>
    <x v="30"/>
    <x v="403"/>
    <x v="699"/>
    <x v="8"/>
    <x v="1"/>
    <x v="136"/>
    <x v="1030"/>
    <x v="3"/>
    <n v="4"/>
    <x v="1"/>
  </r>
  <r>
    <x v="0"/>
    <x v="70"/>
    <x v="404"/>
    <x v="700"/>
    <x v="8"/>
    <x v="0"/>
    <x v="699"/>
    <x v="590"/>
    <x v="8"/>
    <n v="4"/>
    <x v="1"/>
  </r>
  <r>
    <x v="0"/>
    <x v="49"/>
    <x v="405"/>
    <x v="2"/>
    <x v="13"/>
    <x v="3"/>
    <x v="39"/>
    <x v="1031"/>
    <x v="3"/>
    <n v="4"/>
    <x v="1"/>
  </r>
  <r>
    <x v="0"/>
    <x v="66"/>
    <x v="406"/>
    <x v="701"/>
    <x v="25"/>
    <x v="0"/>
    <x v="358"/>
    <x v="1032"/>
    <x v="0"/>
    <s v="NA"/>
    <x v="0"/>
  </r>
  <r>
    <x v="0"/>
    <x v="66"/>
    <x v="406"/>
    <x v="702"/>
    <x v="25"/>
    <x v="0"/>
    <x v="716"/>
    <x v="451"/>
    <x v="0"/>
    <s v="NA"/>
    <x v="0"/>
  </r>
  <r>
    <x v="0"/>
    <x v="70"/>
    <x v="407"/>
    <x v="703"/>
    <x v="9"/>
    <x v="0"/>
    <x v="434"/>
    <x v="257"/>
    <x v="8"/>
    <n v="4"/>
    <x v="1"/>
  </r>
  <r>
    <x v="0"/>
    <x v="70"/>
    <x v="407"/>
    <x v="208"/>
    <x v="8"/>
    <x v="0"/>
    <x v="102"/>
    <x v="1033"/>
    <x v="8"/>
    <n v="4"/>
    <x v="1"/>
  </r>
  <r>
    <x v="0"/>
    <x v="1"/>
    <x v="408"/>
    <x v="704"/>
    <x v="3"/>
    <x v="1"/>
    <x v="99"/>
    <x v="1034"/>
    <x v="4"/>
    <n v="4"/>
    <x v="2"/>
  </r>
  <r>
    <x v="0"/>
    <x v="1"/>
    <x v="408"/>
    <x v="705"/>
    <x v="7"/>
    <x v="0"/>
    <x v="235"/>
    <x v="56"/>
    <x v="1"/>
    <n v="5"/>
    <x v="1"/>
  </r>
  <r>
    <x v="0"/>
    <x v="1"/>
    <x v="409"/>
    <x v="706"/>
    <x v="8"/>
    <x v="0"/>
    <x v="681"/>
    <x v="360"/>
    <x v="1"/>
    <n v="5"/>
    <x v="1"/>
  </r>
  <r>
    <x v="0"/>
    <x v="1"/>
    <x v="409"/>
    <x v="706"/>
    <x v="1"/>
    <x v="0"/>
    <x v="69"/>
    <x v="614"/>
    <x v="1"/>
    <n v="5"/>
    <x v="1"/>
  </r>
  <r>
    <x v="0"/>
    <x v="63"/>
    <x v="409"/>
    <x v="707"/>
    <x v="3"/>
    <x v="0"/>
    <x v="147"/>
    <x v="1035"/>
    <x v="0"/>
    <s v="NA"/>
    <x v="0"/>
  </r>
  <r>
    <x v="0"/>
    <x v="5"/>
    <x v="409"/>
    <x v="708"/>
    <x v="2"/>
    <x v="0"/>
    <x v="38"/>
    <x v="1036"/>
    <x v="8"/>
    <n v="4"/>
    <x v="1"/>
  </r>
  <r>
    <x v="0"/>
    <x v="5"/>
    <x v="409"/>
    <x v="709"/>
    <x v="7"/>
    <x v="0"/>
    <x v="39"/>
    <x v="1037"/>
    <x v="8"/>
    <n v="4"/>
    <x v="1"/>
  </r>
  <r>
    <x v="0"/>
    <x v="63"/>
    <x v="409"/>
    <x v="707"/>
    <x v="1"/>
    <x v="2"/>
    <x v="136"/>
    <x v="1038"/>
    <x v="0"/>
    <s v="NA"/>
    <x v="0"/>
  </r>
  <r>
    <x v="0"/>
    <x v="31"/>
    <x v="410"/>
    <x v="710"/>
    <x v="3"/>
    <x v="0"/>
    <x v="52"/>
    <x v="1039"/>
    <x v="20"/>
    <s v="NA"/>
    <x v="0"/>
  </r>
  <r>
    <x v="0"/>
    <x v="49"/>
    <x v="411"/>
    <x v="711"/>
    <x v="10"/>
    <x v="0"/>
    <x v="131"/>
    <x v="503"/>
    <x v="3"/>
    <s v="NA"/>
    <x v="0"/>
  </r>
  <r>
    <x v="0"/>
    <x v="49"/>
    <x v="411"/>
    <x v="711"/>
    <x v="1"/>
    <x v="0"/>
    <x v="135"/>
    <x v="1040"/>
    <x v="3"/>
    <n v="4"/>
    <x v="1"/>
  </r>
  <r>
    <x v="0"/>
    <x v="49"/>
    <x v="411"/>
    <x v="712"/>
    <x v="11"/>
    <x v="3"/>
    <x v="0"/>
    <x v="1041"/>
    <x v="3"/>
    <n v="4"/>
    <x v="1"/>
  </r>
  <r>
    <x v="0"/>
    <x v="49"/>
    <x v="411"/>
    <x v="712"/>
    <x v="9"/>
    <x v="5"/>
    <x v="38"/>
    <x v="1042"/>
    <x v="3"/>
    <n v="4"/>
    <x v="1"/>
  </r>
  <r>
    <x v="0"/>
    <x v="7"/>
    <x v="412"/>
    <x v="713"/>
    <x v="0"/>
    <x v="4"/>
    <x v="717"/>
    <x v="1043"/>
    <x v="11"/>
    <n v="3"/>
    <x v="1"/>
  </r>
  <r>
    <x v="0"/>
    <x v="7"/>
    <x v="412"/>
    <x v="713"/>
    <x v="36"/>
    <x v="4"/>
    <x v="718"/>
    <x v="772"/>
    <x v="11"/>
    <n v="3"/>
    <x v="1"/>
  </r>
  <r>
    <x v="0"/>
    <x v="7"/>
    <x v="412"/>
    <x v="714"/>
    <x v="2"/>
    <x v="0"/>
    <x v="673"/>
    <x v="673"/>
    <x v="11"/>
    <s v="NA"/>
    <x v="0"/>
  </r>
  <r>
    <x v="0"/>
    <x v="7"/>
    <x v="412"/>
    <x v="714"/>
    <x v="6"/>
    <x v="0"/>
    <x v="86"/>
    <x v="231"/>
    <x v="11"/>
    <n v="3"/>
    <x v="1"/>
  </r>
  <r>
    <x v="0"/>
    <x v="1"/>
    <x v="413"/>
    <x v="715"/>
    <x v="1"/>
    <x v="1"/>
    <x v="69"/>
    <x v="760"/>
    <x v="1"/>
    <n v="5"/>
    <x v="1"/>
  </r>
  <r>
    <x v="0"/>
    <x v="1"/>
    <x v="413"/>
    <x v="716"/>
    <x v="3"/>
    <x v="0"/>
    <x v="278"/>
    <x v="361"/>
    <x v="1"/>
    <n v="5"/>
    <x v="1"/>
  </r>
  <r>
    <x v="0"/>
    <x v="1"/>
    <x v="413"/>
    <x v="716"/>
    <x v="2"/>
    <x v="3"/>
    <x v="175"/>
    <x v="393"/>
    <x v="1"/>
    <n v="5"/>
    <x v="1"/>
  </r>
  <r>
    <x v="0"/>
    <x v="1"/>
    <x v="413"/>
    <x v="717"/>
    <x v="4"/>
    <x v="5"/>
    <x v="135"/>
    <x v="1044"/>
    <x v="1"/>
    <n v="5"/>
    <x v="1"/>
  </r>
  <r>
    <x v="0"/>
    <x v="6"/>
    <x v="414"/>
    <x v="718"/>
    <x v="8"/>
    <x v="3"/>
    <x v="165"/>
    <x v="1045"/>
    <x v="10"/>
    <n v="4"/>
    <x v="1"/>
  </r>
  <r>
    <x v="0"/>
    <x v="6"/>
    <x v="414"/>
    <x v="719"/>
    <x v="8"/>
    <x v="0"/>
    <x v="35"/>
    <x v="1045"/>
    <x v="10"/>
    <n v="4"/>
    <x v="1"/>
  </r>
  <r>
    <x v="0"/>
    <x v="6"/>
    <x v="414"/>
    <x v="719"/>
    <x v="3"/>
    <x v="3"/>
    <x v="169"/>
    <x v="59"/>
    <x v="10"/>
    <n v="4"/>
    <x v="1"/>
  </r>
  <r>
    <x v="0"/>
    <x v="6"/>
    <x v="414"/>
    <x v="719"/>
    <x v="10"/>
    <x v="0"/>
    <x v="173"/>
    <x v="1046"/>
    <x v="10"/>
    <n v="4"/>
    <x v="1"/>
  </r>
  <r>
    <x v="0"/>
    <x v="6"/>
    <x v="414"/>
    <x v="720"/>
    <x v="7"/>
    <x v="0"/>
    <x v="278"/>
    <x v="390"/>
    <x v="0"/>
    <s v="NA"/>
    <x v="0"/>
  </r>
  <r>
    <x v="0"/>
    <x v="6"/>
    <x v="414"/>
    <x v="718"/>
    <x v="10"/>
    <x v="3"/>
    <x v="134"/>
    <x v="1045"/>
    <x v="10"/>
    <n v="4"/>
    <x v="1"/>
  </r>
  <r>
    <x v="0"/>
    <x v="6"/>
    <x v="414"/>
    <x v="719"/>
    <x v="5"/>
    <x v="0"/>
    <x v="13"/>
    <x v="1046"/>
    <x v="10"/>
    <n v="4"/>
    <x v="1"/>
  </r>
  <r>
    <x v="0"/>
    <x v="6"/>
    <x v="414"/>
    <x v="719"/>
    <x v="4"/>
    <x v="0"/>
    <x v="334"/>
    <x v="1046"/>
    <x v="10"/>
    <n v="4"/>
    <x v="1"/>
  </r>
  <r>
    <x v="0"/>
    <x v="6"/>
    <x v="414"/>
    <x v="719"/>
    <x v="7"/>
    <x v="0"/>
    <x v="102"/>
    <x v="193"/>
    <x v="10"/>
    <n v="4"/>
    <x v="1"/>
  </r>
  <r>
    <x v="0"/>
    <x v="6"/>
    <x v="414"/>
    <x v="718"/>
    <x v="1"/>
    <x v="2"/>
    <x v="0"/>
    <x v="1047"/>
    <x v="10"/>
    <n v="4"/>
    <x v="1"/>
  </r>
  <r>
    <x v="0"/>
    <x v="31"/>
    <x v="415"/>
    <x v="721"/>
    <x v="8"/>
    <x v="0"/>
    <x v="719"/>
    <x v="144"/>
    <x v="20"/>
    <n v="5"/>
    <x v="1"/>
  </r>
  <r>
    <x v="0"/>
    <x v="31"/>
    <x v="415"/>
    <x v="721"/>
    <x v="10"/>
    <x v="0"/>
    <x v="720"/>
    <x v="1048"/>
    <x v="20"/>
    <n v="5"/>
    <x v="1"/>
  </r>
  <r>
    <x v="0"/>
    <x v="31"/>
    <x v="415"/>
    <x v="721"/>
    <x v="1"/>
    <x v="3"/>
    <x v="721"/>
    <x v="1049"/>
    <x v="20"/>
    <n v="5"/>
    <x v="1"/>
  </r>
  <r>
    <x v="0"/>
    <x v="31"/>
    <x v="415"/>
    <x v="721"/>
    <x v="5"/>
    <x v="0"/>
    <x v="722"/>
    <x v="1050"/>
    <x v="20"/>
    <n v="5"/>
    <x v="1"/>
  </r>
  <r>
    <x v="0"/>
    <x v="31"/>
    <x v="415"/>
    <x v="721"/>
    <x v="7"/>
    <x v="3"/>
    <x v="547"/>
    <x v="56"/>
    <x v="20"/>
    <s v="NA"/>
    <x v="0"/>
  </r>
  <r>
    <x v="0"/>
    <x v="31"/>
    <x v="415"/>
    <x v="721"/>
    <x v="2"/>
    <x v="0"/>
    <x v="50"/>
    <x v="948"/>
    <x v="20"/>
    <s v="NA"/>
    <x v="0"/>
  </r>
  <r>
    <x v="0"/>
    <x v="31"/>
    <x v="415"/>
    <x v="722"/>
    <x v="1"/>
    <x v="5"/>
    <x v="368"/>
    <x v="925"/>
    <x v="20"/>
    <n v="5"/>
    <x v="1"/>
  </r>
  <r>
    <x v="0"/>
    <x v="31"/>
    <x v="415"/>
    <x v="722"/>
    <x v="7"/>
    <x v="2"/>
    <x v="148"/>
    <x v="1051"/>
    <x v="20"/>
    <n v="5"/>
    <x v="1"/>
  </r>
  <r>
    <x v="0"/>
    <x v="31"/>
    <x v="415"/>
    <x v="2"/>
    <x v="9"/>
    <x v="5"/>
    <x v="128"/>
    <x v="1052"/>
    <x v="20"/>
    <n v="5"/>
    <x v="1"/>
  </r>
  <r>
    <x v="0"/>
    <x v="31"/>
    <x v="415"/>
    <x v="2"/>
    <x v="15"/>
    <x v="2"/>
    <x v="130"/>
    <x v="1053"/>
    <x v="20"/>
    <n v="5"/>
    <x v="1"/>
  </r>
  <r>
    <x v="0"/>
    <x v="31"/>
    <x v="415"/>
    <x v="721"/>
    <x v="6"/>
    <x v="3"/>
    <x v="312"/>
    <x v="205"/>
    <x v="20"/>
    <n v="5"/>
    <x v="1"/>
  </r>
  <r>
    <x v="0"/>
    <x v="31"/>
    <x v="415"/>
    <x v="2"/>
    <x v="10"/>
    <x v="7"/>
    <x v="99"/>
    <x v="1054"/>
    <x v="20"/>
    <n v="5"/>
    <x v="1"/>
  </r>
  <r>
    <x v="0"/>
    <x v="31"/>
    <x v="415"/>
    <x v="2"/>
    <x v="4"/>
    <x v="6"/>
    <x v="13"/>
    <x v="555"/>
    <x v="20"/>
    <n v="5"/>
    <x v="1"/>
  </r>
  <r>
    <x v="0"/>
    <x v="31"/>
    <x v="415"/>
    <x v="2"/>
    <x v="11"/>
    <x v="6"/>
    <x v="80"/>
    <x v="1055"/>
    <x v="20"/>
    <n v="5"/>
    <x v="1"/>
  </r>
  <r>
    <x v="0"/>
    <x v="31"/>
    <x v="415"/>
    <x v="722"/>
    <x v="2"/>
    <x v="5"/>
    <x v="86"/>
    <x v="1056"/>
    <x v="20"/>
    <n v="5"/>
    <x v="1"/>
  </r>
  <r>
    <x v="0"/>
    <x v="31"/>
    <x v="415"/>
    <x v="2"/>
    <x v="5"/>
    <x v="6"/>
    <x v="82"/>
    <x v="1057"/>
    <x v="20"/>
    <n v="5"/>
    <x v="1"/>
  </r>
  <r>
    <x v="0"/>
    <x v="31"/>
    <x v="415"/>
    <x v="2"/>
    <x v="3"/>
    <x v="6"/>
    <x v="136"/>
    <x v="1058"/>
    <x v="20"/>
    <n v="5"/>
    <x v="1"/>
  </r>
  <r>
    <x v="0"/>
    <x v="1"/>
    <x v="416"/>
    <x v="208"/>
    <x v="4"/>
    <x v="4"/>
    <x v="723"/>
    <x v="699"/>
    <x v="1"/>
    <n v="5"/>
    <x v="1"/>
  </r>
  <r>
    <x v="0"/>
    <x v="1"/>
    <x v="416"/>
    <x v="208"/>
    <x v="3"/>
    <x v="4"/>
    <x v="724"/>
    <x v="103"/>
    <x v="1"/>
    <n v="5"/>
    <x v="1"/>
  </r>
  <r>
    <x v="0"/>
    <x v="1"/>
    <x v="416"/>
    <x v="200"/>
    <x v="6"/>
    <x v="4"/>
    <x v="725"/>
    <x v="1059"/>
    <x v="1"/>
    <n v="5"/>
    <x v="1"/>
  </r>
  <r>
    <x v="0"/>
    <x v="1"/>
    <x v="416"/>
    <x v="723"/>
    <x v="15"/>
    <x v="3"/>
    <x v="323"/>
    <x v="362"/>
    <x v="1"/>
    <s v="NA"/>
    <x v="0"/>
  </r>
  <r>
    <x v="0"/>
    <x v="1"/>
    <x v="416"/>
    <x v="724"/>
    <x v="3"/>
    <x v="1"/>
    <x v="543"/>
    <x v="388"/>
    <x v="1"/>
    <n v="5"/>
    <x v="1"/>
  </r>
  <r>
    <x v="0"/>
    <x v="1"/>
    <x v="416"/>
    <x v="723"/>
    <x v="3"/>
    <x v="3"/>
    <x v="351"/>
    <x v="24"/>
    <x v="1"/>
    <n v="5"/>
    <x v="1"/>
  </r>
  <r>
    <x v="0"/>
    <x v="1"/>
    <x v="416"/>
    <x v="208"/>
    <x v="23"/>
    <x v="0"/>
    <x v="726"/>
    <x v="493"/>
    <x v="1"/>
    <n v="5"/>
    <x v="1"/>
  </r>
  <r>
    <x v="0"/>
    <x v="1"/>
    <x v="416"/>
    <x v="301"/>
    <x v="22"/>
    <x v="0"/>
    <x v="160"/>
    <x v="1060"/>
    <x v="1"/>
    <n v="5"/>
    <x v="1"/>
  </r>
  <r>
    <x v="0"/>
    <x v="1"/>
    <x v="416"/>
    <x v="723"/>
    <x v="21"/>
    <x v="1"/>
    <x v="352"/>
    <x v="1061"/>
    <x v="1"/>
    <n v="5"/>
    <x v="1"/>
  </r>
  <r>
    <x v="0"/>
    <x v="1"/>
    <x v="416"/>
    <x v="208"/>
    <x v="22"/>
    <x v="0"/>
    <x v="143"/>
    <x v="57"/>
    <x v="1"/>
    <s v="NA"/>
    <x v="0"/>
  </r>
  <r>
    <x v="0"/>
    <x v="1"/>
    <x v="416"/>
    <x v="301"/>
    <x v="3"/>
    <x v="3"/>
    <x v="102"/>
    <x v="1062"/>
    <x v="1"/>
    <n v="5"/>
    <x v="1"/>
  </r>
  <r>
    <x v="0"/>
    <x v="1"/>
    <x v="416"/>
    <x v="301"/>
    <x v="28"/>
    <x v="3"/>
    <x v="204"/>
    <x v="1063"/>
    <x v="1"/>
    <n v="5"/>
    <x v="1"/>
  </r>
  <r>
    <x v="0"/>
    <x v="1"/>
    <x v="416"/>
    <x v="208"/>
    <x v="41"/>
    <x v="1"/>
    <x v="43"/>
    <x v="74"/>
    <x v="1"/>
    <n v="5"/>
    <x v="1"/>
  </r>
  <r>
    <x v="0"/>
    <x v="12"/>
    <x v="417"/>
    <x v="725"/>
    <x v="25"/>
    <x v="1"/>
    <x v="31"/>
    <x v="1064"/>
    <x v="14"/>
    <n v="4"/>
    <x v="1"/>
  </r>
  <r>
    <x v="0"/>
    <x v="5"/>
    <x v="418"/>
    <x v="726"/>
    <x v="3"/>
    <x v="4"/>
    <x v="727"/>
    <x v="732"/>
    <x v="8"/>
    <n v="4"/>
    <x v="1"/>
  </r>
  <r>
    <x v="0"/>
    <x v="5"/>
    <x v="418"/>
    <x v="727"/>
    <x v="3"/>
    <x v="1"/>
    <x v="41"/>
    <x v="199"/>
    <x v="8"/>
    <n v="4"/>
    <x v="1"/>
  </r>
  <r>
    <x v="0"/>
    <x v="5"/>
    <x v="418"/>
    <x v="728"/>
    <x v="8"/>
    <x v="3"/>
    <x v="38"/>
    <x v="301"/>
    <x v="8"/>
    <n v="4"/>
    <x v="1"/>
  </r>
  <r>
    <x v="0"/>
    <x v="5"/>
    <x v="418"/>
    <x v="729"/>
    <x v="1"/>
    <x v="3"/>
    <x v="40"/>
    <x v="9"/>
    <x v="7"/>
    <n v="3"/>
    <x v="1"/>
  </r>
  <r>
    <x v="0"/>
    <x v="1"/>
    <x v="419"/>
    <x v="730"/>
    <x v="7"/>
    <x v="3"/>
    <x v="728"/>
    <x v="1065"/>
    <x v="1"/>
    <n v="5"/>
    <x v="1"/>
  </r>
  <r>
    <x v="0"/>
    <x v="1"/>
    <x v="419"/>
    <x v="730"/>
    <x v="1"/>
    <x v="0"/>
    <x v="729"/>
    <x v="1066"/>
    <x v="1"/>
    <n v="5"/>
    <x v="1"/>
  </r>
  <r>
    <x v="0"/>
    <x v="1"/>
    <x v="419"/>
    <x v="730"/>
    <x v="2"/>
    <x v="3"/>
    <x v="730"/>
    <x v="1067"/>
    <x v="1"/>
    <n v="5"/>
    <x v="1"/>
  </r>
  <r>
    <x v="0"/>
    <x v="1"/>
    <x v="419"/>
    <x v="731"/>
    <x v="5"/>
    <x v="1"/>
    <x v="368"/>
    <x v="644"/>
    <x v="1"/>
    <n v="5"/>
    <x v="1"/>
  </r>
  <r>
    <x v="0"/>
    <x v="4"/>
    <x v="419"/>
    <x v="732"/>
    <x v="7"/>
    <x v="0"/>
    <x v="155"/>
    <x v="240"/>
    <x v="2"/>
    <n v="3"/>
    <x v="1"/>
  </r>
  <r>
    <x v="0"/>
    <x v="1"/>
    <x v="419"/>
    <x v="731"/>
    <x v="8"/>
    <x v="1"/>
    <x v="32"/>
    <x v="1068"/>
    <x v="1"/>
    <n v="5"/>
    <x v="1"/>
  </r>
  <r>
    <x v="0"/>
    <x v="1"/>
    <x v="419"/>
    <x v="731"/>
    <x v="1"/>
    <x v="2"/>
    <x v="165"/>
    <x v="279"/>
    <x v="1"/>
    <n v="5"/>
    <x v="1"/>
  </r>
  <r>
    <x v="0"/>
    <x v="1"/>
    <x v="419"/>
    <x v="731"/>
    <x v="7"/>
    <x v="2"/>
    <x v="89"/>
    <x v="811"/>
    <x v="1"/>
    <n v="5"/>
    <x v="1"/>
  </r>
  <r>
    <x v="0"/>
    <x v="9"/>
    <x v="420"/>
    <x v="733"/>
    <x v="5"/>
    <x v="0"/>
    <x v="0"/>
    <x v="1069"/>
    <x v="0"/>
    <s v="NA"/>
    <x v="0"/>
  </r>
  <r>
    <x v="0"/>
    <x v="16"/>
    <x v="421"/>
    <x v="734"/>
    <x v="47"/>
    <x v="6"/>
    <x v="151"/>
    <x v="1070"/>
    <x v="15"/>
    <n v="5"/>
    <x v="3"/>
  </r>
  <r>
    <x v="0"/>
    <x v="16"/>
    <x v="421"/>
    <x v="735"/>
    <x v="28"/>
    <x v="3"/>
    <x v="731"/>
    <x v="373"/>
    <x v="15"/>
    <n v="5"/>
    <x v="3"/>
  </r>
  <r>
    <x v="0"/>
    <x v="16"/>
    <x v="421"/>
    <x v="734"/>
    <x v="48"/>
    <x v="6"/>
    <x v="234"/>
    <x v="1071"/>
    <x v="15"/>
    <n v="5"/>
    <x v="3"/>
  </r>
  <r>
    <x v="0"/>
    <x v="16"/>
    <x v="421"/>
    <x v="734"/>
    <x v="49"/>
    <x v="5"/>
    <x v="164"/>
    <x v="1072"/>
    <x v="15"/>
    <n v="5"/>
    <x v="3"/>
  </r>
  <r>
    <x v="0"/>
    <x v="16"/>
    <x v="421"/>
    <x v="736"/>
    <x v="50"/>
    <x v="0"/>
    <x v="293"/>
    <x v="489"/>
    <x v="15"/>
    <n v="5"/>
    <x v="3"/>
  </r>
  <r>
    <x v="0"/>
    <x v="16"/>
    <x v="421"/>
    <x v="735"/>
    <x v="47"/>
    <x v="6"/>
    <x v="168"/>
    <x v="1073"/>
    <x v="15"/>
    <n v="5"/>
    <x v="3"/>
  </r>
  <r>
    <x v="0"/>
    <x v="16"/>
    <x v="421"/>
    <x v="737"/>
    <x v="51"/>
    <x v="1"/>
    <x v="74"/>
    <x v="1074"/>
    <x v="15"/>
    <n v="5"/>
    <x v="3"/>
  </r>
  <r>
    <x v="0"/>
    <x v="16"/>
    <x v="421"/>
    <x v="735"/>
    <x v="41"/>
    <x v="3"/>
    <x v="74"/>
    <x v="482"/>
    <x v="15"/>
    <n v="5"/>
    <x v="3"/>
  </r>
  <r>
    <x v="0"/>
    <x v="16"/>
    <x v="421"/>
    <x v="736"/>
    <x v="52"/>
    <x v="3"/>
    <x v="278"/>
    <x v="373"/>
    <x v="15"/>
    <n v="5"/>
    <x v="3"/>
  </r>
  <r>
    <x v="0"/>
    <x v="16"/>
    <x v="421"/>
    <x v="738"/>
    <x v="53"/>
    <x v="2"/>
    <x v="238"/>
    <x v="1075"/>
    <x v="15"/>
    <n v="5"/>
    <x v="3"/>
  </r>
  <r>
    <x v="0"/>
    <x v="16"/>
    <x v="421"/>
    <x v="734"/>
    <x v="54"/>
    <x v="6"/>
    <x v="340"/>
    <x v="1076"/>
    <x v="15"/>
    <n v="5"/>
    <x v="3"/>
  </r>
  <r>
    <x v="0"/>
    <x v="16"/>
    <x v="421"/>
    <x v="739"/>
    <x v="55"/>
    <x v="2"/>
    <x v="42"/>
    <x v="1077"/>
    <x v="15"/>
    <n v="5"/>
    <x v="3"/>
  </r>
  <r>
    <x v="0"/>
    <x v="16"/>
    <x v="421"/>
    <x v="740"/>
    <x v="56"/>
    <x v="1"/>
    <x v="79"/>
    <x v="1078"/>
    <x v="15"/>
    <n v="5"/>
    <x v="3"/>
  </r>
  <r>
    <x v="0"/>
    <x v="16"/>
    <x v="421"/>
    <x v="735"/>
    <x v="26"/>
    <x v="0"/>
    <x v="138"/>
    <x v="251"/>
    <x v="15"/>
    <n v="5"/>
    <x v="3"/>
  </r>
  <r>
    <x v="0"/>
    <x v="16"/>
    <x v="421"/>
    <x v="735"/>
    <x v="49"/>
    <x v="5"/>
    <x v="80"/>
    <x v="1079"/>
    <x v="15"/>
    <n v="5"/>
    <x v="3"/>
  </r>
  <r>
    <x v="0"/>
    <x v="16"/>
    <x v="421"/>
    <x v="734"/>
    <x v="57"/>
    <x v="5"/>
    <x v="196"/>
    <x v="1080"/>
    <x v="15"/>
    <n v="5"/>
    <x v="3"/>
  </r>
  <r>
    <x v="0"/>
    <x v="16"/>
    <x v="421"/>
    <x v="739"/>
    <x v="32"/>
    <x v="3"/>
    <x v="86"/>
    <x v="185"/>
    <x v="15"/>
    <n v="5"/>
    <x v="3"/>
  </r>
  <r>
    <x v="0"/>
    <x v="16"/>
    <x v="421"/>
    <x v="735"/>
    <x v="51"/>
    <x v="3"/>
    <x v="81"/>
    <x v="1081"/>
    <x v="15"/>
    <n v="5"/>
    <x v="3"/>
  </r>
  <r>
    <x v="0"/>
    <x v="16"/>
    <x v="421"/>
    <x v="736"/>
    <x v="28"/>
    <x v="3"/>
    <x v="88"/>
    <x v="1082"/>
    <x v="15"/>
    <n v="5"/>
    <x v="3"/>
  </r>
  <r>
    <x v="0"/>
    <x v="16"/>
    <x v="421"/>
    <x v="739"/>
    <x v="58"/>
    <x v="2"/>
    <x v="204"/>
    <x v="1083"/>
    <x v="15"/>
    <n v="5"/>
    <x v="3"/>
  </r>
  <r>
    <x v="0"/>
    <x v="16"/>
    <x v="421"/>
    <x v="739"/>
    <x v="59"/>
    <x v="1"/>
    <x v="204"/>
    <x v="570"/>
    <x v="15"/>
    <n v="5"/>
    <x v="3"/>
  </r>
  <r>
    <x v="0"/>
    <x v="16"/>
    <x v="421"/>
    <x v="734"/>
    <x v="32"/>
    <x v="3"/>
    <x v="136"/>
    <x v="1084"/>
    <x v="15"/>
    <n v="5"/>
    <x v="3"/>
  </r>
  <r>
    <x v="0"/>
    <x v="16"/>
    <x v="421"/>
    <x v="735"/>
    <x v="32"/>
    <x v="2"/>
    <x v="101"/>
    <x v="1085"/>
    <x v="15"/>
    <n v="5"/>
    <x v="3"/>
  </r>
  <r>
    <x v="0"/>
    <x v="5"/>
    <x v="422"/>
    <x v="741"/>
    <x v="8"/>
    <x v="4"/>
    <x v="732"/>
    <x v="462"/>
    <x v="8"/>
    <n v="4"/>
    <x v="1"/>
  </r>
  <r>
    <x v="0"/>
    <x v="5"/>
    <x v="422"/>
    <x v="742"/>
    <x v="3"/>
    <x v="0"/>
    <x v="733"/>
    <x v="1086"/>
    <x v="8"/>
    <n v="4"/>
    <x v="1"/>
  </r>
  <r>
    <x v="0"/>
    <x v="5"/>
    <x v="422"/>
    <x v="741"/>
    <x v="3"/>
    <x v="0"/>
    <x v="163"/>
    <x v="1087"/>
    <x v="8"/>
    <n v="4"/>
    <x v="1"/>
  </r>
  <r>
    <x v="0"/>
    <x v="5"/>
    <x v="422"/>
    <x v="743"/>
    <x v="22"/>
    <x v="3"/>
    <x v="334"/>
    <x v="391"/>
    <x v="8"/>
    <n v="4"/>
    <x v="1"/>
  </r>
  <r>
    <x v="0"/>
    <x v="1"/>
    <x v="423"/>
    <x v="744"/>
    <x v="8"/>
    <x v="3"/>
    <x v="38"/>
    <x v="1088"/>
    <x v="1"/>
    <n v="5"/>
    <x v="1"/>
  </r>
  <r>
    <x v="0"/>
    <x v="1"/>
    <x v="424"/>
    <x v="745"/>
    <x v="6"/>
    <x v="0"/>
    <x v="86"/>
    <x v="1089"/>
    <x v="4"/>
    <n v="4"/>
    <x v="2"/>
  </r>
  <r>
    <x v="0"/>
    <x v="1"/>
    <x v="425"/>
    <x v="746"/>
    <x v="1"/>
    <x v="0"/>
    <x v="734"/>
    <x v="1090"/>
    <x v="1"/>
    <n v="5"/>
    <x v="1"/>
  </r>
  <r>
    <x v="0"/>
    <x v="1"/>
    <x v="425"/>
    <x v="746"/>
    <x v="2"/>
    <x v="0"/>
    <x v="250"/>
    <x v="928"/>
    <x v="1"/>
    <n v="5"/>
    <x v="1"/>
  </r>
  <r>
    <x v="0"/>
    <x v="1"/>
    <x v="425"/>
    <x v="747"/>
    <x v="1"/>
    <x v="1"/>
    <x v="312"/>
    <x v="100"/>
    <x v="4"/>
    <n v="4"/>
    <x v="2"/>
  </r>
  <r>
    <x v="0"/>
    <x v="4"/>
    <x v="426"/>
    <x v="748"/>
    <x v="3"/>
    <x v="3"/>
    <x v="735"/>
    <x v="1091"/>
    <x v="4"/>
    <n v="4"/>
    <x v="2"/>
  </r>
  <r>
    <x v="0"/>
    <x v="4"/>
    <x v="426"/>
    <x v="748"/>
    <x v="4"/>
    <x v="4"/>
    <x v="581"/>
    <x v="1092"/>
    <x v="4"/>
    <n v="4"/>
    <x v="2"/>
  </r>
  <r>
    <x v="0"/>
    <x v="4"/>
    <x v="426"/>
    <x v="749"/>
    <x v="1"/>
    <x v="0"/>
    <x v="736"/>
    <x v="721"/>
    <x v="3"/>
    <n v="4"/>
    <x v="1"/>
  </r>
  <r>
    <x v="0"/>
    <x v="4"/>
    <x v="426"/>
    <x v="748"/>
    <x v="2"/>
    <x v="3"/>
    <x v="238"/>
    <x v="1093"/>
    <x v="4"/>
    <n v="4"/>
    <x v="2"/>
  </r>
  <r>
    <x v="0"/>
    <x v="4"/>
    <x v="426"/>
    <x v="749"/>
    <x v="2"/>
    <x v="0"/>
    <x v="217"/>
    <x v="593"/>
    <x v="3"/>
    <n v="4"/>
    <x v="1"/>
  </r>
  <r>
    <x v="0"/>
    <x v="4"/>
    <x v="426"/>
    <x v="748"/>
    <x v="7"/>
    <x v="3"/>
    <x v="218"/>
    <x v="90"/>
    <x v="4"/>
    <n v="4"/>
    <x v="2"/>
  </r>
  <r>
    <x v="0"/>
    <x v="1"/>
    <x v="427"/>
    <x v="750"/>
    <x v="1"/>
    <x v="1"/>
    <x v="168"/>
    <x v="734"/>
    <x v="1"/>
    <n v="5"/>
    <x v="1"/>
  </r>
  <r>
    <x v="0"/>
    <x v="1"/>
    <x v="427"/>
    <x v="750"/>
    <x v="2"/>
    <x v="0"/>
    <x v="39"/>
    <x v="439"/>
    <x v="1"/>
    <n v="5"/>
    <x v="1"/>
  </r>
  <r>
    <x v="0"/>
    <x v="38"/>
    <x v="428"/>
    <x v="2"/>
    <x v="2"/>
    <x v="0"/>
    <x v="427"/>
    <x v="92"/>
    <x v="8"/>
    <n v="4"/>
    <x v="1"/>
  </r>
  <r>
    <x v="0"/>
    <x v="38"/>
    <x v="428"/>
    <x v="2"/>
    <x v="6"/>
    <x v="2"/>
    <x v="147"/>
    <x v="808"/>
    <x v="8"/>
    <n v="4"/>
    <x v="1"/>
  </r>
  <r>
    <x v="0"/>
    <x v="1"/>
    <x v="429"/>
    <x v="751"/>
    <x v="9"/>
    <x v="1"/>
    <x v="147"/>
    <x v="976"/>
    <x v="1"/>
    <n v="5"/>
    <x v="1"/>
  </r>
  <r>
    <x v="0"/>
    <x v="28"/>
    <x v="430"/>
    <x v="752"/>
    <x v="2"/>
    <x v="0"/>
    <x v="38"/>
    <x v="914"/>
    <x v="2"/>
    <n v="3"/>
    <x v="1"/>
  </r>
  <r>
    <x v="0"/>
    <x v="4"/>
    <x v="431"/>
    <x v="753"/>
    <x v="18"/>
    <x v="3"/>
    <x v="89"/>
    <x v="1094"/>
    <x v="4"/>
    <n v="4"/>
    <x v="2"/>
  </r>
  <r>
    <x v="0"/>
    <x v="1"/>
    <x v="432"/>
    <x v="2"/>
    <x v="2"/>
    <x v="4"/>
    <x v="547"/>
    <x v="231"/>
    <x v="1"/>
    <n v="5"/>
    <x v="1"/>
  </r>
  <r>
    <x v="0"/>
    <x v="1"/>
    <x v="432"/>
    <x v="754"/>
    <x v="9"/>
    <x v="0"/>
    <x v="217"/>
    <x v="1095"/>
    <x v="1"/>
    <n v="5"/>
    <x v="1"/>
  </r>
  <r>
    <x v="0"/>
    <x v="1"/>
    <x v="432"/>
    <x v="755"/>
    <x v="7"/>
    <x v="0"/>
    <x v="13"/>
    <x v="1096"/>
    <x v="1"/>
    <n v="5"/>
    <x v="1"/>
  </r>
  <r>
    <x v="0"/>
    <x v="1"/>
    <x v="432"/>
    <x v="754"/>
    <x v="5"/>
    <x v="1"/>
    <x v="82"/>
    <x v="1097"/>
    <x v="1"/>
    <n v="5"/>
    <x v="1"/>
  </r>
  <r>
    <x v="0"/>
    <x v="13"/>
    <x v="433"/>
    <x v="756"/>
    <x v="25"/>
    <x v="6"/>
    <x v="229"/>
    <x v="1098"/>
    <x v="14"/>
    <n v="4"/>
    <x v="1"/>
  </r>
  <r>
    <x v="0"/>
    <x v="27"/>
    <x v="433"/>
    <x v="757"/>
    <x v="25"/>
    <x v="0"/>
    <x v="276"/>
    <x v="1099"/>
    <x v="14"/>
    <n v="4"/>
    <x v="1"/>
  </r>
  <r>
    <x v="0"/>
    <x v="12"/>
    <x v="433"/>
    <x v="758"/>
    <x v="25"/>
    <x v="1"/>
    <x v="143"/>
    <x v="968"/>
    <x v="14"/>
    <n v="4"/>
    <x v="1"/>
  </r>
  <r>
    <x v="0"/>
    <x v="1"/>
    <x v="434"/>
    <x v="759"/>
    <x v="18"/>
    <x v="0"/>
    <x v="81"/>
    <x v="45"/>
    <x v="1"/>
    <n v="5"/>
    <x v="1"/>
  </r>
  <r>
    <x v="0"/>
    <x v="5"/>
    <x v="435"/>
    <x v="386"/>
    <x v="8"/>
    <x v="4"/>
    <x v="737"/>
    <x v="1100"/>
    <x v="8"/>
    <n v="4"/>
    <x v="1"/>
  </r>
  <r>
    <x v="0"/>
    <x v="5"/>
    <x v="435"/>
    <x v="666"/>
    <x v="2"/>
    <x v="4"/>
    <x v="738"/>
    <x v="426"/>
    <x v="7"/>
    <n v="3"/>
    <x v="1"/>
  </r>
  <r>
    <x v="0"/>
    <x v="5"/>
    <x v="435"/>
    <x v="760"/>
    <x v="5"/>
    <x v="3"/>
    <x v="129"/>
    <x v="390"/>
    <x v="8"/>
    <n v="4"/>
    <x v="1"/>
  </r>
  <r>
    <x v="0"/>
    <x v="6"/>
    <x v="436"/>
    <x v="761"/>
    <x v="4"/>
    <x v="0"/>
    <x v="739"/>
    <x v="808"/>
    <x v="10"/>
    <n v="4"/>
    <x v="1"/>
  </r>
  <r>
    <x v="0"/>
    <x v="6"/>
    <x v="436"/>
    <x v="761"/>
    <x v="1"/>
    <x v="0"/>
    <x v="185"/>
    <x v="1101"/>
    <x v="10"/>
    <n v="4"/>
    <x v="1"/>
  </r>
  <r>
    <x v="0"/>
    <x v="6"/>
    <x v="436"/>
    <x v="762"/>
    <x v="7"/>
    <x v="3"/>
    <x v="740"/>
    <x v="22"/>
    <x v="10"/>
    <n v="4"/>
    <x v="1"/>
  </r>
  <r>
    <x v="0"/>
    <x v="6"/>
    <x v="436"/>
    <x v="762"/>
    <x v="2"/>
    <x v="3"/>
    <x v="430"/>
    <x v="698"/>
    <x v="10"/>
    <n v="4"/>
    <x v="1"/>
  </r>
  <r>
    <x v="0"/>
    <x v="6"/>
    <x v="436"/>
    <x v="761"/>
    <x v="7"/>
    <x v="3"/>
    <x v="127"/>
    <x v="165"/>
    <x v="10"/>
    <n v="4"/>
    <x v="1"/>
  </r>
  <r>
    <x v="0"/>
    <x v="6"/>
    <x v="436"/>
    <x v="761"/>
    <x v="2"/>
    <x v="0"/>
    <x v="13"/>
    <x v="431"/>
    <x v="10"/>
    <n v="4"/>
    <x v="1"/>
  </r>
  <r>
    <x v="0"/>
    <x v="6"/>
    <x v="436"/>
    <x v="763"/>
    <x v="1"/>
    <x v="3"/>
    <x v="79"/>
    <x v="1102"/>
    <x v="10"/>
    <n v="4"/>
    <x v="1"/>
  </r>
  <r>
    <x v="0"/>
    <x v="6"/>
    <x v="436"/>
    <x v="762"/>
    <x v="0"/>
    <x v="2"/>
    <x v="176"/>
    <x v="1103"/>
    <x v="10"/>
    <n v="4"/>
    <x v="1"/>
  </r>
  <r>
    <x v="0"/>
    <x v="5"/>
    <x v="437"/>
    <x v="764"/>
    <x v="7"/>
    <x v="0"/>
    <x v="77"/>
    <x v="46"/>
    <x v="8"/>
    <n v="4"/>
    <x v="1"/>
  </r>
  <r>
    <x v="0"/>
    <x v="1"/>
    <x v="438"/>
    <x v="765"/>
    <x v="7"/>
    <x v="0"/>
    <x v="407"/>
    <x v="605"/>
    <x v="1"/>
    <n v="5"/>
    <x v="1"/>
  </r>
  <r>
    <x v="0"/>
    <x v="1"/>
    <x v="438"/>
    <x v="766"/>
    <x v="2"/>
    <x v="0"/>
    <x v="204"/>
    <x v="413"/>
    <x v="1"/>
    <n v="5"/>
    <x v="1"/>
  </r>
  <r>
    <x v="0"/>
    <x v="1"/>
    <x v="439"/>
    <x v="767"/>
    <x v="40"/>
    <x v="5"/>
    <x v="741"/>
    <x v="1104"/>
    <x v="1"/>
    <n v="5"/>
    <x v="1"/>
  </r>
  <r>
    <x v="0"/>
    <x v="1"/>
    <x v="439"/>
    <x v="768"/>
    <x v="5"/>
    <x v="2"/>
    <x v="742"/>
    <x v="1105"/>
    <x v="1"/>
    <n v="5"/>
    <x v="1"/>
  </r>
  <r>
    <x v="0"/>
    <x v="1"/>
    <x v="439"/>
    <x v="768"/>
    <x v="4"/>
    <x v="2"/>
    <x v="743"/>
    <x v="1106"/>
    <x v="1"/>
    <n v="5"/>
    <x v="1"/>
  </r>
  <r>
    <x v="0"/>
    <x v="1"/>
    <x v="439"/>
    <x v="768"/>
    <x v="15"/>
    <x v="2"/>
    <x v="744"/>
    <x v="1107"/>
    <x v="1"/>
    <n v="5"/>
    <x v="1"/>
  </r>
  <r>
    <x v="0"/>
    <x v="1"/>
    <x v="439"/>
    <x v="768"/>
    <x v="9"/>
    <x v="5"/>
    <x v="745"/>
    <x v="136"/>
    <x v="1"/>
    <n v="5"/>
    <x v="1"/>
  </r>
  <r>
    <x v="0"/>
    <x v="1"/>
    <x v="439"/>
    <x v="768"/>
    <x v="13"/>
    <x v="2"/>
    <x v="746"/>
    <x v="1108"/>
    <x v="1"/>
    <n v="5"/>
    <x v="1"/>
  </r>
  <r>
    <x v="0"/>
    <x v="1"/>
    <x v="439"/>
    <x v="768"/>
    <x v="10"/>
    <x v="2"/>
    <x v="747"/>
    <x v="925"/>
    <x v="1"/>
    <n v="5"/>
    <x v="1"/>
  </r>
  <r>
    <x v="0"/>
    <x v="1"/>
    <x v="439"/>
    <x v="768"/>
    <x v="11"/>
    <x v="2"/>
    <x v="748"/>
    <x v="1109"/>
    <x v="1"/>
    <n v="5"/>
    <x v="1"/>
  </r>
  <r>
    <x v="0"/>
    <x v="1"/>
    <x v="439"/>
    <x v="768"/>
    <x v="8"/>
    <x v="5"/>
    <x v="749"/>
    <x v="490"/>
    <x v="1"/>
    <n v="5"/>
    <x v="1"/>
  </r>
  <r>
    <x v="0"/>
    <x v="1"/>
    <x v="439"/>
    <x v="768"/>
    <x v="16"/>
    <x v="5"/>
    <x v="750"/>
    <x v="274"/>
    <x v="1"/>
    <n v="5"/>
    <x v="1"/>
  </r>
  <r>
    <x v="0"/>
    <x v="1"/>
    <x v="439"/>
    <x v="769"/>
    <x v="18"/>
    <x v="5"/>
    <x v="751"/>
    <x v="1110"/>
    <x v="1"/>
    <n v="5"/>
    <x v="1"/>
  </r>
  <r>
    <x v="0"/>
    <x v="1"/>
    <x v="439"/>
    <x v="769"/>
    <x v="12"/>
    <x v="5"/>
    <x v="752"/>
    <x v="1111"/>
    <x v="1"/>
    <n v="5"/>
    <x v="1"/>
  </r>
  <r>
    <x v="0"/>
    <x v="1"/>
    <x v="439"/>
    <x v="769"/>
    <x v="20"/>
    <x v="5"/>
    <x v="753"/>
    <x v="1112"/>
    <x v="1"/>
    <n v="5"/>
    <x v="1"/>
  </r>
  <r>
    <x v="0"/>
    <x v="1"/>
    <x v="439"/>
    <x v="769"/>
    <x v="13"/>
    <x v="5"/>
    <x v="754"/>
    <x v="1113"/>
    <x v="1"/>
    <n v="5"/>
    <x v="1"/>
  </r>
  <r>
    <x v="0"/>
    <x v="1"/>
    <x v="439"/>
    <x v="768"/>
    <x v="3"/>
    <x v="5"/>
    <x v="755"/>
    <x v="59"/>
    <x v="1"/>
    <n v="5"/>
    <x v="1"/>
  </r>
  <r>
    <x v="0"/>
    <x v="1"/>
    <x v="439"/>
    <x v="769"/>
    <x v="16"/>
    <x v="5"/>
    <x v="756"/>
    <x v="1114"/>
    <x v="1"/>
    <n v="5"/>
    <x v="1"/>
  </r>
  <r>
    <x v="0"/>
    <x v="1"/>
    <x v="439"/>
    <x v="769"/>
    <x v="15"/>
    <x v="5"/>
    <x v="757"/>
    <x v="1115"/>
    <x v="1"/>
    <n v="5"/>
    <x v="1"/>
  </r>
  <r>
    <x v="0"/>
    <x v="1"/>
    <x v="439"/>
    <x v="769"/>
    <x v="17"/>
    <x v="5"/>
    <x v="758"/>
    <x v="174"/>
    <x v="1"/>
    <n v="5"/>
    <x v="1"/>
  </r>
  <r>
    <x v="0"/>
    <x v="1"/>
    <x v="439"/>
    <x v="768"/>
    <x v="1"/>
    <x v="5"/>
    <x v="759"/>
    <x v="1116"/>
    <x v="1"/>
    <n v="5"/>
    <x v="1"/>
  </r>
  <r>
    <x v="0"/>
    <x v="1"/>
    <x v="439"/>
    <x v="768"/>
    <x v="18"/>
    <x v="5"/>
    <x v="760"/>
    <x v="1117"/>
    <x v="1"/>
    <n v="5"/>
    <x v="1"/>
  </r>
  <r>
    <x v="0"/>
    <x v="1"/>
    <x v="439"/>
    <x v="769"/>
    <x v="11"/>
    <x v="6"/>
    <x v="761"/>
    <x v="1118"/>
    <x v="1"/>
    <n v="5"/>
    <x v="1"/>
  </r>
  <r>
    <x v="0"/>
    <x v="1"/>
    <x v="439"/>
    <x v="769"/>
    <x v="26"/>
    <x v="6"/>
    <x v="762"/>
    <x v="1119"/>
    <x v="1"/>
    <n v="5"/>
    <x v="1"/>
  </r>
  <r>
    <x v="0"/>
    <x v="1"/>
    <x v="439"/>
    <x v="768"/>
    <x v="12"/>
    <x v="2"/>
    <x v="763"/>
    <x v="966"/>
    <x v="1"/>
    <n v="5"/>
    <x v="1"/>
  </r>
  <r>
    <x v="0"/>
    <x v="1"/>
    <x v="439"/>
    <x v="768"/>
    <x v="17"/>
    <x v="1"/>
    <x v="764"/>
    <x v="1120"/>
    <x v="1"/>
    <n v="5"/>
    <x v="1"/>
  </r>
  <r>
    <x v="0"/>
    <x v="1"/>
    <x v="439"/>
    <x v="769"/>
    <x v="21"/>
    <x v="6"/>
    <x v="765"/>
    <x v="1121"/>
    <x v="1"/>
    <n v="5"/>
    <x v="1"/>
  </r>
  <r>
    <x v="0"/>
    <x v="1"/>
    <x v="439"/>
    <x v="769"/>
    <x v="24"/>
    <x v="6"/>
    <x v="601"/>
    <x v="1122"/>
    <x v="1"/>
    <n v="5"/>
    <x v="1"/>
  </r>
  <r>
    <x v="0"/>
    <x v="1"/>
    <x v="439"/>
    <x v="769"/>
    <x v="9"/>
    <x v="6"/>
    <x v="766"/>
    <x v="1123"/>
    <x v="1"/>
    <n v="5"/>
    <x v="1"/>
  </r>
  <r>
    <x v="0"/>
    <x v="1"/>
    <x v="439"/>
    <x v="769"/>
    <x v="23"/>
    <x v="5"/>
    <x v="767"/>
    <x v="1124"/>
    <x v="1"/>
    <n v="5"/>
    <x v="1"/>
  </r>
  <r>
    <x v="0"/>
    <x v="1"/>
    <x v="439"/>
    <x v="769"/>
    <x v="35"/>
    <x v="5"/>
    <x v="768"/>
    <x v="1125"/>
    <x v="1"/>
    <n v="5"/>
    <x v="1"/>
  </r>
  <r>
    <x v="0"/>
    <x v="1"/>
    <x v="439"/>
    <x v="768"/>
    <x v="20"/>
    <x v="2"/>
    <x v="769"/>
    <x v="1126"/>
    <x v="1"/>
    <n v="5"/>
    <x v="1"/>
  </r>
  <r>
    <x v="0"/>
    <x v="1"/>
    <x v="439"/>
    <x v="769"/>
    <x v="28"/>
    <x v="5"/>
    <x v="770"/>
    <x v="1127"/>
    <x v="1"/>
    <n v="5"/>
    <x v="1"/>
  </r>
  <r>
    <x v="0"/>
    <x v="1"/>
    <x v="439"/>
    <x v="768"/>
    <x v="23"/>
    <x v="2"/>
    <x v="771"/>
    <x v="1128"/>
    <x v="1"/>
    <n v="5"/>
    <x v="1"/>
  </r>
  <r>
    <x v="0"/>
    <x v="1"/>
    <x v="439"/>
    <x v="767"/>
    <x v="20"/>
    <x v="5"/>
    <x v="772"/>
    <x v="1129"/>
    <x v="1"/>
    <n v="5"/>
    <x v="1"/>
  </r>
  <r>
    <x v="0"/>
    <x v="1"/>
    <x v="439"/>
    <x v="769"/>
    <x v="22"/>
    <x v="6"/>
    <x v="773"/>
    <x v="1130"/>
    <x v="1"/>
    <n v="5"/>
    <x v="1"/>
  </r>
  <r>
    <x v="0"/>
    <x v="1"/>
    <x v="439"/>
    <x v="769"/>
    <x v="52"/>
    <x v="5"/>
    <x v="774"/>
    <x v="1131"/>
    <x v="1"/>
    <n v="5"/>
    <x v="1"/>
  </r>
  <r>
    <x v="0"/>
    <x v="1"/>
    <x v="439"/>
    <x v="769"/>
    <x v="37"/>
    <x v="5"/>
    <x v="382"/>
    <x v="1132"/>
    <x v="1"/>
    <n v="5"/>
    <x v="1"/>
  </r>
  <r>
    <x v="0"/>
    <x v="1"/>
    <x v="439"/>
    <x v="767"/>
    <x v="3"/>
    <x v="6"/>
    <x v="775"/>
    <x v="889"/>
    <x v="1"/>
    <n v="5"/>
    <x v="1"/>
  </r>
  <r>
    <x v="0"/>
    <x v="1"/>
    <x v="439"/>
    <x v="769"/>
    <x v="5"/>
    <x v="6"/>
    <x v="554"/>
    <x v="1133"/>
    <x v="1"/>
    <n v="5"/>
    <x v="1"/>
  </r>
  <r>
    <x v="0"/>
    <x v="1"/>
    <x v="439"/>
    <x v="768"/>
    <x v="26"/>
    <x v="2"/>
    <x v="651"/>
    <x v="1134"/>
    <x v="1"/>
    <n v="5"/>
    <x v="1"/>
  </r>
  <r>
    <x v="0"/>
    <x v="1"/>
    <x v="439"/>
    <x v="769"/>
    <x v="34"/>
    <x v="5"/>
    <x v="776"/>
    <x v="1135"/>
    <x v="1"/>
    <n v="5"/>
    <x v="1"/>
  </r>
  <r>
    <x v="0"/>
    <x v="1"/>
    <x v="439"/>
    <x v="767"/>
    <x v="1"/>
    <x v="6"/>
    <x v="709"/>
    <x v="1136"/>
    <x v="1"/>
    <n v="5"/>
    <x v="1"/>
  </r>
  <r>
    <x v="0"/>
    <x v="1"/>
    <x v="439"/>
    <x v="767"/>
    <x v="7"/>
    <x v="5"/>
    <x v="216"/>
    <x v="1137"/>
    <x v="1"/>
    <n v="5"/>
    <x v="1"/>
  </r>
  <r>
    <x v="0"/>
    <x v="1"/>
    <x v="439"/>
    <x v="768"/>
    <x v="22"/>
    <x v="3"/>
    <x v="733"/>
    <x v="845"/>
    <x v="1"/>
    <s v="NA"/>
    <x v="0"/>
  </r>
  <r>
    <x v="0"/>
    <x v="1"/>
    <x v="439"/>
    <x v="768"/>
    <x v="21"/>
    <x v="1"/>
    <x v="710"/>
    <x v="1138"/>
    <x v="1"/>
    <n v="5"/>
    <x v="1"/>
  </r>
  <r>
    <x v="0"/>
    <x v="1"/>
    <x v="439"/>
    <x v="767"/>
    <x v="21"/>
    <x v="5"/>
    <x v="150"/>
    <x v="1139"/>
    <x v="1"/>
    <n v="5"/>
    <x v="1"/>
  </r>
  <r>
    <x v="0"/>
    <x v="1"/>
    <x v="439"/>
    <x v="767"/>
    <x v="2"/>
    <x v="6"/>
    <x v="48"/>
    <x v="1140"/>
    <x v="1"/>
    <n v="5"/>
    <x v="1"/>
  </r>
  <r>
    <x v="0"/>
    <x v="1"/>
    <x v="439"/>
    <x v="769"/>
    <x v="30"/>
    <x v="6"/>
    <x v="504"/>
    <x v="1141"/>
    <x v="1"/>
    <n v="5"/>
    <x v="1"/>
  </r>
  <r>
    <x v="0"/>
    <x v="1"/>
    <x v="439"/>
    <x v="769"/>
    <x v="39"/>
    <x v="5"/>
    <x v="777"/>
    <x v="1142"/>
    <x v="1"/>
    <n v="5"/>
    <x v="1"/>
  </r>
  <r>
    <x v="0"/>
    <x v="1"/>
    <x v="439"/>
    <x v="767"/>
    <x v="13"/>
    <x v="5"/>
    <x v="778"/>
    <x v="1143"/>
    <x v="1"/>
    <n v="5"/>
    <x v="1"/>
  </r>
  <r>
    <x v="0"/>
    <x v="1"/>
    <x v="439"/>
    <x v="769"/>
    <x v="58"/>
    <x v="6"/>
    <x v="423"/>
    <x v="1144"/>
    <x v="1"/>
    <n v="5"/>
    <x v="1"/>
  </r>
  <r>
    <x v="0"/>
    <x v="1"/>
    <x v="439"/>
    <x v="769"/>
    <x v="41"/>
    <x v="5"/>
    <x v="119"/>
    <x v="1145"/>
    <x v="1"/>
    <n v="5"/>
    <x v="1"/>
  </r>
  <r>
    <x v="0"/>
    <x v="1"/>
    <x v="439"/>
    <x v="769"/>
    <x v="38"/>
    <x v="5"/>
    <x v="779"/>
    <x v="1131"/>
    <x v="1"/>
    <n v="5"/>
    <x v="1"/>
  </r>
  <r>
    <x v="0"/>
    <x v="1"/>
    <x v="439"/>
    <x v="767"/>
    <x v="6"/>
    <x v="6"/>
    <x v="780"/>
    <x v="1146"/>
    <x v="1"/>
    <n v="5"/>
    <x v="1"/>
  </r>
  <r>
    <x v="0"/>
    <x v="1"/>
    <x v="439"/>
    <x v="769"/>
    <x v="32"/>
    <x v="5"/>
    <x v="227"/>
    <x v="1147"/>
    <x v="1"/>
    <n v="5"/>
    <x v="1"/>
  </r>
  <r>
    <x v="0"/>
    <x v="1"/>
    <x v="439"/>
    <x v="768"/>
    <x v="34"/>
    <x v="1"/>
    <x v="781"/>
    <x v="1148"/>
    <x v="1"/>
    <n v="5"/>
    <x v="1"/>
  </r>
  <r>
    <x v="0"/>
    <x v="1"/>
    <x v="439"/>
    <x v="768"/>
    <x v="28"/>
    <x v="3"/>
    <x v="590"/>
    <x v="1149"/>
    <x v="1"/>
    <n v="5"/>
    <x v="1"/>
  </r>
  <r>
    <x v="0"/>
    <x v="1"/>
    <x v="439"/>
    <x v="769"/>
    <x v="55"/>
    <x v="2"/>
    <x v="590"/>
    <x v="1150"/>
    <x v="1"/>
    <n v="5"/>
    <x v="1"/>
  </r>
  <r>
    <x v="0"/>
    <x v="1"/>
    <x v="439"/>
    <x v="769"/>
    <x v="29"/>
    <x v="5"/>
    <x v="454"/>
    <x v="1151"/>
    <x v="1"/>
    <n v="5"/>
    <x v="1"/>
  </r>
  <r>
    <x v="0"/>
    <x v="1"/>
    <x v="439"/>
    <x v="767"/>
    <x v="12"/>
    <x v="6"/>
    <x v="360"/>
    <x v="1152"/>
    <x v="1"/>
    <n v="5"/>
    <x v="1"/>
  </r>
  <r>
    <x v="0"/>
    <x v="1"/>
    <x v="439"/>
    <x v="769"/>
    <x v="31"/>
    <x v="5"/>
    <x v="185"/>
    <x v="1153"/>
    <x v="1"/>
    <n v="5"/>
    <x v="1"/>
  </r>
  <r>
    <x v="0"/>
    <x v="1"/>
    <x v="439"/>
    <x v="767"/>
    <x v="22"/>
    <x v="5"/>
    <x v="379"/>
    <x v="554"/>
    <x v="1"/>
    <n v="5"/>
    <x v="1"/>
  </r>
  <r>
    <x v="0"/>
    <x v="1"/>
    <x v="439"/>
    <x v="768"/>
    <x v="60"/>
    <x v="2"/>
    <x v="255"/>
    <x v="598"/>
    <x v="1"/>
    <n v="5"/>
    <x v="1"/>
  </r>
  <r>
    <x v="0"/>
    <x v="1"/>
    <x v="439"/>
    <x v="769"/>
    <x v="61"/>
    <x v="5"/>
    <x v="551"/>
    <x v="1154"/>
    <x v="1"/>
    <n v="5"/>
    <x v="1"/>
  </r>
  <r>
    <x v="0"/>
    <x v="1"/>
    <x v="439"/>
    <x v="767"/>
    <x v="10"/>
    <x v="6"/>
    <x v="333"/>
    <x v="1155"/>
    <x v="1"/>
    <n v="5"/>
    <x v="1"/>
  </r>
  <r>
    <x v="0"/>
    <x v="1"/>
    <x v="439"/>
    <x v="769"/>
    <x v="51"/>
    <x v="2"/>
    <x v="231"/>
    <x v="1154"/>
    <x v="1"/>
    <n v="5"/>
    <x v="1"/>
  </r>
  <r>
    <x v="0"/>
    <x v="1"/>
    <x v="439"/>
    <x v="768"/>
    <x v="38"/>
    <x v="2"/>
    <x v="265"/>
    <x v="1156"/>
    <x v="1"/>
    <n v="5"/>
    <x v="1"/>
  </r>
  <r>
    <x v="0"/>
    <x v="1"/>
    <x v="439"/>
    <x v="768"/>
    <x v="37"/>
    <x v="2"/>
    <x v="233"/>
    <x v="1157"/>
    <x v="1"/>
    <n v="5"/>
    <x v="1"/>
  </r>
  <r>
    <x v="0"/>
    <x v="1"/>
    <x v="439"/>
    <x v="767"/>
    <x v="4"/>
    <x v="5"/>
    <x v="252"/>
    <x v="1158"/>
    <x v="1"/>
    <n v="5"/>
    <x v="1"/>
  </r>
  <r>
    <x v="0"/>
    <x v="1"/>
    <x v="439"/>
    <x v="768"/>
    <x v="7"/>
    <x v="5"/>
    <x v="248"/>
    <x v="1159"/>
    <x v="1"/>
    <n v="5"/>
    <x v="1"/>
  </r>
  <r>
    <x v="0"/>
    <x v="1"/>
    <x v="439"/>
    <x v="767"/>
    <x v="37"/>
    <x v="2"/>
    <x v="248"/>
    <x v="1160"/>
    <x v="1"/>
    <n v="5"/>
    <x v="1"/>
  </r>
  <r>
    <x v="0"/>
    <x v="1"/>
    <x v="439"/>
    <x v="767"/>
    <x v="5"/>
    <x v="5"/>
    <x v="148"/>
    <x v="1161"/>
    <x v="1"/>
    <n v="5"/>
    <x v="1"/>
  </r>
  <r>
    <x v="0"/>
    <x v="1"/>
    <x v="439"/>
    <x v="768"/>
    <x v="50"/>
    <x v="1"/>
    <x v="485"/>
    <x v="1162"/>
    <x v="1"/>
    <n v="5"/>
    <x v="1"/>
  </r>
  <r>
    <x v="0"/>
    <x v="1"/>
    <x v="439"/>
    <x v="767"/>
    <x v="9"/>
    <x v="6"/>
    <x v="593"/>
    <x v="1163"/>
    <x v="1"/>
    <n v="5"/>
    <x v="1"/>
  </r>
  <r>
    <x v="0"/>
    <x v="1"/>
    <x v="439"/>
    <x v="769"/>
    <x v="62"/>
    <x v="2"/>
    <x v="97"/>
    <x v="1164"/>
    <x v="1"/>
    <n v="5"/>
    <x v="1"/>
  </r>
  <r>
    <x v="0"/>
    <x v="1"/>
    <x v="439"/>
    <x v="769"/>
    <x v="63"/>
    <x v="5"/>
    <x v="363"/>
    <x v="1165"/>
    <x v="1"/>
    <n v="5"/>
    <x v="1"/>
  </r>
  <r>
    <x v="0"/>
    <x v="1"/>
    <x v="439"/>
    <x v="769"/>
    <x v="64"/>
    <x v="6"/>
    <x v="363"/>
    <x v="1166"/>
    <x v="1"/>
    <n v="5"/>
    <x v="1"/>
  </r>
  <r>
    <x v="0"/>
    <x v="1"/>
    <x v="439"/>
    <x v="769"/>
    <x v="65"/>
    <x v="5"/>
    <x v="276"/>
    <x v="1167"/>
    <x v="1"/>
    <n v="5"/>
    <x v="1"/>
  </r>
  <r>
    <x v="0"/>
    <x v="1"/>
    <x v="439"/>
    <x v="769"/>
    <x v="66"/>
    <x v="2"/>
    <x v="658"/>
    <x v="1168"/>
    <x v="1"/>
    <n v="5"/>
    <x v="1"/>
  </r>
  <r>
    <x v="0"/>
    <x v="1"/>
    <x v="439"/>
    <x v="767"/>
    <x v="11"/>
    <x v="2"/>
    <x v="167"/>
    <x v="1169"/>
    <x v="1"/>
    <n v="5"/>
    <x v="1"/>
  </r>
  <r>
    <x v="0"/>
    <x v="1"/>
    <x v="439"/>
    <x v="769"/>
    <x v="67"/>
    <x v="5"/>
    <x v="45"/>
    <x v="1170"/>
    <x v="1"/>
    <n v="5"/>
    <x v="1"/>
  </r>
  <r>
    <x v="0"/>
    <x v="1"/>
    <x v="439"/>
    <x v="767"/>
    <x v="34"/>
    <x v="5"/>
    <x v="85"/>
    <x v="1171"/>
    <x v="1"/>
    <n v="5"/>
    <x v="1"/>
  </r>
  <r>
    <x v="0"/>
    <x v="1"/>
    <x v="439"/>
    <x v="769"/>
    <x v="4"/>
    <x v="2"/>
    <x v="169"/>
    <x v="1172"/>
    <x v="1"/>
    <n v="5"/>
    <x v="1"/>
  </r>
  <r>
    <x v="0"/>
    <x v="1"/>
    <x v="439"/>
    <x v="769"/>
    <x v="68"/>
    <x v="5"/>
    <x v="402"/>
    <x v="1173"/>
    <x v="1"/>
    <n v="5"/>
    <x v="1"/>
  </r>
  <r>
    <x v="0"/>
    <x v="1"/>
    <x v="439"/>
    <x v="767"/>
    <x v="18"/>
    <x v="6"/>
    <x v="130"/>
    <x v="1174"/>
    <x v="1"/>
    <n v="5"/>
    <x v="1"/>
  </r>
  <r>
    <x v="0"/>
    <x v="1"/>
    <x v="439"/>
    <x v="768"/>
    <x v="65"/>
    <x v="2"/>
    <x v="782"/>
    <x v="598"/>
    <x v="1"/>
    <n v="5"/>
    <x v="1"/>
  </r>
  <r>
    <x v="0"/>
    <x v="1"/>
    <x v="439"/>
    <x v="767"/>
    <x v="0"/>
    <x v="6"/>
    <x v="782"/>
    <x v="1175"/>
    <x v="1"/>
    <n v="5"/>
    <x v="1"/>
  </r>
  <r>
    <x v="0"/>
    <x v="1"/>
    <x v="439"/>
    <x v="767"/>
    <x v="16"/>
    <x v="5"/>
    <x v="41"/>
    <x v="1174"/>
    <x v="1"/>
    <n v="5"/>
    <x v="1"/>
  </r>
  <r>
    <x v="0"/>
    <x v="1"/>
    <x v="439"/>
    <x v="767"/>
    <x v="38"/>
    <x v="6"/>
    <x v="238"/>
    <x v="1176"/>
    <x v="1"/>
    <n v="5"/>
    <x v="1"/>
  </r>
  <r>
    <x v="0"/>
    <x v="1"/>
    <x v="439"/>
    <x v="768"/>
    <x v="63"/>
    <x v="2"/>
    <x v="174"/>
    <x v="1177"/>
    <x v="1"/>
    <n v="5"/>
    <x v="1"/>
  </r>
  <r>
    <x v="0"/>
    <x v="1"/>
    <x v="439"/>
    <x v="767"/>
    <x v="41"/>
    <x v="5"/>
    <x v="100"/>
    <x v="1178"/>
    <x v="1"/>
    <n v="5"/>
    <x v="1"/>
  </r>
  <r>
    <x v="0"/>
    <x v="1"/>
    <x v="439"/>
    <x v="769"/>
    <x v="69"/>
    <x v="1"/>
    <x v="37"/>
    <x v="1179"/>
    <x v="1"/>
    <n v="5"/>
    <x v="1"/>
  </r>
  <r>
    <x v="0"/>
    <x v="1"/>
    <x v="439"/>
    <x v="768"/>
    <x v="31"/>
    <x v="3"/>
    <x v="13"/>
    <x v="482"/>
    <x v="1"/>
    <n v="5"/>
    <x v="1"/>
  </r>
  <r>
    <x v="0"/>
    <x v="1"/>
    <x v="439"/>
    <x v="769"/>
    <x v="70"/>
    <x v="2"/>
    <x v="80"/>
    <x v="1180"/>
    <x v="1"/>
    <n v="5"/>
    <x v="1"/>
  </r>
  <r>
    <x v="0"/>
    <x v="1"/>
    <x v="439"/>
    <x v="768"/>
    <x v="64"/>
    <x v="2"/>
    <x v="334"/>
    <x v="598"/>
    <x v="1"/>
    <n v="5"/>
    <x v="1"/>
  </r>
  <r>
    <x v="0"/>
    <x v="1"/>
    <x v="439"/>
    <x v="767"/>
    <x v="31"/>
    <x v="2"/>
    <x v="54"/>
    <x v="1181"/>
    <x v="1"/>
    <n v="5"/>
    <x v="1"/>
  </r>
  <r>
    <x v="0"/>
    <x v="1"/>
    <x v="439"/>
    <x v="768"/>
    <x v="71"/>
    <x v="1"/>
    <x v="81"/>
    <x v="598"/>
    <x v="1"/>
    <n v="5"/>
    <x v="1"/>
  </r>
  <r>
    <x v="0"/>
    <x v="1"/>
    <x v="439"/>
    <x v="768"/>
    <x v="66"/>
    <x v="1"/>
    <x v="38"/>
    <x v="598"/>
    <x v="1"/>
    <n v="5"/>
    <x v="1"/>
  </r>
  <r>
    <x v="0"/>
    <x v="37"/>
    <x v="440"/>
    <x v="770"/>
    <x v="7"/>
    <x v="4"/>
    <x v="536"/>
    <x v="223"/>
    <x v="6"/>
    <n v="4"/>
    <x v="1"/>
  </r>
  <r>
    <x v="0"/>
    <x v="7"/>
    <x v="441"/>
    <x v="86"/>
    <x v="10"/>
    <x v="1"/>
    <x v="86"/>
    <x v="1182"/>
    <x v="0"/>
    <s v="NA"/>
    <x v="0"/>
  </r>
  <r>
    <x v="0"/>
    <x v="1"/>
    <x v="442"/>
    <x v="771"/>
    <x v="3"/>
    <x v="0"/>
    <x v="334"/>
    <x v="1183"/>
    <x v="1"/>
    <n v="5"/>
    <x v="1"/>
  </r>
  <r>
    <x v="0"/>
    <x v="1"/>
    <x v="442"/>
    <x v="771"/>
    <x v="1"/>
    <x v="3"/>
    <x v="54"/>
    <x v="92"/>
    <x v="1"/>
    <n v="5"/>
    <x v="1"/>
  </r>
  <r>
    <x v="0"/>
    <x v="50"/>
    <x v="443"/>
    <x v="772"/>
    <x v="11"/>
    <x v="0"/>
    <x v="122"/>
    <x v="1184"/>
    <x v="21"/>
    <n v="4"/>
    <x v="1"/>
  </r>
  <r>
    <x v="0"/>
    <x v="50"/>
    <x v="443"/>
    <x v="772"/>
    <x v="7"/>
    <x v="0"/>
    <x v="196"/>
    <x v="761"/>
    <x v="21"/>
    <n v="4"/>
    <x v="1"/>
  </r>
  <r>
    <x v="0"/>
    <x v="50"/>
    <x v="443"/>
    <x v="773"/>
    <x v="7"/>
    <x v="1"/>
    <x v="40"/>
    <x v="209"/>
    <x v="21"/>
    <s v="NA"/>
    <x v="0"/>
  </r>
  <r>
    <x v="0"/>
    <x v="21"/>
    <x v="444"/>
    <x v="774"/>
    <x v="10"/>
    <x v="1"/>
    <x v="144"/>
    <x v="1185"/>
    <x v="19"/>
    <n v="5"/>
    <x v="1"/>
  </r>
  <r>
    <x v="0"/>
    <x v="1"/>
    <x v="445"/>
    <x v="208"/>
    <x v="4"/>
    <x v="4"/>
    <x v="783"/>
    <x v="1186"/>
    <x v="1"/>
    <n v="5"/>
    <x v="1"/>
  </r>
  <r>
    <x v="0"/>
    <x v="1"/>
    <x v="445"/>
    <x v="301"/>
    <x v="5"/>
    <x v="4"/>
    <x v="339"/>
    <x v="1187"/>
    <x v="1"/>
    <s v="NA"/>
    <x v="0"/>
  </r>
  <r>
    <x v="0"/>
    <x v="1"/>
    <x v="445"/>
    <x v="301"/>
    <x v="5"/>
    <x v="4"/>
    <x v="339"/>
    <x v="1187"/>
    <x v="1"/>
    <n v="5"/>
    <x v="1"/>
  </r>
  <r>
    <x v="0"/>
    <x v="1"/>
    <x v="445"/>
    <x v="775"/>
    <x v="9"/>
    <x v="3"/>
    <x v="784"/>
    <x v="289"/>
    <x v="1"/>
    <n v="5"/>
    <x v="1"/>
  </r>
  <r>
    <x v="0"/>
    <x v="1"/>
    <x v="445"/>
    <x v="775"/>
    <x v="4"/>
    <x v="0"/>
    <x v="360"/>
    <x v="1188"/>
    <x v="1"/>
    <n v="5"/>
    <x v="1"/>
  </r>
  <r>
    <x v="0"/>
    <x v="1"/>
    <x v="445"/>
    <x v="775"/>
    <x v="8"/>
    <x v="0"/>
    <x v="124"/>
    <x v="1189"/>
    <x v="1"/>
    <s v="NA"/>
    <x v="0"/>
  </r>
  <r>
    <x v="0"/>
    <x v="1"/>
    <x v="445"/>
    <x v="301"/>
    <x v="11"/>
    <x v="0"/>
    <x v="158"/>
    <x v="1190"/>
    <x v="1"/>
    <s v="NA"/>
    <x v="0"/>
  </r>
  <r>
    <x v="0"/>
    <x v="1"/>
    <x v="445"/>
    <x v="775"/>
    <x v="3"/>
    <x v="3"/>
    <x v="47"/>
    <x v="1191"/>
    <x v="1"/>
    <n v="5"/>
    <x v="1"/>
  </r>
  <r>
    <x v="0"/>
    <x v="1"/>
    <x v="445"/>
    <x v="776"/>
    <x v="7"/>
    <x v="3"/>
    <x v="89"/>
    <x v="310"/>
    <x v="1"/>
    <n v="5"/>
    <x v="1"/>
  </r>
  <r>
    <x v="0"/>
    <x v="1"/>
    <x v="445"/>
    <x v="777"/>
    <x v="4"/>
    <x v="2"/>
    <x v="101"/>
    <x v="78"/>
    <x v="1"/>
    <n v="5"/>
    <x v="1"/>
  </r>
  <r>
    <x v="0"/>
    <x v="5"/>
    <x v="446"/>
    <x v="778"/>
    <x v="8"/>
    <x v="3"/>
    <x v="430"/>
    <x v="90"/>
    <x v="7"/>
    <n v="3"/>
    <x v="1"/>
  </r>
  <r>
    <x v="0"/>
    <x v="5"/>
    <x v="446"/>
    <x v="779"/>
    <x v="15"/>
    <x v="0"/>
    <x v="238"/>
    <x v="1192"/>
    <x v="8"/>
    <n v="4"/>
    <x v="1"/>
  </r>
  <r>
    <x v="0"/>
    <x v="5"/>
    <x v="446"/>
    <x v="779"/>
    <x v="3"/>
    <x v="3"/>
    <x v="218"/>
    <x v="389"/>
    <x v="8"/>
    <n v="4"/>
    <x v="1"/>
  </r>
  <r>
    <x v="0"/>
    <x v="5"/>
    <x v="446"/>
    <x v="208"/>
    <x v="30"/>
    <x v="3"/>
    <x v="101"/>
    <x v="1193"/>
    <x v="8"/>
    <n v="4"/>
    <x v="1"/>
  </r>
  <r>
    <x v="0"/>
    <x v="5"/>
    <x v="447"/>
    <x v="106"/>
    <x v="41"/>
    <x v="2"/>
    <x v="102"/>
    <x v="1194"/>
    <x v="8"/>
    <n v="4"/>
    <x v="1"/>
  </r>
  <r>
    <x v="0"/>
    <x v="1"/>
    <x v="448"/>
    <x v="780"/>
    <x v="1"/>
    <x v="1"/>
    <x v="469"/>
    <x v="543"/>
    <x v="1"/>
    <n v="5"/>
    <x v="1"/>
  </r>
  <r>
    <x v="0"/>
    <x v="1"/>
    <x v="448"/>
    <x v="780"/>
    <x v="8"/>
    <x v="3"/>
    <x v="706"/>
    <x v="86"/>
    <x v="1"/>
    <s v="NA"/>
    <x v="0"/>
  </r>
  <r>
    <x v="0"/>
    <x v="1"/>
    <x v="448"/>
    <x v="780"/>
    <x v="3"/>
    <x v="1"/>
    <x v="380"/>
    <x v="1195"/>
    <x v="1"/>
    <n v="5"/>
    <x v="1"/>
  </r>
  <r>
    <x v="0"/>
    <x v="1"/>
    <x v="448"/>
    <x v="780"/>
    <x v="7"/>
    <x v="1"/>
    <x v="349"/>
    <x v="330"/>
    <x v="1"/>
    <n v="5"/>
    <x v="1"/>
  </r>
  <r>
    <x v="0"/>
    <x v="1"/>
    <x v="448"/>
    <x v="781"/>
    <x v="5"/>
    <x v="1"/>
    <x v="543"/>
    <x v="844"/>
    <x v="1"/>
    <n v="5"/>
    <x v="1"/>
  </r>
  <r>
    <x v="0"/>
    <x v="1"/>
    <x v="448"/>
    <x v="780"/>
    <x v="2"/>
    <x v="2"/>
    <x v="360"/>
    <x v="1196"/>
    <x v="1"/>
    <n v="5"/>
    <x v="1"/>
  </r>
  <r>
    <x v="0"/>
    <x v="1"/>
    <x v="448"/>
    <x v="781"/>
    <x v="8"/>
    <x v="1"/>
    <x v="30"/>
    <x v="1197"/>
    <x v="1"/>
    <n v="5"/>
    <x v="1"/>
  </r>
  <r>
    <x v="0"/>
    <x v="1"/>
    <x v="448"/>
    <x v="782"/>
    <x v="8"/>
    <x v="1"/>
    <x v="30"/>
    <x v="1133"/>
    <x v="1"/>
    <n v="5"/>
    <x v="1"/>
  </r>
  <r>
    <x v="0"/>
    <x v="1"/>
    <x v="448"/>
    <x v="781"/>
    <x v="3"/>
    <x v="1"/>
    <x v="159"/>
    <x v="1198"/>
    <x v="1"/>
    <n v="5"/>
    <x v="1"/>
  </r>
  <r>
    <x v="0"/>
    <x v="1"/>
    <x v="448"/>
    <x v="782"/>
    <x v="4"/>
    <x v="3"/>
    <x v="73"/>
    <x v="1042"/>
    <x v="1"/>
    <n v="5"/>
    <x v="1"/>
  </r>
  <r>
    <x v="0"/>
    <x v="1"/>
    <x v="448"/>
    <x v="781"/>
    <x v="4"/>
    <x v="3"/>
    <x v="716"/>
    <x v="1199"/>
    <x v="1"/>
    <n v="5"/>
    <x v="1"/>
  </r>
  <r>
    <x v="0"/>
    <x v="1"/>
    <x v="448"/>
    <x v="781"/>
    <x v="1"/>
    <x v="1"/>
    <x v="726"/>
    <x v="1200"/>
    <x v="1"/>
    <n v="5"/>
    <x v="1"/>
  </r>
  <r>
    <x v="0"/>
    <x v="1"/>
    <x v="448"/>
    <x v="782"/>
    <x v="3"/>
    <x v="1"/>
    <x v="96"/>
    <x v="1201"/>
    <x v="1"/>
    <n v="5"/>
    <x v="1"/>
  </r>
  <r>
    <x v="0"/>
    <x v="1"/>
    <x v="448"/>
    <x v="783"/>
    <x v="3"/>
    <x v="3"/>
    <x v="276"/>
    <x v="1202"/>
    <x v="1"/>
    <n v="5"/>
    <x v="1"/>
  </r>
  <r>
    <x v="0"/>
    <x v="1"/>
    <x v="448"/>
    <x v="783"/>
    <x v="8"/>
    <x v="1"/>
    <x v="658"/>
    <x v="86"/>
    <x v="1"/>
    <n v="5"/>
    <x v="1"/>
  </r>
  <r>
    <x v="0"/>
    <x v="1"/>
    <x v="448"/>
    <x v="782"/>
    <x v="5"/>
    <x v="3"/>
    <x v="407"/>
    <x v="1203"/>
    <x v="1"/>
    <n v="5"/>
    <x v="1"/>
  </r>
  <r>
    <x v="0"/>
    <x v="1"/>
    <x v="448"/>
    <x v="780"/>
    <x v="6"/>
    <x v="3"/>
    <x v="247"/>
    <x v="1204"/>
    <x v="1"/>
    <n v="5"/>
    <x v="1"/>
  </r>
  <r>
    <x v="0"/>
    <x v="1"/>
    <x v="448"/>
    <x v="781"/>
    <x v="9"/>
    <x v="3"/>
    <x v="453"/>
    <x v="1205"/>
    <x v="1"/>
    <n v="5"/>
    <x v="1"/>
  </r>
  <r>
    <x v="0"/>
    <x v="1"/>
    <x v="448"/>
    <x v="782"/>
    <x v="11"/>
    <x v="1"/>
    <x v="84"/>
    <x v="1206"/>
    <x v="1"/>
    <n v="5"/>
    <x v="1"/>
  </r>
  <r>
    <x v="0"/>
    <x v="1"/>
    <x v="448"/>
    <x v="781"/>
    <x v="2"/>
    <x v="0"/>
    <x v="312"/>
    <x v="644"/>
    <x v="1"/>
    <n v="5"/>
    <x v="1"/>
  </r>
  <r>
    <x v="0"/>
    <x v="1"/>
    <x v="448"/>
    <x v="782"/>
    <x v="13"/>
    <x v="6"/>
    <x v="36"/>
    <x v="1207"/>
    <x v="1"/>
    <n v="5"/>
    <x v="1"/>
  </r>
  <r>
    <x v="0"/>
    <x v="1"/>
    <x v="448"/>
    <x v="782"/>
    <x v="17"/>
    <x v="3"/>
    <x v="134"/>
    <x v="1208"/>
    <x v="1"/>
    <n v="5"/>
    <x v="1"/>
  </r>
  <r>
    <x v="0"/>
    <x v="1"/>
    <x v="448"/>
    <x v="781"/>
    <x v="19"/>
    <x v="0"/>
    <x v="80"/>
    <x v="1209"/>
    <x v="1"/>
    <n v="5"/>
    <x v="1"/>
  </r>
  <r>
    <x v="0"/>
    <x v="1"/>
    <x v="448"/>
    <x v="782"/>
    <x v="12"/>
    <x v="5"/>
    <x v="82"/>
    <x v="1210"/>
    <x v="1"/>
    <n v="5"/>
    <x v="1"/>
  </r>
  <r>
    <x v="0"/>
    <x v="1"/>
    <x v="448"/>
    <x v="781"/>
    <x v="24"/>
    <x v="5"/>
    <x v="39"/>
    <x v="1211"/>
    <x v="1"/>
    <n v="5"/>
    <x v="1"/>
  </r>
  <r>
    <x v="0"/>
    <x v="74"/>
    <x v="449"/>
    <x v="784"/>
    <x v="4"/>
    <x v="1"/>
    <x v="76"/>
    <x v="333"/>
    <x v="4"/>
    <n v="4"/>
    <x v="2"/>
  </r>
  <r>
    <x v="0"/>
    <x v="33"/>
    <x v="450"/>
    <x v="785"/>
    <x v="10"/>
    <x v="2"/>
    <x v="291"/>
    <x v="644"/>
    <x v="3"/>
    <n v="4"/>
    <x v="1"/>
  </r>
  <r>
    <x v="0"/>
    <x v="33"/>
    <x v="450"/>
    <x v="785"/>
    <x v="5"/>
    <x v="0"/>
    <x v="166"/>
    <x v="871"/>
    <x v="3"/>
    <n v="4"/>
    <x v="1"/>
  </r>
  <r>
    <x v="0"/>
    <x v="33"/>
    <x v="450"/>
    <x v="785"/>
    <x v="12"/>
    <x v="3"/>
    <x v="129"/>
    <x v="309"/>
    <x v="3"/>
    <n v="4"/>
    <x v="1"/>
  </r>
  <r>
    <x v="0"/>
    <x v="33"/>
    <x v="450"/>
    <x v="785"/>
    <x v="8"/>
    <x v="3"/>
    <x v="175"/>
    <x v="1212"/>
    <x v="3"/>
    <n v="4"/>
    <x v="1"/>
  </r>
  <r>
    <x v="0"/>
    <x v="5"/>
    <x v="451"/>
    <x v="786"/>
    <x v="8"/>
    <x v="0"/>
    <x v="785"/>
    <x v="1213"/>
    <x v="8"/>
    <n v="4"/>
    <x v="1"/>
  </r>
  <r>
    <x v="0"/>
    <x v="5"/>
    <x v="451"/>
    <x v="786"/>
    <x v="3"/>
    <x v="0"/>
    <x v="786"/>
    <x v="1214"/>
    <x v="8"/>
    <n v="4"/>
    <x v="1"/>
  </r>
  <r>
    <x v="0"/>
    <x v="5"/>
    <x v="451"/>
    <x v="786"/>
    <x v="10"/>
    <x v="4"/>
    <x v="787"/>
    <x v="1215"/>
    <x v="8"/>
    <n v="4"/>
    <x v="1"/>
  </r>
  <r>
    <x v="0"/>
    <x v="5"/>
    <x v="451"/>
    <x v="787"/>
    <x v="16"/>
    <x v="0"/>
    <x v="788"/>
    <x v="199"/>
    <x v="8"/>
    <n v="4"/>
    <x v="1"/>
  </r>
  <r>
    <x v="0"/>
    <x v="5"/>
    <x v="451"/>
    <x v="786"/>
    <x v="1"/>
    <x v="0"/>
    <x v="20"/>
    <x v="9"/>
    <x v="8"/>
    <n v="4"/>
    <x v="1"/>
  </r>
  <r>
    <x v="0"/>
    <x v="5"/>
    <x v="451"/>
    <x v="786"/>
    <x v="18"/>
    <x v="4"/>
    <x v="117"/>
    <x v="57"/>
    <x v="8"/>
    <s v="NA"/>
    <x v="0"/>
  </r>
  <r>
    <x v="0"/>
    <x v="5"/>
    <x v="451"/>
    <x v="786"/>
    <x v="18"/>
    <x v="4"/>
    <x v="117"/>
    <x v="57"/>
    <x v="8"/>
    <n v="4"/>
    <x v="1"/>
  </r>
  <r>
    <x v="0"/>
    <x v="5"/>
    <x v="451"/>
    <x v="786"/>
    <x v="7"/>
    <x v="0"/>
    <x v="789"/>
    <x v="1216"/>
    <x v="8"/>
    <n v="4"/>
    <x v="1"/>
  </r>
  <r>
    <x v="0"/>
    <x v="5"/>
    <x v="451"/>
    <x v="788"/>
    <x v="3"/>
    <x v="5"/>
    <x v="223"/>
    <x v="1217"/>
    <x v="8"/>
    <n v="4"/>
    <x v="1"/>
  </r>
  <r>
    <x v="0"/>
    <x v="5"/>
    <x v="451"/>
    <x v="788"/>
    <x v="7"/>
    <x v="2"/>
    <x v="25"/>
    <x v="1218"/>
    <x v="8"/>
    <n v="4"/>
    <x v="1"/>
  </r>
  <r>
    <x v="0"/>
    <x v="5"/>
    <x v="451"/>
    <x v="787"/>
    <x v="13"/>
    <x v="3"/>
    <x v="391"/>
    <x v="1219"/>
    <x v="8"/>
    <n v="4"/>
    <x v="1"/>
  </r>
  <r>
    <x v="0"/>
    <x v="5"/>
    <x v="451"/>
    <x v="788"/>
    <x v="2"/>
    <x v="5"/>
    <x v="393"/>
    <x v="409"/>
    <x v="8"/>
    <n v="4"/>
    <x v="1"/>
  </r>
  <r>
    <x v="0"/>
    <x v="5"/>
    <x v="451"/>
    <x v="788"/>
    <x v="6"/>
    <x v="5"/>
    <x v="53"/>
    <x v="1220"/>
    <x v="8"/>
    <n v="4"/>
    <x v="1"/>
  </r>
  <r>
    <x v="0"/>
    <x v="70"/>
    <x v="452"/>
    <x v="789"/>
    <x v="2"/>
    <x v="3"/>
    <x v="175"/>
    <x v="433"/>
    <x v="8"/>
    <n v="4"/>
    <x v="1"/>
  </r>
  <r>
    <x v="0"/>
    <x v="70"/>
    <x v="452"/>
    <x v="790"/>
    <x v="7"/>
    <x v="3"/>
    <x v="176"/>
    <x v="1221"/>
    <x v="8"/>
    <n v="4"/>
    <x v="1"/>
  </r>
  <r>
    <x v="0"/>
    <x v="5"/>
    <x v="453"/>
    <x v="791"/>
    <x v="9"/>
    <x v="0"/>
    <x v="205"/>
    <x v="45"/>
    <x v="8"/>
    <n v="4"/>
    <x v="1"/>
  </r>
  <r>
    <x v="0"/>
    <x v="5"/>
    <x v="453"/>
    <x v="791"/>
    <x v="5"/>
    <x v="3"/>
    <x v="790"/>
    <x v="1222"/>
    <x v="8"/>
    <n v="4"/>
    <x v="1"/>
  </r>
  <r>
    <x v="0"/>
    <x v="5"/>
    <x v="453"/>
    <x v="791"/>
    <x v="11"/>
    <x v="0"/>
    <x v="669"/>
    <x v="314"/>
    <x v="8"/>
    <n v="4"/>
    <x v="1"/>
  </r>
  <r>
    <x v="0"/>
    <x v="5"/>
    <x v="453"/>
    <x v="791"/>
    <x v="18"/>
    <x v="4"/>
    <x v="706"/>
    <x v="1223"/>
    <x v="8"/>
    <n v="4"/>
    <x v="1"/>
  </r>
  <r>
    <x v="0"/>
    <x v="5"/>
    <x v="453"/>
    <x v="792"/>
    <x v="19"/>
    <x v="3"/>
    <x v="791"/>
    <x v="361"/>
    <x v="8"/>
    <n v="4"/>
    <x v="1"/>
  </r>
  <r>
    <x v="0"/>
    <x v="5"/>
    <x v="453"/>
    <x v="791"/>
    <x v="4"/>
    <x v="3"/>
    <x v="77"/>
    <x v="56"/>
    <x v="8"/>
    <n v="4"/>
    <x v="1"/>
  </r>
  <r>
    <x v="0"/>
    <x v="5"/>
    <x v="453"/>
    <x v="793"/>
    <x v="12"/>
    <x v="1"/>
    <x v="137"/>
    <x v="1224"/>
    <x v="8"/>
    <n v="4"/>
    <x v="1"/>
  </r>
  <r>
    <x v="0"/>
    <x v="5"/>
    <x v="453"/>
    <x v="792"/>
    <x v="18"/>
    <x v="0"/>
    <x v="135"/>
    <x v="49"/>
    <x v="8"/>
    <n v="4"/>
    <x v="1"/>
  </r>
  <r>
    <x v="0"/>
    <x v="5"/>
    <x v="453"/>
    <x v="794"/>
    <x v="9"/>
    <x v="0"/>
    <x v="147"/>
    <x v="1225"/>
    <x v="7"/>
    <n v="3"/>
    <x v="1"/>
  </r>
  <r>
    <x v="0"/>
    <x v="5"/>
    <x v="453"/>
    <x v="795"/>
    <x v="15"/>
    <x v="3"/>
    <x v="88"/>
    <x v="1226"/>
    <x v="7"/>
    <n v="3"/>
    <x v="1"/>
  </r>
  <r>
    <x v="0"/>
    <x v="5"/>
    <x v="453"/>
    <x v="796"/>
    <x v="16"/>
    <x v="1"/>
    <x v="82"/>
    <x v="748"/>
    <x v="8"/>
    <n v="4"/>
    <x v="1"/>
  </r>
  <r>
    <x v="0"/>
    <x v="18"/>
    <x v="454"/>
    <x v="797"/>
    <x v="25"/>
    <x v="0"/>
    <x v="398"/>
    <x v="884"/>
    <x v="0"/>
    <s v="NA"/>
    <x v="0"/>
  </r>
  <r>
    <x v="0"/>
    <x v="28"/>
    <x v="455"/>
    <x v="798"/>
    <x v="36"/>
    <x v="1"/>
    <x v="89"/>
    <x v="1009"/>
    <x v="17"/>
    <n v="3"/>
    <x v="1"/>
  </r>
  <r>
    <x v="0"/>
    <x v="56"/>
    <x v="456"/>
    <x v="799"/>
    <x v="2"/>
    <x v="0"/>
    <x v="781"/>
    <x v="892"/>
    <x v="18"/>
    <n v="4"/>
    <x v="1"/>
  </r>
  <r>
    <x v="0"/>
    <x v="52"/>
    <x v="457"/>
    <x v="800"/>
    <x v="1"/>
    <x v="0"/>
    <x v="136"/>
    <x v="297"/>
    <x v="3"/>
    <n v="4"/>
    <x v="1"/>
  </r>
  <r>
    <x v="0"/>
    <x v="49"/>
    <x v="458"/>
    <x v="801"/>
    <x v="2"/>
    <x v="0"/>
    <x v="133"/>
    <x v="39"/>
    <x v="3"/>
    <n v="4"/>
    <x v="1"/>
  </r>
  <r>
    <x v="0"/>
    <x v="50"/>
    <x v="459"/>
    <x v="802"/>
    <x v="4"/>
    <x v="0"/>
    <x v="124"/>
    <x v="1227"/>
    <x v="21"/>
    <s v="NA"/>
    <x v="0"/>
  </r>
  <r>
    <x v="0"/>
    <x v="50"/>
    <x v="459"/>
    <x v="802"/>
    <x v="8"/>
    <x v="0"/>
    <x v="232"/>
    <x v="314"/>
    <x v="21"/>
    <s v="NA"/>
    <x v="0"/>
  </r>
  <r>
    <x v="0"/>
    <x v="50"/>
    <x v="459"/>
    <x v="802"/>
    <x v="3"/>
    <x v="3"/>
    <x v="35"/>
    <x v="1228"/>
    <x v="21"/>
    <n v="4"/>
    <x v="1"/>
  </r>
  <r>
    <x v="0"/>
    <x v="50"/>
    <x v="459"/>
    <x v="803"/>
    <x v="1"/>
    <x v="0"/>
    <x v="278"/>
    <x v="1229"/>
    <x v="21"/>
    <n v="4"/>
    <x v="1"/>
  </r>
  <r>
    <x v="0"/>
    <x v="1"/>
    <x v="460"/>
    <x v="804"/>
    <x v="8"/>
    <x v="1"/>
    <x v="174"/>
    <x v="111"/>
    <x v="1"/>
    <n v="5"/>
    <x v="1"/>
  </r>
  <r>
    <x v="0"/>
    <x v="1"/>
    <x v="461"/>
    <x v="2"/>
    <x v="1"/>
    <x v="3"/>
    <x v="138"/>
    <x v="597"/>
    <x v="1"/>
    <n v="5"/>
    <x v="1"/>
  </r>
  <r>
    <x v="0"/>
    <x v="5"/>
    <x v="462"/>
    <x v="805"/>
    <x v="7"/>
    <x v="0"/>
    <x v="235"/>
    <x v="472"/>
    <x v="8"/>
    <n v="4"/>
    <x v="1"/>
  </r>
  <r>
    <x v="0"/>
    <x v="5"/>
    <x v="462"/>
    <x v="806"/>
    <x v="7"/>
    <x v="3"/>
    <x v="81"/>
    <x v="277"/>
    <x v="8"/>
    <n v="4"/>
    <x v="1"/>
  </r>
  <r>
    <x v="0"/>
    <x v="1"/>
    <x v="463"/>
    <x v="807"/>
    <x v="1"/>
    <x v="0"/>
    <x v="318"/>
    <x v="1230"/>
    <x v="1"/>
    <s v="NA"/>
    <x v="0"/>
  </r>
  <r>
    <x v="0"/>
    <x v="1"/>
    <x v="463"/>
    <x v="807"/>
    <x v="3"/>
    <x v="0"/>
    <x v="69"/>
    <x v="917"/>
    <x v="1"/>
    <n v="5"/>
    <x v="1"/>
  </r>
  <r>
    <x v="0"/>
    <x v="1"/>
    <x v="463"/>
    <x v="807"/>
    <x v="2"/>
    <x v="3"/>
    <x v="10"/>
    <x v="888"/>
    <x v="1"/>
    <n v="5"/>
    <x v="1"/>
  </r>
  <r>
    <x v="0"/>
    <x v="1"/>
    <x v="463"/>
    <x v="808"/>
    <x v="8"/>
    <x v="0"/>
    <x v="80"/>
    <x v="1231"/>
    <x v="1"/>
    <n v="5"/>
    <x v="1"/>
  </r>
  <r>
    <x v="0"/>
    <x v="1"/>
    <x v="463"/>
    <x v="808"/>
    <x v="5"/>
    <x v="1"/>
    <x v="235"/>
    <x v="1232"/>
    <x v="1"/>
    <n v="5"/>
    <x v="1"/>
  </r>
  <r>
    <x v="0"/>
    <x v="1"/>
    <x v="463"/>
    <x v="809"/>
    <x v="9"/>
    <x v="0"/>
    <x v="81"/>
    <x v="1233"/>
    <x v="1"/>
    <n v="5"/>
    <x v="1"/>
  </r>
  <r>
    <x v="0"/>
    <x v="1"/>
    <x v="463"/>
    <x v="809"/>
    <x v="8"/>
    <x v="0"/>
    <x v="81"/>
    <x v="1231"/>
    <x v="1"/>
    <n v="5"/>
    <x v="1"/>
  </r>
  <r>
    <x v="0"/>
    <x v="30"/>
    <x v="464"/>
    <x v="810"/>
    <x v="8"/>
    <x v="0"/>
    <x v="792"/>
    <x v="1234"/>
    <x v="3"/>
    <n v="4"/>
    <x v="1"/>
  </r>
  <r>
    <x v="0"/>
    <x v="30"/>
    <x v="464"/>
    <x v="810"/>
    <x v="1"/>
    <x v="3"/>
    <x v="326"/>
    <x v="90"/>
    <x v="3"/>
    <n v="4"/>
    <x v="1"/>
  </r>
  <r>
    <x v="0"/>
    <x v="30"/>
    <x v="464"/>
    <x v="811"/>
    <x v="7"/>
    <x v="0"/>
    <x v="793"/>
    <x v="1235"/>
    <x v="3"/>
    <n v="4"/>
    <x v="1"/>
  </r>
  <r>
    <x v="0"/>
    <x v="30"/>
    <x v="464"/>
    <x v="810"/>
    <x v="7"/>
    <x v="3"/>
    <x v="226"/>
    <x v="407"/>
    <x v="3"/>
    <n v="4"/>
    <x v="1"/>
  </r>
  <r>
    <x v="0"/>
    <x v="41"/>
    <x v="464"/>
    <x v="812"/>
    <x v="7"/>
    <x v="3"/>
    <x v="434"/>
    <x v="429"/>
    <x v="3"/>
    <n v="4"/>
    <x v="1"/>
  </r>
  <r>
    <x v="0"/>
    <x v="30"/>
    <x v="464"/>
    <x v="811"/>
    <x v="2"/>
    <x v="0"/>
    <x v="89"/>
    <x v="754"/>
    <x v="3"/>
    <n v="4"/>
    <x v="1"/>
  </r>
  <r>
    <x v="0"/>
    <x v="13"/>
    <x v="465"/>
    <x v="813"/>
    <x v="25"/>
    <x v="0"/>
    <x v="794"/>
    <x v="307"/>
    <x v="15"/>
    <n v="5"/>
    <x v="3"/>
  </r>
  <r>
    <x v="0"/>
    <x v="27"/>
    <x v="465"/>
    <x v="814"/>
    <x v="25"/>
    <x v="4"/>
    <x v="375"/>
    <x v="1236"/>
    <x v="14"/>
    <n v="4"/>
    <x v="1"/>
  </r>
  <r>
    <x v="0"/>
    <x v="12"/>
    <x v="465"/>
    <x v="815"/>
    <x v="25"/>
    <x v="4"/>
    <x v="795"/>
    <x v="278"/>
    <x v="14"/>
    <n v="4"/>
    <x v="1"/>
  </r>
  <r>
    <x v="0"/>
    <x v="13"/>
    <x v="465"/>
    <x v="816"/>
    <x v="25"/>
    <x v="0"/>
    <x v="53"/>
    <x v="253"/>
    <x v="15"/>
    <n v="5"/>
    <x v="3"/>
  </r>
  <r>
    <x v="0"/>
    <x v="19"/>
    <x v="466"/>
    <x v="817"/>
    <x v="10"/>
    <x v="3"/>
    <x v="0"/>
    <x v="640"/>
    <x v="3"/>
    <n v="4"/>
    <x v="1"/>
  </r>
  <r>
    <x v="0"/>
    <x v="5"/>
    <x v="467"/>
    <x v="818"/>
    <x v="1"/>
    <x v="2"/>
    <x v="100"/>
    <x v="1237"/>
    <x v="8"/>
    <n v="4"/>
    <x v="1"/>
  </r>
  <r>
    <x v="0"/>
    <x v="5"/>
    <x v="467"/>
    <x v="819"/>
    <x v="7"/>
    <x v="1"/>
    <x v="81"/>
    <x v="24"/>
    <x v="8"/>
    <n v="4"/>
    <x v="1"/>
  </r>
  <r>
    <x v="0"/>
    <x v="5"/>
    <x v="467"/>
    <x v="482"/>
    <x v="1"/>
    <x v="0"/>
    <x v="136"/>
    <x v="395"/>
    <x v="8"/>
    <n v="4"/>
    <x v="1"/>
  </r>
  <r>
    <x v="0"/>
    <x v="7"/>
    <x v="468"/>
    <x v="820"/>
    <x v="2"/>
    <x v="0"/>
    <x v="52"/>
    <x v="1238"/>
    <x v="11"/>
    <s v="NA"/>
    <x v="0"/>
  </r>
  <r>
    <x v="0"/>
    <x v="1"/>
    <x v="469"/>
    <x v="821"/>
    <x v="1"/>
    <x v="0"/>
    <x v="136"/>
    <x v="1239"/>
    <x v="1"/>
    <n v="5"/>
    <x v="1"/>
  </r>
  <r>
    <x v="0"/>
    <x v="1"/>
    <x v="469"/>
    <x v="822"/>
    <x v="0"/>
    <x v="0"/>
    <x v="101"/>
    <x v="722"/>
    <x v="1"/>
    <n v="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49E8D-7694-43F7-961F-FE446FC72097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M3:O26" firstHeaderRow="0" firstDataRow="1" firstDataCol="1"/>
  <pivotFields count="11">
    <pivotField showAll="0"/>
    <pivotField showAll="0"/>
    <pivotField showAll="0"/>
    <pivotField showAll="0"/>
    <pivotField axis="axisRow" showAll="0">
      <items count="73">
        <item h="1" x="53"/>
        <item h="1" x="45"/>
        <item h="1" x="42"/>
        <item h="1" x="33"/>
        <item h="1" x="54"/>
        <item h="1" x="48"/>
        <item h="1" x="44"/>
        <item h="1" x="47"/>
        <item h="1" x="59"/>
        <item h="1" x="56"/>
        <item h="1" x="68"/>
        <item h="1" x="43"/>
        <item h="1" x="49"/>
        <item h="1" x="57"/>
        <item h="1" x="14"/>
        <item h="1" x="70"/>
        <item h="1" x="58"/>
        <item h="1" x="29"/>
        <item h="1" x="55"/>
        <item h="1" x="62"/>
        <item h="1" x="32"/>
        <item h="1" x="69"/>
        <item h="1" x="30"/>
        <item h="1" x="67"/>
        <item h="1" x="51"/>
        <item h="1" x="61"/>
        <item h="1" x="66"/>
        <item h="1" x="71"/>
        <item h="1" x="46"/>
        <item h="1" x="64"/>
        <item h="1" x="65"/>
        <item h="1" x="39"/>
        <item h="1" x="31"/>
        <item h="1" x="63"/>
        <item h="1" x="38"/>
        <item h="1" x="41"/>
        <item h="1" x="34"/>
        <item h="1" x="50"/>
        <item h="1" x="37"/>
        <item h="1" x="52"/>
        <item h="1" x="35"/>
        <item h="1" x="60"/>
        <item h="1" x="28"/>
        <item h="1" x="22"/>
        <item h="1" x="21"/>
        <item h="1" x="27"/>
        <item h="1" x="24"/>
        <item h="1" x="26"/>
        <item x="20"/>
        <item x="19"/>
        <item x="23"/>
        <item x="17"/>
        <item x="12"/>
        <item x="18"/>
        <item x="16"/>
        <item x="13"/>
        <item x="15"/>
        <item x="11"/>
        <item x="9"/>
        <item x="5"/>
        <item x="4"/>
        <item x="10"/>
        <item x="8"/>
        <item x="3"/>
        <item x="1"/>
        <item x="7"/>
        <item x="2"/>
        <item x="6"/>
        <item x="0"/>
        <item x="36"/>
        <item h="1" x="25"/>
        <item h="1" x="40"/>
        <item t="default"/>
      </items>
    </pivotField>
    <pivotField numFmtId="166" showAll="0"/>
    <pivotField numFmtId="1" showAll="0"/>
    <pivotField numFmtId="165" showAll="0"/>
    <pivotField showAll="0"/>
    <pivotField showAll="0"/>
    <pivotField dataField="1" showAll="0"/>
  </pivotFields>
  <rowFields count="1">
    <field x="4"/>
  </rowFields>
  <rowItems count="23"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2">
    <i>
      <x/>
    </i>
    <i i="1">
      <x v="1"/>
    </i>
  </colItems>
  <dataFields count="2">
    <dataField name="Mín. de Acidez" fld="10" subtotal="min" baseField="4" baseItem="0"/>
    <dataField name="Máx. de Acidez" fld="10" subtotal="max" baseField="4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D1670-EECB-45E7-A992-41DA48ECF5D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Región">
  <location ref="B3:E79" firstHeaderRow="0" firstDataRow="1" firstDataCol="1"/>
  <pivotFields count="11">
    <pivotField showAll="0"/>
    <pivotField axis="axisRow" showAll="0">
      <items count="76">
        <item x="59"/>
        <item x="11"/>
        <item x="30"/>
        <item x="22"/>
        <item x="35"/>
        <item x="39"/>
        <item x="20"/>
        <item x="61"/>
        <item x="18"/>
        <item x="29"/>
        <item x="24"/>
        <item x="40"/>
        <item x="14"/>
        <item x="17"/>
        <item x="44"/>
        <item x="4"/>
        <item x="47"/>
        <item x="8"/>
        <item x="71"/>
        <item x="57"/>
        <item x="51"/>
        <item x="48"/>
        <item x="53"/>
        <item x="69"/>
        <item x="72"/>
        <item x="49"/>
        <item x="60"/>
        <item x="66"/>
        <item x="34"/>
        <item x="12"/>
        <item x="46"/>
        <item x="45"/>
        <item x="27"/>
        <item x="15"/>
        <item x="13"/>
        <item x="41"/>
        <item x="58"/>
        <item x="67"/>
        <item x="63"/>
        <item x="19"/>
        <item x="25"/>
        <item x="62"/>
        <item x="65"/>
        <item x="16"/>
        <item x="50"/>
        <item x="64"/>
        <item x="26"/>
        <item x="32"/>
        <item x="73"/>
        <item x="9"/>
        <item x="2"/>
        <item x="56"/>
        <item x="6"/>
        <item x="7"/>
        <item x="10"/>
        <item x="42"/>
        <item x="1"/>
        <item x="55"/>
        <item x="5"/>
        <item x="38"/>
        <item x="70"/>
        <item x="28"/>
        <item x="3"/>
        <item x="68"/>
        <item x="33"/>
        <item x="52"/>
        <item x="54"/>
        <item x="74"/>
        <item x="31"/>
        <item x="37"/>
        <item x="43"/>
        <item x="0"/>
        <item x="36"/>
        <item x="21"/>
        <item x="23"/>
        <item t="default"/>
      </items>
    </pivotField>
    <pivotField dataField="1" showAll="0">
      <items count="4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showAll="0"/>
    <pivotField showAll="0"/>
    <pivotField numFmtId="166" showAll="0"/>
    <pivotField dataField="1" numFmtId="1" showAll="0">
      <items count="797">
        <item x="101"/>
        <item x="40"/>
        <item x="89"/>
        <item x="136"/>
        <item x="43"/>
        <item x="39"/>
        <item x="38"/>
        <item x="82"/>
        <item x="0"/>
        <item x="204"/>
        <item x="102"/>
        <item x="88"/>
        <item x="81"/>
        <item x="147"/>
        <item x="54"/>
        <item x="135"/>
        <item x="176"/>
        <item x="137"/>
        <item x="175"/>
        <item x="235"/>
        <item x="86"/>
        <item x="334"/>
        <item x="196"/>
        <item x="197"/>
        <item x="53"/>
        <item x="80"/>
        <item x="144"/>
        <item x="138"/>
        <item x="79"/>
        <item x="218"/>
        <item x="47"/>
        <item x="13"/>
        <item x="217"/>
        <item x="99"/>
        <item x="134"/>
        <item x="37"/>
        <item x="78"/>
        <item x="77"/>
        <item x="100"/>
        <item x="133"/>
        <item x="42"/>
        <item x="174"/>
        <item x="132"/>
        <item x="36"/>
        <item x="340"/>
        <item x="238"/>
        <item x="312"/>
        <item x="41"/>
        <item x="278"/>
        <item x="173"/>
        <item x="84"/>
        <item x="270"/>
        <item x="172"/>
        <item x="83"/>
        <item x="46"/>
        <item x="10"/>
        <item x="143"/>
        <item x="131"/>
        <item x="188"/>
        <item x="782"/>
        <item x="171"/>
        <item x="170"/>
        <item x="130"/>
        <item x="129"/>
        <item x="402"/>
        <item x="277"/>
        <item x="294"/>
        <item x="76"/>
        <item x="653"/>
        <item x="75"/>
        <item x="74"/>
        <item x="453"/>
        <item x="331"/>
        <item x="169"/>
        <item x="35"/>
        <item x="85"/>
        <item x="627"/>
        <item x="128"/>
        <item x="168"/>
        <item x="293"/>
        <item x="98"/>
        <item x="352"/>
        <item x="474"/>
        <item x="149"/>
        <item x="247"/>
        <item x="45"/>
        <item x="167"/>
        <item x="166"/>
        <item x="165"/>
        <item x="407"/>
        <item x="658"/>
        <item x="276"/>
        <item x="164"/>
        <item x="363"/>
        <item x="163"/>
        <item x="292"/>
        <item x="142"/>
        <item x="127"/>
        <item x="97"/>
        <item x="162"/>
        <item x="593"/>
        <item x="485"/>
        <item x="126"/>
        <item x="69"/>
        <item x="399"/>
        <item x="654"/>
        <item x="148"/>
        <item x="34"/>
        <item x="248"/>
        <item x="96"/>
        <item x="291"/>
        <item x="252"/>
        <item x="161"/>
        <item x="681"/>
        <item x="234"/>
        <item x="187"/>
        <item x="430"/>
        <item x="160"/>
        <item x="233"/>
        <item x="726"/>
        <item x="427"/>
        <item x="265"/>
        <item x="246"/>
        <item x="716"/>
        <item x="429"/>
        <item x="73"/>
        <item x="232"/>
        <item x="33"/>
        <item x="318"/>
        <item x="159"/>
        <item x="52"/>
        <item x="715"/>
        <item x="231"/>
        <item x="629"/>
        <item x="158"/>
        <item x="351"/>
        <item x="157"/>
        <item x="636"/>
        <item x="396"/>
        <item x="125"/>
        <item x="32"/>
        <item x="398"/>
        <item x="657"/>
        <item x="505"/>
        <item x="156"/>
        <item x="230"/>
        <item x="124"/>
        <item x="333"/>
        <item x="551"/>
        <item x="229"/>
        <item x="221"/>
        <item x="255"/>
        <item x="506"/>
        <item x="592"/>
        <item x="740"/>
        <item x="208"/>
        <item x="471"/>
        <item x="31"/>
        <item x="186"/>
        <item x="480"/>
        <item x="30"/>
        <item x="29"/>
        <item x="28"/>
        <item x="591"/>
        <item x="155"/>
        <item x="72"/>
        <item x="71"/>
        <item x="379"/>
        <item x="470"/>
        <item x="736"/>
        <item x="350"/>
        <item x="366"/>
        <item x="123"/>
        <item x="394"/>
        <item x="361"/>
        <item x="185"/>
        <item x="690"/>
        <item x="122"/>
        <item x="406"/>
        <item x="121"/>
        <item x="237"/>
        <item x="360"/>
        <item x="543"/>
        <item x="454"/>
        <item x="250"/>
        <item x="573"/>
        <item x="349"/>
        <item x="590"/>
        <item x="365"/>
        <item x="393"/>
        <item x="781"/>
        <item x="228"/>
        <item x="154"/>
        <item x="392"/>
        <item x="227"/>
        <item x="68"/>
        <item x="699"/>
        <item x="465"/>
        <item x="44"/>
        <item x="589"/>
        <item x="311"/>
        <item x="507"/>
        <item x="275"/>
        <item x="103"/>
        <item x="607"/>
        <item x="27"/>
        <item x="534"/>
        <item x="707"/>
        <item x="434"/>
        <item x="310"/>
        <item x="226"/>
        <item x="426"/>
        <item x="51"/>
        <item x="714"/>
        <item x="632"/>
        <item x="26"/>
        <item x="780"/>
        <item x="290"/>
        <item x="225"/>
        <item x="779"/>
        <item x="682"/>
        <item x="354"/>
        <item x="295"/>
        <item x="67"/>
        <item x="337"/>
        <item x="433"/>
        <item x="153"/>
        <item x="120"/>
        <item x="368"/>
        <item x="391"/>
        <item x="264"/>
        <item x="355"/>
        <item x="432"/>
        <item x="390"/>
        <item x="152"/>
        <item x="224"/>
        <item x="595"/>
        <item x="70"/>
        <item x="425"/>
        <item x="655"/>
        <item x="249"/>
        <item x="424"/>
        <item x="25"/>
        <item x="652"/>
        <item x="378"/>
        <item x="450"/>
        <item x="119"/>
        <item x="146"/>
        <item x="423"/>
        <item x="582"/>
        <item x="495"/>
        <item x="50"/>
        <item x="24"/>
        <item x="449"/>
        <item x="673"/>
        <item x="778"/>
        <item x="289"/>
        <item x="784"/>
        <item x="731"/>
        <item x="777"/>
        <item x="23"/>
        <item x="223"/>
        <item x="288"/>
        <item x="670"/>
        <item x="87"/>
        <item x="338"/>
        <item x="287"/>
        <item x="251"/>
        <item x="219"/>
        <item x="422"/>
        <item x="22"/>
        <item x="692"/>
        <item x="21"/>
        <item x="145"/>
        <item x="222"/>
        <item x="118"/>
        <item x="12"/>
        <item x="263"/>
        <item x="791"/>
        <item x="395"/>
        <item x="309"/>
        <item x="381"/>
        <item x="684"/>
        <item x="539"/>
        <item x="708"/>
        <item x="739"/>
        <item x="538"/>
        <item x="348"/>
        <item x="583"/>
        <item x="448"/>
        <item x="789"/>
        <item x="642"/>
        <item x="359"/>
        <item x="201"/>
        <item x="612"/>
        <item x="117"/>
        <item x="431"/>
        <item x="200"/>
        <item x="383"/>
        <item x="389"/>
        <item x="388"/>
        <item x="364"/>
        <item x="151"/>
        <item x="421"/>
        <item x="694"/>
        <item x="220"/>
        <item x="548"/>
        <item x="236"/>
        <item x="329"/>
        <item x="339"/>
        <item x="190"/>
        <item x="273"/>
        <item x="245"/>
        <item x="542"/>
        <item x="504"/>
        <item x="572"/>
        <item x="473"/>
        <item x="380"/>
        <item x="602"/>
        <item x="571"/>
        <item x="353"/>
        <item x="358"/>
        <item x="570"/>
        <item x="680"/>
        <item x="672"/>
        <item x="494"/>
        <item x="397"/>
        <item x="611"/>
        <item x="141"/>
        <item x="48"/>
        <item x="550"/>
        <item x="11"/>
        <item x="150"/>
        <item x="695"/>
        <item x="608"/>
        <item x="626"/>
        <item x="269"/>
        <item x="347"/>
        <item x="308"/>
        <item x="387"/>
        <item x="268"/>
        <item x="66"/>
        <item x="656"/>
        <item x="116"/>
        <item x="475"/>
        <item x="115"/>
        <item x="718"/>
        <item x="625"/>
        <item x="532"/>
        <item x="503"/>
        <item x="464"/>
        <item x="20"/>
        <item x="262"/>
        <item x="184"/>
        <item x="537"/>
        <item x="547"/>
        <item x="447"/>
        <item x="446"/>
        <item x="581"/>
        <item x="795"/>
        <item x="710"/>
        <item x="386"/>
        <item x="362"/>
        <item x="631"/>
        <item x="706"/>
        <item x="328"/>
        <item x="469"/>
        <item x="346"/>
        <item x="274"/>
        <item x="286"/>
        <item x="261"/>
        <item x="733"/>
        <item x="140"/>
        <item x="199"/>
        <item x="183"/>
        <item x="722"/>
        <item x="605"/>
        <item x="267"/>
        <item x="401"/>
        <item x="114"/>
        <item x="493"/>
        <item x="323"/>
        <item x="400"/>
        <item x="624"/>
        <item x="463"/>
        <item x="345"/>
        <item x="405"/>
        <item x="738"/>
        <item x="254"/>
        <item x="641"/>
        <item x="260"/>
        <item x="679"/>
        <item x="540"/>
        <item x="404"/>
        <item x="327"/>
        <item x="367"/>
        <item x="536"/>
        <item x="216"/>
        <item x="555"/>
        <item x="472"/>
        <item x="19"/>
        <item x="531"/>
        <item x="468"/>
        <item x="594"/>
        <item x="344"/>
        <item x="322"/>
        <item x="709"/>
        <item x="377"/>
        <item x="776"/>
        <item x="651"/>
        <item x="479"/>
        <item x="725"/>
        <item x="732"/>
        <item x="452"/>
        <item x="113"/>
        <item x="713"/>
        <item x="696"/>
        <item x="671"/>
        <item x="112"/>
        <item x="198"/>
        <item x="285"/>
        <item x="376"/>
        <item x="357"/>
        <item x="783"/>
        <item x="492"/>
        <item x="554"/>
        <item x="727"/>
        <item x="111"/>
        <item x="182"/>
        <item x="569"/>
        <item x="775"/>
        <item x="568"/>
        <item x="110"/>
        <item x="109"/>
        <item x="793"/>
        <item x="580"/>
        <item x="735"/>
        <item x="630"/>
        <item x="375"/>
        <item x="579"/>
        <item x="436"/>
        <item x="108"/>
        <item x="451"/>
        <item x="382"/>
        <item x="541"/>
        <item x="65"/>
        <item x="203"/>
        <item x="578"/>
        <item x="705"/>
        <item x="567"/>
        <item x="356"/>
        <item x="774"/>
        <item x="484"/>
        <item x="317"/>
        <item x="374"/>
        <item x="737"/>
        <item x="343"/>
        <item x="683"/>
        <item x="330"/>
        <item x="445"/>
        <item x="497"/>
        <item x="373"/>
        <item x="712"/>
        <item x="18"/>
        <item x="623"/>
        <item x="244"/>
        <item x="385"/>
        <item x="384"/>
        <item x="610"/>
        <item x="139"/>
        <item x="628"/>
        <item x="587"/>
        <item x="566"/>
        <item x="496"/>
        <item x="788"/>
        <item x="669"/>
        <item x="635"/>
        <item x="693"/>
        <item x="462"/>
        <item x="428"/>
        <item x="307"/>
        <item x="195"/>
        <item x="243"/>
        <item x="535"/>
        <item x="372"/>
        <item x="181"/>
        <item x="371"/>
        <item x="565"/>
        <item x="721"/>
        <item x="215"/>
        <item x="107"/>
        <item x="533"/>
        <item x="321"/>
        <item x="553"/>
        <item x="467"/>
        <item x="253"/>
        <item x="306"/>
        <item x="502"/>
        <item x="622"/>
        <item x="242"/>
        <item x="202"/>
        <item x="326"/>
        <item x="320"/>
        <item x="678"/>
        <item x="106"/>
        <item x="444"/>
        <item x="720"/>
        <item x="787"/>
        <item x="530"/>
        <item x="634"/>
        <item x="588"/>
        <item x="621"/>
        <item x="586"/>
        <item x="564"/>
        <item x="95"/>
        <item x="563"/>
        <item x="272"/>
        <item x="711"/>
        <item x="773"/>
        <item x="491"/>
        <item x="786"/>
        <item x="734"/>
        <item x="772"/>
        <item x="771"/>
        <item x="770"/>
        <item x="319"/>
        <item x="370"/>
        <item x="207"/>
        <item x="461"/>
        <item x="511"/>
        <item x="606"/>
        <item x="105"/>
        <item x="529"/>
        <item x="284"/>
        <item x="241"/>
        <item x="460"/>
        <item x="650"/>
        <item x="704"/>
        <item x="620"/>
        <item x="769"/>
        <item x="104"/>
        <item x="9"/>
        <item x="545"/>
        <item x="443"/>
        <item x="305"/>
        <item x="649"/>
        <item x="689"/>
        <item x="420"/>
        <item x="194"/>
        <item x="794"/>
        <item x="546"/>
        <item x="283"/>
        <item x="785"/>
        <item x="442"/>
        <item x="342"/>
        <item x="271"/>
        <item x="478"/>
        <item x="180"/>
        <item x="703"/>
        <item x="336"/>
        <item x="419"/>
        <item x="609"/>
        <item x="790"/>
        <item x="369"/>
        <item x="8"/>
        <item x="792"/>
        <item x="552"/>
        <item x="562"/>
        <item x="477"/>
        <item x="498"/>
        <item x="768"/>
        <item x="332"/>
        <item x="193"/>
        <item x="403"/>
        <item x="648"/>
        <item x="483"/>
        <item x="64"/>
        <item x="702"/>
        <item x="719"/>
        <item x="633"/>
        <item x="206"/>
        <item x="767"/>
        <item x="766"/>
        <item x="601"/>
        <item x="94"/>
        <item x="205"/>
        <item x="63"/>
        <item x="482"/>
        <item x="701"/>
        <item x="490"/>
        <item x="189"/>
        <item x="49"/>
        <item x="544"/>
        <item x="561"/>
        <item x="476"/>
        <item x="765"/>
        <item x="577"/>
        <item x="585"/>
        <item x="304"/>
        <item x="316"/>
        <item x="528"/>
        <item x="93"/>
        <item x="214"/>
        <item x="764"/>
        <item x="418"/>
        <item x="325"/>
        <item x="417"/>
        <item x="584"/>
        <item x="324"/>
        <item x="647"/>
        <item x="604"/>
        <item x="481"/>
        <item x="303"/>
        <item x="335"/>
        <item x="527"/>
        <item x="619"/>
        <item x="700"/>
        <item x="92"/>
        <item x="62"/>
        <item x="213"/>
        <item x="526"/>
        <item x="525"/>
        <item x="91"/>
        <item x="763"/>
        <item x="688"/>
        <item x="501"/>
        <item x="90"/>
        <item x="646"/>
        <item x="302"/>
        <item x="668"/>
        <item x="576"/>
        <item x="724"/>
        <item x="282"/>
        <item x="762"/>
        <item x="240"/>
        <item x="315"/>
        <item x="698"/>
        <item x="489"/>
        <item x="761"/>
        <item x="459"/>
        <item x="314"/>
        <item x="730"/>
        <item x="313"/>
        <item x="301"/>
        <item x="7"/>
        <item x="6"/>
        <item x="760"/>
        <item x="212"/>
        <item x="729"/>
        <item x="677"/>
        <item x="300"/>
        <item x="560"/>
        <item x="192"/>
        <item x="299"/>
        <item x="676"/>
        <item x="211"/>
        <item x="603"/>
        <item x="191"/>
        <item x="341"/>
        <item x="61"/>
        <item x="667"/>
        <item x="266"/>
        <item x="728"/>
        <item x="298"/>
        <item x="510"/>
        <item x="640"/>
        <item x="759"/>
        <item x="5"/>
        <item x="60"/>
        <item x="259"/>
        <item x="258"/>
        <item x="509"/>
        <item x="210"/>
        <item x="508"/>
        <item x="645"/>
        <item x="209"/>
        <item x="500"/>
        <item x="524"/>
        <item x="297"/>
        <item x="559"/>
        <item x="416"/>
        <item x="758"/>
        <item x="687"/>
        <item x="239"/>
        <item x="296"/>
        <item x="757"/>
        <item x="415"/>
        <item x="414"/>
        <item x="413"/>
        <item x="666"/>
        <item x="499"/>
        <item x="691"/>
        <item x="644"/>
        <item x="412"/>
        <item x="257"/>
        <item x="756"/>
        <item x="488"/>
        <item x="458"/>
        <item x="281"/>
        <item x="755"/>
        <item x="4"/>
        <item x="3"/>
        <item x="411"/>
        <item x="686"/>
        <item x="457"/>
        <item x="618"/>
        <item x="754"/>
        <item x="441"/>
        <item x="487"/>
        <item x="256"/>
        <item x="17"/>
        <item x="280"/>
        <item x="575"/>
        <item x="665"/>
        <item x="753"/>
        <item x="558"/>
        <item x="752"/>
        <item x="617"/>
        <item x="643"/>
        <item x="456"/>
        <item x="2"/>
        <item x="523"/>
        <item x="179"/>
        <item x="486"/>
        <item x="751"/>
        <item x="522"/>
        <item x="697"/>
        <item x="600"/>
        <item x="557"/>
        <item x="178"/>
        <item x="675"/>
        <item x="279"/>
        <item x="616"/>
        <item x="615"/>
        <item x="599"/>
        <item x="717"/>
        <item x="598"/>
        <item x="674"/>
        <item x="521"/>
        <item x="614"/>
        <item x="750"/>
        <item x="440"/>
        <item x="639"/>
        <item x="177"/>
        <item x="439"/>
        <item x="597"/>
        <item x="613"/>
        <item x="749"/>
        <item x="520"/>
        <item x="1"/>
        <item x="410"/>
        <item x="59"/>
        <item x="549"/>
        <item x="519"/>
        <item x="748"/>
        <item x="747"/>
        <item x="409"/>
        <item x="596"/>
        <item x="664"/>
        <item x="518"/>
        <item x="517"/>
        <item x="746"/>
        <item x="16"/>
        <item x="15"/>
        <item x="663"/>
        <item x="745"/>
        <item x="58"/>
        <item x="638"/>
        <item x="744"/>
        <item x="662"/>
        <item x="661"/>
        <item x="516"/>
        <item x="660"/>
        <item x="743"/>
        <item x="408"/>
        <item x="435"/>
        <item x="659"/>
        <item x="57"/>
        <item x="685"/>
        <item x="515"/>
        <item x="723"/>
        <item x="742"/>
        <item x="56"/>
        <item x="14"/>
        <item x="438"/>
        <item x="455"/>
        <item x="55"/>
        <item x="637"/>
        <item x="437"/>
        <item x="556"/>
        <item x="514"/>
        <item x="513"/>
        <item x="512"/>
        <item x="741"/>
        <item x="574"/>
        <item x="466"/>
        <item t="default"/>
      </items>
    </pivotField>
    <pivotField dataField="1" numFmtId="165" showAll="0">
      <items count="1241">
        <item x="641"/>
        <item x="235"/>
        <item x="870"/>
        <item x="623"/>
        <item x="780"/>
        <item x="773"/>
        <item x="660"/>
        <item x="414"/>
        <item x="759"/>
        <item x="722"/>
        <item x="884"/>
        <item x="853"/>
        <item x="931"/>
        <item x="674"/>
        <item x="403"/>
        <item x="1033"/>
        <item x="518"/>
        <item x="363"/>
        <item x="1032"/>
        <item x="675"/>
        <item x="447"/>
        <item x="577"/>
        <item x="157"/>
        <item x="220"/>
        <item x="217"/>
        <item x="772"/>
        <item x="816"/>
        <item x="367"/>
        <item x="258"/>
        <item x="657"/>
        <item x="914"/>
        <item x="1001"/>
        <item x="1043"/>
        <item x="1089"/>
        <item x="365"/>
        <item x="1009"/>
        <item x="662"/>
        <item x="743"/>
        <item x="652"/>
        <item x="364"/>
        <item x="451"/>
        <item x="237"/>
        <item x="1002"/>
        <item x="724"/>
        <item x="752"/>
        <item x="359"/>
        <item x="366"/>
        <item x="777"/>
        <item x="754"/>
        <item x="776"/>
        <item x="1182"/>
        <item x="930"/>
        <item x="202"/>
        <item x="683"/>
        <item x="453"/>
        <item x="929"/>
        <item x="604"/>
        <item x="735"/>
        <item x="983"/>
        <item x="1005"/>
        <item x="579"/>
        <item x="298"/>
        <item x="236"/>
        <item x="578"/>
        <item x="487"/>
        <item x="719"/>
        <item x="924"/>
        <item x="682"/>
        <item x="430"/>
        <item x="87"/>
        <item x="502"/>
        <item x="778"/>
        <item x="857"/>
        <item x="523"/>
        <item x="591"/>
        <item x="89"/>
        <item x="733"/>
        <item x="702"/>
        <item x="769"/>
        <item x="1235"/>
        <item x="741"/>
        <item x="1059"/>
        <item x="14"/>
        <item x="713"/>
        <item x="406"/>
        <item x="223"/>
        <item x="714"/>
        <item x="426"/>
        <item x="450"/>
        <item x="488"/>
        <item x="88"/>
        <item x="232"/>
        <item x="520"/>
        <item x="765"/>
        <item x="762"/>
        <item x="47"/>
        <item x="665"/>
        <item x="204"/>
        <item x="679"/>
        <item x="404"/>
        <item x="222"/>
        <item x="700"/>
        <item x="321"/>
        <item x="201"/>
        <item x="887"/>
        <item x="200"/>
        <item x="701"/>
        <item x="300"/>
        <item x="1100"/>
        <item x="919"/>
        <item x="585"/>
        <item x="953"/>
        <item x="218"/>
        <item x="970"/>
        <item x="489"/>
        <item x="257"/>
        <item x="94"/>
        <item x="433"/>
        <item x="329"/>
        <item x="508"/>
        <item x="429"/>
        <item x="732"/>
        <item x="522"/>
        <item x="337"/>
        <item x="686"/>
        <item x="462"/>
        <item x="815"/>
        <item x="12"/>
        <item x="575"/>
        <item x="335"/>
        <item x="91"/>
        <item x="627"/>
        <item x="949"/>
        <item x="771"/>
        <item x="305"/>
        <item x="1086"/>
        <item x="586"/>
        <item x="802"/>
        <item x="13"/>
        <item x="601"/>
        <item x="721"/>
        <item x="231"/>
        <item x="97"/>
        <item x="411"/>
        <item x="943"/>
        <item x="574"/>
        <item x="942"/>
        <item x="428"/>
        <item x="224"/>
        <item x="817"/>
        <item x="593"/>
        <item x="405"/>
        <item x="449"/>
        <item x="572"/>
        <item x="964"/>
        <item x="620"/>
        <item x="442"/>
        <item x="11"/>
        <item x="420"/>
        <item x="737"/>
        <item x="685"/>
        <item x="681"/>
        <item x="228"/>
        <item x="1087"/>
        <item x="400"/>
        <item x="605"/>
        <item x="965"/>
        <item x="725"/>
        <item x="0"/>
        <item x="951"/>
        <item x="950"/>
        <item x="576"/>
        <item x="992"/>
        <item x="323"/>
        <item x="84"/>
        <item x="421"/>
        <item x="277"/>
        <item x="729"/>
        <item x="731"/>
        <item x="885"/>
        <item x="240"/>
        <item x="379"/>
        <item x="727"/>
        <item x="443"/>
        <item x="369"/>
        <item x="704"/>
        <item x="726"/>
        <item x="229"/>
        <item x="219"/>
        <item x="624"/>
        <item x="310"/>
        <item x="16"/>
        <item x="454"/>
        <item x="647"/>
        <item x="535"/>
        <item x="927"/>
        <item x="448"/>
        <item x="707"/>
        <item x="17"/>
        <item x="711"/>
        <item x="534"/>
        <item x="460"/>
        <item x="646"/>
        <item x="294"/>
        <item x="297"/>
        <item x="1004"/>
        <item x="392"/>
        <item x="661"/>
        <item x="709"/>
        <item x="440"/>
        <item x="203"/>
        <item x="594"/>
        <item x="1000"/>
        <item x="256"/>
        <item x="154"/>
        <item x="1014"/>
        <item x="422"/>
        <item x="891"/>
        <item x="4"/>
        <item x="864"/>
        <item x="699"/>
        <item x="417"/>
        <item x="410"/>
        <item x="260"/>
        <item x="1066"/>
        <item x="499"/>
        <item x="221"/>
        <item x="1065"/>
        <item x="230"/>
        <item x="54"/>
        <item x="35"/>
        <item x="673"/>
        <item x="1067"/>
        <item x="642"/>
        <item x="710"/>
        <item x="865"/>
        <item x="413"/>
        <item x="301"/>
        <item x="899"/>
        <item x="873"/>
        <item x="1015"/>
        <item x="755"/>
        <item x="292"/>
        <item x="800"/>
        <item x="590"/>
        <item x="974"/>
        <item x="1096"/>
        <item x="1090"/>
        <item x="215"/>
        <item x="580"/>
        <item x="651"/>
        <item x="393"/>
        <item x="712"/>
        <item x="958"/>
        <item x="545"/>
        <item x="787"/>
        <item x="253"/>
        <item x="299"/>
        <item x="775"/>
        <item x="723"/>
        <item x="348"/>
        <item x="458"/>
        <item x="296"/>
        <item x="908"/>
        <item x="758"/>
        <item x="407"/>
        <item x="1186"/>
        <item x="103"/>
        <item x="395"/>
        <item x="892"/>
        <item x="370"/>
        <item x="397"/>
        <item x="1234"/>
        <item x="728"/>
        <item x="751"/>
        <item x="753"/>
        <item x="622"/>
        <item x="452"/>
        <item x="659"/>
        <item x="920"/>
        <item x="903"/>
        <item x="1039"/>
        <item x="39"/>
        <item x="1016"/>
        <item x="313"/>
        <item x="207"/>
        <item x="295"/>
        <item x="1093"/>
        <item x="346"/>
        <item x="517"/>
        <item x="46"/>
        <item x="863"/>
        <item x="211"/>
        <item x="1236"/>
        <item x="291"/>
        <item x="850"/>
        <item x="109"/>
        <item x="793"/>
        <item x="888"/>
        <item x="424"/>
        <item x="720"/>
        <item x="690"/>
        <item x="738"/>
        <item x="21"/>
        <item x="643"/>
        <item x="241"/>
        <item x="242"/>
        <item x="307"/>
        <item x="9"/>
        <item x="945"/>
        <item x="890"/>
        <item x="312"/>
        <item x="1082"/>
        <item x="7"/>
        <item x="691"/>
        <item x="1031"/>
        <item x="278"/>
        <item x="1221"/>
        <item x="663"/>
        <item x="894"/>
        <item x="854"/>
        <item x="383"/>
        <item x="1238"/>
        <item x="441"/>
        <item x="981"/>
        <item x="34"/>
        <item x="1214"/>
        <item x="205"/>
        <item x="98"/>
        <item x="875"/>
        <item x="23"/>
        <item x="1048"/>
        <item x="928"/>
        <item x="1103"/>
        <item x="693"/>
        <item x="1215"/>
        <item x="354"/>
        <item x="766"/>
        <item x="980"/>
        <item x="107"/>
        <item x="907"/>
        <item x="1020"/>
        <item x="648"/>
        <item x="90"/>
        <item x="496"/>
        <item x="45"/>
        <item x="813"/>
        <item x="519"/>
        <item x="804"/>
        <item x="55"/>
        <item x="276"/>
        <item x="761"/>
        <item x="640"/>
        <item x="1088"/>
        <item x="698"/>
        <item x="948"/>
        <item x="801"/>
        <item x="311"/>
        <item x="918"/>
        <item x="1091"/>
        <item x="658"/>
        <item x="373"/>
        <item x="1216"/>
        <item x="384"/>
        <item x="946"/>
        <item x="855"/>
        <item x="472"/>
        <item x="476"/>
        <item x="687"/>
        <item x="1012"/>
        <item x="245"/>
        <item x="455"/>
        <item x="251"/>
        <item x="764"/>
        <item x="1229"/>
        <item x="95"/>
        <item x="22"/>
        <item x="1092"/>
        <item x="234"/>
        <item x="293"/>
        <item x="856"/>
        <item x="904"/>
        <item x="763"/>
        <item x="963"/>
        <item x="333"/>
        <item x="247"/>
        <item x="1222"/>
        <item x="356"/>
        <item x="767"/>
        <item x="756"/>
        <item x="243"/>
        <item x="688"/>
        <item x="588"/>
        <item x="334"/>
        <item x="544"/>
        <item x="40"/>
        <item x="144"/>
        <item x="589"/>
        <item x="809"/>
        <item x="147"/>
        <item x="629"/>
        <item x="500"/>
        <item x="56"/>
        <item x="587"/>
        <item x="471"/>
        <item x="1049"/>
        <item x="143"/>
        <item x="952"/>
        <item x="244"/>
        <item x="99"/>
        <item x="44"/>
        <item x="372"/>
        <item x="106"/>
        <item x="314"/>
        <item x="469"/>
        <item x="287"/>
        <item x="1239"/>
        <item x="1183"/>
        <item x="614"/>
        <item x="788"/>
        <item x="669"/>
        <item x="92"/>
        <item x="371"/>
        <item x="145"/>
        <item x="425"/>
        <item x="199"/>
        <item x="1094"/>
        <item x="336"/>
        <item x="866"/>
        <item x="876"/>
        <item x="935"/>
        <item x="506"/>
        <item x="808"/>
        <item x="621"/>
        <item x="768"/>
        <item x="962"/>
        <item x="330"/>
        <item x="664"/>
        <item x="917"/>
        <item x="227"/>
        <item x="516"/>
        <item x="858"/>
        <item x="387"/>
        <item x="1038"/>
        <item x="10"/>
        <item x="954"/>
        <item x="360"/>
        <item x="1003"/>
        <item x="1227"/>
        <item x="172"/>
        <item x="43"/>
        <item x="1019"/>
        <item x="466"/>
        <item x="303"/>
        <item x="666"/>
        <item x="650"/>
        <item x="649"/>
        <item x="467"/>
        <item x="444"/>
        <item x="344"/>
        <item x="77"/>
        <item x="779"/>
        <item x="781"/>
        <item x="281"/>
        <item x="165"/>
        <item x="279"/>
        <item x="852"/>
        <item x="423"/>
        <item x="96"/>
        <item x="979"/>
        <item x="750"/>
        <item x="280"/>
        <item x="976"/>
        <item x="155"/>
        <item x="225"/>
        <item x="226"/>
        <item x="611"/>
        <item x="1230"/>
        <item x="916"/>
        <item x="382"/>
        <item x="282"/>
        <item x="254"/>
        <item x="811"/>
        <item x="332"/>
        <item x="475"/>
        <item x="957"/>
        <item x="394"/>
        <item x="503"/>
        <item x="1050"/>
        <item x="315"/>
        <item x="774"/>
        <item x="437"/>
        <item x="51"/>
        <item x="93"/>
        <item x="705"/>
        <item x="734"/>
        <item x="1223"/>
        <item x="973"/>
        <item x="626"/>
        <item x="259"/>
        <item x="1204"/>
        <item x="396"/>
        <item x="114"/>
        <item x="868"/>
        <item x="439"/>
        <item x="1040"/>
        <item x="436"/>
        <item x="162"/>
        <item x="156"/>
        <item x="464"/>
        <item x="985"/>
        <item x="573"/>
        <item x="416"/>
        <item x="483"/>
        <item x="1219"/>
        <item x="814"/>
        <item x="706"/>
        <item x="15"/>
        <item x="402"/>
        <item x="431"/>
        <item x="708"/>
        <item x="391"/>
        <item x="266"/>
        <item x="246"/>
        <item x="901"/>
        <item x="1101"/>
        <item x="216"/>
        <item x="463"/>
        <item x="878"/>
        <item x="1228"/>
        <item x="283"/>
        <item x="214"/>
        <item x="1187"/>
        <item x="1225"/>
        <item x="209"/>
        <item x="504"/>
        <item x="361"/>
        <item x="49"/>
        <item x="1017"/>
        <item x="869"/>
        <item x="159"/>
        <item x="1030"/>
        <item x="1035"/>
        <item x="71"/>
        <item x="486"/>
        <item x="456"/>
        <item x="703"/>
        <item x="53"/>
        <item x="749"/>
        <item x="85"/>
        <item x="465"/>
        <item x="116"/>
        <item x="760"/>
        <item x="859"/>
        <item x="851"/>
        <item x="941"/>
        <item x="123"/>
        <item x="902"/>
        <item x="990"/>
        <item x="86"/>
        <item x="1008"/>
        <item x="28"/>
        <item x="42"/>
        <item x="1191"/>
        <item x="893"/>
        <item x="791"/>
        <item x="434"/>
        <item x="1192"/>
        <item x="368"/>
        <item x="415"/>
        <item x="971"/>
        <item x="412"/>
        <item x="50"/>
        <item x="340"/>
        <item x="628"/>
        <item x="58"/>
        <item x="304"/>
        <item x="435"/>
        <item x="987"/>
        <item x="473"/>
        <item x="566"/>
        <item x="419"/>
        <item x="164"/>
        <item x="484"/>
        <item x="831"/>
        <item x="984"/>
        <item x="390"/>
        <item x="1068"/>
        <item x="338"/>
        <item x="1185"/>
        <item x="975"/>
        <item x="347"/>
        <item x="676"/>
        <item x="37"/>
        <item x="248"/>
        <item x="398"/>
        <item x="748"/>
        <item x="1184"/>
        <item x="677"/>
        <item x="567"/>
        <item x="459"/>
        <item x="955"/>
        <item x="238"/>
        <item x="111"/>
        <item x="112"/>
        <item x="1232"/>
        <item x="986"/>
        <item x="978"/>
        <item x="822"/>
        <item x="275"/>
        <item x="308"/>
        <item x="350"/>
        <item x="255"/>
        <item x="1226"/>
        <item x="736"/>
        <item x="495"/>
        <item x="385"/>
        <item x="507"/>
        <item x="961"/>
        <item x="1006"/>
        <item x="166"/>
        <item x="210"/>
        <item x="610"/>
        <item x="956"/>
        <item x="634"/>
        <item x="399"/>
        <item x="512"/>
        <item x="803"/>
        <item x="625"/>
        <item x="670"/>
        <item x="341"/>
        <item x="630"/>
        <item x="988"/>
        <item x="960"/>
        <item x="497"/>
        <item x="33"/>
        <item x="5"/>
        <item x="696"/>
        <item x="645"/>
        <item x="27"/>
        <item x="511"/>
        <item x="896"/>
        <item x="212"/>
        <item x="30"/>
        <item x="493"/>
        <item x="982"/>
        <item x="1036"/>
        <item x="160"/>
        <item x="1199"/>
        <item x="819"/>
        <item x="998"/>
        <item x="6"/>
        <item x="697"/>
        <item x="353"/>
        <item x="877"/>
        <item x="345"/>
        <item x="1190"/>
        <item x="715"/>
        <item x="19"/>
        <item x="432"/>
        <item x="790"/>
        <item x="20"/>
        <item x="262"/>
        <item x="540"/>
        <item x="716"/>
        <item x="104"/>
        <item x="461"/>
        <item x="1196"/>
        <item x="250"/>
        <item x="1095"/>
        <item x="309"/>
        <item x="492"/>
        <item x="934"/>
        <item x="644"/>
        <item x="252"/>
        <item x="501"/>
        <item x="879"/>
        <item x="1200"/>
        <item x="485"/>
        <item x="1097"/>
        <item x="31"/>
        <item x="757"/>
        <item x="1202"/>
        <item x="1193"/>
        <item x="57"/>
        <item x="565"/>
        <item x="32"/>
        <item x="805"/>
        <item x="989"/>
        <item x="871"/>
        <item x="1037"/>
        <item x="362"/>
        <item x="1062"/>
        <item x="861"/>
        <item x="498"/>
        <item x="583"/>
        <item x="1212"/>
        <item x="24"/>
        <item x="1013"/>
        <item x="910"/>
        <item x="457"/>
        <item x="730"/>
        <item x="427"/>
        <item x="542"/>
        <item x="689"/>
        <item x="820"/>
        <item x="543"/>
        <item x="867"/>
        <item x="206"/>
        <item x="265"/>
        <item x="933"/>
        <item x="1233"/>
        <item x="8"/>
        <item x="807"/>
        <item x="671"/>
        <item x="944"/>
        <item x="388"/>
        <item x="1018"/>
        <item x="302"/>
        <item x="438"/>
        <item x="70"/>
        <item x="828"/>
        <item x="515"/>
        <item x="1"/>
        <item x="386"/>
        <item x="977"/>
        <item x="668"/>
        <item x="694"/>
        <item x="840"/>
        <item x="932"/>
        <item x="60"/>
        <item x="61"/>
        <item x="886"/>
        <item x="1231"/>
        <item x="110"/>
        <item x="915"/>
        <item x="1021"/>
        <item x="208"/>
        <item x="513"/>
        <item x="514"/>
        <item x="375"/>
        <item x="912"/>
        <item x="684"/>
        <item x="842"/>
        <item x="389"/>
        <item x="835"/>
        <item x="1217"/>
        <item x="996"/>
        <item x="1195"/>
        <item x="1024"/>
        <item x="1026"/>
        <item x="129"/>
        <item x="117"/>
        <item x="595"/>
        <item x="115"/>
        <item x="581"/>
        <item x="600"/>
        <item x="695"/>
        <item x="794"/>
        <item x="505"/>
        <item x="108"/>
        <item x="1025"/>
        <item x="343"/>
        <item x="1213"/>
        <item x="358"/>
        <item x="789"/>
        <item x="418"/>
        <item x="72"/>
        <item x="52"/>
        <item x="524"/>
        <item x="118"/>
        <item x="357"/>
        <item x="999"/>
        <item x="1220"/>
        <item x="352"/>
        <item x="339"/>
        <item x="2"/>
        <item x="1034"/>
        <item x="409"/>
        <item x="1023"/>
        <item x="947"/>
        <item x="74"/>
        <item x="261"/>
        <item x="161"/>
        <item x="125"/>
        <item x="378"/>
        <item x="1022"/>
        <item x="80"/>
        <item x="18"/>
        <item x="509"/>
        <item x="541"/>
        <item x="355"/>
        <item x="1198"/>
        <item x="374"/>
        <item x="192"/>
        <item x="936"/>
        <item x="474"/>
        <item x="874"/>
        <item x="1211"/>
        <item x="533"/>
        <item x="351"/>
        <item x="78"/>
        <item x="525"/>
        <item x="613"/>
        <item x="170"/>
        <item x="62"/>
        <item x="1007"/>
        <item x="872"/>
        <item x="718"/>
        <item x="667"/>
        <item x="270"/>
        <item x="67"/>
        <item x="937"/>
        <item x="268"/>
        <item x="189"/>
        <item x="113"/>
        <item x="306"/>
        <item x="100"/>
        <item x="181"/>
        <item x="1205"/>
        <item x="546"/>
        <item x="619"/>
        <item x="178"/>
        <item x="233"/>
        <item x="1197"/>
        <item x="812"/>
        <item x="911"/>
        <item x="905"/>
        <item x="538"/>
        <item x="527"/>
        <item x="939"/>
        <item x="1224"/>
        <item x="1116"/>
        <item x="536"/>
        <item x="25"/>
        <item x="1218"/>
        <item x="101"/>
        <item x="921"/>
        <item x="1081"/>
        <item x="692"/>
        <item x="494"/>
        <item x="1069"/>
        <item x="993"/>
        <item x="539"/>
        <item x="328"/>
        <item x="1064"/>
        <item x="158"/>
        <item x="1074"/>
        <item x="909"/>
        <item x="823"/>
        <item x="612"/>
        <item x="142"/>
        <item x="141"/>
        <item x="825"/>
        <item x="906"/>
        <item x="537"/>
        <item x="839"/>
        <item x="38"/>
        <item x="844"/>
        <item x="818"/>
        <item x="596"/>
        <item x="938"/>
        <item x="826"/>
        <item x="770"/>
        <item x="559"/>
        <item x="991"/>
        <item x="597"/>
        <item x="602"/>
        <item x="63"/>
        <item x="470"/>
        <item x="530"/>
        <item x="41"/>
        <item x="102"/>
        <item x="796"/>
        <item x="1209"/>
        <item x="1194"/>
        <item x="609"/>
        <item x="636"/>
        <item x="29"/>
        <item x="1056"/>
        <item x="322"/>
        <item x="547"/>
        <item x="635"/>
        <item x="616"/>
        <item x="73"/>
        <item x="631"/>
        <item x="836"/>
        <item x="1237"/>
        <item x="824"/>
        <item x="742"/>
        <item x="1029"/>
        <item x="608"/>
        <item x="548"/>
        <item x="167"/>
        <item x="830"/>
        <item x="832"/>
        <item x="959"/>
        <item x="446"/>
        <item x="618"/>
        <item x="994"/>
        <item x="318"/>
        <item x="926"/>
        <item x="1159"/>
        <item x="925"/>
        <item x="528"/>
        <item x="653"/>
        <item x="75"/>
        <item x="637"/>
        <item x="1063"/>
        <item x="829"/>
        <item x="82"/>
        <item x="146"/>
        <item x="79"/>
        <item x="68"/>
        <item x="783"/>
        <item x="680"/>
        <item x="656"/>
        <item x="186"/>
        <item x="900"/>
        <item x="1077"/>
        <item x="317"/>
        <item x="320"/>
        <item x="1060"/>
        <item x="491"/>
        <item x="1051"/>
        <item x="923"/>
        <item x="76"/>
        <item x="617"/>
        <item x="510"/>
        <item x="380"/>
        <item x="744"/>
        <item x="834"/>
        <item x="922"/>
        <item x="827"/>
        <item x="654"/>
        <item x="319"/>
        <item x="316"/>
        <item x="190"/>
        <item x="105"/>
        <item x="213"/>
        <item x="615"/>
        <item x="1045"/>
        <item x="997"/>
        <item x="1041"/>
        <item x="327"/>
        <item x="36"/>
        <item x="740"/>
        <item x="782"/>
        <item x="821"/>
        <item x="64"/>
        <item x="678"/>
        <item x="149"/>
        <item x="185"/>
        <item x="833"/>
        <item x="913"/>
        <item x="883"/>
        <item x="286"/>
        <item x="65"/>
        <item x="880"/>
        <item x="1078"/>
        <item x="132"/>
        <item x="633"/>
        <item x="3"/>
        <item x="1084"/>
        <item x="377"/>
        <item x="592"/>
        <item x="881"/>
        <item x="381"/>
        <item x="490"/>
        <item x="376"/>
        <item x="1099"/>
        <item x="197"/>
        <item x="26"/>
        <item x="1106"/>
        <item x="837"/>
        <item x="349"/>
        <item x="193"/>
        <item x="1085"/>
        <item x="795"/>
        <item x="838"/>
        <item x="1072"/>
        <item x="521"/>
        <item x="571"/>
        <item x="1107"/>
        <item x="194"/>
        <item x="969"/>
        <item x="59"/>
        <item x="940"/>
        <item x="273"/>
        <item x="897"/>
        <item x="66"/>
        <item x="1080"/>
        <item x="841"/>
        <item x="69"/>
        <item x="274"/>
        <item x="972"/>
        <item x="598"/>
        <item x="445"/>
        <item x="848"/>
        <item x="1108"/>
        <item x="331"/>
        <item x="655"/>
        <item x="717"/>
        <item x="898"/>
        <item x="882"/>
        <item x="968"/>
        <item x="1061"/>
        <item x="152"/>
        <item x="606"/>
        <item x="479"/>
        <item x="285"/>
        <item x="1047"/>
        <item x="325"/>
        <item x="1083"/>
        <item x="288"/>
        <item x="480"/>
        <item x="798"/>
        <item x="289"/>
        <item x="83"/>
        <item x="638"/>
        <item x="263"/>
        <item x="284"/>
        <item x="745"/>
        <item x="249"/>
        <item x="468"/>
        <item x="582"/>
        <item x="1105"/>
        <item x="569"/>
        <item x="264"/>
        <item x="482"/>
        <item x="1109"/>
        <item x="1076"/>
        <item x="1157"/>
        <item x="1162"/>
        <item x="148"/>
        <item x="785"/>
        <item x="48"/>
        <item x="1128"/>
        <item x="1117"/>
        <item x="995"/>
        <item x="342"/>
        <item x="150"/>
        <item x="862"/>
        <item x="1120"/>
        <item x="136"/>
        <item x="1010"/>
        <item x="177"/>
        <item x="408"/>
        <item x="1071"/>
        <item x="81"/>
        <item x="1189"/>
        <item x="860"/>
        <item x="1177"/>
        <item x="1044"/>
        <item x="966"/>
        <item x="1149"/>
        <item x="603"/>
        <item x="607"/>
        <item x="1079"/>
        <item x="267"/>
        <item x="1126"/>
        <item x="1098"/>
        <item x="175"/>
        <item x="1188"/>
        <item x="847"/>
        <item x="746"/>
        <item x="182"/>
        <item x="1011"/>
        <item x="526"/>
        <item x="639"/>
        <item x="849"/>
        <item x="324"/>
        <item x="967"/>
        <item x="176"/>
        <item x="1134"/>
        <item x="171"/>
        <item x="151"/>
        <item x="1156"/>
        <item x="1073"/>
        <item x="1115"/>
        <item x="1139"/>
        <item x="1138"/>
        <item x="739"/>
        <item x="747"/>
        <item x="570"/>
        <item x="179"/>
        <item x="1201"/>
        <item x="845"/>
        <item x="806"/>
        <item x="126"/>
        <item x="632"/>
        <item x="195"/>
        <item x="810"/>
        <item x="1148"/>
        <item x="1206"/>
        <item x="198"/>
        <item x="1133"/>
        <item x="599"/>
        <item x="272"/>
        <item x="269"/>
        <item x="584"/>
        <item x="1118"/>
        <item x="174"/>
        <item x="187"/>
        <item x="1161"/>
        <item x="889"/>
        <item x="1046"/>
        <item x="1123"/>
        <item x="1070"/>
        <item x="843"/>
        <item x="134"/>
        <item x="1172"/>
        <item x="1207"/>
        <item x="1114"/>
        <item x="1102"/>
        <item x="895"/>
        <item x="153"/>
        <item x="478"/>
        <item x="1042"/>
        <item x="239"/>
        <item x="1110"/>
        <item x="188"/>
        <item x="163"/>
        <item x="183"/>
        <item x="196"/>
        <item x="1027"/>
        <item x="784"/>
        <item x="672"/>
        <item x="127"/>
        <item x="184"/>
        <item x="1104"/>
        <item x="326"/>
        <item x="1140"/>
        <item x="1146"/>
        <item x="1175"/>
        <item x="786"/>
        <item x="180"/>
        <item x="1113"/>
        <item x="846"/>
        <item x="1203"/>
        <item x="191"/>
        <item x="1210"/>
        <item x="1137"/>
        <item x="1122"/>
        <item x="173"/>
        <item x="1124"/>
        <item x="1208"/>
        <item x="169"/>
        <item x="1136"/>
        <item x="168"/>
        <item x="124"/>
        <item x="797"/>
        <item x="1028"/>
        <item x="1112"/>
        <item x="568"/>
        <item x="1155"/>
        <item x="1111"/>
        <item x="477"/>
        <item x="1158"/>
        <item x="1132"/>
        <item x="799"/>
        <item x="1119"/>
        <item x="1125"/>
        <item x="1170"/>
        <item x="1165"/>
        <item x="1075"/>
        <item x="1163"/>
        <item x="1169"/>
        <item x="1168"/>
        <item x="1143"/>
        <item x="1121"/>
        <item x="1135"/>
        <item x="792"/>
        <item x="1130"/>
        <item x="1145"/>
        <item x="1174"/>
        <item x="1166"/>
        <item x="1153"/>
        <item x="1152"/>
        <item x="1131"/>
        <item x="1127"/>
        <item x="1142"/>
        <item x="1129"/>
        <item x="550"/>
        <item x="1160"/>
        <item x="1167"/>
        <item x="139"/>
        <item x="1141"/>
        <item x="1154"/>
        <item x="552"/>
        <item x="131"/>
        <item x="1055"/>
        <item x="1179"/>
        <item x="120"/>
        <item x="137"/>
        <item x="481"/>
        <item x="1054"/>
        <item x="401"/>
        <item x="135"/>
        <item x="1171"/>
        <item x="122"/>
        <item x="140"/>
        <item x="532"/>
        <item x="1180"/>
        <item x="1164"/>
        <item x="1178"/>
        <item x="271"/>
        <item x="1176"/>
        <item x="555"/>
        <item x="551"/>
        <item x="1173"/>
        <item x="1181"/>
        <item x="558"/>
        <item x="130"/>
        <item x="1053"/>
        <item x="562"/>
        <item x="1058"/>
        <item x="1057"/>
        <item x="1052"/>
        <item x="556"/>
        <item x="549"/>
        <item x="119"/>
        <item x="529"/>
        <item x="1151"/>
        <item x="128"/>
        <item x="121"/>
        <item x="554"/>
        <item x="563"/>
        <item x="561"/>
        <item x="1144"/>
        <item x="557"/>
        <item x="138"/>
        <item x="560"/>
        <item x="564"/>
        <item x="553"/>
        <item x="1147"/>
        <item x="133"/>
        <item x="290"/>
        <item x="1150"/>
        <item x="531"/>
        <item t="default"/>
      </items>
    </pivotField>
    <pivotField showAll="0"/>
    <pivotField showAll="0"/>
    <pivotField showAll="0"/>
  </pivotFields>
  <rowFields count="1">
    <field x="1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Bodega" fld="2" subtotal="count" baseField="0" baseItem="0"/>
    <dataField name="Suma de Numero de reseñas" fld="6" baseField="0" baseItem="0"/>
    <dataField name="Promedio de Precio" fld="7" subtotal="average" baseField="1" baseItem="0"/>
  </dataFields>
  <formats count="18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1" type="button" dataOnly="0" labelOnly="1" outline="0" axis="axisRow" fieldPosition="0"/>
    </format>
    <format dxfId="26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1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24">
      <pivotArea dataOnly="0" labelOnly="1" grandRow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" type="button" dataOnly="0" labelOnly="1" outline="0" axis="axisRow" fieldPosition="0"/>
    </format>
    <format dxfId="20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">
      <pivotArea dataOnly="0" labelOnly="1" fieldPosition="0">
        <references count="1">
          <reference field="1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18">
      <pivotArea dataOnly="0" labelOnly="1" grandRow="1" outline="0" fieldPosition="0"/>
    </format>
    <format dxfId="17">
      <pivotArea field="1" type="button" dataOnly="0" labelOnly="1" outline="0" axis="axisRow" fieldPosition="0"/>
    </format>
    <format dxfId="16">
      <pivotArea field="1" type="button" dataOnly="0" labelOnly="1" outline="0" axis="axisRow" fieldPosition="0"/>
    </format>
    <format dxfId="15">
      <pivotArea field="1" type="button" dataOnly="0" labelOnly="1" outline="0" axis="axisRow" fieldPosition="0"/>
    </format>
    <format dxfId="14">
      <pivotArea dataOnly="0" grandRow="1" axis="axisRow" fieldPosition="0"/>
    </format>
    <format dxfId="13">
      <pivotArea field="1" type="button" dataOnly="0" labelOnly="1" outline="0" axis="axisRow" fieldPosition="0"/>
    </format>
    <format dxfId="12">
      <pivotArea collapsedLevelsAreSubtotals="1" fieldPosition="0">
        <references count="2">
          <reference field="4294967294" count="1" selected="0">
            <x v="2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0DD16-6288-4A4D-8BF8-8A60DAAEED31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64:C87" firstHeaderRow="0" firstDataRow="1" firstDataCol="1"/>
  <pivotFields count="11">
    <pivotField showAll="0"/>
    <pivotField showAll="0"/>
    <pivotField showAll="0"/>
    <pivotField showAll="0"/>
    <pivotField showAll="0"/>
    <pivotField numFmtId="166" showAll="0"/>
    <pivotField numFmtId="1" showAll="0"/>
    <pivotField numFmtId="165" showAll="0"/>
    <pivotField axis="axisRow" showAll="0">
      <items count="23">
        <item x="11"/>
        <item x="5"/>
        <item x="12"/>
        <item x="18"/>
        <item x="9"/>
        <item x="16"/>
        <item x="19"/>
        <item x="21"/>
        <item x="0"/>
        <item x="15"/>
        <item x="10"/>
        <item x="3"/>
        <item x="1"/>
        <item x="8"/>
        <item x="7"/>
        <item x="17"/>
        <item x="14"/>
        <item x="13"/>
        <item x="6"/>
        <item x="4"/>
        <item x="20"/>
        <item x="2"/>
        <item t="default"/>
      </items>
    </pivotField>
    <pivotField dataField="1" showAll="0"/>
    <pivotField dataField="1" showAll="0"/>
  </pivotFields>
  <rowFields count="1">
    <field x="8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Acidez" fld="10" subtotal="average" baseField="8" baseItem="0"/>
    <dataField name="Promedio de Cuerpo" fld="9" subtotal="average" baseField="8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1C8E6-C047-4020-9B19-D38215771DD2}" name="Tipos de vin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B26" firstHeaderRow="1" firstDataRow="1" firstDataCol="1"/>
  <pivotFields count="11">
    <pivotField showAll="0"/>
    <pivotField showAll="0">
      <items count="76">
        <item x="59"/>
        <item x="11"/>
        <item x="30"/>
        <item x="22"/>
        <item x="35"/>
        <item x="39"/>
        <item x="20"/>
        <item x="61"/>
        <item x="18"/>
        <item x="29"/>
        <item x="24"/>
        <item x="40"/>
        <item x="14"/>
        <item x="17"/>
        <item x="44"/>
        <item x="4"/>
        <item x="47"/>
        <item x="8"/>
        <item x="71"/>
        <item x="57"/>
        <item x="51"/>
        <item x="48"/>
        <item x="53"/>
        <item x="69"/>
        <item x="72"/>
        <item x="49"/>
        <item x="60"/>
        <item x="66"/>
        <item x="34"/>
        <item x="12"/>
        <item x="46"/>
        <item x="45"/>
        <item x="27"/>
        <item x="15"/>
        <item x="13"/>
        <item x="41"/>
        <item x="58"/>
        <item x="67"/>
        <item x="63"/>
        <item x="19"/>
        <item x="25"/>
        <item x="62"/>
        <item x="65"/>
        <item x="16"/>
        <item x="50"/>
        <item x="64"/>
        <item x="26"/>
        <item x="32"/>
        <item x="73"/>
        <item x="9"/>
        <item x="2"/>
        <item x="56"/>
        <item x="6"/>
        <item x="7"/>
        <item x="10"/>
        <item x="42"/>
        <item x="1"/>
        <item x="55"/>
        <item x="5"/>
        <item x="38"/>
        <item x="70"/>
        <item x="28"/>
        <item x="3"/>
        <item x="68"/>
        <item x="33"/>
        <item x="52"/>
        <item x="54"/>
        <item x="74"/>
        <item x="31"/>
        <item x="37"/>
        <item x="43"/>
        <item x="0"/>
        <item x="36"/>
        <item x="21"/>
        <item x="23"/>
        <item t="default"/>
      </items>
    </pivotField>
    <pivotField showAll="0"/>
    <pivotField dataField="1" showAll="0">
      <items count="824">
        <item x="624"/>
        <item x="502"/>
        <item x="45"/>
        <item x="44"/>
        <item x="539"/>
        <item x="540"/>
        <item x="0"/>
        <item x="794"/>
        <item x="792"/>
        <item x="791"/>
        <item x="796"/>
        <item x="795"/>
        <item x="634"/>
        <item x="4"/>
        <item x="424"/>
        <item x="423"/>
        <item x="730"/>
        <item x="806"/>
        <item x="777"/>
        <item x="246"/>
        <item x="216"/>
        <item x="380"/>
        <item x="731"/>
        <item x="13"/>
        <item x="84"/>
        <item x="469"/>
        <item x="467"/>
        <item x="491"/>
        <item x="506"/>
        <item x="55"/>
        <item x="173"/>
        <item x="631"/>
        <item x="390"/>
        <item x="722"/>
        <item x="83"/>
        <item x="621"/>
        <item x="574"/>
        <item x="685"/>
        <item x="368"/>
        <item x="617"/>
        <item x="464"/>
        <item x="283"/>
        <item x="811"/>
        <item x="20"/>
        <item x="729"/>
        <item x="727"/>
        <item x="293"/>
        <item x="125"/>
        <item x="779"/>
        <item x="774"/>
        <item x="486"/>
        <item x="488"/>
        <item x="40"/>
        <item x="41"/>
        <item x="696"/>
        <item x="78"/>
        <item x="452"/>
        <item x="585"/>
        <item x="426"/>
        <item x="679"/>
        <item x="184"/>
        <item x="187"/>
        <item x="60"/>
        <item x="402"/>
        <item x="203"/>
        <item x="22"/>
        <item x="143"/>
        <item x="134"/>
        <item x="90"/>
        <item x="372"/>
        <item x="155"/>
        <item x="400"/>
        <item x="39"/>
        <item x="131"/>
        <item x="531"/>
        <item x="577"/>
        <item x="563"/>
        <item x="524"/>
        <item x="163"/>
        <item x="132"/>
        <item x="651"/>
        <item x="151"/>
        <item x="145"/>
        <item x="87"/>
        <item x="626"/>
        <item x="25"/>
        <item x="304"/>
        <item x="481"/>
        <item x="516"/>
        <item x="518"/>
        <item x="743"/>
        <item x="466"/>
        <item x="427"/>
        <item x="101"/>
        <item x="32"/>
        <item x="86"/>
        <item x="388"/>
        <item x="3"/>
        <item x="785"/>
        <item x="210"/>
        <item x="702"/>
        <item x="212"/>
        <item x="451"/>
        <item x="346"/>
        <item x="303"/>
        <item x="255"/>
        <item x="474"/>
        <item x="24"/>
        <item x="674"/>
        <item x="529"/>
        <item x="205"/>
        <item x="110"/>
        <item x="111"/>
        <item x="367"/>
        <item x="816"/>
        <item x="496"/>
        <item x="324"/>
        <item x="439"/>
        <item x="510"/>
        <item x="590"/>
        <item x="757"/>
        <item x="58"/>
        <item x="138"/>
        <item x="180"/>
        <item x="239"/>
        <item x="413"/>
        <item x="172"/>
        <item x="513"/>
        <item x="509"/>
        <item x="357"/>
        <item x="454"/>
        <item x="405"/>
        <item x="391"/>
        <item x="279"/>
        <item x="409"/>
        <item x="406"/>
        <item x="480"/>
        <item x="411"/>
        <item x="455"/>
        <item x="19"/>
        <item x="479"/>
        <item x="672"/>
        <item x="676"/>
        <item x="808"/>
        <item x="784"/>
        <item x="394"/>
        <item x="311"/>
        <item x="245"/>
        <item x="175"/>
        <item x="379"/>
        <item x="121"/>
        <item x="122"/>
        <item x="398"/>
        <item x="432"/>
        <item x="343"/>
        <item x="799"/>
        <item x="345"/>
        <item x="81"/>
        <item x="164"/>
        <item x="179"/>
        <item x="267"/>
        <item x="149"/>
        <item x="342"/>
        <item x="501"/>
        <item x="711"/>
        <item x="289"/>
        <item x="290"/>
        <item x="627"/>
        <item x="628"/>
        <item x="629"/>
        <item x="272"/>
        <item x="536"/>
        <item x="527"/>
        <item x="683"/>
        <item x="34"/>
        <item x="228"/>
        <item x="146"/>
        <item x="116"/>
        <item x="302"/>
        <item x="35"/>
        <item x="36"/>
        <item x="128"/>
        <item x="758"/>
        <item x="276"/>
        <item x="355"/>
        <item x="535"/>
        <item x="206"/>
        <item x="793"/>
        <item x="113"/>
        <item x="161"/>
        <item x="664"/>
        <item x="660"/>
        <item x="419"/>
        <item x="356"/>
        <item x="240"/>
        <item x="331"/>
        <item x="186"/>
        <item x="200"/>
        <item x="600"/>
        <item x="609"/>
        <item x="725"/>
        <item x="597"/>
        <item x="468"/>
        <item x="43"/>
        <item x="236"/>
        <item x="812"/>
        <item x="11"/>
        <item x="752"/>
        <item x="383"/>
        <item x="512"/>
        <item x="271"/>
        <item x="93"/>
        <item x="401"/>
        <item x="202"/>
        <item x="549"/>
        <item x="56"/>
        <item x="312"/>
        <item x="538"/>
        <item x="31"/>
        <item x="313"/>
        <item x="266"/>
        <item x="259"/>
        <item x="813"/>
        <item x="282"/>
        <item x="734"/>
        <item x="736"/>
        <item x="735"/>
        <item x="739"/>
        <item x="737"/>
        <item x="605"/>
        <item x="814"/>
        <item x="241"/>
        <item x="242"/>
        <item x="598"/>
        <item x="181"/>
        <item x="265"/>
        <item x="804"/>
        <item x="70"/>
        <item x="550"/>
        <item x="489"/>
        <item x="137"/>
        <item x="633"/>
        <item x="637"/>
        <item x="158"/>
        <item x="150"/>
        <item x="786"/>
        <item x="787"/>
        <item x="136"/>
        <item x="438"/>
        <item x="225"/>
        <item x="325"/>
        <item x="709"/>
        <item x="546"/>
        <item x="632"/>
        <item x="528"/>
        <item x="505"/>
        <item x="249"/>
        <item x="251"/>
        <item x="252"/>
        <item x="17"/>
        <item x="64"/>
        <item x="85"/>
        <item x="260"/>
        <item x="16"/>
        <item x="140"/>
        <item x="430"/>
        <item x="281"/>
        <item x="154"/>
        <item x="92"/>
        <item x="732"/>
        <item x="195"/>
        <item x="107"/>
        <item x="541"/>
        <item x="420"/>
        <item x="221"/>
        <item x="48"/>
        <item x="697"/>
        <item x="704"/>
        <item x="80"/>
        <item x="250"/>
        <item x="160"/>
        <item x="425"/>
        <item x="765"/>
        <item x="319"/>
        <item x="798"/>
        <item x="790"/>
        <item x="42"/>
        <item x="416"/>
        <item x="329"/>
        <item x="446"/>
        <item x="818"/>
        <item x="292"/>
        <item x="403"/>
        <item x="247"/>
        <item x="742"/>
        <item x="557"/>
        <item x="238"/>
        <item x="764"/>
        <item x="567"/>
        <item x="229"/>
        <item x="201"/>
        <item x="309"/>
        <item x="162"/>
        <item x="321"/>
        <item x="254"/>
        <item x="556"/>
        <item x="294"/>
        <item x="273"/>
        <item x="389"/>
        <item x="463"/>
        <item x="517"/>
        <item x="18"/>
        <item x="274"/>
        <item x="335"/>
        <item x="141"/>
        <item x="525"/>
        <item x="26"/>
        <item x="38"/>
        <item x="57"/>
        <item x="612"/>
        <item x="503"/>
        <item x="404"/>
        <item x="738"/>
        <item x="622"/>
        <item x="591"/>
        <item x="89"/>
        <item x="171"/>
        <item x="139"/>
        <item x="79"/>
        <item x="623"/>
        <item x="537"/>
        <item x="596"/>
        <item x="301"/>
        <item x="459"/>
        <item x="418"/>
        <item x="417"/>
        <item x="323"/>
        <item x="76"/>
        <item x="220"/>
        <item x="511"/>
        <item x="648"/>
        <item x="613"/>
        <item x="65"/>
        <item x="71"/>
        <item x="665"/>
        <item x="819"/>
        <item x="15"/>
        <item x="14"/>
        <item x="365"/>
        <item x="217"/>
        <item x="686"/>
        <item x="332"/>
        <item x="472"/>
        <item x="209"/>
        <item x="520"/>
        <item x="693"/>
        <item x="690"/>
        <item x="608"/>
        <item x="493"/>
        <item x="716"/>
        <item x="759"/>
        <item x="257"/>
        <item x="152"/>
        <item x="762"/>
        <item x="105"/>
        <item x="809"/>
        <item x="548"/>
        <item x="88"/>
        <item x="285"/>
        <item x="815"/>
        <item x="497"/>
        <item x="444"/>
        <item x="755"/>
        <item x="297"/>
        <item x="450"/>
        <item x="594"/>
        <item x="473"/>
        <item x="82"/>
        <item x="53"/>
        <item x="198"/>
        <item x="165"/>
        <item x="487"/>
        <item x="351"/>
        <item x="352"/>
        <item x="353"/>
        <item x="219"/>
        <item x="327"/>
        <item x="614"/>
        <item x="166"/>
        <item x="771"/>
        <item x="112"/>
        <item x="308"/>
        <item x="341"/>
        <item x="62"/>
        <item x="553"/>
        <item x="157"/>
        <item x="714"/>
        <item x="72"/>
        <item x="642"/>
        <item x="776"/>
        <item x="788"/>
        <item x="392"/>
        <item x="543"/>
        <item x="69"/>
        <item x="340"/>
        <item x="498"/>
        <item x="100"/>
        <item x="167"/>
        <item x="478"/>
        <item x="115"/>
        <item x="465"/>
        <item x="431"/>
        <item x="592"/>
        <item x="655"/>
        <item x="654"/>
        <item x="328"/>
        <item x="95"/>
        <item x="789"/>
        <item x="440"/>
        <item x="305"/>
        <item x="326"/>
        <item x="269"/>
        <item x="8"/>
        <item x="63"/>
        <item x="33"/>
        <item x="50"/>
        <item x="52"/>
        <item x="284"/>
        <item x="442"/>
        <item x="719"/>
        <item x="47"/>
        <item x="46"/>
        <item x="718"/>
        <item x="314"/>
        <item x="298"/>
        <item x="354"/>
        <item x="104"/>
        <item x="477"/>
        <item x="650"/>
        <item x="717"/>
        <item x="103"/>
        <item x="102"/>
        <item x="358"/>
        <item x="698"/>
        <item x="422"/>
        <item x="448"/>
        <item x="256"/>
        <item x="148"/>
        <item x="337"/>
        <item x="339"/>
        <item x="338"/>
        <item x="580"/>
        <item x="12"/>
        <item x="129"/>
        <item x="393"/>
        <item x="277"/>
        <item x="669"/>
        <item x="29"/>
        <item x="130"/>
        <item x="507"/>
        <item x="740"/>
        <item x="741"/>
        <item x="21"/>
        <item x="526"/>
        <item x="27"/>
        <item x="763"/>
        <item x="227"/>
        <item x="534"/>
        <item x="361"/>
        <item x="551"/>
        <item x="687"/>
        <item x="523"/>
        <item x="689"/>
        <item x="706"/>
        <item x="399"/>
        <item x="330"/>
        <item x="376"/>
        <item x="724"/>
        <item x="723"/>
        <item x="364"/>
        <item x="237"/>
        <item x="620"/>
        <item x="653"/>
        <item x="291"/>
        <item x="707"/>
        <item x="817"/>
        <item x="248"/>
        <item x="306"/>
        <item x="224"/>
        <item x="606"/>
        <item x="396"/>
        <item x="234"/>
        <item x="475"/>
        <item x="369"/>
        <item x="96"/>
        <item x="410"/>
        <item x="569"/>
        <item x="263"/>
        <item x="262"/>
        <item x="264"/>
        <item x="387"/>
        <item x="275"/>
        <item x="583"/>
        <item x="572"/>
        <item x="258"/>
        <item x="443"/>
        <item x="414"/>
        <item x="415"/>
        <item x="745"/>
        <item x="377"/>
        <item x="108"/>
        <item x="123"/>
        <item x="566"/>
        <item x="349"/>
        <item x="533"/>
        <item x="800"/>
        <item x="604"/>
        <item x="159"/>
        <item x="677"/>
        <item x="678"/>
        <item x="675"/>
        <item x="371"/>
        <item x="453"/>
        <item x="684"/>
        <item x="334"/>
        <item x="185"/>
        <item x="231"/>
        <item x="30"/>
        <item x="728"/>
        <item x="726"/>
        <item x="753"/>
        <item x="821"/>
        <item x="770"/>
        <item x="126"/>
        <item x="780"/>
        <item x="783"/>
        <item x="232"/>
        <item x="483"/>
        <item x="9"/>
        <item x="6"/>
        <item x="7"/>
        <item x="66"/>
        <item x="611"/>
        <item x="333"/>
        <item x="253"/>
        <item x="142"/>
        <item x="182"/>
        <item x="751"/>
        <item x="395"/>
        <item x="703"/>
        <item x="602"/>
        <item x="603"/>
        <item x="805"/>
        <item x="720"/>
        <item x="495"/>
        <item x="183"/>
        <item x="421"/>
        <item x="384"/>
        <item x="775"/>
        <item x="700"/>
        <item x="542"/>
        <item x="363"/>
        <item x="782"/>
        <item x="10"/>
        <item x="385"/>
        <item x="750"/>
        <item x="235"/>
        <item x="322"/>
        <item x="485"/>
        <item x="117"/>
        <item x="688"/>
        <item x="441"/>
        <item x="218"/>
        <item x="310"/>
        <item x="214"/>
        <item x="733"/>
        <item x="761"/>
        <item x="576"/>
        <item x="561"/>
        <item x="694"/>
        <item x="199"/>
        <item x="749"/>
        <item x="522"/>
        <item x="270"/>
        <item x="373"/>
        <item x="610"/>
        <item x="1"/>
        <item x="320"/>
        <item x="570"/>
        <item x="362"/>
        <item x="643"/>
        <item x="114"/>
        <item x="578"/>
        <item x="579"/>
        <item x="568"/>
        <item x="51"/>
        <item x="73"/>
        <item x="659"/>
        <item x="412"/>
        <item x="168"/>
        <item x="781"/>
        <item x="748"/>
        <item x="99"/>
        <item x="671"/>
        <item x="208"/>
        <item x="635"/>
        <item x="347"/>
        <item x="153"/>
        <item x="77"/>
        <item x="222"/>
        <item x="663"/>
        <item x="519"/>
        <item x="366"/>
        <item x="75"/>
        <item x="508"/>
        <item x="492"/>
        <item x="601"/>
        <item x="91"/>
        <item x="797"/>
        <item x="515"/>
        <item x="133"/>
        <item x="552"/>
        <item x="499"/>
        <item x="500"/>
        <item x="23"/>
        <item x="74"/>
        <item x="194"/>
        <item x="197"/>
        <item x="544"/>
        <item x="545"/>
        <item x="558"/>
        <item x="190"/>
        <item x="192"/>
        <item x="571"/>
        <item x="807"/>
        <item x="233"/>
        <item x="189"/>
        <item x="766"/>
        <item x="641"/>
        <item x="514"/>
        <item x="640"/>
        <item x="94"/>
        <item x="666"/>
        <item x="670"/>
        <item x="639"/>
        <item x="287"/>
        <item x="106"/>
        <item x="458"/>
        <item x="638"/>
        <item x="386"/>
        <item x="760"/>
        <item x="530"/>
        <item x="667"/>
        <item x="504"/>
        <item x="278"/>
        <item x="178"/>
        <item x="177"/>
        <item x="681"/>
        <item x="599"/>
        <item x="680"/>
        <item x="243"/>
        <item x="699"/>
        <item x="360"/>
        <item x="801"/>
        <item x="692"/>
        <item x="682"/>
        <item x="359"/>
        <item x="695"/>
        <item x="336"/>
        <item x="350"/>
        <item x="532"/>
        <item x="445"/>
        <item x="407"/>
        <item x="188"/>
        <item x="374"/>
        <item x="482"/>
        <item x="615"/>
        <item x="5"/>
        <item x="560"/>
        <item x="555"/>
        <item x="636"/>
        <item x="317"/>
        <item x="521"/>
        <item x="437"/>
        <item x="207"/>
        <item x="573"/>
        <item x="822"/>
        <item x="433"/>
        <item x="565"/>
        <item x="661"/>
        <item x="584"/>
        <item x="226"/>
        <item x="619"/>
        <item x="144"/>
        <item x="280"/>
        <item x="434"/>
        <item x="127"/>
        <item x="658"/>
        <item x="296"/>
        <item x="268"/>
        <item x="54"/>
        <item x="588"/>
        <item x="586"/>
        <item x="587"/>
        <item x="300"/>
        <item x="61"/>
        <item x="652"/>
        <item x="691"/>
        <item x="244"/>
        <item x="28"/>
        <item x="630"/>
        <item x="97"/>
        <item x="118"/>
        <item x="593"/>
        <item x="344"/>
        <item x="211"/>
        <item x="705"/>
        <item x="429"/>
        <item x="428"/>
        <item x="708"/>
        <item x="484"/>
        <item x="109"/>
        <item x="802"/>
        <item x="135"/>
        <item x="176"/>
        <item x="124"/>
        <item x="713"/>
        <item x="170"/>
        <item x="449"/>
        <item x="715"/>
        <item x="223"/>
        <item x="193"/>
        <item x="196"/>
        <item x="191"/>
        <item x="316"/>
        <item x="378"/>
        <item x="2"/>
        <item x="747"/>
        <item x="754"/>
        <item x="756"/>
        <item x="625"/>
        <item x="120"/>
        <item x="119"/>
        <item x="381"/>
        <item x="562"/>
        <item x="382"/>
        <item x="559"/>
        <item x="820"/>
        <item x="616"/>
        <item x="668"/>
        <item x="656"/>
        <item x="215"/>
        <item x="810"/>
        <item x="662"/>
        <item x="657"/>
        <item x="769"/>
        <item x="767"/>
        <item x="348"/>
        <item x="710"/>
        <item x="712"/>
        <item x="435"/>
        <item x="768"/>
        <item x="744"/>
        <item x="307"/>
        <item x="315"/>
        <item x="67"/>
        <item x="607"/>
        <item x="204"/>
        <item x="582"/>
        <item x="581"/>
        <item x="575"/>
        <item x="564"/>
        <item x="618"/>
        <item x="746"/>
        <item x="213"/>
        <item x="174"/>
        <item x="772"/>
        <item x="773"/>
        <item x="37"/>
        <item x="156"/>
        <item x="447"/>
        <item x="701"/>
        <item x="299"/>
        <item x="494"/>
        <item x="408"/>
        <item x="49"/>
        <item x="721"/>
        <item x="461"/>
        <item x="457"/>
        <item x="460"/>
        <item x="456"/>
        <item x="462"/>
        <item x="645"/>
        <item x="59"/>
        <item x="490"/>
        <item x="288"/>
        <item x="68"/>
        <item x="230"/>
        <item x="470"/>
        <item x="397"/>
        <item x="647"/>
        <item x="649"/>
        <item x="644"/>
        <item x="646"/>
        <item x="375"/>
        <item x="476"/>
        <item x="318"/>
        <item x="471"/>
        <item x="589"/>
        <item x="547"/>
        <item x="778"/>
        <item x="595"/>
        <item x="436"/>
        <item x="261"/>
        <item x="147"/>
        <item x="803"/>
        <item x="370"/>
        <item x="554"/>
        <item x="295"/>
        <item x="286"/>
        <item x="169"/>
        <item x="673"/>
        <item x="98"/>
        <item t="default"/>
      </items>
    </pivotField>
    <pivotField showAll="0">
      <items count="73">
        <item x="53"/>
        <item x="45"/>
        <item x="42"/>
        <item x="33"/>
        <item x="54"/>
        <item x="48"/>
        <item x="44"/>
        <item x="47"/>
        <item x="59"/>
        <item x="56"/>
        <item x="68"/>
        <item x="43"/>
        <item x="49"/>
        <item x="57"/>
        <item x="14"/>
        <item x="70"/>
        <item x="58"/>
        <item x="29"/>
        <item x="55"/>
        <item x="62"/>
        <item x="32"/>
        <item x="69"/>
        <item x="30"/>
        <item x="67"/>
        <item x="51"/>
        <item x="61"/>
        <item x="66"/>
        <item x="71"/>
        <item x="46"/>
        <item x="64"/>
        <item x="65"/>
        <item x="39"/>
        <item x="31"/>
        <item x="63"/>
        <item x="38"/>
        <item x="41"/>
        <item x="34"/>
        <item x="50"/>
        <item x="37"/>
        <item x="52"/>
        <item x="35"/>
        <item x="60"/>
        <item x="28"/>
        <item x="22"/>
        <item x="21"/>
        <item x="27"/>
        <item x="24"/>
        <item x="26"/>
        <item x="20"/>
        <item x="19"/>
        <item x="23"/>
        <item x="17"/>
        <item x="12"/>
        <item x="18"/>
        <item x="16"/>
        <item x="13"/>
        <item x="15"/>
        <item x="11"/>
        <item x="9"/>
        <item x="5"/>
        <item x="4"/>
        <item x="10"/>
        <item x="8"/>
        <item x="3"/>
        <item x="1"/>
        <item x="7"/>
        <item x="2"/>
        <item x="6"/>
        <item x="0"/>
        <item x="36"/>
        <item x="25"/>
        <item x="40"/>
        <item t="default"/>
      </items>
    </pivotField>
    <pivotField numFmtId="166" showAll="0"/>
    <pivotField numFmtId="1" showAll="0"/>
    <pivotField numFmtId="165" showAll="0"/>
    <pivotField axis="axisRow" showAll="0">
      <items count="23">
        <item x="11"/>
        <item x="5"/>
        <item x="12"/>
        <item x="18"/>
        <item x="9"/>
        <item x="16"/>
        <item x="19"/>
        <item x="21"/>
        <item x="0"/>
        <item x="15"/>
        <item x="10"/>
        <item x="3"/>
        <item x="1"/>
        <item x="8"/>
        <item x="7"/>
        <item x="17"/>
        <item x="14"/>
        <item x="13"/>
        <item x="6"/>
        <item x="4"/>
        <item x="20"/>
        <item x="2"/>
        <item t="default"/>
      </items>
    </pivotField>
    <pivotField showAll="0"/>
    <pivotField showAll="0"/>
  </pivotFields>
  <rowFields count="1">
    <field x="8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uenta de Vino" fld="3" subtotal="count" baseField="8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CDF72-F16D-4216-A76D-DA3A355BAA05}" name="TablaDiná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0:C53" firstHeaderRow="0" firstDataRow="1" firstDataCol="1"/>
  <pivotFields count="11">
    <pivotField showAll="0"/>
    <pivotField showAll="0"/>
    <pivotField showAll="0"/>
    <pivotField showAll="0"/>
    <pivotField showAll="0"/>
    <pivotField dataField="1" numFmtId="166" showAll="0">
      <items count="9">
        <item x="4"/>
        <item x="0"/>
        <item x="3"/>
        <item x="1"/>
        <item x="2"/>
        <item x="5"/>
        <item x="6"/>
        <item x="7"/>
        <item t="default"/>
      </items>
    </pivotField>
    <pivotField numFmtId="1" showAll="0"/>
    <pivotField dataField="1" numFmtId="165" showAll="0">
      <items count="1241">
        <item x="641"/>
        <item x="235"/>
        <item x="870"/>
        <item x="623"/>
        <item x="780"/>
        <item x="773"/>
        <item x="660"/>
        <item x="414"/>
        <item x="759"/>
        <item x="722"/>
        <item x="884"/>
        <item x="853"/>
        <item x="931"/>
        <item x="674"/>
        <item x="403"/>
        <item x="1033"/>
        <item x="518"/>
        <item x="363"/>
        <item x="1032"/>
        <item x="675"/>
        <item x="447"/>
        <item x="577"/>
        <item x="157"/>
        <item x="220"/>
        <item x="217"/>
        <item x="772"/>
        <item x="816"/>
        <item x="367"/>
        <item x="258"/>
        <item x="657"/>
        <item x="914"/>
        <item x="1001"/>
        <item x="1043"/>
        <item x="1089"/>
        <item x="365"/>
        <item x="1009"/>
        <item x="662"/>
        <item x="743"/>
        <item x="652"/>
        <item x="364"/>
        <item x="451"/>
        <item x="237"/>
        <item x="1002"/>
        <item x="724"/>
        <item x="752"/>
        <item x="359"/>
        <item x="366"/>
        <item x="777"/>
        <item x="754"/>
        <item x="776"/>
        <item x="1182"/>
        <item x="930"/>
        <item x="202"/>
        <item x="683"/>
        <item x="453"/>
        <item x="929"/>
        <item x="604"/>
        <item x="735"/>
        <item x="983"/>
        <item x="1005"/>
        <item x="579"/>
        <item x="298"/>
        <item x="236"/>
        <item x="578"/>
        <item x="487"/>
        <item x="719"/>
        <item x="924"/>
        <item x="682"/>
        <item x="430"/>
        <item x="87"/>
        <item x="502"/>
        <item x="778"/>
        <item x="857"/>
        <item x="523"/>
        <item x="591"/>
        <item x="89"/>
        <item x="733"/>
        <item x="702"/>
        <item x="769"/>
        <item x="1235"/>
        <item x="741"/>
        <item x="1059"/>
        <item x="14"/>
        <item x="713"/>
        <item x="406"/>
        <item x="223"/>
        <item x="714"/>
        <item x="426"/>
        <item x="450"/>
        <item x="488"/>
        <item x="88"/>
        <item x="232"/>
        <item x="520"/>
        <item x="765"/>
        <item x="762"/>
        <item x="47"/>
        <item x="665"/>
        <item x="204"/>
        <item x="679"/>
        <item x="404"/>
        <item x="222"/>
        <item x="700"/>
        <item x="321"/>
        <item x="201"/>
        <item x="887"/>
        <item x="200"/>
        <item x="701"/>
        <item x="300"/>
        <item x="1100"/>
        <item x="919"/>
        <item x="585"/>
        <item x="953"/>
        <item x="218"/>
        <item x="970"/>
        <item x="489"/>
        <item x="257"/>
        <item x="94"/>
        <item x="433"/>
        <item x="329"/>
        <item x="508"/>
        <item x="429"/>
        <item x="732"/>
        <item x="522"/>
        <item x="337"/>
        <item x="686"/>
        <item x="462"/>
        <item x="815"/>
        <item x="12"/>
        <item x="575"/>
        <item x="335"/>
        <item x="91"/>
        <item x="627"/>
        <item x="949"/>
        <item x="771"/>
        <item x="305"/>
        <item x="1086"/>
        <item x="586"/>
        <item x="802"/>
        <item x="13"/>
        <item x="601"/>
        <item x="721"/>
        <item x="231"/>
        <item x="97"/>
        <item x="411"/>
        <item x="943"/>
        <item x="574"/>
        <item x="942"/>
        <item x="428"/>
        <item x="224"/>
        <item x="817"/>
        <item x="593"/>
        <item x="405"/>
        <item x="449"/>
        <item x="572"/>
        <item x="964"/>
        <item x="620"/>
        <item x="442"/>
        <item x="11"/>
        <item x="420"/>
        <item x="737"/>
        <item x="685"/>
        <item x="681"/>
        <item x="228"/>
        <item x="1087"/>
        <item x="400"/>
        <item x="605"/>
        <item x="965"/>
        <item x="725"/>
        <item x="0"/>
        <item x="951"/>
        <item x="950"/>
        <item x="576"/>
        <item x="992"/>
        <item x="323"/>
        <item x="84"/>
        <item x="421"/>
        <item x="277"/>
        <item x="729"/>
        <item x="731"/>
        <item x="885"/>
        <item x="240"/>
        <item x="379"/>
        <item x="727"/>
        <item x="443"/>
        <item x="369"/>
        <item x="704"/>
        <item x="726"/>
        <item x="229"/>
        <item x="219"/>
        <item x="624"/>
        <item x="310"/>
        <item x="16"/>
        <item x="454"/>
        <item x="647"/>
        <item x="535"/>
        <item x="927"/>
        <item x="448"/>
        <item x="707"/>
        <item x="17"/>
        <item x="711"/>
        <item x="534"/>
        <item x="460"/>
        <item x="646"/>
        <item x="294"/>
        <item x="297"/>
        <item x="1004"/>
        <item x="392"/>
        <item x="661"/>
        <item x="709"/>
        <item x="440"/>
        <item x="203"/>
        <item x="594"/>
        <item x="1000"/>
        <item x="256"/>
        <item x="154"/>
        <item x="1014"/>
        <item x="422"/>
        <item x="891"/>
        <item x="4"/>
        <item x="864"/>
        <item x="699"/>
        <item x="417"/>
        <item x="410"/>
        <item x="260"/>
        <item x="1066"/>
        <item x="499"/>
        <item x="221"/>
        <item x="1065"/>
        <item x="230"/>
        <item x="54"/>
        <item x="35"/>
        <item x="673"/>
        <item x="1067"/>
        <item x="642"/>
        <item x="710"/>
        <item x="865"/>
        <item x="413"/>
        <item x="301"/>
        <item x="899"/>
        <item x="873"/>
        <item x="1015"/>
        <item x="755"/>
        <item x="292"/>
        <item x="800"/>
        <item x="590"/>
        <item x="974"/>
        <item x="1096"/>
        <item x="1090"/>
        <item x="215"/>
        <item x="580"/>
        <item x="651"/>
        <item x="393"/>
        <item x="712"/>
        <item x="958"/>
        <item x="545"/>
        <item x="787"/>
        <item x="253"/>
        <item x="299"/>
        <item x="775"/>
        <item x="723"/>
        <item x="348"/>
        <item x="458"/>
        <item x="296"/>
        <item x="908"/>
        <item x="758"/>
        <item x="407"/>
        <item x="1186"/>
        <item x="103"/>
        <item x="395"/>
        <item x="892"/>
        <item x="370"/>
        <item x="397"/>
        <item x="1234"/>
        <item x="728"/>
        <item x="751"/>
        <item x="753"/>
        <item x="622"/>
        <item x="452"/>
        <item x="659"/>
        <item x="920"/>
        <item x="903"/>
        <item x="1039"/>
        <item x="39"/>
        <item x="1016"/>
        <item x="313"/>
        <item x="207"/>
        <item x="295"/>
        <item x="1093"/>
        <item x="346"/>
        <item x="517"/>
        <item x="46"/>
        <item x="863"/>
        <item x="211"/>
        <item x="1236"/>
        <item x="291"/>
        <item x="850"/>
        <item x="109"/>
        <item x="793"/>
        <item x="888"/>
        <item x="424"/>
        <item x="720"/>
        <item x="690"/>
        <item x="738"/>
        <item x="21"/>
        <item x="643"/>
        <item x="241"/>
        <item x="242"/>
        <item x="307"/>
        <item x="9"/>
        <item x="945"/>
        <item x="890"/>
        <item x="312"/>
        <item x="1082"/>
        <item x="7"/>
        <item x="691"/>
        <item x="1031"/>
        <item x="278"/>
        <item x="1221"/>
        <item x="663"/>
        <item x="894"/>
        <item x="854"/>
        <item x="383"/>
        <item x="1238"/>
        <item x="441"/>
        <item x="981"/>
        <item x="34"/>
        <item x="1214"/>
        <item x="205"/>
        <item x="98"/>
        <item x="875"/>
        <item x="23"/>
        <item x="1048"/>
        <item x="928"/>
        <item x="1103"/>
        <item x="693"/>
        <item x="1215"/>
        <item x="354"/>
        <item x="766"/>
        <item x="980"/>
        <item x="107"/>
        <item x="907"/>
        <item x="1020"/>
        <item x="648"/>
        <item x="90"/>
        <item x="496"/>
        <item x="45"/>
        <item x="813"/>
        <item x="519"/>
        <item x="804"/>
        <item x="55"/>
        <item x="276"/>
        <item x="761"/>
        <item x="640"/>
        <item x="1088"/>
        <item x="698"/>
        <item x="948"/>
        <item x="801"/>
        <item x="311"/>
        <item x="918"/>
        <item x="1091"/>
        <item x="658"/>
        <item x="373"/>
        <item x="1216"/>
        <item x="384"/>
        <item x="946"/>
        <item x="855"/>
        <item x="472"/>
        <item x="476"/>
        <item x="687"/>
        <item x="1012"/>
        <item x="245"/>
        <item x="455"/>
        <item x="251"/>
        <item x="764"/>
        <item x="1229"/>
        <item x="95"/>
        <item x="22"/>
        <item x="1092"/>
        <item x="234"/>
        <item x="293"/>
        <item x="856"/>
        <item x="904"/>
        <item x="763"/>
        <item x="963"/>
        <item x="333"/>
        <item x="247"/>
        <item x="1222"/>
        <item x="356"/>
        <item x="767"/>
        <item x="756"/>
        <item x="243"/>
        <item x="688"/>
        <item x="588"/>
        <item x="334"/>
        <item x="544"/>
        <item x="40"/>
        <item x="144"/>
        <item x="589"/>
        <item x="809"/>
        <item x="147"/>
        <item x="629"/>
        <item x="500"/>
        <item x="56"/>
        <item x="587"/>
        <item x="471"/>
        <item x="1049"/>
        <item x="143"/>
        <item x="952"/>
        <item x="244"/>
        <item x="99"/>
        <item x="44"/>
        <item x="372"/>
        <item x="106"/>
        <item x="314"/>
        <item x="469"/>
        <item x="287"/>
        <item x="1239"/>
        <item x="1183"/>
        <item x="614"/>
        <item x="788"/>
        <item x="669"/>
        <item x="92"/>
        <item x="371"/>
        <item x="145"/>
        <item x="425"/>
        <item x="199"/>
        <item x="1094"/>
        <item x="336"/>
        <item x="866"/>
        <item x="876"/>
        <item x="935"/>
        <item x="506"/>
        <item x="808"/>
        <item x="621"/>
        <item x="768"/>
        <item x="962"/>
        <item x="330"/>
        <item x="664"/>
        <item x="917"/>
        <item x="227"/>
        <item x="516"/>
        <item x="858"/>
        <item x="387"/>
        <item x="1038"/>
        <item x="10"/>
        <item x="954"/>
        <item x="360"/>
        <item x="1003"/>
        <item x="1227"/>
        <item x="172"/>
        <item x="43"/>
        <item x="1019"/>
        <item x="466"/>
        <item x="303"/>
        <item x="666"/>
        <item x="650"/>
        <item x="649"/>
        <item x="467"/>
        <item x="444"/>
        <item x="344"/>
        <item x="77"/>
        <item x="779"/>
        <item x="781"/>
        <item x="281"/>
        <item x="165"/>
        <item x="279"/>
        <item x="852"/>
        <item x="423"/>
        <item x="96"/>
        <item x="979"/>
        <item x="750"/>
        <item x="280"/>
        <item x="976"/>
        <item x="155"/>
        <item x="225"/>
        <item x="226"/>
        <item x="611"/>
        <item x="1230"/>
        <item x="916"/>
        <item x="382"/>
        <item x="282"/>
        <item x="254"/>
        <item x="811"/>
        <item x="332"/>
        <item x="475"/>
        <item x="957"/>
        <item x="394"/>
        <item x="503"/>
        <item x="1050"/>
        <item x="315"/>
        <item x="774"/>
        <item x="437"/>
        <item x="51"/>
        <item x="93"/>
        <item x="705"/>
        <item x="734"/>
        <item x="1223"/>
        <item x="973"/>
        <item x="626"/>
        <item x="259"/>
        <item x="1204"/>
        <item x="396"/>
        <item x="114"/>
        <item x="868"/>
        <item x="439"/>
        <item x="1040"/>
        <item x="436"/>
        <item x="162"/>
        <item x="156"/>
        <item x="464"/>
        <item x="985"/>
        <item x="573"/>
        <item x="416"/>
        <item x="483"/>
        <item x="1219"/>
        <item x="814"/>
        <item x="706"/>
        <item x="15"/>
        <item x="402"/>
        <item x="431"/>
        <item x="708"/>
        <item x="391"/>
        <item x="266"/>
        <item x="246"/>
        <item x="901"/>
        <item x="1101"/>
        <item x="216"/>
        <item x="463"/>
        <item x="878"/>
        <item x="1228"/>
        <item x="283"/>
        <item x="214"/>
        <item x="1187"/>
        <item x="1225"/>
        <item x="209"/>
        <item x="504"/>
        <item x="361"/>
        <item x="49"/>
        <item x="1017"/>
        <item x="869"/>
        <item x="159"/>
        <item x="1030"/>
        <item x="1035"/>
        <item x="71"/>
        <item x="486"/>
        <item x="456"/>
        <item x="703"/>
        <item x="53"/>
        <item x="749"/>
        <item x="85"/>
        <item x="465"/>
        <item x="116"/>
        <item x="760"/>
        <item x="859"/>
        <item x="851"/>
        <item x="941"/>
        <item x="123"/>
        <item x="902"/>
        <item x="990"/>
        <item x="86"/>
        <item x="1008"/>
        <item x="28"/>
        <item x="42"/>
        <item x="1191"/>
        <item x="893"/>
        <item x="791"/>
        <item x="434"/>
        <item x="1192"/>
        <item x="368"/>
        <item x="415"/>
        <item x="971"/>
        <item x="412"/>
        <item x="50"/>
        <item x="340"/>
        <item x="628"/>
        <item x="58"/>
        <item x="304"/>
        <item x="435"/>
        <item x="987"/>
        <item x="473"/>
        <item x="566"/>
        <item x="419"/>
        <item x="164"/>
        <item x="484"/>
        <item x="831"/>
        <item x="984"/>
        <item x="390"/>
        <item x="1068"/>
        <item x="338"/>
        <item x="1185"/>
        <item x="975"/>
        <item x="347"/>
        <item x="676"/>
        <item x="37"/>
        <item x="248"/>
        <item x="398"/>
        <item x="748"/>
        <item x="1184"/>
        <item x="677"/>
        <item x="567"/>
        <item x="459"/>
        <item x="955"/>
        <item x="238"/>
        <item x="111"/>
        <item x="112"/>
        <item x="1232"/>
        <item x="986"/>
        <item x="978"/>
        <item x="822"/>
        <item x="275"/>
        <item x="308"/>
        <item x="350"/>
        <item x="255"/>
        <item x="1226"/>
        <item x="736"/>
        <item x="495"/>
        <item x="385"/>
        <item x="507"/>
        <item x="961"/>
        <item x="1006"/>
        <item x="166"/>
        <item x="210"/>
        <item x="610"/>
        <item x="956"/>
        <item x="634"/>
        <item x="399"/>
        <item x="512"/>
        <item x="803"/>
        <item x="625"/>
        <item x="670"/>
        <item x="341"/>
        <item x="630"/>
        <item x="988"/>
        <item x="960"/>
        <item x="497"/>
        <item x="33"/>
        <item x="5"/>
        <item x="696"/>
        <item x="645"/>
        <item x="27"/>
        <item x="511"/>
        <item x="896"/>
        <item x="212"/>
        <item x="30"/>
        <item x="493"/>
        <item x="982"/>
        <item x="1036"/>
        <item x="160"/>
        <item x="1199"/>
        <item x="819"/>
        <item x="998"/>
        <item x="6"/>
        <item x="697"/>
        <item x="353"/>
        <item x="877"/>
        <item x="345"/>
        <item x="1190"/>
        <item x="715"/>
        <item x="19"/>
        <item x="432"/>
        <item x="790"/>
        <item x="20"/>
        <item x="262"/>
        <item x="540"/>
        <item x="716"/>
        <item x="104"/>
        <item x="461"/>
        <item x="1196"/>
        <item x="250"/>
        <item x="1095"/>
        <item x="309"/>
        <item x="492"/>
        <item x="934"/>
        <item x="644"/>
        <item x="252"/>
        <item x="501"/>
        <item x="879"/>
        <item x="1200"/>
        <item x="485"/>
        <item x="1097"/>
        <item x="31"/>
        <item x="757"/>
        <item x="1202"/>
        <item x="1193"/>
        <item x="57"/>
        <item x="565"/>
        <item x="32"/>
        <item x="805"/>
        <item x="989"/>
        <item x="871"/>
        <item x="1037"/>
        <item x="362"/>
        <item x="1062"/>
        <item x="861"/>
        <item x="498"/>
        <item x="583"/>
        <item x="1212"/>
        <item x="24"/>
        <item x="1013"/>
        <item x="910"/>
        <item x="457"/>
        <item x="730"/>
        <item x="427"/>
        <item x="542"/>
        <item x="689"/>
        <item x="820"/>
        <item x="543"/>
        <item x="867"/>
        <item x="206"/>
        <item x="265"/>
        <item x="933"/>
        <item x="1233"/>
        <item x="8"/>
        <item x="807"/>
        <item x="671"/>
        <item x="944"/>
        <item x="388"/>
        <item x="1018"/>
        <item x="302"/>
        <item x="438"/>
        <item x="70"/>
        <item x="828"/>
        <item x="515"/>
        <item x="1"/>
        <item x="386"/>
        <item x="977"/>
        <item x="668"/>
        <item x="694"/>
        <item x="840"/>
        <item x="932"/>
        <item x="60"/>
        <item x="61"/>
        <item x="886"/>
        <item x="1231"/>
        <item x="110"/>
        <item x="915"/>
        <item x="1021"/>
        <item x="208"/>
        <item x="513"/>
        <item x="514"/>
        <item x="375"/>
        <item x="912"/>
        <item x="684"/>
        <item x="842"/>
        <item x="389"/>
        <item x="835"/>
        <item x="1217"/>
        <item x="996"/>
        <item x="1195"/>
        <item x="1024"/>
        <item x="1026"/>
        <item x="129"/>
        <item x="117"/>
        <item x="595"/>
        <item x="115"/>
        <item x="581"/>
        <item x="600"/>
        <item x="695"/>
        <item x="794"/>
        <item x="505"/>
        <item x="108"/>
        <item x="1025"/>
        <item x="343"/>
        <item x="1213"/>
        <item x="358"/>
        <item x="789"/>
        <item x="418"/>
        <item x="72"/>
        <item x="52"/>
        <item x="524"/>
        <item x="118"/>
        <item x="357"/>
        <item x="999"/>
        <item x="1220"/>
        <item x="352"/>
        <item x="339"/>
        <item x="2"/>
        <item x="1034"/>
        <item x="409"/>
        <item x="1023"/>
        <item x="947"/>
        <item x="74"/>
        <item x="261"/>
        <item x="161"/>
        <item x="125"/>
        <item x="378"/>
        <item x="1022"/>
        <item x="80"/>
        <item x="18"/>
        <item x="509"/>
        <item x="541"/>
        <item x="355"/>
        <item x="1198"/>
        <item x="374"/>
        <item x="192"/>
        <item x="936"/>
        <item x="474"/>
        <item x="874"/>
        <item x="1211"/>
        <item x="533"/>
        <item x="351"/>
        <item x="78"/>
        <item x="525"/>
        <item x="613"/>
        <item x="170"/>
        <item x="62"/>
        <item x="1007"/>
        <item x="872"/>
        <item x="718"/>
        <item x="667"/>
        <item x="270"/>
        <item x="67"/>
        <item x="937"/>
        <item x="268"/>
        <item x="189"/>
        <item x="113"/>
        <item x="306"/>
        <item x="100"/>
        <item x="181"/>
        <item x="1205"/>
        <item x="546"/>
        <item x="619"/>
        <item x="178"/>
        <item x="233"/>
        <item x="1197"/>
        <item x="812"/>
        <item x="911"/>
        <item x="905"/>
        <item x="538"/>
        <item x="527"/>
        <item x="939"/>
        <item x="1224"/>
        <item x="1116"/>
        <item x="536"/>
        <item x="25"/>
        <item x="1218"/>
        <item x="101"/>
        <item x="921"/>
        <item x="1081"/>
        <item x="692"/>
        <item x="494"/>
        <item x="1069"/>
        <item x="993"/>
        <item x="539"/>
        <item x="328"/>
        <item x="1064"/>
        <item x="158"/>
        <item x="1074"/>
        <item x="909"/>
        <item x="823"/>
        <item x="612"/>
        <item x="142"/>
        <item x="141"/>
        <item x="825"/>
        <item x="906"/>
        <item x="537"/>
        <item x="839"/>
        <item x="38"/>
        <item x="844"/>
        <item x="818"/>
        <item x="596"/>
        <item x="938"/>
        <item x="826"/>
        <item x="770"/>
        <item x="559"/>
        <item x="991"/>
        <item x="597"/>
        <item x="602"/>
        <item x="63"/>
        <item x="470"/>
        <item x="530"/>
        <item x="41"/>
        <item x="102"/>
        <item x="796"/>
        <item x="1209"/>
        <item x="1194"/>
        <item x="609"/>
        <item x="636"/>
        <item x="29"/>
        <item x="1056"/>
        <item x="322"/>
        <item x="547"/>
        <item x="635"/>
        <item x="616"/>
        <item x="73"/>
        <item x="631"/>
        <item x="836"/>
        <item x="1237"/>
        <item x="824"/>
        <item x="742"/>
        <item x="1029"/>
        <item x="608"/>
        <item x="548"/>
        <item x="167"/>
        <item x="830"/>
        <item x="832"/>
        <item x="959"/>
        <item x="446"/>
        <item x="618"/>
        <item x="994"/>
        <item x="318"/>
        <item x="926"/>
        <item x="1159"/>
        <item x="925"/>
        <item x="528"/>
        <item x="653"/>
        <item x="75"/>
        <item x="637"/>
        <item x="1063"/>
        <item x="829"/>
        <item x="82"/>
        <item x="146"/>
        <item x="79"/>
        <item x="68"/>
        <item x="783"/>
        <item x="680"/>
        <item x="656"/>
        <item x="186"/>
        <item x="900"/>
        <item x="1077"/>
        <item x="317"/>
        <item x="320"/>
        <item x="1060"/>
        <item x="491"/>
        <item x="1051"/>
        <item x="923"/>
        <item x="76"/>
        <item x="617"/>
        <item x="510"/>
        <item x="380"/>
        <item x="744"/>
        <item x="834"/>
        <item x="922"/>
        <item x="827"/>
        <item x="654"/>
        <item x="319"/>
        <item x="316"/>
        <item x="190"/>
        <item x="105"/>
        <item x="213"/>
        <item x="615"/>
        <item x="1045"/>
        <item x="997"/>
        <item x="1041"/>
        <item x="327"/>
        <item x="36"/>
        <item x="740"/>
        <item x="782"/>
        <item x="821"/>
        <item x="64"/>
        <item x="678"/>
        <item x="149"/>
        <item x="185"/>
        <item x="833"/>
        <item x="913"/>
        <item x="883"/>
        <item x="286"/>
        <item x="65"/>
        <item x="880"/>
        <item x="1078"/>
        <item x="132"/>
        <item x="633"/>
        <item x="3"/>
        <item x="1084"/>
        <item x="377"/>
        <item x="592"/>
        <item x="881"/>
        <item x="381"/>
        <item x="490"/>
        <item x="376"/>
        <item x="1099"/>
        <item x="197"/>
        <item x="26"/>
        <item x="1106"/>
        <item x="837"/>
        <item x="349"/>
        <item x="193"/>
        <item x="1085"/>
        <item x="795"/>
        <item x="838"/>
        <item x="1072"/>
        <item x="521"/>
        <item x="571"/>
        <item x="1107"/>
        <item x="194"/>
        <item x="969"/>
        <item x="59"/>
        <item x="940"/>
        <item x="273"/>
        <item x="897"/>
        <item x="66"/>
        <item x="1080"/>
        <item x="841"/>
        <item x="69"/>
        <item x="274"/>
        <item x="972"/>
        <item x="598"/>
        <item x="445"/>
        <item x="848"/>
        <item x="1108"/>
        <item x="331"/>
        <item x="655"/>
        <item x="717"/>
        <item x="898"/>
        <item x="882"/>
        <item x="968"/>
        <item x="1061"/>
        <item x="152"/>
        <item x="606"/>
        <item x="479"/>
        <item x="285"/>
        <item x="1047"/>
        <item x="325"/>
        <item x="1083"/>
        <item x="288"/>
        <item x="480"/>
        <item x="798"/>
        <item x="289"/>
        <item x="83"/>
        <item x="638"/>
        <item x="263"/>
        <item x="284"/>
        <item x="745"/>
        <item x="249"/>
        <item x="468"/>
        <item x="582"/>
        <item x="1105"/>
        <item x="569"/>
        <item x="264"/>
        <item x="482"/>
        <item x="1109"/>
        <item x="1076"/>
        <item x="1157"/>
        <item x="1162"/>
        <item x="148"/>
        <item x="785"/>
        <item x="48"/>
        <item x="1128"/>
        <item x="1117"/>
        <item x="995"/>
        <item x="342"/>
        <item x="150"/>
        <item x="862"/>
        <item x="1120"/>
        <item x="136"/>
        <item x="1010"/>
        <item x="177"/>
        <item x="408"/>
        <item x="1071"/>
        <item x="81"/>
        <item x="1189"/>
        <item x="860"/>
        <item x="1177"/>
        <item x="1044"/>
        <item x="966"/>
        <item x="1149"/>
        <item x="603"/>
        <item x="607"/>
        <item x="1079"/>
        <item x="267"/>
        <item x="1126"/>
        <item x="1098"/>
        <item x="175"/>
        <item x="1188"/>
        <item x="847"/>
        <item x="746"/>
        <item x="182"/>
        <item x="1011"/>
        <item x="526"/>
        <item x="639"/>
        <item x="849"/>
        <item x="324"/>
        <item x="967"/>
        <item x="176"/>
        <item x="1134"/>
        <item x="171"/>
        <item x="151"/>
        <item x="1156"/>
        <item x="1073"/>
        <item x="1115"/>
        <item x="1139"/>
        <item x="1138"/>
        <item x="739"/>
        <item x="747"/>
        <item x="570"/>
        <item x="179"/>
        <item x="1201"/>
        <item x="845"/>
        <item x="806"/>
        <item x="126"/>
        <item x="632"/>
        <item x="195"/>
        <item x="810"/>
        <item x="1148"/>
        <item x="1206"/>
        <item x="198"/>
        <item x="1133"/>
        <item x="599"/>
        <item x="272"/>
        <item x="269"/>
        <item x="584"/>
        <item x="1118"/>
        <item x="174"/>
        <item x="187"/>
        <item x="1161"/>
        <item x="889"/>
        <item x="1046"/>
        <item x="1123"/>
        <item x="1070"/>
        <item x="843"/>
        <item x="134"/>
        <item x="1172"/>
        <item x="1207"/>
        <item x="1114"/>
        <item x="1102"/>
        <item x="895"/>
        <item x="153"/>
        <item x="478"/>
        <item x="1042"/>
        <item x="239"/>
        <item x="1110"/>
        <item x="188"/>
        <item x="163"/>
        <item x="183"/>
        <item x="196"/>
        <item x="1027"/>
        <item x="784"/>
        <item x="672"/>
        <item x="127"/>
        <item x="184"/>
        <item x="1104"/>
        <item x="326"/>
        <item x="1140"/>
        <item x="1146"/>
        <item x="1175"/>
        <item x="786"/>
        <item x="180"/>
        <item x="1113"/>
        <item x="846"/>
        <item x="1203"/>
        <item x="191"/>
        <item x="1210"/>
        <item x="1137"/>
        <item x="1122"/>
        <item x="173"/>
        <item x="1124"/>
        <item x="1208"/>
        <item x="169"/>
        <item x="1136"/>
        <item x="168"/>
        <item x="124"/>
        <item x="797"/>
        <item x="1028"/>
        <item x="1112"/>
        <item x="568"/>
        <item x="1155"/>
        <item x="1111"/>
        <item x="477"/>
        <item x="1158"/>
        <item x="1132"/>
        <item x="799"/>
        <item x="1119"/>
        <item x="1125"/>
        <item x="1170"/>
        <item x="1165"/>
        <item x="1075"/>
        <item x="1163"/>
        <item x="1169"/>
        <item x="1168"/>
        <item x="1143"/>
        <item x="1121"/>
        <item x="1135"/>
        <item x="792"/>
        <item x="1130"/>
        <item x="1145"/>
        <item x="1174"/>
        <item x="1166"/>
        <item x="1153"/>
        <item x="1152"/>
        <item x="1131"/>
        <item x="1127"/>
        <item x="1142"/>
        <item x="1129"/>
        <item x="550"/>
        <item x="1160"/>
        <item x="1167"/>
        <item x="139"/>
        <item x="1141"/>
        <item x="1154"/>
        <item x="552"/>
        <item x="131"/>
        <item x="1055"/>
        <item x="1179"/>
        <item x="120"/>
        <item x="137"/>
        <item x="481"/>
        <item x="1054"/>
        <item x="401"/>
        <item x="135"/>
        <item x="1171"/>
        <item x="122"/>
        <item x="140"/>
        <item x="532"/>
        <item x="1180"/>
        <item x="1164"/>
        <item x="1178"/>
        <item x="271"/>
        <item x="1176"/>
        <item x="555"/>
        <item x="551"/>
        <item x="1173"/>
        <item x="1181"/>
        <item x="558"/>
        <item x="130"/>
        <item x="1053"/>
        <item x="562"/>
        <item x="1058"/>
        <item x="1057"/>
        <item x="1052"/>
        <item x="556"/>
        <item x="549"/>
        <item x="119"/>
        <item x="529"/>
        <item x="1151"/>
        <item x="128"/>
        <item x="121"/>
        <item x="554"/>
        <item x="563"/>
        <item x="561"/>
        <item x="1144"/>
        <item x="557"/>
        <item x="138"/>
        <item x="560"/>
        <item x="564"/>
        <item x="553"/>
        <item x="1147"/>
        <item x="133"/>
        <item x="290"/>
        <item x="1150"/>
        <item x="531"/>
        <item t="default"/>
      </items>
    </pivotField>
    <pivotField axis="axisRow" showAll="0">
      <items count="23">
        <item x="11"/>
        <item x="5"/>
        <item x="12"/>
        <item x="18"/>
        <item x="9"/>
        <item x="16"/>
        <item x="19"/>
        <item x="21"/>
        <item x="0"/>
        <item x="15"/>
        <item x="10"/>
        <item x="3"/>
        <item x="1"/>
        <item x="8"/>
        <item x="7"/>
        <item x="17"/>
        <item x="14"/>
        <item x="13"/>
        <item x="6"/>
        <item x="4"/>
        <item x="20"/>
        <item x="2"/>
        <item t="default"/>
      </items>
    </pivotField>
    <pivotField showAll="0"/>
    <pivotField showAll="0"/>
  </pivotFields>
  <rowFields count="1">
    <field x="8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Precio" fld="7" subtotal="average" baseField="8" baseItem="3"/>
    <dataField name="Máx. de Clasificación" fld="5" subtotal="max" baseField="8" baseItem="0"/>
  </dataFields>
  <formats count="2">
    <format dxfId="11">
      <pivotArea collapsedLevelsAreSubtotals="1" fieldPosition="0">
        <references count="1">
          <reference field="8" count="0"/>
        </references>
      </pivotArea>
    </format>
    <format dxfId="10">
      <pivotArea field="8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" xr10:uid="{7B7BB8FB-CA1C-4D41-B902-CFBEE02C34DD}" sourceName="Tipo">
  <pivotTables>
    <pivotTable tabId="12" name="TablaDinámica13"/>
  </pivotTables>
  <data>
    <tabular pivotCacheId="1127717213">
      <items count="22">
        <i x="11" s="1"/>
        <i x="5" s="1"/>
        <i x="12" s="1"/>
        <i x="18" s="1"/>
        <i x="9" s="1"/>
        <i x="16" s="1"/>
        <i x="19" s="1"/>
        <i x="21" s="1"/>
        <i x="0" s="1"/>
        <i x="15" s="1"/>
        <i x="10" s="1"/>
        <i x="3" s="1"/>
        <i x="1" s="1"/>
        <i x="8" s="1"/>
        <i x="7" s="1"/>
        <i x="17" s="1"/>
        <i x="14" s="1"/>
        <i x="13" s="1"/>
        <i x="6" s="1"/>
        <i x="4" s="1"/>
        <i x="20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asificación" xr10:uid="{274EAF45-391E-4F93-8776-E751AB4EBC01}" sourceName="Clasificación">
  <pivotTables>
    <pivotTable tabId="12" name="TablaDinámica13"/>
  </pivotTables>
  <data>
    <tabular pivotCacheId="1127717213">
      <items count="8">
        <i x="4" s="1"/>
        <i x="0" s="1"/>
        <i x="3" s="1"/>
        <i x="1" s="1"/>
        <i x="2" s="1"/>
        <i x="5" s="1"/>
        <i x="6" s="1"/>
        <i x="7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1" xr10:uid="{D4B87C62-B910-4129-9352-D93B8C18F46A}" sourceName="Tipo">
  <pivotTables>
    <pivotTable tabId="12" name="TablaDinámica1"/>
  </pivotTables>
  <data>
    <tabular pivotCacheId="1127717213">
      <items count="22">
        <i x="11" s="1"/>
        <i x="5" s="1"/>
        <i x="12" s="1"/>
        <i x="18" s="1"/>
        <i x="9" s="1"/>
        <i x="16" s="1"/>
        <i x="19" s="1"/>
        <i x="21" s="1"/>
        <i x="0" s="1"/>
        <i x="15" s="1"/>
        <i x="10" s="1"/>
        <i x="3" s="1"/>
        <i x="1" s="1"/>
        <i x="8" s="1"/>
        <i x="7" s="1"/>
        <i x="17" s="1"/>
        <i x="14" s="1"/>
        <i x="13" s="1"/>
        <i x="6" s="1"/>
        <i x="4" s="1"/>
        <i x="20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CC8BD9EA-CC42-4B65-8AD5-7E9B861E4D5B}" sourceName="Año">
  <pivotTables>
    <pivotTable tabId="5" name="TablaDinámica8"/>
  </pivotTables>
  <data>
    <tabular pivotCacheId="1127717213">
      <items count="72">
        <i x="53"/>
        <i x="45"/>
        <i x="42"/>
        <i x="33"/>
        <i x="54"/>
        <i x="48"/>
        <i x="44"/>
        <i x="47"/>
        <i x="59"/>
        <i x="56"/>
        <i x="68"/>
        <i x="43"/>
        <i x="49"/>
        <i x="57"/>
        <i x="14"/>
        <i x="70"/>
        <i x="58"/>
        <i x="29"/>
        <i x="55"/>
        <i x="62"/>
        <i x="32"/>
        <i x="69"/>
        <i x="30"/>
        <i x="67"/>
        <i x="51"/>
        <i x="61"/>
        <i x="66"/>
        <i x="71"/>
        <i x="46"/>
        <i x="64"/>
        <i x="65"/>
        <i x="39"/>
        <i x="31"/>
        <i x="63"/>
        <i x="38"/>
        <i x="41"/>
        <i x="34"/>
        <i x="50"/>
        <i x="37"/>
        <i x="52"/>
        <i x="35"/>
        <i x="60"/>
        <i x="28"/>
        <i x="22"/>
        <i x="21"/>
        <i x="27"/>
        <i x="24"/>
        <i x="26"/>
        <i x="20" s="1"/>
        <i x="19" s="1"/>
        <i x="23" s="1"/>
        <i x="17" s="1"/>
        <i x="12" s="1"/>
        <i x="18" s="1"/>
        <i x="16" s="1"/>
        <i x="13" s="1"/>
        <i x="15" s="1"/>
        <i x="11" s="1"/>
        <i x="9" s="1"/>
        <i x="5" s="1"/>
        <i x="4" s="1"/>
        <i x="10" s="1"/>
        <i x="8" s="1"/>
        <i x="3" s="1"/>
        <i x="1" s="1"/>
        <i x="7" s="1"/>
        <i x="2" s="1"/>
        <i x="6" s="1"/>
        <i x="0" s="1"/>
        <i x="36" s="1"/>
        <i x="25"/>
        <i x="4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1" xr10:uid="{DEF53782-E26E-4A01-B1D9-B67D7B62E639}" cache="SegmentaciónDeDatos_Tipo" caption="Tipo de vinos" style="SlicerStyleDark1" rowHeight="241300"/>
  <slicer name="Clasificación 1" xr10:uid="{730660C2-B309-4A1F-A71B-7C6EC764BAE1}" cache="SegmentaciónDeDatos_Clasificación" caption="Clasificación" style="SlicerStyleDark1" rowHeight="241300"/>
  <slicer name="Tipo 3" xr10:uid="{EA8441D6-00D8-44AF-A8DB-DD1E8F180F89}" cache="SegmentaciónDeDatos_Tipo1" caption="Tipo" style="SlicerStyleDark1" rowHeight="241300"/>
  <slicer name="Año 1" xr10:uid="{1904EADA-7A7A-4367-AAFA-417390548A2C}" cache="SegmentaciónDeDatos_Año" caption="Año" startItem="46" style="SlicerStyleDark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0A761514-A4B2-48F8-A315-A0823D5AE07A}" cache="SegmentaciónDeDatos_Año" caption="Año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" xr10:uid="{A1F87DE8-B965-4D87-ACC1-BC60E3104318}" cache="SegmentaciónDeDatos_Tipo" caption="Tipo" rowHeight="241300"/>
  <slicer name="Clasificación" xr10:uid="{74B855ED-10AB-4484-9DC3-355B1603E41C}" cache="SegmentaciónDeDatos_Clasificación" caption="Clasificación" rowHeight="241300"/>
  <slicer name="Tipo 2" xr10:uid="{17DC7D88-F457-465F-A139-554AAA467143}" cache="SegmentaciónDeDatos_Tipo1" caption="Tipo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3694DD-5074-47D6-BBFB-57199CE9FF5D}" name="vinos" displayName="vinos" ref="B3:K1987" totalsRowCount="1" headerRowDxfId="86" dataDxfId="85">
  <autoFilter ref="B3:K1986" xr:uid="{313694DD-5074-47D6-BBFB-57199CE9FF5D}"/>
  <sortState xmlns:xlrd2="http://schemas.microsoft.com/office/spreadsheetml/2017/richdata2" ref="B4:K1986">
    <sortCondition ref="B3:B1986"/>
  </sortState>
  <tableColumns count="10">
    <tableColumn id="2" xr3:uid="{37E78CC9-F71F-4B81-961D-836A277970B8}" name="Región" dataDxfId="84" totalsRowDxfId="83"/>
    <tableColumn id="3" xr3:uid="{A8DFAAE3-1DCD-4761-BB11-56D5918E90CC}" name="Bodega" dataDxfId="82" totalsRowDxfId="81"/>
    <tableColumn id="4" xr3:uid="{9AE91A1B-C416-49EE-A024-9CA8D790709F}" name="Vino" dataDxfId="80" totalsRowDxfId="79"/>
    <tableColumn id="5" xr3:uid="{9F638AD9-75D8-48F4-8B0A-A1D514EB9B8F}" name="Año" dataDxfId="78" totalsRowDxfId="77"/>
    <tableColumn id="6" xr3:uid="{2CA925A0-5053-41A0-8FA0-C682917B65AC}" name="Clasificación" dataDxfId="76" totalsRowDxfId="75"/>
    <tableColumn id="7" xr3:uid="{3DFC4F4F-2FE3-47F8-8FC7-DED85A032DA6}" name="Numero de reseñas" dataDxfId="74" totalsRowDxfId="73"/>
    <tableColumn id="8" xr3:uid="{84DEA028-E485-4872-8D34-DB5F7D804F6B}" name="Precio" totalsRowFunction="custom" dataDxfId="72" totalsRowDxfId="71" totalsRowCellStyle="Moneda">
      <totalsRowFormula>+AVERAGE(vinos[Precio])</totalsRowFormula>
    </tableColumn>
    <tableColumn id="9" xr3:uid="{177A1979-1CEC-4448-930B-CDDCA839C654}" name="Tipo" dataDxfId="70" totalsRowDxfId="69"/>
    <tableColumn id="10" xr3:uid="{9FFCE7C3-543F-45B8-805A-A6B94DC05217}" name="Cuerpo" dataDxfId="68" totalsRowDxfId="67"/>
    <tableColumn id="11" xr3:uid="{839EC4CA-4AB3-40F3-81F2-0EAC51C4D021}" name="Acidez" dataDxfId="66" totalsRowDxfId="65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77FFA9-B2FD-4078-B7A2-65BC55BC6767}" name="Tabla3" displayName="Tabla3" ref="B2:I825" totalsRowShown="0" headerRowDxfId="64" dataDxfId="63">
  <autoFilter ref="B2:I825" xr:uid="{3A77FFA9-B2FD-4078-B7A2-65BC55BC6767}"/>
  <tableColumns count="8">
    <tableColumn id="1" xr3:uid="{229E7401-AB20-46ED-9881-A4EBE43E0791}" name="Región" dataDxfId="62"/>
    <tableColumn id="2" xr3:uid="{C57A3B03-82D1-4B3C-B68C-A3BC32648E74}" name="Bodega" dataDxfId="61"/>
    <tableColumn id="3" xr3:uid="{D7030C72-51A1-4DF0-8E1C-B0395D324CCD}" name="Vino" dataDxfId="60"/>
    <tableColumn id="4" xr3:uid="{9940A202-D41B-4C48-A113-4F274A91A638}" name="Año" dataDxfId="59"/>
    <tableColumn id="5" xr3:uid="{915CEA54-22D5-4448-9542-8E0727B6F656}" name="Clasificación" dataDxfId="58"/>
    <tableColumn id="6" xr3:uid="{DAE8DEAE-B3E4-40DE-A77A-6C2995BC6362}" name="Cuerpo" dataDxfId="57"/>
    <tableColumn id="7" xr3:uid="{6E55A869-408F-4F02-AF6D-8E5A9D94898A}" name="Acidez" dataDxfId="56"/>
    <tableColumn id="8" xr3:uid="{A2963752-A82A-4D7E-A8F1-3422A87104CB}" name="Tipo" dataDxfId="5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B23D63-F256-4F19-9137-7A07DBE70EC1}" name="Bodegas" displayName="Bodegas" ref="B2:J472" totalsRowCount="1">
  <autoFilter ref="B2:J471" xr:uid="{2CB23D63-F256-4F19-9137-7A07DBE70EC1}"/>
  <sortState xmlns:xlrd2="http://schemas.microsoft.com/office/spreadsheetml/2017/richdata2" ref="B3:J471">
    <sortCondition ref="B2:B471"/>
  </sortState>
  <tableColumns count="9">
    <tableColumn id="1" xr3:uid="{220796A8-ABF3-4948-BC1B-B1DFD6AAC210}" name="Bodegas" totalsRowLabel="Total"/>
    <tableColumn id="2" xr3:uid="{28AA106B-DD19-4821-8AA8-87E13B7171A9}" name="Clasificación promedio" totalsRowFunction="custom" dataDxfId="54" totalsRowDxfId="53">
      <calculatedColumnFormula>+AVERAGEIF(vinos[Bodega],B3,vinos[Clasificación])</calculatedColumnFormula>
      <totalsRowFormula>+AVERAGE(Bodegas[Clasificación promedio])</totalsRowFormula>
    </tableColumn>
    <tableColumn id="3" xr3:uid="{859F6132-D41A-46FC-8DBA-4A7E023889AA}" name="Cantidad de vinos" totalsRowFunction="custom">
      <calculatedColumnFormula>+COUNTIF(vinos[Bodega],B3)</calculatedColumnFormula>
      <totalsRowFormula>+SUM(Bodegas[Cantidad de vinos])</totalsRowFormula>
    </tableColumn>
    <tableColumn id="4" xr3:uid="{B526E5F8-EC5E-4499-B673-E2C2264D6182}" name="% Vinos por Bodegas" totalsRowFunction="custom" dataDxfId="52">
      <calculatedColumnFormula>+(Bodegas[[#This Row],[Cantidad de vinos]]/Bodegas[[#Totals],[Cantidad de vinos]])*100</calculatedColumnFormula>
      <totalsRowFormula>+SUM(Bodegas[% Vinos por Bodegas])</totalsRowFormula>
    </tableColumn>
    <tableColumn id="9" xr3:uid="{67F44017-D7EA-4466-B704-C39692BA5E66}" name="Cantidad de reseñas" totalsRowFunction="custom" dataDxfId="51">
      <calculatedColumnFormula>+SUMIF(vinos[Bodega],B3,vinos[Numero de reseñas])</calculatedColumnFormula>
      <totalsRowFormula>+SUM(Bodegas[Cantidad de reseñas])</totalsRowFormula>
    </tableColumn>
    <tableColumn id="5" xr3:uid="{D99241FC-5E8B-49CF-B96A-D8195738A422}" name="% Reseñas por bodegas" dataDxfId="50">
      <calculatedColumnFormula>+(Bodegas[[#This Row],[Cantidad de reseñas]]/Bodegas[[#Totals],[Cantidad de reseñas]])*100</calculatedColumnFormula>
    </tableColumn>
    <tableColumn id="6" xr3:uid="{B1653023-4B9E-4F0D-A9B6-50ECB429643F}" name="Máx. de Acidez" totalsRowFunction="custom" dataDxfId="49">
      <calculatedColumnFormula>+_xlfn.MAXIFS(vinos[Acidez],vinos[Bodega],Bodegas[[#This Row],[Bodegas]])</calculatedColumnFormula>
      <totalsRowFormula>+MAX(Bodegas[Máx. de Acidez])</totalsRowFormula>
    </tableColumn>
    <tableColumn id="7" xr3:uid="{2162ACAA-47C9-4FF9-BEED-94C58C80F4C3}" name="Máx. de Precio" totalsRowFunction="custom" dataDxfId="48" totalsRowDxfId="47" dataCellStyle="Moneda">
      <calculatedColumnFormula>+_xlfn.MAXIFS(vinos[Precio],vinos[Bodega],Bodegas[[#This Row],[Bodegas]])</calculatedColumnFormula>
      <totalsRowFormula>+MAX(Bodegas[Máx. de Precio])</totalsRowFormula>
    </tableColumn>
    <tableColumn id="8" xr3:uid="{77ED742E-7AD7-470D-AECE-A52BD405A97F}" name="Mín. De Precio" totalsRowFunction="custom" dataDxfId="46" totalsRowDxfId="45" totalsRowCellStyle="Moneda">
      <calculatedColumnFormula>+_xlfn.MINIFS(vinos[Precio],vinos[Bodega],Bodegas[[#This Row],[Bodegas]])</calculatedColumnFormula>
      <totalsRowFormula>+MIN(Bodegas[Mín. De Precio])</totalsRowFormula>
    </tableColumn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245A2D8-0E37-440F-A54A-0B7E6A60D19E}" name="Años" displayName="Años" ref="B2:K73" totalsRowCount="1" headerRowDxfId="44">
  <autoFilter ref="B2:K72" xr:uid="{5245A2D8-0E37-440F-A54A-0B7E6A60D19E}"/>
  <sortState xmlns:xlrd2="http://schemas.microsoft.com/office/spreadsheetml/2017/richdata2" ref="B3:K72">
    <sortCondition ref="B2:B72"/>
  </sortState>
  <tableColumns count="10">
    <tableColumn id="1" xr3:uid="{CE16CC55-7178-4185-AC21-F66F1D68251A}" name="Años" totalsRowLabel="Total" dataDxfId="43" totalsRowDxfId="42"/>
    <tableColumn id="2" xr3:uid="{02F25643-C5E5-41D5-AFAD-3E52387B5D86}" name="Clasificación promedio" totalsRowFunction="custom" dataDxfId="41" totalsRowDxfId="40">
      <calculatedColumnFormula>+AVERAGEIF(vinos[Año],B3,vinos[Clasificación])</calculatedColumnFormula>
      <totalsRowFormula>+AVERAGE(Años[Clasificación promedio])</totalsRowFormula>
    </tableColumn>
    <tableColumn id="3" xr3:uid="{4DEA2AEF-57BF-4EB5-8395-69DE0E02C134}" name="Cantidad de vinos" totalsRowFunction="custom" dataDxfId="39">
      <calculatedColumnFormula>+COUNTIF(vinos[Año],B3)</calculatedColumnFormula>
      <totalsRowFormula>+SUM(Años[Cantidad de vinos])</totalsRowFormula>
    </tableColumn>
    <tableColumn id="4" xr3:uid="{B029E6A2-ED91-49BF-AF5D-02B14EE452AA}" name="% Vinos por región" totalsRowFunction="custom" dataDxfId="38">
      <calculatedColumnFormula>+(Años[[#This Row],[Cantidad de vinos]]/Años[[#Totals],[Cantidad de vinos]])*100</calculatedColumnFormula>
      <totalsRowFormula>+SUM(Años[% Vinos por región])</totalsRowFormula>
    </tableColumn>
    <tableColumn id="9" xr3:uid="{4776969F-DA39-4F5D-B3AD-6661D693F19D}" name="Cantidad de reseñas" totalsRowFunction="custom" dataDxfId="37">
      <calculatedColumnFormula>+SUMIF(vinos[Año],B3,vinos[Numero de reseñas])</calculatedColumnFormula>
      <totalsRowFormula>+SUM(Años[Cantidad de reseñas])</totalsRowFormula>
    </tableColumn>
    <tableColumn id="5" xr3:uid="{9570F6F7-63DD-4FA7-86A0-7031F717436A}" name="% Reseñas por bodegas" dataDxfId="36">
      <calculatedColumnFormula>+(Años[[#This Row],[Cantidad de reseñas]]/Años[[#Totals],[Cantidad de reseñas]])*100</calculatedColumnFormula>
    </tableColumn>
    <tableColumn id="6" xr3:uid="{1EBA1475-0B53-4A62-B6A3-DA47C2D2E701}" name="Máx. de Acidez" totalsRowFunction="custom" dataDxfId="35">
      <calculatedColumnFormula>+_xlfn.MAXIFS(vinos[Acidez],vinos[Año],Años[[#This Row],[Años]])</calculatedColumnFormula>
      <totalsRowFormula>+MAX(Años[Máx. de Acidez])</totalsRowFormula>
    </tableColumn>
    <tableColumn id="7" xr3:uid="{A56171D5-5377-4B33-A301-75053E6C310C}" name="Máx. de Precio" totalsRowFunction="custom" dataDxfId="34" totalsRowDxfId="33" dataCellStyle="Moneda">
      <calculatedColumnFormula>+_xlfn.MAXIFS(vinos[Precio],vinos[Año],Años[[#This Row],[Años]])</calculatedColumnFormula>
      <totalsRowFormula>+MAX(Años[Máx. de Precio])</totalsRowFormula>
    </tableColumn>
    <tableColumn id="8" xr3:uid="{3CBF25F0-5F4F-48D9-B95F-D09A95AF11D7}" name="Mín. De Precio" totalsRowFunction="custom" dataDxfId="32" totalsRowDxfId="31">
      <calculatedColumnFormula>+_xlfn.MINIFS(vinos[Precio],vinos[Año],Años[[#This Row],[Años]])</calculatedColumnFormula>
      <totalsRowFormula>+MIN(Años[Mín. De Precio])</totalsRowFormula>
    </tableColumn>
    <tableColumn id="10" xr3:uid="{0E17EF2F-DB77-44B4-81DB-36D61988128B}" name="Precio promedio" dataDxfId="30">
      <calculatedColumnFormula>+AVERAGE(Años[[#This Row],[Máx. de Precio]:[Mín. De Precio]])</calculatedColumnFormula>
    </tableColumn>
  </tableColumns>
  <tableStyleInfo name="TableStyleMedium2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Relationship Id="rId5" Type="http://schemas.microsoft.com/office/2007/relationships/slicer" Target="../slicers/slicer2.xml"/><Relationship Id="rId4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microsoft.com/office/2007/relationships/slicer" Target="../slicers/slicer3.xm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52EBC-E587-4C61-863D-A65ADB78F3E9}">
  <sheetPr>
    <tabColor rgb="FFFBD1F5"/>
  </sheetPr>
  <dimension ref="A1"/>
  <sheetViews>
    <sheetView showGridLines="0" tabSelected="1" zoomScale="85" zoomScaleNormal="85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84259-DAEE-492F-8C2C-276F3CF13017}">
  <sheetPr>
    <tabColor theme="0"/>
  </sheetPr>
  <dimension ref="B6:W107"/>
  <sheetViews>
    <sheetView showGridLines="0" zoomScale="70" zoomScaleNormal="70" workbookViewId="0">
      <selection activeCell="Z103" sqref="Z103"/>
    </sheetView>
  </sheetViews>
  <sheetFormatPr baseColWidth="10" defaultColWidth="10.81640625" defaultRowHeight="14.5" x14ac:dyDescent="0.35"/>
  <cols>
    <col min="1" max="16384" width="10.81640625" style="91"/>
  </cols>
  <sheetData>
    <row r="6" spans="2:23" x14ac:dyDescent="0.35">
      <c r="K6" s="104" t="s">
        <v>1456</v>
      </c>
      <c r="L6" s="105"/>
      <c r="M6" s="105"/>
      <c r="N6" s="105"/>
    </row>
    <row r="7" spans="2:23" x14ac:dyDescent="0.35">
      <c r="K7" s="105"/>
      <c r="L7" s="105"/>
      <c r="M7" s="105"/>
      <c r="N7" s="105"/>
    </row>
    <row r="8" spans="2:23" ht="26.15" customHeight="1" x14ac:dyDescent="0.35"/>
    <row r="9" spans="2:23" ht="46.5" customHeight="1" x14ac:dyDescent="0.35">
      <c r="P9" s="110" t="s">
        <v>1368</v>
      </c>
      <c r="Q9" s="110"/>
      <c r="R9" s="106" t="s">
        <v>350</v>
      </c>
      <c r="S9" s="106"/>
      <c r="T9" s="106"/>
      <c r="U9" s="106"/>
      <c r="V9" s="106"/>
      <c r="W9" s="106"/>
    </row>
    <row r="10" spans="2:23" ht="31" customHeight="1" x14ac:dyDescent="0.35">
      <c r="B10" s="113" t="s">
        <v>1368</v>
      </c>
      <c r="C10" s="113"/>
      <c r="D10" s="117" t="s">
        <v>451</v>
      </c>
      <c r="E10" s="117"/>
      <c r="F10" s="117"/>
      <c r="G10" s="117"/>
      <c r="H10" s="117"/>
      <c r="I10" s="117"/>
      <c r="P10" s="107" t="s">
        <v>1450</v>
      </c>
      <c r="Q10" s="107"/>
      <c r="R10" s="101">
        <f>+_xlfn.XLOOKUP(R9,Bodegas[Bodegas],Bodegas[Máx. de Precio])</f>
        <v>74</v>
      </c>
      <c r="S10" s="101"/>
      <c r="T10" s="108" t="s">
        <v>1451</v>
      </c>
      <c r="U10" s="108"/>
      <c r="V10" s="109">
        <f>+_xlfn.XLOOKUP(R9,Bodegas[Bodegas],Bodegas[Mín. De Precio])</f>
        <v>35</v>
      </c>
      <c r="W10" s="109"/>
    </row>
    <row r="11" spans="2:23" ht="26" x14ac:dyDescent="0.35">
      <c r="B11" s="114" t="s">
        <v>1434</v>
      </c>
      <c r="C11" s="114"/>
      <c r="D11" s="118">
        <f>+_xlfn.XLOOKUP(D10,Bodegas[Bodegas],Bodegas[Clasificación promedio])</f>
        <v>4.375</v>
      </c>
      <c r="E11" s="118"/>
      <c r="F11" s="115" t="s">
        <v>1448</v>
      </c>
      <c r="G11" s="115"/>
      <c r="H11" s="116">
        <f>+_xlfn.XLOOKUP(D10,Bodegas[Bodegas],Bodegas[Cantidad de reseñas])</f>
        <v>234</v>
      </c>
      <c r="I11" s="116"/>
      <c r="P11" s="98" t="s">
        <v>1452</v>
      </c>
      <c r="Q11" s="98"/>
      <c r="R11" s="98"/>
      <c r="S11" s="98"/>
      <c r="T11" s="98">
        <f>+_xlfn.XLOOKUP(R9,Bodegas[Bodegas],Bodegas[Cantidad de vinos])</f>
        <v>4</v>
      </c>
      <c r="U11" s="98"/>
      <c r="V11" s="98"/>
      <c r="W11" s="98"/>
    </row>
    <row r="12" spans="2:23" x14ac:dyDescent="0.35">
      <c r="T12" s="92"/>
    </row>
    <row r="36" spans="11:14" x14ac:dyDescent="0.35">
      <c r="K36" s="111" t="s">
        <v>1457</v>
      </c>
      <c r="L36" s="105"/>
      <c r="M36" s="105"/>
      <c r="N36" s="105"/>
    </row>
    <row r="37" spans="11:14" x14ac:dyDescent="0.35">
      <c r="K37" s="105"/>
      <c r="L37" s="105"/>
      <c r="M37" s="105"/>
      <c r="N37" s="105"/>
    </row>
    <row r="38" spans="11:14" x14ac:dyDescent="0.35">
      <c r="K38" s="105"/>
      <c r="L38" s="105"/>
      <c r="M38" s="105"/>
      <c r="N38" s="105"/>
    </row>
    <row r="97" spans="2:16" x14ac:dyDescent="0.35">
      <c r="J97" s="104" t="s">
        <v>1460</v>
      </c>
      <c r="K97" s="105"/>
      <c r="L97" s="105"/>
      <c r="M97" s="105"/>
      <c r="N97" s="105"/>
      <c r="O97" s="105"/>
      <c r="P97" s="105"/>
    </row>
    <row r="98" spans="2:16" x14ac:dyDescent="0.35">
      <c r="J98" s="105"/>
      <c r="K98" s="105"/>
      <c r="L98" s="105"/>
      <c r="M98" s="105"/>
      <c r="N98" s="105"/>
      <c r="O98" s="105"/>
      <c r="P98" s="105"/>
    </row>
    <row r="99" spans="2:16" x14ac:dyDescent="0.35">
      <c r="J99" s="105"/>
      <c r="K99" s="105"/>
      <c r="L99" s="105"/>
      <c r="M99" s="105"/>
      <c r="N99" s="105"/>
      <c r="O99" s="105"/>
      <c r="P99" s="105"/>
    </row>
    <row r="103" spans="2:16" ht="26" x14ac:dyDescent="0.35">
      <c r="B103" s="112" t="s">
        <v>1370</v>
      </c>
      <c r="C103" s="112"/>
      <c r="D103" s="112">
        <v>1969</v>
      </c>
      <c r="E103" s="112"/>
      <c r="F103" s="112"/>
      <c r="G103" s="112"/>
      <c r="H103" s="112"/>
      <c r="I103" s="112"/>
    </row>
    <row r="104" spans="2:16" ht="26.15" customHeight="1" x14ac:dyDescent="0.35">
      <c r="B104" s="99" t="s">
        <v>1450</v>
      </c>
      <c r="C104" s="99"/>
      <c r="D104" s="101">
        <f>+_xlfn.XLOOKUP(D103,Años[Años],Años[Máx. de Precio])</f>
        <v>976.83</v>
      </c>
      <c r="E104" s="101"/>
      <c r="F104" s="100" t="s">
        <v>1451</v>
      </c>
      <c r="G104" s="100"/>
      <c r="H104" s="94">
        <f>+_xlfn.XLOOKUP(D103,Años[Años],Años[Mín. De Precio])</f>
        <v>976.83</v>
      </c>
      <c r="I104" s="94"/>
    </row>
    <row r="105" spans="2:16" ht="15.5" x14ac:dyDescent="0.35">
      <c r="B105" s="98" t="s">
        <v>1455</v>
      </c>
      <c r="C105" s="98"/>
      <c r="D105" s="98"/>
      <c r="E105" s="98">
        <f>+_xlfn.XLOOKUP(D103,Años[Años],Años[Cantidad de vinos])</f>
        <v>1</v>
      </c>
      <c r="F105" s="98"/>
      <c r="G105" s="98"/>
      <c r="H105" s="98"/>
      <c r="I105" s="98"/>
    </row>
    <row r="106" spans="2:16" ht="14.5" customHeight="1" x14ac:dyDescent="0.35">
      <c r="B106" s="102" t="s">
        <v>1454</v>
      </c>
      <c r="C106" s="102"/>
      <c r="D106" s="102"/>
      <c r="E106" s="96">
        <f>+_xlfn.XLOOKUP(D103,Años[Años],Años[Precio promedio])</f>
        <v>976.83</v>
      </c>
      <c r="F106" s="96"/>
      <c r="G106" s="96"/>
      <c r="H106" s="96"/>
      <c r="I106" s="96"/>
    </row>
    <row r="107" spans="2:16" ht="14.5" customHeight="1" x14ac:dyDescent="0.35">
      <c r="B107" s="103"/>
      <c r="C107" s="103"/>
      <c r="D107" s="103"/>
      <c r="E107" s="97"/>
      <c r="F107" s="97"/>
      <c r="G107" s="97"/>
      <c r="H107" s="97"/>
      <c r="I107" s="97"/>
    </row>
  </sheetData>
  <mergeCells count="26">
    <mergeCell ref="B10:C10"/>
    <mergeCell ref="B11:C11"/>
    <mergeCell ref="F11:G11"/>
    <mergeCell ref="H11:I11"/>
    <mergeCell ref="D10:I10"/>
    <mergeCell ref="D11:E11"/>
    <mergeCell ref="P11:S11"/>
    <mergeCell ref="T11:W11"/>
    <mergeCell ref="K36:N38"/>
    <mergeCell ref="J97:P99"/>
    <mergeCell ref="B103:C103"/>
    <mergeCell ref="D103:I103"/>
    <mergeCell ref="K6:N7"/>
    <mergeCell ref="R9:W9"/>
    <mergeCell ref="P10:Q10"/>
    <mergeCell ref="R10:S10"/>
    <mergeCell ref="T10:U10"/>
    <mergeCell ref="V10:W10"/>
    <mergeCell ref="P9:Q9"/>
    <mergeCell ref="E106:I107"/>
    <mergeCell ref="E105:I105"/>
    <mergeCell ref="B105:D105"/>
    <mergeCell ref="B104:C104"/>
    <mergeCell ref="F104:G104"/>
    <mergeCell ref="D104:E104"/>
    <mergeCell ref="B106:D107"/>
  </mergeCells>
  <conditionalFormatting sqref="D10">
    <cfRule type="duplicateValues" dxfId="92" priority="5"/>
    <cfRule type="duplicateValues" dxfId="91" priority="6"/>
  </conditionalFormatting>
  <conditionalFormatting sqref="R9">
    <cfRule type="duplicateValues" dxfId="90" priority="3"/>
    <cfRule type="duplicateValues" dxfId="89" priority="4"/>
  </conditionalFormatting>
  <conditionalFormatting sqref="D103">
    <cfRule type="duplicateValues" dxfId="88" priority="1"/>
    <cfRule type="duplicateValues" dxfId="87" priority="2"/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5033903-DC44-4406-9458-4CFC5EC31BFF}">
          <x14:formula1>
            <xm:f>'Lista validación'!$C$3:$C$471</xm:f>
          </x14:formula1>
          <xm:sqref>D10 R9</xm:sqref>
        </x14:dataValidation>
        <x14:dataValidation type="list" allowBlank="1" showInputMessage="1" showErrorMessage="1" xr:uid="{6CCCC836-AD80-4E63-907A-05C7A425DBE2}">
          <x14:formula1>
            <xm:f>'Lista validación'!$E$3:$E$72</xm:f>
          </x14:formula1>
          <xm:sqref>D103</xm:sqref>
        </x14:dataValidation>
      </x14:dataValidation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79998168889431442"/>
  </sheetPr>
  <dimension ref="B1:Q7439"/>
  <sheetViews>
    <sheetView zoomScale="85" zoomScaleNormal="85" workbookViewId="0">
      <selection activeCell="B20" sqref="B20"/>
    </sheetView>
  </sheetViews>
  <sheetFormatPr baseColWidth="10" defaultRowHeight="20.5" customHeight="1" x14ac:dyDescent="0.35"/>
  <cols>
    <col min="1" max="1" width="4.1796875" customWidth="1"/>
    <col min="2" max="2" width="25.81640625" style="1" bestFit="1" customWidth="1"/>
    <col min="3" max="3" width="28" style="1" customWidth="1"/>
    <col min="4" max="4" width="35.26953125" style="1" customWidth="1"/>
    <col min="5" max="5" width="8.1796875" style="3" customWidth="1"/>
    <col min="6" max="6" width="15.453125" style="10" customWidth="1"/>
    <col min="7" max="7" width="21.453125" style="3" customWidth="1"/>
    <col min="8" max="8" width="12.453125" style="5" bestFit="1" customWidth="1"/>
    <col min="9" max="9" width="18.7265625" style="1" bestFit="1" customWidth="1"/>
    <col min="10" max="10" width="9.54296875" style="3" customWidth="1"/>
    <col min="11" max="11" width="9.1796875" style="3" customWidth="1"/>
    <col min="15" max="15" width="32.81640625" customWidth="1"/>
  </cols>
  <sheetData>
    <row r="1" spans="2:17" s="39" customFormat="1" ht="20.5" customHeight="1" x14ac:dyDescent="0.35">
      <c r="B1" s="1"/>
      <c r="C1" s="1"/>
      <c r="D1" s="1"/>
      <c r="E1" s="3"/>
      <c r="F1" s="10"/>
      <c r="G1" s="3"/>
      <c r="H1" s="5"/>
      <c r="I1" s="1"/>
      <c r="J1" s="3"/>
      <c r="K1" s="3"/>
    </row>
    <row r="2" spans="2:17" ht="20.5" customHeight="1" x14ac:dyDescent="0.4">
      <c r="B2" s="119" t="s">
        <v>1444</v>
      </c>
      <c r="C2" s="119"/>
      <c r="D2" s="119"/>
      <c r="E2" s="119"/>
      <c r="F2" s="119"/>
      <c r="G2" s="119"/>
      <c r="H2" s="119"/>
      <c r="I2" s="119"/>
      <c r="J2" s="119"/>
      <c r="K2" s="119"/>
    </row>
    <row r="3" spans="2:17" ht="34" customHeight="1" x14ac:dyDescent="0.35">
      <c r="B3" s="2" t="s">
        <v>1371</v>
      </c>
      <c r="C3" s="2" t="s">
        <v>1368</v>
      </c>
      <c r="D3" s="2" t="s">
        <v>1369</v>
      </c>
      <c r="E3" s="2" t="s">
        <v>1370</v>
      </c>
      <c r="F3" s="16" t="s">
        <v>1377</v>
      </c>
      <c r="G3" s="2" t="s">
        <v>1376</v>
      </c>
      <c r="H3" s="4" t="s">
        <v>1372</v>
      </c>
      <c r="I3" s="2" t="s">
        <v>1373</v>
      </c>
      <c r="J3" s="2" t="s">
        <v>1374</v>
      </c>
      <c r="K3" s="2" t="s">
        <v>1375</v>
      </c>
      <c r="M3" s="40"/>
      <c r="N3" s="40"/>
      <c r="O3" s="40"/>
      <c r="P3" s="40"/>
      <c r="Q3" s="40"/>
    </row>
    <row r="4" spans="2:17" ht="20.5" customHeight="1" x14ac:dyDescent="0.35">
      <c r="B4" s="1" t="s">
        <v>656</v>
      </c>
      <c r="C4" s="1" t="s">
        <v>654</v>
      </c>
      <c r="D4" s="1" t="s">
        <v>655</v>
      </c>
      <c r="E4" s="3">
        <v>2018</v>
      </c>
      <c r="F4" s="11">
        <v>4.4000000000000004</v>
      </c>
      <c r="G4" s="12">
        <v>72</v>
      </c>
      <c r="H4" s="5">
        <v>17.95</v>
      </c>
      <c r="I4" s="1" t="s">
        <v>85</v>
      </c>
      <c r="J4" s="3" t="s">
        <v>85</v>
      </c>
      <c r="K4" s="3" t="s">
        <v>85</v>
      </c>
      <c r="M4" s="40"/>
      <c r="N4" s="40"/>
      <c r="O4" s="40"/>
      <c r="P4" s="40"/>
      <c r="Q4" s="40"/>
    </row>
    <row r="5" spans="2:17" ht="20.5" customHeight="1" x14ac:dyDescent="0.35">
      <c r="B5" s="1" t="s">
        <v>656</v>
      </c>
      <c r="C5" s="1" t="s">
        <v>654</v>
      </c>
      <c r="D5" s="1" t="s">
        <v>655</v>
      </c>
      <c r="E5" s="3">
        <v>2017</v>
      </c>
      <c r="F5" s="11">
        <v>4.3</v>
      </c>
      <c r="G5" s="12">
        <v>92</v>
      </c>
      <c r="H5" s="5">
        <v>16.5</v>
      </c>
      <c r="I5" s="1" t="s">
        <v>85</v>
      </c>
      <c r="J5" s="3" t="s">
        <v>85</v>
      </c>
      <c r="K5" s="3" t="s">
        <v>85</v>
      </c>
      <c r="M5" s="40"/>
      <c r="N5" s="40"/>
      <c r="O5" s="40"/>
      <c r="P5" s="40"/>
      <c r="Q5" s="40"/>
    </row>
    <row r="6" spans="2:17" ht="20.5" customHeight="1" x14ac:dyDescent="0.35">
      <c r="B6" s="1" t="s">
        <v>656</v>
      </c>
      <c r="C6" s="1" t="s">
        <v>654</v>
      </c>
      <c r="D6" s="1" t="s">
        <v>1142</v>
      </c>
      <c r="E6" s="3">
        <v>2016</v>
      </c>
      <c r="F6" s="11">
        <v>4.3</v>
      </c>
      <c r="G6" s="12">
        <v>45</v>
      </c>
      <c r="H6" s="5">
        <v>16.989999999999998</v>
      </c>
      <c r="I6" s="1" t="s">
        <v>275</v>
      </c>
      <c r="J6" s="3">
        <v>2</v>
      </c>
      <c r="K6" s="3">
        <v>3</v>
      </c>
      <c r="M6" s="40"/>
      <c r="N6" s="40"/>
      <c r="O6" s="40"/>
      <c r="P6" s="40"/>
      <c r="Q6" s="40"/>
    </row>
    <row r="7" spans="2:17" ht="20.5" customHeight="1" x14ac:dyDescent="0.35">
      <c r="B7" s="1" t="s">
        <v>656</v>
      </c>
      <c r="C7" s="1" t="s">
        <v>654</v>
      </c>
      <c r="D7" s="1" t="s">
        <v>1017</v>
      </c>
      <c r="E7" s="3">
        <v>2016</v>
      </c>
      <c r="F7" s="11">
        <v>4.3</v>
      </c>
      <c r="G7" s="12">
        <v>100</v>
      </c>
      <c r="H7" s="5">
        <v>24.95</v>
      </c>
      <c r="I7" s="1" t="s">
        <v>181</v>
      </c>
      <c r="J7" s="3">
        <v>4</v>
      </c>
      <c r="K7" s="3">
        <v>3</v>
      </c>
      <c r="M7" s="40"/>
      <c r="N7" s="40"/>
      <c r="O7" s="40"/>
      <c r="P7" s="40"/>
      <c r="Q7" s="40"/>
    </row>
    <row r="8" spans="2:17" ht="20.5" customHeight="1" x14ac:dyDescent="0.35">
      <c r="B8" s="1" t="s">
        <v>127</v>
      </c>
      <c r="C8" s="1" t="s">
        <v>125</v>
      </c>
      <c r="D8" s="1" t="s">
        <v>126</v>
      </c>
      <c r="E8" s="3">
        <v>1987</v>
      </c>
      <c r="F8" s="11">
        <v>4.7</v>
      </c>
      <c r="G8" s="12">
        <v>27</v>
      </c>
      <c r="H8" s="5">
        <v>81.900000000000006</v>
      </c>
      <c r="I8" s="1" t="s">
        <v>85</v>
      </c>
      <c r="J8" s="3" t="s">
        <v>85</v>
      </c>
      <c r="K8" s="3" t="s">
        <v>85</v>
      </c>
      <c r="M8" s="40"/>
      <c r="N8" s="40"/>
      <c r="O8" s="40"/>
      <c r="P8" s="40"/>
      <c r="Q8" s="40"/>
    </row>
    <row r="9" spans="2:17" ht="20.5" customHeight="1" x14ac:dyDescent="0.35">
      <c r="B9" s="1" t="s">
        <v>127</v>
      </c>
      <c r="C9" s="1" t="s">
        <v>1354</v>
      </c>
      <c r="D9" s="1" t="s">
        <v>1355</v>
      </c>
      <c r="E9" s="3">
        <v>1964</v>
      </c>
      <c r="F9" s="11">
        <v>4.2</v>
      </c>
      <c r="G9" s="12">
        <v>432</v>
      </c>
      <c r="H9" s="5">
        <v>49.95</v>
      </c>
      <c r="I9" s="1" t="s">
        <v>85</v>
      </c>
      <c r="J9" s="3" t="s">
        <v>85</v>
      </c>
      <c r="K9" s="3" t="s">
        <v>85</v>
      </c>
      <c r="M9" s="40"/>
      <c r="N9" s="40"/>
      <c r="O9" s="40"/>
      <c r="P9" s="40"/>
      <c r="Q9" s="40"/>
    </row>
    <row r="10" spans="2:17" ht="20.5" customHeight="1" x14ac:dyDescent="0.35">
      <c r="B10" s="1" t="s">
        <v>127</v>
      </c>
      <c r="C10" s="1" t="s">
        <v>949</v>
      </c>
      <c r="D10" s="1" t="s">
        <v>950</v>
      </c>
      <c r="E10" s="3">
        <v>2019</v>
      </c>
      <c r="F10" s="11">
        <v>4.3</v>
      </c>
      <c r="G10" s="12">
        <v>167</v>
      </c>
      <c r="H10" s="5">
        <v>23.5</v>
      </c>
      <c r="I10" s="1" t="s">
        <v>21</v>
      </c>
      <c r="J10" s="3" t="s">
        <v>85</v>
      </c>
      <c r="K10" s="3" t="s">
        <v>85</v>
      </c>
      <c r="M10" s="40"/>
      <c r="N10" s="40"/>
      <c r="O10" s="40"/>
      <c r="P10" s="40"/>
      <c r="Q10" s="40"/>
    </row>
    <row r="11" spans="2:17" ht="20.5" customHeight="1" x14ac:dyDescent="0.35">
      <c r="B11" s="1" t="s">
        <v>127</v>
      </c>
      <c r="C11" s="1" t="s">
        <v>125</v>
      </c>
      <c r="D11" s="1" t="s">
        <v>126</v>
      </c>
      <c r="E11" s="3">
        <v>2018</v>
      </c>
      <c r="F11" s="11">
        <v>4.3</v>
      </c>
      <c r="G11" s="12">
        <v>38</v>
      </c>
      <c r="H11" s="5">
        <v>16.45</v>
      </c>
      <c r="I11" s="1" t="s">
        <v>85</v>
      </c>
      <c r="J11" s="3" t="s">
        <v>85</v>
      </c>
      <c r="K11" s="3" t="s">
        <v>85</v>
      </c>
      <c r="M11" s="40"/>
      <c r="N11" s="40"/>
      <c r="O11" s="40"/>
      <c r="P11" s="40"/>
      <c r="Q11" s="40"/>
    </row>
    <row r="12" spans="2:17" ht="20.5" customHeight="1" x14ac:dyDescent="0.35">
      <c r="B12" s="1" t="s">
        <v>127</v>
      </c>
      <c r="C12" s="1" t="s">
        <v>125</v>
      </c>
      <c r="D12" s="1" t="s">
        <v>817</v>
      </c>
      <c r="E12" s="3">
        <v>2018</v>
      </c>
      <c r="F12" s="11">
        <v>4.4000000000000004</v>
      </c>
      <c r="G12" s="12">
        <v>27</v>
      </c>
      <c r="H12" s="5">
        <v>15.5</v>
      </c>
      <c r="I12" s="1" t="s">
        <v>85</v>
      </c>
      <c r="J12" s="3" t="s">
        <v>85</v>
      </c>
      <c r="K12" s="3" t="s">
        <v>85</v>
      </c>
      <c r="M12" s="40"/>
      <c r="N12" s="40"/>
      <c r="O12" s="41"/>
      <c r="P12" s="40"/>
      <c r="Q12" s="40"/>
    </row>
    <row r="13" spans="2:17" ht="20.5" customHeight="1" x14ac:dyDescent="0.35">
      <c r="B13" s="1" t="s">
        <v>127</v>
      </c>
      <c r="C13" s="1" t="s">
        <v>1102</v>
      </c>
      <c r="D13" s="1" t="s">
        <v>1103</v>
      </c>
      <c r="E13" s="3">
        <v>2018</v>
      </c>
      <c r="F13" s="11">
        <v>4.3</v>
      </c>
      <c r="G13" s="12">
        <v>56</v>
      </c>
      <c r="H13" s="5">
        <v>11.95</v>
      </c>
      <c r="I13" s="1" t="s">
        <v>85</v>
      </c>
      <c r="J13" s="3" t="s">
        <v>85</v>
      </c>
      <c r="K13" s="3" t="s">
        <v>85</v>
      </c>
      <c r="M13" s="40"/>
      <c r="N13" s="40"/>
      <c r="O13" s="40"/>
      <c r="P13" s="40"/>
      <c r="Q13" s="40"/>
    </row>
    <row r="14" spans="2:17" ht="20.5" customHeight="1" x14ac:dyDescent="0.35">
      <c r="B14" s="1" t="s">
        <v>127</v>
      </c>
      <c r="C14" s="1" t="s">
        <v>495</v>
      </c>
      <c r="D14" s="1" t="s">
        <v>855</v>
      </c>
      <c r="E14" s="3">
        <v>2018</v>
      </c>
      <c r="F14" s="11">
        <v>4.3</v>
      </c>
      <c r="G14" s="12">
        <v>27</v>
      </c>
      <c r="H14" s="5">
        <v>14.9</v>
      </c>
      <c r="I14" s="1" t="s">
        <v>21</v>
      </c>
      <c r="J14" s="3">
        <v>4</v>
      </c>
      <c r="K14" s="3">
        <v>3</v>
      </c>
      <c r="M14" s="40"/>
      <c r="N14" s="40"/>
      <c r="O14" s="40"/>
      <c r="P14" s="40"/>
      <c r="Q14" s="40"/>
    </row>
    <row r="15" spans="2:17" ht="20.5" customHeight="1" x14ac:dyDescent="0.35">
      <c r="B15" s="1" t="s">
        <v>127</v>
      </c>
      <c r="C15" s="1" t="s">
        <v>495</v>
      </c>
      <c r="D15" s="1" t="s">
        <v>855</v>
      </c>
      <c r="E15" s="3">
        <v>2017</v>
      </c>
      <c r="F15" s="11">
        <v>4.3</v>
      </c>
      <c r="G15" s="12">
        <v>658</v>
      </c>
      <c r="H15" s="5">
        <v>17.149999999999999</v>
      </c>
      <c r="I15" s="1" t="s">
        <v>21</v>
      </c>
      <c r="J15" s="3">
        <v>4</v>
      </c>
      <c r="K15" s="3">
        <v>3</v>
      </c>
    </row>
    <row r="16" spans="2:17" ht="20.5" customHeight="1" x14ac:dyDescent="0.35">
      <c r="B16" s="1" t="s">
        <v>127</v>
      </c>
      <c r="C16" s="1" t="s">
        <v>1357</v>
      </c>
      <c r="D16" s="1" t="s">
        <v>1358</v>
      </c>
      <c r="E16" s="3">
        <v>2017</v>
      </c>
      <c r="F16" s="11">
        <v>4.2</v>
      </c>
      <c r="G16" s="12">
        <v>420</v>
      </c>
      <c r="H16" s="5">
        <v>18.899999999999999</v>
      </c>
      <c r="I16" s="1" t="s">
        <v>21</v>
      </c>
      <c r="J16" s="3">
        <v>4</v>
      </c>
      <c r="K16" s="3">
        <v>3</v>
      </c>
    </row>
    <row r="17" spans="2:11" ht="20.5" customHeight="1" x14ac:dyDescent="0.35">
      <c r="B17" s="1" t="s">
        <v>127</v>
      </c>
      <c r="C17" s="1" t="s">
        <v>495</v>
      </c>
      <c r="D17" s="1" t="s">
        <v>496</v>
      </c>
      <c r="E17" s="3">
        <v>2017</v>
      </c>
      <c r="F17" s="11">
        <v>4.4000000000000004</v>
      </c>
      <c r="G17" s="12">
        <v>243</v>
      </c>
      <c r="H17" s="5">
        <v>29.9</v>
      </c>
      <c r="I17" s="1" t="s">
        <v>21</v>
      </c>
      <c r="J17" s="3">
        <v>4</v>
      </c>
      <c r="K17" s="3">
        <v>3</v>
      </c>
    </row>
    <row r="18" spans="2:11" ht="20.5" customHeight="1" x14ac:dyDescent="0.35">
      <c r="B18" s="1" t="s">
        <v>127</v>
      </c>
      <c r="C18" s="1" t="s">
        <v>495</v>
      </c>
      <c r="D18" s="1" t="s">
        <v>496</v>
      </c>
      <c r="E18" s="3">
        <v>2014</v>
      </c>
      <c r="F18" s="11">
        <v>4.3</v>
      </c>
      <c r="G18" s="12">
        <v>1114</v>
      </c>
      <c r="H18" s="5">
        <v>30.67</v>
      </c>
      <c r="I18" s="1" t="s">
        <v>21</v>
      </c>
      <c r="J18" s="3">
        <v>4</v>
      </c>
      <c r="K18" s="3">
        <v>3</v>
      </c>
    </row>
    <row r="19" spans="2:11" ht="20.5" customHeight="1" x14ac:dyDescent="0.35">
      <c r="B19" s="1" t="s">
        <v>127</v>
      </c>
      <c r="C19" s="1" t="s">
        <v>495</v>
      </c>
      <c r="D19" s="1" t="s">
        <v>496</v>
      </c>
      <c r="E19" s="3">
        <v>2016</v>
      </c>
      <c r="F19" s="11">
        <v>4.4000000000000004</v>
      </c>
      <c r="G19" s="12">
        <v>852</v>
      </c>
      <c r="H19" s="5">
        <v>34.9</v>
      </c>
      <c r="I19" s="1" t="s">
        <v>21</v>
      </c>
      <c r="J19" s="3">
        <v>4</v>
      </c>
      <c r="K19" s="3">
        <v>3</v>
      </c>
    </row>
    <row r="20" spans="2:11" ht="20.5" customHeight="1" x14ac:dyDescent="0.35">
      <c r="B20" s="1" t="s">
        <v>127</v>
      </c>
      <c r="C20" s="1" t="s">
        <v>458</v>
      </c>
      <c r="D20" s="1" t="s">
        <v>459</v>
      </c>
      <c r="E20" s="3">
        <v>2014</v>
      </c>
      <c r="F20" s="11">
        <v>4.5</v>
      </c>
      <c r="G20" s="12">
        <v>28</v>
      </c>
      <c r="H20" s="5">
        <v>53.25</v>
      </c>
      <c r="I20" s="1" t="s">
        <v>21</v>
      </c>
      <c r="J20" s="3">
        <v>4</v>
      </c>
      <c r="K20" s="3">
        <v>3</v>
      </c>
    </row>
    <row r="21" spans="2:11" ht="20.5" customHeight="1" x14ac:dyDescent="0.35">
      <c r="B21" s="1" t="s">
        <v>127</v>
      </c>
      <c r="C21" s="1" t="s">
        <v>538</v>
      </c>
      <c r="D21" s="1" t="s">
        <v>539</v>
      </c>
      <c r="E21" s="3">
        <v>1996</v>
      </c>
      <c r="F21" s="11">
        <v>4.4000000000000004</v>
      </c>
      <c r="G21" s="12">
        <v>236</v>
      </c>
      <c r="H21" s="5">
        <v>73.900000000000006</v>
      </c>
      <c r="I21" s="1" t="s">
        <v>21</v>
      </c>
      <c r="J21" s="3">
        <v>4</v>
      </c>
      <c r="K21" s="3">
        <v>3</v>
      </c>
    </row>
    <row r="22" spans="2:11" ht="20.5" customHeight="1" x14ac:dyDescent="0.35">
      <c r="B22" s="1" t="s">
        <v>486</v>
      </c>
      <c r="C22" s="1" t="s">
        <v>484</v>
      </c>
      <c r="D22" s="1" t="s">
        <v>1299</v>
      </c>
      <c r="E22" s="3">
        <v>2019</v>
      </c>
      <c r="F22" s="11">
        <v>4.2</v>
      </c>
      <c r="G22" s="12">
        <v>1048</v>
      </c>
      <c r="H22" s="5">
        <v>11.66</v>
      </c>
      <c r="I22" s="1" t="s">
        <v>21</v>
      </c>
      <c r="J22" s="3">
        <v>4</v>
      </c>
      <c r="K22" s="3">
        <v>3</v>
      </c>
    </row>
    <row r="23" spans="2:11" ht="20.5" customHeight="1" x14ac:dyDescent="0.35">
      <c r="B23" s="1" t="s">
        <v>486</v>
      </c>
      <c r="C23" s="1" t="s">
        <v>484</v>
      </c>
      <c r="D23" s="1" t="s">
        <v>1299</v>
      </c>
      <c r="E23" s="3">
        <v>2017</v>
      </c>
      <c r="F23" s="11">
        <v>4.2</v>
      </c>
      <c r="G23" s="12">
        <v>2022</v>
      </c>
      <c r="H23" s="5">
        <v>11.8</v>
      </c>
      <c r="I23" s="1" t="s">
        <v>21</v>
      </c>
      <c r="J23" s="3">
        <v>4</v>
      </c>
      <c r="K23" s="3">
        <v>3</v>
      </c>
    </row>
    <row r="24" spans="2:11" ht="20.5" customHeight="1" x14ac:dyDescent="0.35">
      <c r="B24" s="1" t="s">
        <v>486</v>
      </c>
      <c r="C24" s="1" t="s">
        <v>993</v>
      </c>
      <c r="D24" s="1" t="s">
        <v>1</v>
      </c>
      <c r="E24" s="3">
        <v>2015</v>
      </c>
      <c r="F24" s="11">
        <v>4.3</v>
      </c>
      <c r="G24" s="12">
        <v>122</v>
      </c>
      <c r="H24" s="5">
        <v>12.19</v>
      </c>
      <c r="I24" s="1" t="s">
        <v>21</v>
      </c>
      <c r="J24" s="3">
        <v>4</v>
      </c>
      <c r="K24" s="3">
        <v>3</v>
      </c>
    </row>
    <row r="25" spans="2:11" ht="20.5" customHeight="1" x14ac:dyDescent="0.35">
      <c r="B25" s="1" t="s">
        <v>486</v>
      </c>
      <c r="C25" s="1" t="s">
        <v>993</v>
      </c>
      <c r="D25" s="1" t="s">
        <v>1</v>
      </c>
      <c r="E25" s="3">
        <v>2017</v>
      </c>
      <c r="F25" s="11">
        <v>4.3</v>
      </c>
      <c r="G25" s="12">
        <v>27</v>
      </c>
      <c r="H25" s="5">
        <v>15.45</v>
      </c>
      <c r="I25" s="1" t="s">
        <v>21</v>
      </c>
      <c r="J25" s="3">
        <v>4</v>
      </c>
      <c r="K25" s="3">
        <v>3</v>
      </c>
    </row>
    <row r="26" spans="2:11" ht="20.5" customHeight="1" x14ac:dyDescent="0.35">
      <c r="B26" s="1" t="s">
        <v>486</v>
      </c>
      <c r="C26" s="1" t="s">
        <v>484</v>
      </c>
      <c r="D26" s="1" t="s">
        <v>485</v>
      </c>
      <c r="E26" s="3">
        <v>2017</v>
      </c>
      <c r="F26" s="11">
        <v>4.4000000000000004</v>
      </c>
      <c r="G26" s="12">
        <v>1948</v>
      </c>
      <c r="H26" s="5">
        <v>19.600000000000001</v>
      </c>
      <c r="I26" s="1" t="s">
        <v>78</v>
      </c>
      <c r="J26" s="3">
        <v>5</v>
      </c>
      <c r="K26" s="3">
        <v>3</v>
      </c>
    </row>
    <row r="27" spans="2:11" ht="20.5" customHeight="1" x14ac:dyDescent="0.35">
      <c r="B27" s="1" t="s">
        <v>486</v>
      </c>
      <c r="C27" s="1" t="s">
        <v>484</v>
      </c>
      <c r="D27" s="1" t="s">
        <v>485</v>
      </c>
      <c r="E27" s="3">
        <v>2018</v>
      </c>
      <c r="F27" s="11">
        <v>4.4000000000000004</v>
      </c>
      <c r="G27" s="12">
        <v>1158</v>
      </c>
      <c r="H27" s="5">
        <v>24.8</v>
      </c>
      <c r="I27" s="1" t="s">
        <v>78</v>
      </c>
      <c r="J27" s="3">
        <v>5</v>
      </c>
      <c r="K27" s="3">
        <v>3</v>
      </c>
    </row>
    <row r="28" spans="2:11" ht="20.5" customHeight="1" x14ac:dyDescent="0.35">
      <c r="B28" s="1" t="s">
        <v>486</v>
      </c>
      <c r="C28" s="1" t="s">
        <v>484</v>
      </c>
      <c r="D28" s="1" t="s">
        <v>485</v>
      </c>
      <c r="E28" s="3">
        <v>2019</v>
      </c>
      <c r="F28" s="11">
        <v>4.4000000000000004</v>
      </c>
      <c r="G28" s="12">
        <v>787</v>
      </c>
      <c r="H28" s="5">
        <v>27.39</v>
      </c>
      <c r="I28" s="1" t="s">
        <v>78</v>
      </c>
      <c r="J28" s="3">
        <v>5</v>
      </c>
      <c r="K28" s="3">
        <v>3</v>
      </c>
    </row>
    <row r="29" spans="2:11" ht="20.5" customHeight="1" x14ac:dyDescent="0.35">
      <c r="B29" s="1" t="s">
        <v>786</v>
      </c>
      <c r="C29" s="1" t="s">
        <v>785</v>
      </c>
      <c r="D29" s="1" t="s">
        <v>1144</v>
      </c>
      <c r="E29" s="3">
        <v>2016</v>
      </c>
      <c r="F29" s="11">
        <v>4.3</v>
      </c>
      <c r="G29" s="12">
        <v>44</v>
      </c>
      <c r="H29" s="5">
        <v>69.95</v>
      </c>
      <c r="I29" s="1" t="s">
        <v>85</v>
      </c>
      <c r="J29" s="3" t="s">
        <v>85</v>
      </c>
      <c r="K29" s="3" t="s">
        <v>85</v>
      </c>
    </row>
    <row r="30" spans="2:11" ht="20.5" customHeight="1" x14ac:dyDescent="0.35">
      <c r="B30" s="1" t="s">
        <v>786</v>
      </c>
      <c r="C30" s="1" t="s">
        <v>902</v>
      </c>
      <c r="D30" s="1" t="s">
        <v>903</v>
      </c>
      <c r="E30" s="3">
        <v>2017</v>
      </c>
      <c r="F30" s="11">
        <v>4.3</v>
      </c>
      <c r="G30" s="12">
        <v>284</v>
      </c>
      <c r="H30" s="5">
        <v>25.9</v>
      </c>
      <c r="I30" s="1" t="s">
        <v>21</v>
      </c>
      <c r="J30" s="3" t="s">
        <v>85</v>
      </c>
      <c r="K30" s="3" t="s">
        <v>85</v>
      </c>
    </row>
    <row r="31" spans="2:11" ht="20.5" customHeight="1" x14ac:dyDescent="0.35">
      <c r="B31" s="1" t="s">
        <v>786</v>
      </c>
      <c r="C31" s="1" t="s">
        <v>902</v>
      </c>
      <c r="D31" s="1" t="s">
        <v>922</v>
      </c>
      <c r="E31" s="3">
        <v>2018</v>
      </c>
      <c r="F31" s="11">
        <v>4.3</v>
      </c>
      <c r="G31" s="12">
        <v>215</v>
      </c>
      <c r="H31" s="5">
        <v>15.9</v>
      </c>
      <c r="I31" s="1" t="s">
        <v>21</v>
      </c>
      <c r="J31" s="3">
        <v>4</v>
      </c>
      <c r="K31" s="3">
        <v>3</v>
      </c>
    </row>
    <row r="32" spans="2:11" ht="20.5" customHeight="1" x14ac:dyDescent="0.35">
      <c r="B32" s="1" t="s">
        <v>786</v>
      </c>
      <c r="C32" s="1" t="s">
        <v>785</v>
      </c>
      <c r="D32" s="1" t="s">
        <v>306</v>
      </c>
      <c r="E32" s="3">
        <v>2013</v>
      </c>
      <c r="F32" s="11">
        <v>4.4000000000000004</v>
      </c>
      <c r="G32" s="12">
        <v>32</v>
      </c>
      <c r="H32" s="5">
        <v>52.5</v>
      </c>
      <c r="I32" s="1" t="s">
        <v>21</v>
      </c>
      <c r="J32" s="3">
        <v>4</v>
      </c>
      <c r="K32" s="3">
        <v>3</v>
      </c>
    </row>
    <row r="33" spans="2:11" ht="20.5" customHeight="1" x14ac:dyDescent="0.35">
      <c r="B33" s="1" t="s">
        <v>830</v>
      </c>
      <c r="C33" s="1" t="s">
        <v>263</v>
      </c>
      <c r="D33" s="1" t="s">
        <v>879</v>
      </c>
      <c r="E33" s="3">
        <v>2017</v>
      </c>
      <c r="F33" s="11">
        <v>4.3</v>
      </c>
      <c r="G33" s="12">
        <v>398</v>
      </c>
      <c r="H33" s="5">
        <v>21.02</v>
      </c>
      <c r="I33" s="1" t="s">
        <v>78</v>
      </c>
      <c r="J33" s="3">
        <v>5</v>
      </c>
      <c r="K33" s="3">
        <v>3</v>
      </c>
    </row>
    <row r="34" spans="2:11" ht="20.5" customHeight="1" x14ac:dyDescent="0.35">
      <c r="B34" s="1" t="s">
        <v>830</v>
      </c>
      <c r="C34" s="1" t="s">
        <v>828</v>
      </c>
      <c r="D34" s="1" t="s">
        <v>829</v>
      </c>
      <c r="E34" s="3">
        <v>2016</v>
      </c>
      <c r="F34" s="11">
        <v>4.4000000000000004</v>
      </c>
      <c r="G34" s="12">
        <v>25</v>
      </c>
      <c r="H34" s="5">
        <v>195.99</v>
      </c>
      <c r="I34" s="1" t="s">
        <v>78</v>
      </c>
      <c r="J34" s="3">
        <v>5</v>
      </c>
      <c r="K34" s="3">
        <v>3</v>
      </c>
    </row>
    <row r="35" spans="2:11" ht="20.5" customHeight="1" x14ac:dyDescent="0.35">
      <c r="B35" s="1" t="s">
        <v>982</v>
      </c>
      <c r="C35" s="1" t="s">
        <v>982</v>
      </c>
      <c r="D35" s="1" t="s">
        <v>983</v>
      </c>
      <c r="E35" s="3">
        <v>2004</v>
      </c>
      <c r="F35" s="11">
        <v>4.3</v>
      </c>
      <c r="G35" s="12">
        <v>108</v>
      </c>
      <c r="H35" s="5">
        <v>52.95</v>
      </c>
      <c r="I35" s="1" t="s">
        <v>361</v>
      </c>
      <c r="J35" s="3">
        <v>4</v>
      </c>
      <c r="K35" s="3">
        <v>3</v>
      </c>
    </row>
    <row r="36" spans="2:11" ht="20.5" customHeight="1" x14ac:dyDescent="0.35">
      <c r="B36" s="1" t="s">
        <v>982</v>
      </c>
      <c r="C36" s="1" t="s">
        <v>982</v>
      </c>
      <c r="D36" s="1" t="s">
        <v>983</v>
      </c>
      <c r="E36" s="3">
        <v>2016</v>
      </c>
      <c r="F36" s="11">
        <v>4.3</v>
      </c>
      <c r="G36" s="12">
        <v>95</v>
      </c>
      <c r="H36" s="5">
        <v>65.25</v>
      </c>
      <c r="I36" s="1" t="s">
        <v>361</v>
      </c>
      <c r="J36" s="3">
        <v>4</v>
      </c>
      <c r="K36" s="3">
        <v>3</v>
      </c>
    </row>
    <row r="37" spans="2:11" ht="20.5" customHeight="1" x14ac:dyDescent="0.35">
      <c r="B37" s="1" t="s">
        <v>982</v>
      </c>
      <c r="C37" s="1" t="s">
        <v>982</v>
      </c>
      <c r="D37" s="1" t="s">
        <v>983</v>
      </c>
      <c r="E37" s="3">
        <v>2014</v>
      </c>
      <c r="F37" s="11">
        <v>4.3</v>
      </c>
      <c r="G37" s="12">
        <v>131</v>
      </c>
      <c r="H37" s="5">
        <v>112.76</v>
      </c>
      <c r="I37" s="1" t="s">
        <v>361</v>
      </c>
      <c r="J37" s="3">
        <v>4</v>
      </c>
      <c r="K37" s="3">
        <v>3</v>
      </c>
    </row>
    <row r="38" spans="2:11" ht="20.5" customHeight="1" x14ac:dyDescent="0.35">
      <c r="B38" s="1" t="s">
        <v>1211</v>
      </c>
      <c r="C38" s="1" t="s">
        <v>1209</v>
      </c>
      <c r="D38" s="1" t="s">
        <v>1210</v>
      </c>
      <c r="E38" s="3">
        <v>2017</v>
      </c>
      <c r="F38" s="11">
        <v>4.3</v>
      </c>
      <c r="G38" s="12">
        <v>35</v>
      </c>
      <c r="H38" s="5">
        <v>35.5</v>
      </c>
      <c r="I38" s="1" t="s">
        <v>21</v>
      </c>
      <c r="J38" s="3">
        <v>4</v>
      </c>
      <c r="K38" s="3">
        <v>3</v>
      </c>
    </row>
    <row r="39" spans="2:11" ht="20.5" customHeight="1" x14ac:dyDescent="0.35">
      <c r="B39" s="1" t="s">
        <v>46</v>
      </c>
      <c r="C39" s="1" t="s">
        <v>61</v>
      </c>
      <c r="D39" s="1" t="s">
        <v>586</v>
      </c>
      <c r="E39" s="3">
        <v>2015</v>
      </c>
      <c r="F39" s="11">
        <v>4.3</v>
      </c>
      <c r="G39" s="12">
        <v>135</v>
      </c>
      <c r="H39" s="5">
        <v>92.45</v>
      </c>
      <c r="I39" s="1" t="s">
        <v>85</v>
      </c>
      <c r="J39" s="3" t="s">
        <v>85</v>
      </c>
      <c r="K39" s="3" t="s">
        <v>85</v>
      </c>
    </row>
    <row r="40" spans="2:11" ht="20.5" customHeight="1" x14ac:dyDescent="0.35">
      <c r="B40" s="1" t="s">
        <v>46</v>
      </c>
      <c r="C40" s="1" t="s">
        <v>1043</v>
      </c>
      <c r="D40" s="1" t="s">
        <v>1044</v>
      </c>
      <c r="E40" s="3">
        <v>2019</v>
      </c>
      <c r="F40" s="11">
        <v>4.3</v>
      </c>
      <c r="G40" s="12">
        <v>83</v>
      </c>
      <c r="H40" s="5">
        <v>45.9</v>
      </c>
      <c r="I40" s="1" t="s">
        <v>213</v>
      </c>
      <c r="J40" s="3" t="s">
        <v>85</v>
      </c>
      <c r="K40" s="3" t="s">
        <v>85</v>
      </c>
    </row>
    <row r="41" spans="2:11" ht="20.5" customHeight="1" x14ac:dyDescent="0.35">
      <c r="B41" s="1" t="s">
        <v>46</v>
      </c>
      <c r="C41" s="1" t="s">
        <v>61</v>
      </c>
      <c r="D41" s="1" t="s">
        <v>586</v>
      </c>
      <c r="E41" s="3">
        <v>2019</v>
      </c>
      <c r="F41" s="11">
        <v>4.4000000000000004</v>
      </c>
      <c r="G41" s="12">
        <v>134</v>
      </c>
      <c r="H41" s="5">
        <v>37.6</v>
      </c>
      <c r="I41" s="1" t="s">
        <v>85</v>
      </c>
      <c r="J41" s="3" t="s">
        <v>85</v>
      </c>
      <c r="K41" s="3" t="s">
        <v>85</v>
      </c>
    </row>
    <row r="42" spans="2:11" ht="20.5" customHeight="1" x14ac:dyDescent="0.35">
      <c r="B42" s="1" t="s">
        <v>46</v>
      </c>
      <c r="C42" s="1" t="s">
        <v>61</v>
      </c>
      <c r="D42" s="1" t="s">
        <v>586</v>
      </c>
      <c r="E42" s="3">
        <v>2017</v>
      </c>
      <c r="F42" s="11">
        <v>4.3</v>
      </c>
      <c r="G42" s="12">
        <v>186</v>
      </c>
      <c r="H42" s="5">
        <v>34.5</v>
      </c>
      <c r="I42" s="1" t="s">
        <v>85</v>
      </c>
      <c r="J42" s="3" t="s">
        <v>85</v>
      </c>
      <c r="K42" s="3" t="s">
        <v>85</v>
      </c>
    </row>
    <row r="43" spans="2:11" ht="20.5" customHeight="1" x14ac:dyDescent="0.35">
      <c r="B43" s="1" t="s">
        <v>46</v>
      </c>
      <c r="C43" s="1" t="s">
        <v>55</v>
      </c>
      <c r="D43" s="1" t="s">
        <v>1187</v>
      </c>
      <c r="E43" s="3">
        <v>2018</v>
      </c>
      <c r="F43" s="11">
        <v>4.2</v>
      </c>
      <c r="G43" s="12">
        <v>484</v>
      </c>
      <c r="H43" s="5">
        <v>21.95</v>
      </c>
      <c r="I43" s="1" t="s">
        <v>85</v>
      </c>
      <c r="J43" s="3" t="s">
        <v>85</v>
      </c>
      <c r="K43" s="3" t="s">
        <v>85</v>
      </c>
    </row>
    <row r="44" spans="2:11" ht="20.5" customHeight="1" x14ac:dyDescent="0.35">
      <c r="B44" s="1" t="s">
        <v>46</v>
      </c>
      <c r="C44" s="1" t="s">
        <v>55</v>
      </c>
      <c r="D44" s="1" t="s">
        <v>1187</v>
      </c>
      <c r="E44" s="3">
        <v>2019</v>
      </c>
      <c r="F44" s="11">
        <v>4.3</v>
      </c>
      <c r="G44" s="12">
        <v>37</v>
      </c>
      <c r="H44" s="5">
        <v>21.65</v>
      </c>
      <c r="I44" s="1" t="s">
        <v>85</v>
      </c>
      <c r="J44" s="3" t="s">
        <v>85</v>
      </c>
      <c r="K44" s="3" t="s">
        <v>85</v>
      </c>
    </row>
    <row r="45" spans="2:11" ht="20.5" customHeight="1" x14ac:dyDescent="0.35">
      <c r="B45" s="1" t="s">
        <v>46</v>
      </c>
      <c r="C45" s="1" t="s">
        <v>951</v>
      </c>
      <c r="D45" s="1" t="s">
        <v>952</v>
      </c>
      <c r="E45" s="3" t="s">
        <v>24</v>
      </c>
      <c r="F45" s="11">
        <v>4.3</v>
      </c>
      <c r="G45" s="12">
        <v>166</v>
      </c>
      <c r="H45" s="5">
        <v>8.9499999999999993</v>
      </c>
      <c r="I45" s="1" t="s">
        <v>85</v>
      </c>
      <c r="J45" s="3" t="s">
        <v>85</v>
      </c>
      <c r="K45" s="3" t="s">
        <v>85</v>
      </c>
    </row>
    <row r="46" spans="2:11" ht="20.5" customHeight="1" x14ac:dyDescent="0.35">
      <c r="B46" s="1" t="s">
        <v>46</v>
      </c>
      <c r="C46" s="1" t="s">
        <v>423</v>
      </c>
      <c r="D46" s="1" t="s">
        <v>1020</v>
      </c>
      <c r="E46" s="3">
        <v>2018</v>
      </c>
      <c r="F46" s="11">
        <v>4.2</v>
      </c>
      <c r="G46" s="12">
        <v>415</v>
      </c>
      <c r="H46" s="5">
        <v>17.899999999999999</v>
      </c>
      <c r="I46" s="1" t="s">
        <v>213</v>
      </c>
      <c r="J46" s="3">
        <v>3</v>
      </c>
      <c r="K46" s="3">
        <v>3</v>
      </c>
    </row>
    <row r="47" spans="2:11" ht="20.5" customHeight="1" x14ac:dyDescent="0.35">
      <c r="B47" s="1" t="s">
        <v>46</v>
      </c>
      <c r="C47" s="1" t="s">
        <v>423</v>
      </c>
      <c r="D47" s="1" t="s">
        <v>1020</v>
      </c>
      <c r="E47" s="3">
        <v>2019</v>
      </c>
      <c r="F47" s="11">
        <v>4.3</v>
      </c>
      <c r="G47" s="12">
        <v>97</v>
      </c>
      <c r="H47" s="5">
        <v>18.350000000000001</v>
      </c>
      <c r="I47" s="1" t="s">
        <v>213</v>
      </c>
      <c r="J47" s="3">
        <v>3</v>
      </c>
      <c r="K47" s="3">
        <v>3</v>
      </c>
    </row>
    <row r="48" spans="2:11" ht="20.5" customHeight="1" x14ac:dyDescent="0.35">
      <c r="B48" s="1" t="s">
        <v>46</v>
      </c>
      <c r="C48" s="1" t="s">
        <v>423</v>
      </c>
      <c r="D48" s="1" t="s">
        <v>1020</v>
      </c>
      <c r="E48" s="3">
        <v>2017</v>
      </c>
      <c r="F48" s="11">
        <v>4.2</v>
      </c>
      <c r="G48" s="12">
        <v>676</v>
      </c>
      <c r="H48" s="5">
        <v>18.399999999999999</v>
      </c>
      <c r="I48" s="1" t="s">
        <v>213</v>
      </c>
      <c r="J48" s="3">
        <v>3</v>
      </c>
      <c r="K48" s="3">
        <v>3</v>
      </c>
    </row>
    <row r="49" spans="2:11" ht="20.5" customHeight="1" x14ac:dyDescent="0.35">
      <c r="B49" s="1" t="s">
        <v>46</v>
      </c>
      <c r="C49" s="1" t="s">
        <v>975</v>
      </c>
      <c r="D49" s="1" t="s">
        <v>976</v>
      </c>
      <c r="E49" s="3">
        <v>2012</v>
      </c>
      <c r="F49" s="11">
        <v>4.3</v>
      </c>
      <c r="G49" s="12">
        <v>133</v>
      </c>
      <c r="H49" s="5">
        <v>28.5</v>
      </c>
      <c r="I49" s="1" t="s">
        <v>213</v>
      </c>
      <c r="J49" s="3">
        <v>3</v>
      </c>
      <c r="K49" s="3">
        <v>3</v>
      </c>
    </row>
    <row r="50" spans="2:11" ht="20.5" customHeight="1" x14ac:dyDescent="0.35">
      <c r="B50" s="1" t="s">
        <v>46</v>
      </c>
      <c r="C50" s="1" t="s">
        <v>423</v>
      </c>
      <c r="D50" s="1" t="s">
        <v>424</v>
      </c>
      <c r="E50" s="3">
        <v>2019</v>
      </c>
      <c r="F50" s="11">
        <v>4.5</v>
      </c>
      <c r="G50" s="12">
        <v>41</v>
      </c>
      <c r="H50" s="5">
        <v>32.9</v>
      </c>
      <c r="I50" s="1" t="s">
        <v>213</v>
      </c>
      <c r="J50" s="3">
        <v>3</v>
      </c>
      <c r="K50" s="3">
        <v>3</v>
      </c>
    </row>
    <row r="51" spans="2:11" ht="20.5" customHeight="1" x14ac:dyDescent="0.35">
      <c r="B51" s="1" t="s">
        <v>46</v>
      </c>
      <c r="C51" s="1" t="s">
        <v>423</v>
      </c>
      <c r="D51" s="1" t="s">
        <v>424</v>
      </c>
      <c r="E51" s="3">
        <v>2018</v>
      </c>
      <c r="F51" s="11">
        <v>4.4000000000000004</v>
      </c>
      <c r="G51" s="12">
        <v>66</v>
      </c>
      <c r="H51" s="5">
        <v>34.549999999999997</v>
      </c>
      <c r="I51" s="1" t="s">
        <v>213</v>
      </c>
      <c r="J51" s="3">
        <v>3</v>
      </c>
      <c r="K51" s="3">
        <v>3</v>
      </c>
    </row>
    <row r="52" spans="2:11" ht="20.5" customHeight="1" x14ac:dyDescent="0.35">
      <c r="B52" s="1" t="s">
        <v>46</v>
      </c>
      <c r="C52" s="1" t="s">
        <v>423</v>
      </c>
      <c r="D52" s="1" t="s">
        <v>981</v>
      </c>
      <c r="E52" s="3">
        <v>2017</v>
      </c>
      <c r="F52" s="11">
        <v>4.3</v>
      </c>
      <c r="G52" s="12">
        <v>132</v>
      </c>
      <c r="H52" s="5">
        <v>35.9</v>
      </c>
      <c r="I52" s="1" t="s">
        <v>213</v>
      </c>
      <c r="J52" s="3">
        <v>3</v>
      </c>
      <c r="K52" s="3">
        <v>3</v>
      </c>
    </row>
    <row r="53" spans="2:11" ht="20.5" customHeight="1" x14ac:dyDescent="0.35">
      <c r="B53" s="1" t="s">
        <v>46</v>
      </c>
      <c r="C53" s="1" t="s">
        <v>423</v>
      </c>
      <c r="D53" s="1" t="s">
        <v>424</v>
      </c>
      <c r="E53" s="3">
        <v>2015</v>
      </c>
      <c r="F53" s="11">
        <v>4.3</v>
      </c>
      <c r="G53" s="12">
        <v>100</v>
      </c>
      <c r="H53" s="5">
        <v>36.909999999999997</v>
      </c>
      <c r="I53" s="1" t="s">
        <v>213</v>
      </c>
      <c r="J53" s="3">
        <v>3</v>
      </c>
      <c r="K53" s="3">
        <v>3</v>
      </c>
    </row>
    <row r="54" spans="2:11" ht="20.5" customHeight="1" x14ac:dyDescent="0.35">
      <c r="B54" s="1" t="s">
        <v>46</v>
      </c>
      <c r="C54" s="1" t="s">
        <v>423</v>
      </c>
      <c r="D54" s="1" t="s">
        <v>424</v>
      </c>
      <c r="E54" s="3">
        <v>2017</v>
      </c>
      <c r="F54" s="11">
        <v>4.3</v>
      </c>
      <c r="G54" s="12">
        <v>213</v>
      </c>
      <c r="H54" s="5">
        <v>37.35</v>
      </c>
      <c r="I54" s="1" t="s">
        <v>213</v>
      </c>
      <c r="J54" s="3">
        <v>3</v>
      </c>
      <c r="K54" s="3">
        <v>3</v>
      </c>
    </row>
    <row r="55" spans="2:11" ht="20.5" customHeight="1" x14ac:dyDescent="0.35">
      <c r="B55" s="1" t="s">
        <v>46</v>
      </c>
      <c r="C55" s="1" t="s">
        <v>1114</v>
      </c>
      <c r="D55" s="1" t="s">
        <v>1115</v>
      </c>
      <c r="E55" s="3">
        <v>2014</v>
      </c>
      <c r="F55" s="11">
        <v>4.3</v>
      </c>
      <c r="G55" s="12">
        <v>52</v>
      </c>
      <c r="H55" s="5">
        <v>38</v>
      </c>
      <c r="I55" s="1" t="s">
        <v>213</v>
      </c>
      <c r="J55" s="3">
        <v>3</v>
      </c>
      <c r="K55" s="3">
        <v>3</v>
      </c>
    </row>
    <row r="56" spans="2:11" ht="20.5" customHeight="1" x14ac:dyDescent="0.35">
      <c r="B56" s="1" t="s">
        <v>46</v>
      </c>
      <c r="C56" s="1" t="s">
        <v>44</v>
      </c>
      <c r="D56" s="1" t="s">
        <v>436</v>
      </c>
      <c r="E56" s="3">
        <v>2016</v>
      </c>
      <c r="F56" s="11">
        <v>4.3</v>
      </c>
      <c r="G56" s="12">
        <v>100</v>
      </c>
      <c r="H56" s="5">
        <v>95.25</v>
      </c>
      <c r="I56" s="1" t="s">
        <v>213</v>
      </c>
      <c r="J56" s="3">
        <v>3</v>
      </c>
      <c r="K56" s="3">
        <v>3</v>
      </c>
    </row>
    <row r="57" spans="2:11" ht="20.5" customHeight="1" x14ac:dyDescent="0.35">
      <c r="B57" s="1" t="s">
        <v>46</v>
      </c>
      <c r="C57" s="1" t="s">
        <v>44</v>
      </c>
      <c r="D57" s="1" t="s">
        <v>436</v>
      </c>
      <c r="E57" s="3">
        <v>2017</v>
      </c>
      <c r="F57" s="11">
        <v>4.3</v>
      </c>
      <c r="G57" s="12">
        <v>44</v>
      </c>
      <c r="H57" s="5">
        <v>106.92</v>
      </c>
      <c r="I57" s="1" t="s">
        <v>213</v>
      </c>
      <c r="J57" s="3">
        <v>3</v>
      </c>
      <c r="K57" s="3">
        <v>3</v>
      </c>
    </row>
    <row r="58" spans="2:11" ht="20.5" customHeight="1" x14ac:dyDescent="0.35">
      <c r="B58" s="1" t="s">
        <v>46</v>
      </c>
      <c r="C58" s="1" t="s">
        <v>44</v>
      </c>
      <c r="D58" s="1" t="s">
        <v>436</v>
      </c>
      <c r="E58" s="3">
        <v>2018</v>
      </c>
      <c r="F58" s="11">
        <v>4.5</v>
      </c>
      <c r="G58" s="12">
        <v>32</v>
      </c>
      <c r="H58" s="5">
        <v>120</v>
      </c>
      <c r="I58" s="1" t="s">
        <v>213</v>
      </c>
      <c r="J58" s="3">
        <v>3</v>
      </c>
      <c r="K58" s="3">
        <v>3</v>
      </c>
    </row>
    <row r="59" spans="2:11" ht="20.5" customHeight="1" x14ac:dyDescent="0.35">
      <c r="B59" s="1" t="s">
        <v>46</v>
      </c>
      <c r="C59" s="1" t="s">
        <v>44</v>
      </c>
      <c r="D59" s="1" t="s">
        <v>234</v>
      </c>
      <c r="E59" s="3">
        <v>2011</v>
      </c>
      <c r="F59" s="11">
        <v>4.5999999999999996</v>
      </c>
      <c r="G59" s="12">
        <v>38</v>
      </c>
      <c r="H59" s="5">
        <v>135.5</v>
      </c>
      <c r="I59" s="1" t="s">
        <v>213</v>
      </c>
      <c r="J59" s="3">
        <v>3</v>
      </c>
      <c r="K59" s="3">
        <v>3</v>
      </c>
    </row>
    <row r="60" spans="2:11" ht="20.5" customHeight="1" x14ac:dyDescent="0.35">
      <c r="B60" s="1" t="s">
        <v>46</v>
      </c>
      <c r="C60" s="1" t="s">
        <v>44</v>
      </c>
      <c r="D60" s="1" t="s">
        <v>212</v>
      </c>
      <c r="E60" s="3">
        <v>2016</v>
      </c>
      <c r="F60" s="11">
        <v>4.5999999999999996</v>
      </c>
      <c r="G60" s="12">
        <v>48</v>
      </c>
      <c r="H60" s="5">
        <v>269.95</v>
      </c>
      <c r="I60" s="1" t="s">
        <v>213</v>
      </c>
      <c r="J60" s="3">
        <v>3</v>
      </c>
      <c r="K60" s="3">
        <v>3</v>
      </c>
    </row>
    <row r="61" spans="2:11" ht="20.5" customHeight="1" x14ac:dyDescent="0.35">
      <c r="B61" s="1" t="s">
        <v>46</v>
      </c>
      <c r="C61" s="1" t="s">
        <v>44</v>
      </c>
      <c r="D61" s="1" t="s">
        <v>45</v>
      </c>
      <c r="E61" s="3">
        <v>2017</v>
      </c>
      <c r="F61" s="11">
        <v>4.8</v>
      </c>
      <c r="G61" s="12">
        <v>26</v>
      </c>
      <c r="H61" s="5">
        <v>1098.9000000000001</v>
      </c>
      <c r="I61" s="1" t="s">
        <v>21</v>
      </c>
      <c r="J61" s="3">
        <v>4</v>
      </c>
      <c r="K61" s="3">
        <v>3</v>
      </c>
    </row>
    <row r="62" spans="2:11" ht="20.5" customHeight="1" x14ac:dyDescent="0.35">
      <c r="B62" s="1" t="s">
        <v>46</v>
      </c>
      <c r="C62" s="1" t="s">
        <v>44</v>
      </c>
      <c r="D62" s="1" t="s">
        <v>45</v>
      </c>
      <c r="E62" s="3">
        <v>2015</v>
      </c>
      <c r="F62" s="11">
        <v>4.5</v>
      </c>
      <c r="G62" s="12">
        <v>36</v>
      </c>
      <c r="H62" s="5">
        <v>1373.66</v>
      </c>
      <c r="I62" s="1" t="s">
        <v>21</v>
      </c>
      <c r="J62" s="3">
        <v>4</v>
      </c>
      <c r="K62" s="3">
        <v>3</v>
      </c>
    </row>
    <row r="63" spans="2:11" ht="20.5" customHeight="1" x14ac:dyDescent="0.35">
      <c r="B63" s="1" t="s">
        <v>46</v>
      </c>
      <c r="C63" s="1" t="s">
        <v>44</v>
      </c>
      <c r="D63" s="1" t="s">
        <v>45</v>
      </c>
      <c r="E63" s="3">
        <v>2010</v>
      </c>
      <c r="F63" s="11">
        <v>4.5999999999999996</v>
      </c>
      <c r="G63" s="12">
        <v>28</v>
      </c>
      <c r="H63" s="5">
        <v>3119.08</v>
      </c>
      <c r="I63" s="1" t="s">
        <v>21</v>
      </c>
      <c r="J63" s="3">
        <v>4</v>
      </c>
      <c r="K63" s="3">
        <v>3</v>
      </c>
    </row>
    <row r="64" spans="2:11" ht="20.5" customHeight="1" x14ac:dyDescent="0.35">
      <c r="B64" s="1" t="s">
        <v>893</v>
      </c>
      <c r="C64" s="1" t="s">
        <v>891</v>
      </c>
      <c r="D64" s="1" t="s">
        <v>892</v>
      </c>
      <c r="E64" s="3">
        <v>2017</v>
      </c>
      <c r="F64" s="11">
        <v>4.3</v>
      </c>
      <c r="G64" s="12">
        <v>322</v>
      </c>
      <c r="H64" s="5">
        <v>26.5</v>
      </c>
      <c r="I64" s="1" t="s">
        <v>21</v>
      </c>
      <c r="J64" s="3">
        <v>4</v>
      </c>
      <c r="K64" s="3">
        <v>3</v>
      </c>
    </row>
    <row r="65" spans="2:11" ht="20.5" customHeight="1" x14ac:dyDescent="0.35">
      <c r="B65" s="1" t="s">
        <v>84</v>
      </c>
      <c r="C65" s="1" t="s">
        <v>82</v>
      </c>
      <c r="D65" s="1" t="s">
        <v>83</v>
      </c>
      <c r="E65" s="3">
        <v>2016</v>
      </c>
      <c r="F65" s="11">
        <v>4.7</v>
      </c>
      <c r="G65" s="12">
        <v>92</v>
      </c>
      <c r="H65" s="5">
        <v>43.13</v>
      </c>
      <c r="I65" s="1" t="s">
        <v>85</v>
      </c>
      <c r="J65" s="3" t="s">
        <v>85</v>
      </c>
      <c r="K65" s="3" t="s">
        <v>85</v>
      </c>
    </row>
    <row r="66" spans="2:11" ht="20.5" customHeight="1" x14ac:dyDescent="0.35">
      <c r="B66" s="1" t="s">
        <v>84</v>
      </c>
      <c r="C66" s="1" t="s">
        <v>82</v>
      </c>
      <c r="D66" s="1" t="s">
        <v>83</v>
      </c>
      <c r="E66" s="3">
        <v>2017</v>
      </c>
      <c r="F66" s="11">
        <v>4.5999999999999996</v>
      </c>
      <c r="G66" s="12">
        <v>37</v>
      </c>
      <c r="H66" s="5">
        <v>43.1</v>
      </c>
      <c r="I66" s="1" t="s">
        <v>85</v>
      </c>
      <c r="J66" s="3" t="s">
        <v>85</v>
      </c>
      <c r="K66" s="3" t="s">
        <v>85</v>
      </c>
    </row>
    <row r="67" spans="2:11" ht="20.5" customHeight="1" x14ac:dyDescent="0.35">
      <c r="B67" s="1" t="s">
        <v>84</v>
      </c>
      <c r="C67" s="1" t="s">
        <v>1126</v>
      </c>
      <c r="D67" s="1" t="s">
        <v>340</v>
      </c>
      <c r="E67" s="3">
        <v>2019</v>
      </c>
      <c r="F67" s="11">
        <v>4.3</v>
      </c>
      <c r="G67" s="12">
        <v>48</v>
      </c>
      <c r="H67" s="5">
        <v>17.7</v>
      </c>
      <c r="I67" s="1" t="s">
        <v>85</v>
      </c>
      <c r="J67" s="3" t="s">
        <v>85</v>
      </c>
      <c r="K67" s="3" t="s">
        <v>85</v>
      </c>
    </row>
    <row r="68" spans="2:11" ht="20.5" customHeight="1" x14ac:dyDescent="0.35">
      <c r="B68" s="1" t="s">
        <v>84</v>
      </c>
      <c r="C68" s="1" t="s">
        <v>248</v>
      </c>
      <c r="D68" s="1" t="s">
        <v>1303</v>
      </c>
      <c r="E68" s="3">
        <v>2015</v>
      </c>
      <c r="F68" s="11">
        <v>4.2</v>
      </c>
      <c r="G68" s="12">
        <v>1125</v>
      </c>
      <c r="H68" s="5">
        <v>17.04</v>
      </c>
      <c r="I68" s="1" t="s">
        <v>181</v>
      </c>
      <c r="J68" s="3">
        <v>4</v>
      </c>
      <c r="K68" s="3">
        <v>3</v>
      </c>
    </row>
    <row r="69" spans="2:11" ht="20.5" customHeight="1" x14ac:dyDescent="0.35">
      <c r="B69" s="1" t="s">
        <v>84</v>
      </c>
      <c r="C69" s="1" t="s">
        <v>248</v>
      </c>
      <c r="D69" s="1" t="s">
        <v>249</v>
      </c>
      <c r="E69" s="3">
        <v>2011</v>
      </c>
      <c r="F69" s="11">
        <v>4.5</v>
      </c>
      <c r="G69" s="12">
        <v>38</v>
      </c>
      <c r="H69" s="5">
        <v>75</v>
      </c>
      <c r="I69" s="1" t="s">
        <v>21</v>
      </c>
      <c r="J69" s="3">
        <v>4</v>
      </c>
      <c r="K69" s="3">
        <v>3</v>
      </c>
    </row>
    <row r="70" spans="2:11" ht="20.5" customHeight="1" x14ac:dyDescent="0.35">
      <c r="B70" s="1" t="s">
        <v>84</v>
      </c>
      <c r="C70" s="1" t="s">
        <v>248</v>
      </c>
      <c r="D70" s="1" t="s">
        <v>249</v>
      </c>
      <c r="E70" s="3">
        <v>2013</v>
      </c>
      <c r="F70" s="11">
        <v>4.5999999999999996</v>
      </c>
      <c r="G70" s="12">
        <v>32</v>
      </c>
      <c r="H70" s="5">
        <v>79.900000000000006</v>
      </c>
      <c r="I70" s="1" t="s">
        <v>21</v>
      </c>
      <c r="J70" s="3">
        <v>4</v>
      </c>
      <c r="K70" s="3">
        <v>3</v>
      </c>
    </row>
    <row r="71" spans="2:11" ht="20.5" customHeight="1" x14ac:dyDescent="0.35">
      <c r="B71" s="1" t="s">
        <v>896</v>
      </c>
      <c r="C71" s="1" t="s">
        <v>894</v>
      </c>
      <c r="D71" s="1" t="s">
        <v>895</v>
      </c>
      <c r="E71" s="3">
        <v>2017</v>
      </c>
      <c r="F71" s="11">
        <v>4.3</v>
      </c>
      <c r="G71" s="12">
        <v>317</v>
      </c>
      <c r="H71" s="5">
        <v>27.9</v>
      </c>
      <c r="I71" s="1" t="s">
        <v>78</v>
      </c>
      <c r="J71" s="3">
        <v>5</v>
      </c>
      <c r="K71" s="3">
        <v>3</v>
      </c>
    </row>
    <row r="72" spans="2:11" ht="20.5" customHeight="1" x14ac:dyDescent="0.35">
      <c r="B72" s="1" t="s">
        <v>896</v>
      </c>
      <c r="C72" s="1" t="s">
        <v>936</v>
      </c>
      <c r="D72" s="1" t="s">
        <v>937</v>
      </c>
      <c r="E72" s="3">
        <v>2017</v>
      </c>
      <c r="F72" s="11">
        <v>4.3</v>
      </c>
      <c r="G72" s="12">
        <v>176</v>
      </c>
      <c r="H72" s="5">
        <v>32.9</v>
      </c>
      <c r="I72" s="1" t="s">
        <v>78</v>
      </c>
      <c r="J72" s="3">
        <v>5</v>
      </c>
      <c r="K72" s="3">
        <v>3</v>
      </c>
    </row>
    <row r="73" spans="2:11" ht="20.5" customHeight="1" x14ac:dyDescent="0.35">
      <c r="B73" s="1" t="s">
        <v>77</v>
      </c>
      <c r="C73" s="1" t="s">
        <v>108</v>
      </c>
      <c r="D73" s="1" t="s">
        <v>278</v>
      </c>
      <c r="E73" s="3">
        <v>2016</v>
      </c>
      <c r="F73" s="11">
        <v>4.4000000000000004</v>
      </c>
      <c r="G73" s="12">
        <v>376</v>
      </c>
      <c r="H73" s="5">
        <v>31.5</v>
      </c>
      <c r="I73" s="1" t="s">
        <v>78</v>
      </c>
      <c r="J73" s="3" t="s">
        <v>85</v>
      </c>
      <c r="K73" s="3" t="s">
        <v>85</v>
      </c>
    </row>
    <row r="74" spans="2:11" ht="20.5" customHeight="1" x14ac:dyDescent="0.35">
      <c r="B74" s="1" t="s">
        <v>77</v>
      </c>
      <c r="C74" s="1" t="s">
        <v>75</v>
      </c>
      <c r="D74" s="1" t="s">
        <v>1301</v>
      </c>
      <c r="E74" s="3">
        <v>2014</v>
      </c>
      <c r="F74" s="11">
        <v>4.2</v>
      </c>
      <c r="G74" s="12">
        <v>1627</v>
      </c>
      <c r="H74" s="5">
        <v>19.940000000000001</v>
      </c>
      <c r="I74" s="1" t="s">
        <v>78</v>
      </c>
      <c r="J74" s="3">
        <v>5</v>
      </c>
      <c r="K74" s="3">
        <v>3</v>
      </c>
    </row>
    <row r="75" spans="2:11" ht="20.5" customHeight="1" x14ac:dyDescent="0.35">
      <c r="B75" s="1" t="s">
        <v>77</v>
      </c>
      <c r="C75" s="1" t="s">
        <v>75</v>
      </c>
      <c r="D75" s="1" t="s">
        <v>1301</v>
      </c>
      <c r="E75" s="3">
        <v>2018</v>
      </c>
      <c r="F75" s="11">
        <v>4.2</v>
      </c>
      <c r="G75" s="12">
        <v>1343</v>
      </c>
      <c r="H75" s="5">
        <v>21.6</v>
      </c>
      <c r="I75" s="1" t="s">
        <v>78</v>
      </c>
      <c r="J75" s="3">
        <v>5</v>
      </c>
      <c r="K75" s="3">
        <v>3</v>
      </c>
    </row>
    <row r="76" spans="2:11" ht="20.5" customHeight="1" x14ac:dyDescent="0.35">
      <c r="B76" s="1" t="s">
        <v>77</v>
      </c>
      <c r="C76" s="1" t="s">
        <v>964</v>
      </c>
      <c r="D76" s="1" t="s">
        <v>965</v>
      </c>
      <c r="E76" s="3">
        <v>2016</v>
      </c>
      <c r="F76" s="11">
        <v>4.2</v>
      </c>
      <c r="G76" s="12">
        <v>151</v>
      </c>
      <c r="H76" s="5">
        <v>28.9</v>
      </c>
      <c r="I76" s="1" t="s">
        <v>78</v>
      </c>
      <c r="J76" s="3">
        <v>5</v>
      </c>
      <c r="K76" s="3">
        <v>3</v>
      </c>
    </row>
    <row r="77" spans="2:11" ht="20.5" customHeight="1" x14ac:dyDescent="0.35">
      <c r="B77" s="1" t="s">
        <v>77</v>
      </c>
      <c r="C77" s="1" t="s">
        <v>108</v>
      </c>
      <c r="D77" s="1" t="s">
        <v>278</v>
      </c>
      <c r="E77" s="3">
        <v>2019</v>
      </c>
      <c r="F77" s="11">
        <v>4.5</v>
      </c>
      <c r="G77" s="12">
        <v>33</v>
      </c>
      <c r="H77" s="5">
        <v>29.95</v>
      </c>
      <c r="I77" s="1" t="s">
        <v>78</v>
      </c>
      <c r="J77" s="3">
        <v>5</v>
      </c>
      <c r="K77" s="3">
        <v>3</v>
      </c>
    </row>
    <row r="78" spans="2:11" ht="20.5" customHeight="1" x14ac:dyDescent="0.35">
      <c r="B78" s="1" t="s">
        <v>77</v>
      </c>
      <c r="C78" s="1" t="s">
        <v>75</v>
      </c>
      <c r="D78" s="1" t="s">
        <v>278</v>
      </c>
      <c r="E78" s="3">
        <v>2016</v>
      </c>
      <c r="F78" s="11">
        <v>4.4000000000000004</v>
      </c>
      <c r="G78" s="12">
        <v>1226</v>
      </c>
      <c r="H78" s="5">
        <v>33.950000000000003</v>
      </c>
      <c r="I78" s="1" t="s">
        <v>78</v>
      </c>
      <c r="J78" s="3">
        <v>5</v>
      </c>
      <c r="K78" s="3">
        <v>3</v>
      </c>
    </row>
    <row r="79" spans="2:11" ht="20.5" customHeight="1" x14ac:dyDescent="0.35">
      <c r="B79" s="1" t="s">
        <v>77</v>
      </c>
      <c r="C79" s="1" t="s">
        <v>75</v>
      </c>
      <c r="D79" s="1" t="s">
        <v>278</v>
      </c>
      <c r="E79" s="3">
        <v>2014</v>
      </c>
      <c r="F79" s="11">
        <v>4.3</v>
      </c>
      <c r="G79" s="12">
        <v>1544</v>
      </c>
      <c r="H79" s="5">
        <v>36.94</v>
      </c>
      <c r="I79" s="1" t="s">
        <v>78</v>
      </c>
      <c r="J79" s="3">
        <v>5</v>
      </c>
      <c r="K79" s="3">
        <v>3</v>
      </c>
    </row>
    <row r="80" spans="2:11" ht="20.5" customHeight="1" x14ac:dyDescent="0.35">
      <c r="B80" s="1" t="s">
        <v>77</v>
      </c>
      <c r="C80" s="1" t="s">
        <v>75</v>
      </c>
      <c r="D80" s="1" t="s">
        <v>278</v>
      </c>
      <c r="E80" s="3">
        <v>2018</v>
      </c>
      <c r="F80" s="11">
        <v>4.4000000000000004</v>
      </c>
      <c r="G80" s="12">
        <v>915</v>
      </c>
      <c r="H80" s="5">
        <v>38.950000000000003</v>
      </c>
      <c r="I80" s="1" t="s">
        <v>78</v>
      </c>
      <c r="J80" s="3">
        <v>5</v>
      </c>
      <c r="K80" s="3">
        <v>3</v>
      </c>
    </row>
    <row r="81" spans="2:11" ht="20.5" customHeight="1" x14ac:dyDescent="0.35">
      <c r="B81" s="1" t="s">
        <v>77</v>
      </c>
      <c r="C81" s="1" t="s">
        <v>75</v>
      </c>
      <c r="D81" s="1" t="s">
        <v>278</v>
      </c>
      <c r="E81" s="3">
        <v>2017</v>
      </c>
      <c r="F81" s="11">
        <v>4.5</v>
      </c>
      <c r="G81" s="12">
        <v>1503</v>
      </c>
      <c r="H81" s="5">
        <v>44.27</v>
      </c>
      <c r="I81" s="1" t="s">
        <v>78</v>
      </c>
      <c r="J81" s="3">
        <v>5</v>
      </c>
      <c r="K81" s="3">
        <v>3</v>
      </c>
    </row>
    <row r="82" spans="2:11" ht="20.5" customHeight="1" x14ac:dyDescent="0.35">
      <c r="B82" s="1" t="s">
        <v>77</v>
      </c>
      <c r="C82" s="1" t="s">
        <v>108</v>
      </c>
      <c r="D82" s="1" t="s">
        <v>109</v>
      </c>
      <c r="E82" s="3">
        <v>2018</v>
      </c>
      <c r="F82" s="11">
        <v>4.7</v>
      </c>
      <c r="G82" s="12">
        <v>41</v>
      </c>
      <c r="H82" s="5">
        <v>93.95</v>
      </c>
      <c r="I82" s="1" t="s">
        <v>78</v>
      </c>
      <c r="J82" s="3">
        <v>5</v>
      </c>
      <c r="K82" s="3">
        <v>3</v>
      </c>
    </row>
    <row r="83" spans="2:11" ht="20.5" customHeight="1" x14ac:dyDescent="0.35">
      <c r="B83" s="1" t="s">
        <v>77</v>
      </c>
      <c r="C83" s="1" t="s">
        <v>263</v>
      </c>
      <c r="D83" s="1" t="s">
        <v>264</v>
      </c>
      <c r="E83" s="3">
        <v>2013</v>
      </c>
      <c r="F83" s="11">
        <v>4.5999999999999996</v>
      </c>
      <c r="G83" s="12">
        <v>28</v>
      </c>
      <c r="H83" s="5">
        <v>99.95</v>
      </c>
      <c r="I83" s="1" t="s">
        <v>21</v>
      </c>
      <c r="J83" s="3">
        <v>4</v>
      </c>
      <c r="K83" s="3">
        <v>3</v>
      </c>
    </row>
    <row r="84" spans="2:11" ht="20.5" customHeight="1" x14ac:dyDescent="0.35">
      <c r="B84" s="1" t="s">
        <v>77</v>
      </c>
      <c r="C84" s="1" t="s">
        <v>75</v>
      </c>
      <c r="D84" s="1" t="s">
        <v>76</v>
      </c>
      <c r="E84" s="3">
        <v>2014</v>
      </c>
      <c r="F84" s="11">
        <v>4.4000000000000004</v>
      </c>
      <c r="G84" s="12">
        <v>134</v>
      </c>
      <c r="H84" s="5">
        <v>100</v>
      </c>
      <c r="I84" s="1" t="s">
        <v>78</v>
      </c>
      <c r="J84" s="3">
        <v>5</v>
      </c>
      <c r="K84" s="3">
        <v>3</v>
      </c>
    </row>
    <row r="85" spans="2:11" ht="20.5" customHeight="1" x14ac:dyDescent="0.35">
      <c r="B85" s="1" t="s">
        <v>77</v>
      </c>
      <c r="C85" s="1" t="s">
        <v>75</v>
      </c>
      <c r="D85" s="1" t="s">
        <v>76</v>
      </c>
      <c r="E85" s="3">
        <v>2011</v>
      </c>
      <c r="F85" s="11">
        <v>4.7</v>
      </c>
      <c r="G85" s="12">
        <v>123</v>
      </c>
      <c r="H85" s="6">
        <v>108.9</v>
      </c>
      <c r="I85" s="1" t="s">
        <v>78</v>
      </c>
      <c r="J85" s="3">
        <v>5</v>
      </c>
      <c r="K85" s="3">
        <v>3</v>
      </c>
    </row>
    <row r="86" spans="2:11" ht="20.5" customHeight="1" x14ac:dyDescent="0.35">
      <c r="B86" s="1" t="s">
        <v>77</v>
      </c>
      <c r="C86" s="1" t="s">
        <v>75</v>
      </c>
      <c r="D86" s="1" t="s">
        <v>76</v>
      </c>
      <c r="E86" s="3">
        <v>2016</v>
      </c>
      <c r="F86" s="11">
        <v>4.5999999999999996</v>
      </c>
      <c r="G86" s="12">
        <v>58</v>
      </c>
      <c r="H86" s="5">
        <v>120.9</v>
      </c>
      <c r="I86" s="1" t="s">
        <v>78</v>
      </c>
      <c r="J86" s="3">
        <v>5</v>
      </c>
      <c r="K86" s="3">
        <v>3</v>
      </c>
    </row>
    <row r="87" spans="2:11" ht="20.5" customHeight="1" x14ac:dyDescent="0.35">
      <c r="B87" s="1" t="s">
        <v>77</v>
      </c>
      <c r="C87" s="1" t="s">
        <v>75</v>
      </c>
      <c r="D87" s="1" t="s">
        <v>76</v>
      </c>
      <c r="E87" s="3">
        <v>2015</v>
      </c>
      <c r="F87" s="11">
        <v>4.5999999999999996</v>
      </c>
      <c r="G87" s="12">
        <v>105</v>
      </c>
      <c r="H87" s="5">
        <v>120.9</v>
      </c>
      <c r="I87" s="1" t="s">
        <v>78</v>
      </c>
      <c r="J87" s="3">
        <v>5</v>
      </c>
      <c r="K87" s="3">
        <v>3</v>
      </c>
    </row>
    <row r="88" spans="2:11" ht="20.5" customHeight="1" x14ac:dyDescent="0.35">
      <c r="B88" s="1" t="s">
        <v>456</v>
      </c>
      <c r="C88" s="1" t="s">
        <v>826</v>
      </c>
      <c r="D88" s="1" t="s">
        <v>827</v>
      </c>
      <c r="E88" s="3">
        <v>2015</v>
      </c>
      <c r="F88" s="11">
        <v>4.4000000000000004</v>
      </c>
      <c r="G88" s="12">
        <v>25</v>
      </c>
      <c r="H88" s="5">
        <v>13.95</v>
      </c>
      <c r="I88" s="1" t="s">
        <v>78</v>
      </c>
      <c r="J88" s="3">
        <v>5</v>
      </c>
      <c r="K88" s="3">
        <v>3</v>
      </c>
    </row>
    <row r="89" spans="2:11" ht="20.5" customHeight="1" x14ac:dyDescent="0.35">
      <c r="B89" s="1" t="s">
        <v>456</v>
      </c>
      <c r="C89" s="1" t="s">
        <v>454</v>
      </c>
      <c r="D89" s="1" t="s">
        <v>455</v>
      </c>
      <c r="E89" s="3">
        <v>2017</v>
      </c>
      <c r="F89" s="11">
        <v>4.5</v>
      </c>
      <c r="G89" s="12">
        <v>28</v>
      </c>
      <c r="H89" s="5">
        <v>54.9</v>
      </c>
      <c r="I89" s="1" t="s">
        <v>21</v>
      </c>
      <c r="J89" s="3">
        <v>4</v>
      </c>
      <c r="K89" s="3">
        <v>3</v>
      </c>
    </row>
    <row r="90" spans="2:11" ht="20.5" customHeight="1" x14ac:dyDescent="0.35">
      <c r="B90" s="1" t="s">
        <v>456</v>
      </c>
      <c r="C90" s="1" t="s">
        <v>454</v>
      </c>
      <c r="D90" s="1" t="s">
        <v>810</v>
      </c>
      <c r="E90" s="3">
        <v>2017</v>
      </c>
      <c r="F90" s="11">
        <v>4.4000000000000004</v>
      </c>
      <c r="G90" s="12">
        <v>28</v>
      </c>
      <c r="H90" s="5">
        <v>54.9</v>
      </c>
      <c r="I90" s="1" t="s">
        <v>21</v>
      </c>
      <c r="J90" s="3">
        <v>4</v>
      </c>
      <c r="K90" s="3">
        <v>3</v>
      </c>
    </row>
    <row r="91" spans="2:11" ht="20.5" customHeight="1" x14ac:dyDescent="0.35">
      <c r="B91" s="1" t="s">
        <v>624</v>
      </c>
      <c r="C91" s="1" t="s">
        <v>68</v>
      </c>
      <c r="D91" s="1" t="s">
        <v>1069</v>
      </c>
      <c r="E91" s="3">
        <v>2017</v>
      </c>
      <c r="F91" s="11">
        <v>4.3</v>
      </c>
      <c r="G91" s="12">
        <v>51</v>
      </c>
      <c r="H91" s="5">
        <v>41.5</v>
      </c>
      <c r="I91" s="1" t="s">
        <v>85</v>
      </c>
      <c r="J91" s="3" t="s">
        <v>85</v>
      </c>
      <c r="K91" s="3" t="s">
        <v>85</v>
      </c>
    </row>
    <row r="92" spans="2:11" ht="20.5" customHeight="1" x14ac:dyDescent="0.35">
      <c r="B92" s="1" t="s">
        <v>624</v>
      </c>
      <c r="C92" s="1" t="s">
        <v>622</v>
      </c>
      <c r="D92" s="1" t="s">
        <v>1002</v>
      </c>
      <c r="E92" s="3">
        <v>2019</v>
      </c>
      <c r="F92" s="11">
        <v>4.3</v>
      </c>
      <c r="G92" s="12">
        <v>114</v>
      </c>
      <c r="H92" s="5">
        <v>18.5</v>
      </c>
      <c r="I92" s="1" t="s">
        <v>85</v>
      </c>
      <c r="J92" s="3" t="s">
        <v>85</v>
      </c>
      <c r="K92" s="3" t="s">
        <v>85</v>
      </c>
    </row>
    <row r="93" spans="2:11" ht="20.5" customHeight="1" x14ac:dyDescent="0.35">
      <c r="B93" s="1" t="s">
        <v>624</v>
      </c>
      <c r="C93" s="1" t="s">
        <v>622</v>
      </c>
      <c r="D93" s="1" t="s">
        <v>623</v>
      </c>
      <c r="E93" s="3">
        <v>2019</v>
      </c>
      <c r="F93" s="11">
        <v>4.4000000000000004</v>
      </c>
      <c r="G93" s="12">
        <v>97</v>
      </c>
      <c r="H93" s="5">
        <v>19.5</v>
      </c>
      <c r="I93" s="1" t="s">
        <v>181</v>
      </c>
      <c r="J93" s="3">
        <v>4</v>
      </c>
      <c r="K93" s="3">
        <v>3</v>
      </c>
    </row>
    <row r="94" spans="2:11" ht="20.5" customHeight="1" x14ac:dyDescent="0.35">
      <c r="B94" s="1" t="s">
        <v>624</v>
      </c>
      <c r="C94" s="1" t="s">
        <v>1089</v>
      </c>
      <c r="D94" s="1" t="s">
        <v>1116</v>
      </c>
      <c r="E94" s="3">
        <v>2018</v>
      </c>
      <c r="F94" s="11">
        <v>4.3</v>
      </c>
      <c r="G94" s="12">
        <v>51</v>
      </c>
      <c r="H94" s="5">
        <v>24.5</v>
      </c>
      <c r="I94" s="1" t="s">
        <v>181</v>
      </c>
      <c r="J94" s="3">
        <v>4</v>
      </c>
      <c r="K94" s="3">
        <v>3</v>
      </c>
    </row>
    <row r="95" spans="2:11" ht="20.5" customHeight="1" x14ac:dyDescent="0.35">
      <c r="B95" s="1" t="s">
        <v>624</v>
      </c>
      <c r="C95" s="1" t="s">
        <v>622</v>
      </c>
      <c r="D95" s="1" t="s">
        <v>641</v>
      </c>
      <c r="E95" s="3">
        <v>2018</v>
      </c>
      <c r="F95" s="11">
        <v>4.4000000000000004</v>
      </c>
      <c r="G95" s="12">
        <v>79</v>
      </c>
      <c r="H95" s="5">
        <v>24.9</v>
      </c>
      <c r="I95" s="1" t="s">
        <v>21</v>
      </c>
      <c r="J95" s="3">
        <v>4</v>
      </c>
      <c r="K95" s="3">
        <v>3</v>
      </c>
    </row>
    <row r="96" spans="2:11" ht="20.5" customHeight="1" x14ac:dyDescent="0.35">
      <c r="B96" s="1" t="s">
        <v>624</v>
      </c>
      <c r="C96" s="1" t="s">
        <v>622</v>
      </c>
      <c r="D96" s="1" t="s">
        <v>623</v>
      </c>
      <c r="E96" s="3">
        <v>2018</v>
      </c>
      <c r="F96" s="11">
        <v>4.3</v>
      </c>
      <c r="G96" s="12">
        <v>344</v>
      </c>
      <c r="H96" s="5">
        <v>25.31</v>
      </c>
      <c r="I96" s="1" t="s">
        <v>181</v>
      </c>
      <c r="J96" s="3">
        <v>4</v>
      </c>
      <c r="K96" s="3">
        <v>3</v>
      </c>
    </row>
    <row r="97" spans="2:11" ht="20.5" customHeight="1" x14ac:dyDescent="0.35">
      <c r="B97" s="1" t="s">
        <v>624</v>
      </c>
      <c r="C97" s="1" t="s">
        <v>966</v>
      </c>
      <c r="D97" s="1" t="s">
        <v>967</v>
      </c>
      <c r="E97" s="3">
        <v>2015</v>
      </c>
      <c r="F97" s="11">
        <v>4.3</v>
      </c>
      <c r="G97" s="12">
        <v>141</v>
      </c>
      <c r="H97" s="5">
        <v>44.05</v>
      </c>
      <c r="I97" s="1" t="s">
        <v>21</v>
      </c>
      <c r="J97" s="3">
        <v>4</v>
      </c>
      <c r="K97" s="3">
        <v>3</v>
      </c>
    </row>
    <row r="98" spans="2:11" ht="20.5" customHeight="1" x14ac:dyDescent="0.35">
      <c r="B98" s="1" t="s">
        <v>63</v>
      </c>
      <c r="C98" s="1" t="s">
        <v>255</v>
      </c>
      <c r="D98" s="1" t="s">
        <v>331</v>
      </c>
      <c r="E98" s="3">
        <v>2015</v>
      </c>
      <c r="F98" s="11">
        <v>4.3</v>
      </c>
      <c r="G98" s="12">
        <v>299</v>
      </c>
      <c r="H98" s="5">
        <v>75</v>
      </c>
      <c r="I98" s="1" t="s">
        <v>181</v>
      </c>
      <c r="J98" s="3" t="s">
        <v>85</v>
      </c>
      <c r="K98" s="3" t="s">
        <v>85</v>
      </c>
    </row>
    <row r="99" spans="2:11" ht="20.5" customHeight="1" x14ac:dyDescent="0.35">
      <c r="B99" s="1" t="s">
        <v>63</v>
      </c>
      <c r="C99" s="1" t="s">
        <v>61</v>
      </c>
      <c r="D99" s="1" t="s">
        <v>21</v>
      </c>
      <c r="E99" s="3">
        <v>2017</v>
      </c>
      <c r="F99" s="11">
        <v>4.3</v>
      </c>
      <c r="G99" s="12">
        <v>3587</v>
      </c>
      <c r="H99" s="5">
        <v>66.75</v>
      </c>
      <c r="I99" s="1" t="s">
        <v>21</v>
      </c>
      <c r="J99" s="3" t="s">
        <v>85</v>
      </c>
      <c r="K99" s="3" t="s">
        <v>85</v>
      </c>
    </row>
    <row r="100" spans="2:11" ht="20.5" customHeight="1" x14ac:dyDescent="0.35">
      <c r="B100" s="1" t="s">
        <v>63</v>
      </c>
      <c r="C100" s="1" t="s">
        <v>61</v>
      </c>
      <c r="D100" s="1" t="s">
        <v>148</v>
      </c>
      <c r="E100" s="3">
        <v>2016</v>
      </c>
      <c r="F100" s="11">
        <v>4.4000000000000004</v>
      </c>
      <c r="G100" s="12">
        <v>506</v>
      </c>
      <c r="H100" s="5">
        <v>56.5</v>
      </c>
      <c r="I100" s="1" t="s">
        <v>6</v>
      </c>
      <c r="J100" s="3" t="s">
        <v>85</v>
      </c>
      <c r="K100" s="3" t="s">
        <v>85</v>
      </c>
    </row>
    <row r="101" spans="2:11" ht="20.5" customHeight="1" x14ac:dyDescent="0.35">
      <c r="B101" s="1" t="s">
        <v>63</v>
      </c>
      <c r="C101" s="1" t="s">
        <v>61</v>
      </c>
      <c r="D101" s="1" t="s">
        <v>21</v>
      </c>
      <c r="E101" s="3">
        <v>2018</v>
      </c>
      <c r="F101" s="11">
        <v>4.4000000000000004</v>
      </c>
      <c r="G101" s="12">
        <v>3095</v>
      </c>
      <c r="H101" s="5">
        <v>31.95</v>
      </c>
      <c r="I101" s="1" t="s">
        <v>21</v>
      </c>
      <c r="J101" s="3" t="s">
        <v>85</v>
      </c>
      <c r="K101" s="3" t="s">
        <v>85</v>
      </c>
    </row>
    <row r="102" spans="2:11" ht="20.5" customHeight="1" x14ac:dyDescent="0.35">
      <c r="B102" s="1" t="s">
        <v>63</v>
      </c>
      <c r="C102" s="1" t="s">
        <v>776</v>
      </c>
      <c r="D102" s="1" t="s">
        <v>777</v>
      </c>
      <c r="E102" s="3">
        <v>2017</v>
      </c>
      <c r="F102" s="11">
        <v>4.4000000000000004</v>
      </c>
      <c r="G102" s="12">
        <v>34</v>
      </c>
      <c r="H102" s="5">
        <v>24.5</v>
      </c>
      <c r="I102" s="1" t="s">
        <v>85</v>
      </c>
      <c r="J102" s="3" t="s">
        <v>85</v>
      </c>
      <c r="K102" s="3" t="s">
        <v>85</v>
      </c>
    </row>
    <row r="103" spans="2:11" ht="20.5" customHeight="1" x14ac:dyDescent="0.35">
      <c r="B103" s="1" t="s">
        <v>63</v>
      </c>
      <c r="C103" s="1" t="s">
        <v>558</v>
      </c>
      <c r="D103" s="1" t="s">
        <v>1273</v>
      </c>
      <c r="E103" s="3">
        <v>2018</v>
      </c>
      <c r="F103" s="11">
        <v>4.3</v>
      </c>
      <c r="G103" s="12">
        <v>26</v>
      </c>
      <c r="H103" s="5">
        <v>17.739999999999998</v>
      </c>
      <c r="I103" s="1" t="s">
        <v>85</v>
      </c>
      <c r="J103" s="3" t="s">
        <v>85</v>
      </c>
      <c r="K103" s="3" t="s">
        <v>85</v>
      </c>
    </row>
    <row r="104" spans="2:11" ht="20.5" customHeight="1" x14ac:dyDescent="0.35">
      <c r="B104" s="1" t="s">
        <v>63</v>
      </c>
      <c r="C104" s="1" t="s">
        <v>245</v>
      </c>
      <c r="D104" s="1" t="s">
        <v>1099</v>
      </c>
      <c r="E104" s="3">
        <v>2019</v>
      </c>
      <c r="F104" s="11">
        <v>4.3</v>
      </c>
      <c r="G104" s="12">
        <v>57</v>
      </c>
      <c r="H104" s="5">
        <v>13.65</v>
      </c>
      <c r="I104" s="1" t="s">
        <v>85</v>
      </c>
      <c r="J104" s="3" t="s">
        <v>85</v>
      </c>
      <c r="K104" s="3" t="s">
        <v>85</v>
      </c>
    </row>
    <row r="105" spans="2:11" ht="20.5" customHeight="1" x14ac:dyDescent="0.35">
      <c r="B105" s="1" t="s">
        <v>63</v>
      </c>
      <c r="C105" s="1" t="s">
        <v>501</v>
      </c>
      <c r="D105" s="1" t="s">
        <v>927</v>
      </c>
      <c r="E105" s="3">
        <v>2016</v>
      </c>
      <c r="F105" s="11">
        <v>4.3</v>
      </c>
      <c r="G105" s="12">
        <v>198</v>
      </c>
      <c r="H105" s="5">
        <v>21.4</v>
      </c>
      <c r="I105" s="1" t="s">
        <v>21</v>
      </c>
      <c r="J105" s="3">
        <v>4</v>
      </c>
      <c r="K105" s="3">
        <v>3</v>
      </c>
    </row>
    <row r="106" spans="2:11" ht="20.5" customHeight="1" x14ac:dyDescent="0.35">
      <c r="B106" s="1" t="s">
        <v>63</v>
      </c>
      <c r="C106" s="1" t="s">
        <v>501</v>
      </c>
      <c r="D106" s="1" t="s">
        <v>927</v>
      </c>
      <c r="E106" s="3">
        <v>2018</v>
      </c>
      <c r="F106" s="11">
        <v>4.3</v>
      </c>
      <c r="G106" s="12">
        <v>57</v>
      </c>
      <c r="H106" s="5">
        <v>21.95</v>
      </c>
      <c r="I106" s="1" t="s">
        <v>21</v>
      </c>
      <c r="J106" s="3">
        <v>4</v>
      </c>
      <c r="K106" s="3">
        <v>3</v>
      </c>
    </row>
    <row r="107" spans="2:11" ht="20.5" customHeight="1" x14ac:dyDescent="0.35">
      <c r="B107" s="1" t="s">
        <v>63</v>
      </c>
      <c r="C107" s="1" t="s">
        <v>36</v>
      </c>
      <c r="D107" s="1" t="s">
        <v>988</v>
      </c>
      <c r="E107" s="3">
        <v>2015</v>
      </c>
      <c r="F107" s="11">
        <v>4.3</v>
      </c>
      <c r="G107" s="12">
        <v>128</v>
      </c>
      <c r="H107" s="5">
        <v>23.44</v>
      </c>
      <c r="I107" s="1" t="s">
        <v>10</v>
      </c>
      <c r="J107" s="3">
        <v>5</v>
      </c>
      <c r="K107" s="3">
        <v>3</v>
      </c>
    </row>
    <row r="108" spans="2:11" ht="20.5" customHeight="1" x14ac:dyDescent="0.35">
      <c r="B108" s="1" t="s">
        <v>63</v>
      </c>
      <c r="C108" s="1" t="s">
        <v>159</v>
      </c>
      <c r="D108" s="1" t="s">
        <v>932</v>
      </c>
      <c r="E108" s="3">
        <v>2017</v>
      </c>
      <c r="F108" s="11">
        <v>4.3</v>
      </c>
      <c r="G108" s="12">
        <v>193</v>
      </c>
      <c r="H108" s="5">
        <v>24.5</v>
      </c>
      <c r="I108" s="1" t="s">
        <v>165</v>
      </c>
      <c r="J108" s="3">
        <v>3</v>
      </c>
      <c r="K108" s="3">
        <v>3</v>
      </c>
    </row>
    <row r="109" spans="2:11" ht="20.5" customHeight="1" x14ac:dyDescent="0.35">
      <c r="B109" s="1" t="s">
        <v>63</v>
      </c>
      <c r="C109" s="1" t="s">
        <v>1018</v>
      </c>
      <c r="D109" s="1" t="s">
        <v>1019</v>
      </c>
      <c r="E109" s="3">
        <v>2018</v>
      </c>
      <c r="F109" s="11">
        <v>4.3</v>
      </c>
      <c r="G109" s="12">
        <v>99</v>
      </c>
      <c r="H109" s="5">
        <v>24.9</v>
      </c>
      <c r="I109" s="1" t="s">
        <v>21</v>
      </c>
      <c r="J109" s="3">
        <v>4</v>
      </c>
      <c r="K109" s="3">
        <v>3</v>
      </c>
    </row>
    <row r="110" spans="2:11" ht="20.5" customHeight="1" x14ac:dyDescent="0.35">
      <c r="B110" s="1" t="s">
        <v>63</v>
      </c>
      <c r="C110" s="1" t="s">
        <v>163</v>
      </c>
      <c r="D110" s="1" t="s">
        <v>543</v>
      </c>
      <c r="E110" s="3">
        <v>2019</v>
      </c>
      <c r="F110" s="11">
        <v>4.4000000000000004</v>
      </c>
      <c r="G110" s="12">
        <v>219</v>
      </c>
      <c r="H110" s="5">
        <v>26.9</v>
      </c>
      <c r="I110" s="1" t="s">
        <v>165</v>
      </c>
      <c r="J110" s="3">
        <v>3</v>
      </c>
      <c r="K110" s="3">
        <v>3</v>
      </c>
    </row>
    <row r="111" spans="2:11" ht="20.5" customHeight="1" x14ac:dyDescent="0.35">
      <c r="B111" s="1" t="s">
        <v>63</v>
      </c>
      <c r="C111" s="1" t="s">
        <v>163</v>
      </c>
      <c r="D111" s="1" t="s">
        <v>543</v>
      </c>
      <c r="E111" s="3">
        <v>2018</v>
      </c>
      <c r="F111" s="11">
        <v>4.3</v>
      </c>
      <c r="G111" s="12">
        <v>885</v>
      </c>
      <c r="H111" s="5">
        <v>28.18</v>
      </c>
      <c r="I111" s="1" t="s">
        <v>165</v>
      </c>
      <c r="J111" s="3">
        <v>3</v>
      </c>
      <c r="K111" s="3">
        <v>3</v>
      </c>
    </row>
    <row r="112" spans="2:11" ht="20.5" customHeight="1" x14ac:dyDescent="0.35">
      <c r="B112" s="1" t="s">
        <v>63</v>
      </c>
      <c r="C112" s="1" t="s">
        <v>686</v>
      </c>
      <c r="D112" s="1" t="s">
        <v>941</v>
      </c>
      <c r="E112" s="3">
        <v>2017</v>
      </c>
      <c r="F112" s="11">
        <v>4.3</v>
      </c>
      <c r="G112" s="12">
        <v>174</v>
      </c>
      <c r="H112" s="5">
        <v>28.38</v>
      </c>
      <c r="I112" s="1" t="s">
        <v>6</v>
      </c>
      <c r="J112" s="3">
        <v>4</v>
      </c>
      <c r="K112" s="3">
        <v>2</v>
      </c>
    </row>
    <row r="113" spans="2:11" ht="20.5" customHeight="1" x14ac:dyDescent="0.35">
      <c r="B113" s="1" t="s">
        <v>63</v>
      </c>
      <c r="C113" s="1" t="s">
        <v>61</v>
      </c>
      <c r="D113" s="1" t="s">
        <v>21</v>
      </c>
      <c r="E113" s="3">
        <v>2019</v>
      </c>
      <c r="F113" s="11">
        <v>4.4000000000000004</v>
      </c>
      <c r="G113" s="12">
        <v>1701</v>
      </c>
      <c r="H113" s="5">
        <v>29.45</v>
      </c>
      <c r="I113" s="1" t="s">
        <v>21</v>
      </c>
      <c r="J113" s="3">
        <v>4</v>
      </c>
      <c r="K113" s="3">
        <v>3</v>
      </c>
    </row>
    <row r="114" spans="2:11" ht="20.5" customHeight="1" x14ac:dyDescent="0.35">
      <c r="B114" s="1" t="s">
        <v>63</v>
      </c>
      <c r="C114" s="1" t="s">
        <v>163</v>
      </c>
      <c r="D114" s="1" t="s">
        <v>543</v>
      </c>
      <c r="E114" s="3">
        <v>2015</v>
      </c>
      <c r="F114" s="11">
        <v>4.2</v>
      </c>
      <c r="G114" s="12">
        <v>769</v>
      </c>
      <c r="H114" s="5">
        <v>30</v>
      </c>
      <c r="I114" s="1" t="s">
        <v>165</v>
      </c>
      <c r="J114" s="3">
        <v>3</v>
      </c>
      <c r="K114" s="3">
        <v>3</v>
      </c>
    </row>
    <row r="115" spans="2:11" ht="20.5" customHeight="1" x14ac:dyDescent="0.35">
      <c r="B115" s="1" t="s">
        <v>63</v>
      </c>
      <c r="C115" s="1" t="s">
        <v>501</v>
      </c>
      <c r="D115" s="1" t="s">
        <v>502</v>
      </c>
      <c r="E115" s="3">
        <v>2018</v>
      </c>
      <c r="F115" s="11">
        <v>4.4000000000000004</v>
      </c>
      <c r="G115" s="12">
        <v>70</v>
      </c>
      <c r="H115" s="5">
        <v>31.94</v>
      </c>
      <c r="I115" s="1" t="s">
        <v>6</v>
      </c>
      <c r="J115" s="3">
        <v>4</v>
      </c>
      <c r="K115" s="3">
        <v>2</v>
      </c>
    </row>
    <row r="116" spans="2:11" ht="20.5" customHeight="1" x14ac:dyDescent="0.35">
      <c r="B116" s="1" t="s">
        <v>63</v>
      </c>
      <c r="C116" s="1" t="s">
        <v>501</v>
      </c>
      <c r="D116" s="1" t="s">
        <v>502</v>
      </c>
      <c r="E116" s="3">
        <v>2017</v>
      </c>
      <c r="F116" s="11">
        <v>4.4000000000000004</v>
      </c>
      <c r="G116" s="12">
        <v>54</v>
      </c>
      <c r="H116" s="5">
        <v>34.9</v>
      </c>
      <c r="I116" s="1" t="s">
        <v>6</v>
      </c>
      <c r="J116" s="3">
        <v>4</v>
      </c>
      <c r="K116" s="3">
        <v>2</v>
      </c>
    </row>
    <row r="117" spans="2:11" ht="20.5" customHeight="1" x14ac:dyDescent="0.35">
      <c r="B117" s="1" t="s">
        <v>63</v>
      </c>
      <c r="C117" s="1" t="s">
        <v>501</v>
      </c>
      <c r="D117" s="1" t="s">
        <v>502</v>
      </c>
      <c r="E117" s="3">
        <v>2015</v>
      </c>
      <c r="F117" s="11">
        <v>4.4000000000000004</v>
      </c>
      <c r="G117" s="12">
        <v>664</v>
      </c>
      <c r="H117" s="5">
        <v>35.75</v>
      </c>
      <c r="I117" s="1" t="s">
        <v>6</v>
      </c>
      <c r="J117" s="3">
        <v>4</v>
      </c>
      <c r="K117" s="3">
        <v>2</v>
      </c>
    </row>
    <row r="118" spans="2:11" ht="20.5" customHeight="1" x14ac:dyDescent="0.35">
      <c r="B118" s="1" t="s">
        <v>63</v>
      </c>
      <c r="C118" s="1" t="s">
        <v>884</v>
      </c>
      <c r="D118" s="1" t="s">
        <v>885</v>
      </c>
      <c r="E118" s="3">
        <v>2014</v>
      </c>
      <c r="F118" s="11">
        <v>4.3</v>
      </c>
      <c r="G118" s="12">
        <v>358</v>
      </c>
      <c r="H118" s="5">
        <v>35.85</v>
      </c>
      <c r="I118" s="1" t="s">
        <v>21</v>
      </c>
      <c r="J118" s="3">
        <v>4</v>
      </c>
      <c r="K118" s="3">
        <v>3</v>
      </c>
    </row>
    <row r="119" spans="2:11" ht="20.5" customHeight="1" x14ac:dyDescent="0.35">
      <c r="B119" s="1" t="s">
        <v>63</v>
      </c>
      <c r="C119" s="1" t="s">
        <v>501</v>
      </c>
      <c r="D119" s="1" t="s">
        <v>502</v>
      </c>
      <c r="E119" s="3">
        <v>2012</v>
      </c>
      <c r="F119" s="11">
        <v>4.2</v>
      </c>
      <c r="G119" s="12">
        <v>485</v>
      </c>
      <c r="H119" s="5">
        <v>36.97</v>
      </c>
      <c r="I119" s="1" t="s">
        <v>6</v>
      </c>
      <c r="J119" s="3">
        <v>4</v>
      </c>
      <c r="K119" s="3">
        <v>2</v>
      </c>
    </row>
    <row r="120" spans="2:11" ht="20.5" customHeight="1" x14ac:dyDescent="0.35">
      <c r="B120" s="1" t="s">
        <v>63</v>
      </c>
      <c r="C120" s="1" t="s">
        <v>884</v>
      </c>
      <c r="D120" s="1" t="s">
        <v>885</v>
      </c>
      <c r="E120" s="3">
        <v>2017</v>
      </c>
      <c r="F120" s="11">
        <v>4.3</v>
      </c>
      <c r="G120" s="12">
        <v>93</v>
      </c>
      <c r="H120" s="5">
        <v>37.49</v>
      </c>
      <c r="I120" s="1" t="s">
        <v>21</v>
      </c>
      <c r="J120" s="3">
        <v>4</v>
      </c>
      <c r="K120" s="3">
        <v>3</v>
      </c>
    </row>
    <row r="121" spans="2:11" ht="20.5" customHeight="1" x14ac:dyDescent="0.35">
      <c r="B121" s="1" t="s">
        <v>63</v>
      </c>
      <c r="C121" s="1" t="s">
        <v>884</v>
      </c>
      <c r="D121" s="1" t="s">
        <v>885</v>
      </c>
      <c r="E121" s="3">
        <v>2007</v>
      </c>
      <c r="F121" s="11">
        <v>4.2</v>
      </c>
      <c r="G121" s="12">
        <v>707</v>
      </c>
      <c r="H121" s="5">
        <v>37.5</v>
      </c>
      <c r="I121" s="1" t="s">
        <v>21</v>
      </c>
      <c r="J121" s="3">
        <v>4</v>
      </c>
      <c r="K121" s="3">
        <v>3</v>
      </c>
    </row>
    <row r="122" spans="2:11" ht="20.5" customHeight="1" x14ac:dyDescent="0.35">
      <c r="B122" s="1" t="s">
        <v>63</v>
      </c>
      <c r="C122" s="1" t="s">
        <v>686</v>
      </c>
      <c r="D122" s="1" t="s">
        <v>687</v>
      </c>
      <c r="E122" s="3">
        <v>2015</v>
      </c>
      <c r="F122" s="11">
        <v>4.4000000000000004</v>
      </c>
      <c r="G122" s="12">
        <v>59</v>
      </c>
      <c r="H122" s="5">
        <v>37.659999999999997</v>
      </c>
      <c r="I122" s="1" t="s">
        <v>6</v>
      </c>
      <c r="J122" s="3">
        <v>4</v>
      </c>
      <c r="K122" s="3">
        <v>2</v>
      </c>
    </row>
    <row r="123" spans="2:11" ht="20.5" customHeight="1" x14ac:dyDescent="0.35">
      <c r="B123" s="1" t="s">
        <v>63</v>
      </c>
      <c r="C123" s="1" t="s">
        <v>1043</v>
      </c>
      <c r="D123" s="1" t="s">
        <v>1138</v>
      </c>
      <c r="E123" s="3">
        <v>2013</v>
      </c>
      <c r="F123" s="11">
        <v>4.3</v>
      </c>
      <c r="G123" s="12">
        <v>45</v>
      </c>
      <c r="H123" s="5">
        <v>39.950000000000003</v>
      </c>
      <c r="I123" s="1" t="s">
        <v>21</v>
      </c>
      <c r="J123" s="3">
        <v>4</v>
      </c>
      <c r="K123" s="3">
        <v>3</v>
      </c>
    </row>
    <row r="124" spans="2:11" ht="20.5" customHeight="1" x14ac:dyDescent="0.35">
      <c r="B124" s="1" t="s">
        <v>63</v>
      </c>
      <c r="C124" s="1" t="s">
        <v>818</v>
      </c>
      <c r="D124" s="1" t="s">
        <v>819</v>
      </c>
      <c r="E124" s="3">
        <v>2005</v>
      </c>
      <c r="F124" s="11">
        <v>4.4000000000000004</v>
      </c>
      <c r="G124" s="12">
        <v>27</v>
      </c>
      <c r="H124" s="5">
        <v>40.200000000000003</v>
      </c>
      <c r="I124" s="1" t="s">
        <v>6</v>
      </c>
      <c r="J124" s="3">
        <v>4</v>
      </c>
      <c r="K124" s="3">
        <v>2</v>
      </c>
    </row>
    <row r="125" spans="2:11" ht="20.5" customHeight="1" x14ac:dyDescent="0.35">
      <c r="B125" s="1" t="s">
        <v>63</v>
      </c>
      <c r="C125" s="1" t="s">
        <v>152</v>
      </c>
      <c r="D125" s="1" t="s">
        <v>1072</v>
      </c>
      <c r="E125" s="3">
        <v>2018</v>
      </c>
      <c r="F125" s="11">
        <v>4.3</v>
      </c>
      <c r="G125" s="12">
        <v>71</v>
      </c>
      <c r="H125" s="5">
        <v>40.5</v>
      </c>
      <c r="I125" s="1" t="s">
        <v>165</v>
      </c>
      <c r="J125" s="3">
        <v>3</v>
      </c>
      <c r="K125" s="3">
        <v>3</v>
      </c>
    </row>
    <row r="126" spans="2:11" ht="20.5" customHeight="1" x14ac:dyDescent="0.35">
      <c r="B126" s="1" t="s">
        <v>63</v>
      </c>
      <c r="C126" s="1" t="s">
        <v>884</v>
      </c>
      <c r="D126" s="1" t="s">
        <v>885</v>
      </c>
      <c r="E126" s="3">
        <v>2010</v>
      </c>
      <c r="F126" s="11">
        <v>4.2</v>
      </c>
      <c r="G126" s="12">
        <v>900</v>
      </c>
      <c r="H126" s="5">
        <v>40.76</v>
      </c>
      <c r="I126" s="1" t="s">
        <v>21</v>
      </c>
      <c r="J126" s="3">
        <v>4</v>
      </c>
      <c r="K126" s="3">
        <v>3</v>
      </c>
    </row>
    <row r="127" spans="2:11" ht="20.5" customHeight="1" x14ac:dyDescent="0.35">
      <c r="B127" s="1" t="s">
        <v>63</v>
      </c>
      <c r="C127" s="1" t="s">
        <v>163</v>
      </c>
      <c r="D127" s="1" t="s">
        <v>543</v>
      </c>
      <c r="E127" s="3">
        <v>2017</v>
      </c>
      <c r="F127" s="11">
        <v>4.3</v>
      </c>
      <c r="G127" s="12">
        <v>449</v>
      </c>
      <c r="H127" s="5">
        <v>42</v>
      </c>
      <c r="I127" s="1" t="s">
        <v>165</v>
      </c>
      <c r="J127" s="3">
        <v>3</v>
      </c>
      <c r="K127" s="3">
        <v>3</v>
      </c>
    </row>
    <row r="128" spans="2:11" ht="20.5" customHeight="1" x14ac:dyDescent="0.35">
      <c r="B128" s="1" t="s">
        <v>63</v>
      </c>
      <c r="C128" s="1" t="s">
        <v>163</v>
      </c>
      <c r="D128" s="1" t="s">
        <v>543</v>
      </c>
      <c r="E128" s="3">
        <v>2016</v>
      </c>
      <c r="F128" s="11">
        <v>4.3</v>
      </c>
      <c r="G128" s="12">
        <v>1181</v>
      </c>
      <c r="H128" s="5">
        <v>49</v>
      </c>
      <c r="I128" s="1" t="s">
        <v>165</v>
      </c>
      <c r="J128" s="3">
        <v>3</v>
      </c>
      <c r="K128" s="3">
        <v>3</v>
      </c>
    </row>
    <row r="129" spans="2:11" ht="20.5" customHeight="1" x14ac:dyDescent="0.35">
      <c r="B129" s="1" t="s">
        <v>63</v>
      </c>
      <c r="C129" s="1" t="s">
        <v>163</v>
      </c>
      <c r="D129" s="1" t="s">
        <v>164</v>
      </c>
      <c r="E129" s="3">
        <v>2018</v>
      </c>
      <c r="F129" s="11">
        <v>4.5999999999999996</v>
      </c>
      <c r="G129" s="12">
        <v>107</v>
      </c>
      <c r="H129" s="5">
        <v>50.51</v>
      </c>
      <c r="I129" s="1" t="s">
        <v>165</v>
      </c>
      <c r="J129" s="3">
        <v>3</v>
      </c>
      <c r="K129" s="3">
        <v>3</v>
      </c>
    </row>
    <row r="130" spans="2:11" ht="20.5" customHeight="1" x14ac:dyDescent="0.35">
      <c r="B130" s="1" t="s">
        <v>63</v>
      </c>
      <c r="C130" s="1" t="s">
        <v>61</v>
      </c>
      <c r="D130" s="1" t="s">
        <v>21</v>
      </c>
      <c r="E130" s="3">
        <v>2008</v>
      </c>
      <c r="F130" s="11">
        <v>4.2</v>
      </c>
      <c r="G130" s="12">
        <v>622</v>
      </c>
      <c r="H130" s="5">
        <v>55</v>
      </c>
      <c r="I130" s="1" t="s">
        <v>21</v>
      </c>
      <c r="J130" s="3">
        <v>4</v>
      </c>
      <c r="K130" s="3">
        <v>3</v>
      </c>
    </row>
    <row r="131" spans="2:11" ht="20.5" customHeight="1" x14ac:dyDescent="0.35">
      <c r="B131" s="1" t="s">
        <v>63</v>
      </c>
      <c r="C131" s="1" t="s">
        <v>61</v>
      </c>
      <c r="D131" s="1" t="s">
        <v>148</v>
      </c>
      <c r="E131" s="3">
        <v>2017</v>
      </c>
      <c r="F131" s="11">
        <v>4.5</v>
      </c>
      <c r="G131" s="12">
        <v>318</v>
      </c>
      <c r="H131" s="5">
        <v>56.5</v>
      </c>
      <c r="I131" s="1" t="s">
        <v>6</v>
      </c>
      <c r="J131" s="3">
        <v>4</v>
      </c>
      <c r="K131" s="3">
        <v>2</v>
      </c>
    </row>
    <row r="132" spans="2:11" ht="20.5" customHeight="1" x14ac:dyDescent="0.35">
      <c r="B132" s="1" t="s">
        <v>63</v>
      </c>
      <c r="C132" s="1" t="s">
        <v>61</v>
      </c>
      <c r="D132" s="1" t="s">
        <v>21</v>
      </c>
      <c r="E132" s="3">
        <v>2011</v>
      </c>
      <c r="F132" s="11">
        <v>4.2</v>
      </c>
      <c r="G132" s="12">
        <v>2820</v>
      </c>
      <c r="H132" s="5">
        <v>58.26</v>
      </c>
      <c r="I132" s="1" t="s">
        <v>21</v>
      </c>
      <c r="J132" s="3">
        <v>4</v>
      </c>
      <c r="K132" s="3">
        <v>3</v>
      </c>
    </row>
    <row r="133" spans="2:11" ht="20.5" customHeight="1" x14ac:dyDescent="0.35">
      <c r="B133" s="1" t="s">
        <v>63</v>
      </c>
      <c r="C133" s="1" t="s">
        <v>61</v>
      </c>
      <c r="D133" s="1" t="s">
        <v>148</v>
      </c>
      <c r="E133" s="3">
        <v>2018</v>
      </c>
      <c r="F133" s="11">
        <v>4.5999999999999996</v>
      </c>
      <c r="G133" s="12">
        <v>136</v>
      </c>
      <c r="H133" s="5">
        <v>58.9</v>
      </c>
      <c r="I133" s="1" t="s">
        <v>6</v>
      </c>
      <c r="J133" s="3">
        <v>4</v>
      </c>
      <c r="K133" s="3">
        <v>2</v>
      </c>
    </row>
    <row r="134" spans="2:11" ht="20.5" customHeight="1" x14ac:dyDescent="0.35">
      <c r="B134" s="1" t="s">
        <v>63</v>
      </c>
      <c r="C134" s="1" t="s">
        <v>61</v>
      </c>
      <c r="D134" s="1" t="s">
        <v>148</v>
      </c>
      <c r="E134" s="3">
        <v>2015</v>
      </c>
      <c r="F134" s="11">
        <v>4.4000000000000004</v>
      </c>
      <c r="G134" s="12">
        <v>995</v>
      </c>
      <c r="H134" s="5">
        <v>60.95</v>
      </c>
      <c r="I134" s="1" t="s">
        <v>6</v>
      </c>
      <c r="J134" s="3">
        <v>4</v>
      </c>
      <c r="K134" s="3">
        <v>2</v>
      </c>
    </row>
    <row r="135" spans="2:11" ht="20.5" customHeight="1" x14ac:dyDescent="0.35">
      <c r="B135" s="1" t="s">
        <v>63</v>
      </c>
      <c r="C135" s="1" t="s">
        <v>61</v>
      </c>
      <c r="D135" s="1" t="s">
        <v>62</v>
      </c>
      <c r="E135" s="3">
        <v>2017</v>
      </c>
      <c r="F135" s="11">
        <v>4.7</v>
      </c>
      <c r="G135" s="12">
        <v>251</v>
      </c>
      <c r="H135" s="5">
        <v>66.069999999999993</v>
      </c>
      <c r="I135" s="1" t="s">
        <v>6</v>
      </c>
      <c r="J135" s="3">
        <v>4</v>
      </c>
      <c r="K135" s="3">
        <v>2</v>
      </c>
    </row>
    <row r="136" spans="2:11" ht="20.5" customHeight="1" x14ac:dyDescent="0.35">
      <c r="B136" s="1" t="s">
        <v>63</v>
      </c>
      <c r="C136" s="1" t="s">
        <v>1160</v>
      </c>
      <c r="D136" s="1" t="s">
        <v>1161</v>
      </c>
      <c r="E136" s="3">
        <v>2016</v>
      </c>
      <c r="F136" s="11">
        <v>4.3</v>
      </c>
      <c r="G136" s="12">
        <v>40</v>
      </c>
      <c r="H136" s="5">
        <v>67.95</v>
      </c>
      <c r="I136" s="1" t="s">
        <v>78</v>
      </c>
      <c r="J136" s="3">
        <v>5</v>
      </c>
      <c r="K136" s="3">
        <v>3</v>
      </c>
    </row>
    <row r="137" spans="2:11" ht="20.5" customHeight="1" x14ac:dyDescent="0.35">
      <c r="B137" s="1" t="s">
        <v>63</v>
      </c>
      <c r="C137" s="1" t="s">
        <v>255</v>
      </c>
      <c r="D137" s="1" t="s">
        <v>331</v>
      </c>
      <c r="E137" s="3">
        <v>2016</v>
      </c>
      <c r="F137" s="11">
        <v>4.5</v>
      </c>
      <c r="G137" s="12">
        <v>186</v>
      </c>
      <c r="H137" s="5">
        <v>71.849999999999994</v>
      </c>
      <c r="I137" s="1" t="s">
        <v>181</v>
      </c>
      <c r="J137" s="3">
        <v>4</v>
      </c>
      <c r="K137" s="3">
        <v>3</v>
      </c>
    </row>
    <row r="138" spans="2:11" ht="20.5" customHeight="1" x14ac:dyDescent="0.35">
      <c r="B138" s="1" t="s">
        <v>63</v>
      </c>
      <c r="C138" s="1" t="s">
        <v>255</v>
      </c>
      <c r="D138" s="1" t="s">
        <v>331</v>
      </c>
      <c r="E138" s="3">
        <v>2009</v>
      </c>
      <c r="F138" s="11">
        <v>4.5</v>
      </c>
      <c r="G138" s="12">
        <v>132</v>
      </c>
      <c r="H138" s="5">
        <v>73.599999999999994</v>
      </c>
      <c r="I138" s="1" t="s">
        <v>181</v>
      </c>
      <c r="J138" s="3">
        <v>4</v>
      </c>
      <c r="K138" s="3">
        <v>3</v>
      </c>
    </row>
    <row r="139" spans="2:11" ht="20.5" customHeight="1" x14ac:dyDescent="0.35">
      <c r="B139" s="1" t="s">
        <v>63</v>
      </c>
      <c r="C139" s="1" t="s">
        <v>438</v>
      </c>
      <c r="D139" s="1" t="s">
        <v>439</v>
      </c>
      <c r="E139" s="3">
        <v>2017</v>
      </c>
      <c r="F139" s="11">
        <v>4.3</v>
      </c>
      <c r="G139" s="12">
        <v>28</v>
      </c>
      <c r="H139" s="5">
        <v>74.900000000000006</v>
      </c>
      <c r="I139" s="1" t="s">
        <v>21</v>
      </c>
      <c r="J139" s="3">
        <v>4</v>
      </c>
      <c r="K139" s="3">
        <v>3</v>
      </c>
    </row>
    <row r="140" spans="2:11" ht="20.5" customHeight="1" x14ac:dyDescent="0.35">
      <c r="B140" s="1" t="s">
        <v>63</v>
      </c>
      <c r="C140" s="1" t="s">
        <v>61</v>
      </c>
      <c r="D140" s="1" t="s">
        <v>62</v>
      </c>
      <c r="E140" s="3">
        <v>2019</v>
      </c>
      <c r="F140" s="11">
        <v>4.7</v>
      </c>
      <c r="G140" s="12">
        <v>33</v>
      </c>
      <c r="H140" s="5">
        <v>86.9</v>
      </c>
      <c r="I140" s="1" t="s">
        <v>6</v>
      </c>
      <c r="J140" s="3">
        <v>4</v>
      </c>
      <c r="K140" s="3">
        <v>2</v>
      </c>
    </row>
    <row r="141" spans="2:11" ht="20.5" customHeight="1" x14ac:dyDescent="0.35">
      <c r="B141" s="1" t="s">
        <v>63</v>
      </c>
      <c r="C141" s="1" t="s">
        <v>61</v>
      </c>
      <c r="D141" s="1" t="s">
        <v>62</v>
      </c>
      <c r="E141" s="3">
        <v>2018</v>
      </c>
      <c r="F141" s="11">
        <v>4.5999999999999996</v>
      </c>
      <c r="G141" s="12">
        <v>128</v>
      </c>
      <c r="H141" s="5">
        <v>88.05</v>
      </c>
      <c r="I141" s="1" t="s">
        <v>6</v>
      </c>
      <c r="J141" s="3">
        <v>4</v>
      </c>
      <c r="K141" s="3">
        <v>2</v>
      </c>
    </row>
    <row r="142" spans="2:11" ht="20.5" customHeight="1" x14ac:dyDescent="0.35">
      <c r="B142" s="1" t="s">
        <v>63</v>
      </c>
      <c r="C142" s="1" t="s">
        <v>438</v>
      </c>
      <c r="D142" s="1" t="s">
        <v>439</v>
      </c>
      <c r="E142" s="3">
        <v>2016</v>
      </c>
      <c r="F142" s="11">
        <v>4.5</v>
      </c>
      <c r="G142" s="12">
        <v>32</v>
      </c>
      <c r="H142" s="5">
        <v>89</v>
      </c>
      <c r="I142" s="1" t="s">
        <v>21</v>
      </c>
      <c r="J142" s="3">
        <v>4</v>
      </c>
      <c r="K142" s="3">
        <v>3</v>
      </c>
    </row>
    <row r="143" spans="2:11" ht="20.5" customHeight="1" x14ac:dyDescent="0.35">
      <c r="B143" s="1" t="s">
        <v>63</v>
      </c>
      <c r="C143" s="1" t="s">
        <v>61</v>
      </c>
      <c r="D143" s="1" t="s">
        <v>62</v>
      </c>
      <c r="E143" s="3">
        <v>2016</v>
      </c>
      <c r="F143" s="11">
        <v>4.5999999999999996</v>
      </c>
      <c r="G143" s="12">
        <v>304</v>
      </c>
      <c r="H143" s="5">
        <v>89</v>
      </c>
      <c r="I143" s="1" t="s">
        <v>6</v>
      </c>
      <c r="J143" s="3">
        <v>4</v>
      </c>
      <c r="K143" s="3">
        <v>2</v>
      </c>
    </row>
    <row r="144" spans="2:11" ht="20.5" customHeight="1" x14ac:dyDescent="0.35">
      <c r="B144" s="1" t="s">
        <v>63</v>
      </c>
      <c r="C144" s="1" t="s">
        <v>61</v>
      </c>
      <c r="D144" s="1" t="s">
        <v>62</v>
      </c>
      <c r="E144" s="3">
        <v>2015</v>
      </c>
      <c r="F144" s="11">
        <v>4.5999999999999996</v>
      </c>
      <c r="G144" s="12">
        <v>313</v>
      </c>
      <c r="H144" s="5">
        <v>94.95</v>
      </c>
      <c r="I144" s="1" t="s">
        <v>6</v>
      </c>
      <c r="J144" s="3">
        <v>4</v>
      </c>
      <c r="K144" s="3">
        <v>2</v>
      </c>
    </row>
    <row r="145" spans="2:11" ht="20.5" customHeight="1" x14ac:dyDescent="0.35">
      <c r="B145" s="1" t="s">
        <v>63</v>
      </c>
      <c r="C145" s="1" t="s">
        <v>1160</v>
      </c>
      <c r="D145" s="1" t="s">
        <v>1271</v>
      </c>
      <c r="E145" s="3">
        <v>2018</v>
      </c>
      <c r="F145" s="11">
        <v>4.3</v>
      </c>
      <c r="G145" s="12">
        <v>26</v>
      </c>
      <c r="H145" s="5">
        <v>97.07</v>
      </c>
      <c r="I145" s="1" t="s">
        <v>78</v>
      </c>
      <c r="J145" s="3">
        <v>5</v>
      </c>
      <c r="K145" s="3">
        <v>3</v>
      </c>
    </row>
    <row r="146" spans="2:11" ht="20.5" customHeight="1" x14ac:dyDescent="0.35">
      <c r="B146" s="1" t="s">
        <v>63</v>
      </c>
      <c r="C146" s="1" t="s">
        <v>163</v>
      </c>
      <c r="D146" s="1" t="s">
        <v>164</v>
      </c>
      <c r="E146" s="3">
        <v>2016</v>
      </c>
      <c r="F146" s="11">
        <v>4.5</v>
      </c>
      <c r="G146" s="12">
        <v>162</v>
      </c>
      <c r="H146" s="5">
        <v>144.78</v>
      </c>
      <c r="I146" s="1" t="s">
        <v>165</v>
      </c>
      <c r="J146" s="3">
        <v>3</v>
      </c>
      <c r="K146" s="3">
        <v>3</v>
      </c>
    </row>
    <row r="147" spans="2:11" ht="20.5" customHeight="1" x14ac:dyDescent="0.35">
      <c r="B147" s="1" t="s">
        <v>63</v>
      </c>
      <c r="C147" s="1" t="s">
        <v>61</v>
      </c>
      <c r="D147" s="1" t="s">
        <v>148</v>
      </c>
      <c r="E147" s="3">
        <v>2014</v>
      </c>
      <c r="F147" s="11">
        <v>4.4000000000000004</v>
      </c>
      <c r="G147" s="12">
        <v>1064</v>
      </c>
      <c r="H147" s="5">
        <v>178</v>
      </c>
      <c r="I147" s="1" t="s">
        <v>6</v>
      </c>
      <c r="J147" s="3">
        <v>4</v>
      </c>
      <c r="K147" s="3">
        <v>2</v>
      </c>
    </row>
    <row r="148" spans="2:11" ht="20.5" customHeight="1" x14ac:dyDescent="0.35">
      <c r="B148" s="1" t="s">
        <v>274</v>
      </c>
      <c r="C148" s="1" t="s">
        <v>1040</v>
      </c>
      <c r="D148" s="1" t="s">
        <v>1041</v>
      </c>
      <c r="E148" s="3">
        <v>2015</v>
      </c>
      <c r="F148" s="11">
        <v>4.3</v>
      </c>
      <c r="G148" s="12">
        <v>83</v>
      </c>
      <c r="H148" s="5">
        <v>88</v>
      </c>
      <c r="I148" s="1" t="s">
        <v>85</v>
      </c>
      <c r="J148" s="3" t="s">
        <v>85</v>
      </c>
      <c r="K148" s="3" t="s">
        <v>85</v>
      </c>
    </row>
    <row r="149" spans="2:11" ht="20.5" customHeight="1" x14ac:dyDescent="0.35">
      <c r="B149" s="1" t="s">
        <v>274</v>
      </c>
      <c r="C149" s="1" t="s">
        <v>146</v>
      </c>
      <c r="D149" s="1" t="s">
        <v>1285</v>
      </c>
      <c r="E149" s="3">
        <v>2017</v>
      </c>
      <c r="F149" s="11">
        <v>4.3</v>
      </c>
      <c r="G149" s="12">
        <v>25</v>
      </c>
      <c r="H149" s="5">
        <v>56.95</v>
      </c>
      <c r="I149" s="1" t="s">
        <v>85</v>
      </c>
      <c r="J149" s="3" t="s">
        <v>85</v>
      </c>
      <c r="K149" s="3" t="s">
        <v>85</v>
      </c>
    </row>
    <row r="150" spans="2:11" ht="20.5" customHeight="1" x14ac:dyDescent="0.35">
      <c r="B150" s="1" t="s">
        <v>274</v>
      </c>
      <c r="C150" s="1" t="s">
        <v>1040</v>
      </c>
      <c r="D150" s="1" t="s">
        <v>1041</v>
      </c>
      <c r="E150" s="3">
        <v>2016</v>
      </c>
      <c r="F150" s="11">
        <v>4.3</v>
      </c>
      <c r="G150" s="12">
        <v>80</v>
      </c>
      <c r="H150" s="5">
        <v>34.5</v>
      </c>
      <c r="I150" s="1" t="s">
        <v>85</v>
      </c>
      <c r="J150" s="3" t="s">
        <v>85</v>
      </c>
      <c r="K150" s="3" t="s">
        <v>85</v>
      </c>
    </row>
    <row r="151" spans="2:11" ht="20.5" customHeight="1" x14ac:dyDescent="0.35">
      <c r="B151" s="1" t="s">
        <v>274</v>
      </c>
      <c r="C151" s="1" t="s">
        <v>1097</v>
      </c>
      <c r="D151" s="1" t="s">
        <v>1098</v>
      </c>
      <c r="E151" s="3" t="s">
        <v>24</v>
      </c>
      <c r="F151" s="11">
        <v>4.3</v>
      </c>
      <c r="G151" s="12">
        <v>57</v>
      </c>
      <c r="H151" s="5">
        <v>27.11</v>
      </c>
      <c r="I151" s="1" t="s">
        <v>85</v>
      </c>
      <c r="J151" s="3" t="s">
        <v>85</v>
      </c>
      <c r="K151" s="3" t="s">
        <v>85</v>
      </c>
    </row>
    <row r="152" spans="2:11" ht="20.5" customHeight="1" x14ac:dyDescent="0.35">
      <c r="B152" s="1" t="s">
        <v>274</v>
      </c>
      <c r="C152" s="1" t="s">
        <v>196</v>
      </c>
      <c r="D152" s="1" t="s">
        <v>1195</v>
      </c>
      <c r="E152" s="3">
        <v>2017</v>
      </c>
      <c r="F152" s="11">
        <v>4.3</v>
      </c>
      <c r="G152" s="12">
        <v>35</v>
      </c>
      <c r="H152" s="5">
        <v>18.579999999999998</v>
      </c>
      <c r="I152" s="1" t="s">
        <v>85</v>
      </c>
      <c r="J152" s="3" t="s">
        <v>85</v>
      </c>
      <c r="K152" s="3" t="s">
        <v>85</v>
      </c>
    </row>
    <row r="153" spans="2:11" ht="20.5" customHeight="1" x14ac:dyDescent="0.35">
      <c r="B153" s="1" t="s">
        <v>274</v>
      </c>
      <c r="C153" s="1" t="s">
        <v>321</v>
      </c>
      <c r="D153" s="1" t="s">
        <v>832</v>
      </c>
      <c r="E153" s="3">
        <v>2019</v>
      </c>
      <c r="F153" s="11">
        <v>4.3</v>
      </c>
      <c r="G153" s="12">
        <v>7401</v>
      </c>
      <c r="H153" s="5">
        <v>6.95</v>
      </c>
      <c r="I153" s="1" t="s">
        <v>85</v>
      </c>
      <c r="J153" s="3" t="s">
        <v>85</v>
      </c>
      <c r="K153" s="3" t="s">
        <v>85</v>
      </c>
    </row>
    <row r="154" spans="2:11" ht="20.5" customHeight="1" x14ac:dyDescent="0.35">
      <c r="B154" s="1" t="s">
        <v>274</v>
      </c>
      <c r="C154" s="1" t="s">
        <v>425</v>
      </c>
      <c r="D154" s="1" t="s">
        <v>1</v>
      </c>
      <c r="E154" s="3">
        <v>2014</v>
      </c>
      <c r="F154" s="11">
        <v>4.3</v>
      </c>
      <c r="G154" s="12">
        <v>190</v>
      </c>
      <c r="H154" s="5">
        <v>36.5</v>
      </c>
      <c r="I154" s="1" t="s">
        <v>21</v>
      </c>
      <c r="J154" s="3">
        <v>4</v>
      </c>
      <c r="K154" s="3">
        <v>3</v>
      </c>
    </row>
    <row r="155" spans="2:11" ht="20.5" customHeight="1" x14ac:dyDescent="0.35">
      <c r="B155" s="1" t="s">
        <v>274</v>
      </c>
      <c r="C155" s="1" t="s">
        <v>425</v>
      </c>
      <c r="D155" s="1" t="s">
        <v>1</v>
      </c>
      <c r="E155" s="3">
        <v>2015</v>
      </c>
      <c r="F155" s="11">
        <v>4.3</v>
      </c>
      <c r="G155" s="12">
        <v>184</v>
      </c>
      <c r="H155" s="5">
        <v>56.92</v>
      </c>
      <c r="I155" s="1" t="s">
        <v>21</v>
      </c>
      <c r="J155" s="3">
        <v>4</v>
      </c>
      <c r="K155" s="3">
        <v>3</v>
      </c>
    </row>
    <row r="156" spans="2:11" ht="20.5" customHeight="1" x14ac:dyDescent="0.35">
      <c r="B156" s="1" t="s">
        <v>274</v>
      </c>
      <c r="C156" s="1" t="s">
        <v>425</v>
      </c>
      <c r="D156" s="1" t="s">
        <v>426</v>
      </c>
      <c r="E156" s="3">
        <v>2015</v>
      </c>
      <c r="F156" s="11">
        <v>4.5</v>
      </c>
      <c r="G156" s="12">
        <v>40</v>
      </c>
      <c r="H156" s="5">
        <v>93.51</v>
      </c>
      <c r="I156" s="1" t="s">
        <v>21</v>
      </c>
      <c r="J156" s="3">
        <v>4</v>
      </c>
      <c r="K156" s="3">
        <v>3</v>
      </c>
    </row>
    <row r="157" spans="2:11" ht="20.5" customHeight="1" x14ac:dyDescent="0.35">
      <c r="B157" s="1" t="s">
        <v>274</v>
      </c>
      <c r="C157" s="1" t="s">
        <v>90</v>
      </c>
      <c r="D157" s="1" t="s">
        <v>273</v>
      </c>
      <c r="E157" s="3">
        <v>2004</v>
      </c>
      <c r="F157" s="11">
        <v>4.5999999999999996</v>
      </c>
      <c r="G157" s="12">
        <v>25</v>
      </c>
      <c r="H157" s="5">
        <v>130</v>
      </c>
      <c r="I157" s="1" t="s">
        <v>275</v>
      </c>
      <c r="J157" s="3">
        <v>2</v>
      </c>
      <c r="K157" s="3">
        <v>3</v>
      </c>
    </row>
    <row r="158" spans="2:11" ht="20.5" customHeight="1" x14ac:dyDescent="0.35">
      <c r="B158" s="1" t="s">
        <v>92</v>
      </c>
      <c r="C158" s="1" t="s">
        <v>411</v>
      </c>
      <c r="D158" s="1" t="s">
        <v>412</v>
      </c>
      <c r="E158" s="3">
        <v>2006</v>
      </c>
      <c r="F158" s="11">
        <v>4.3</v>
      </c>
      <c r="G158" s="12">
        <v>155</v>
      </c>
      <c r="H158" s="5">
        <v>87.39</v>
      </c>
      <c r="I158" s="1" t="s">
        <v>92</v>
      </c>
      <c r="J158" s="3" t="s">
        <v>85</v>
      </c>
      <c r="K158" s="3" t="s">
        <v>85</v>
      </c>
    </row>
    <row r="159" spans="2:11" ht="20.5" customHeight="1" x14ac:dyDescent="0.35">
      <c r="B159" s="1" t="s">
        <v>92</v>
      </c>
      <c r="C159" s="1" t="s">
        <v>695</v>
      </c>
      <c r="D159" s="1" t="s">
        <v>717</v>
      </c>
      <c r="E159" s="3">
        <v>2008</v>
      </c>
      <c r="F159" s="11">
        <v>4.3</v>
      </c>
      <c r="G159" s="12">
        <v>81</v>
      </c>
      <c r="H159" s="5">
        <v>62.9</v>
      </c>
      <c r="I159" s="1" t="s">
        <v>92</v>
      </c>
      <c r="J159" s="3" t="s">
        <v>85</v>
      </c>
      <c r="K159" s="3" t="s">
        <v>85</v>
      </c>
    </row>
    <row r="160" spans="2:11" ht="20.5" customHeight="1" x14ac:dyDescent="0.35">
      <c r="B160" s="1" t="s">
        <v>92</v>
      </c>
      <c r="C160" s="1" t="s">
        <v>90</v>
      </c>
      <c r="D160" s="1" t="s">
        <v>560</v>
      </c>
      <c r="E160" s="3">
        <v>2013</v>
      </c>
      <c r="F160" s="11">
        <v>4.3</v>
      </c>
      <c r="G160" s="12">
        <v>149</v>
      </c>
      <c r="H160" s="5">
        <v>44.41</v>
      </c>
      <c r="I160" s="1" t="s">
        <v>92</v>
      </c>
      <c r="J160" s="3" t="s">
        <v>85</v>
      </c>
      <c r="K160" s="3" t="s">
        <v>85</v>
      </c>
    </row>
    <row r="161" spans="2:11" ht="20.5" customHeight="1" x14ac:dyDescent="0.35">
      <c r="B161" s="1" t="s">
        <v>92</v>
      </c>
      <c r="C161" s="1" t="s">
        <v>1052</v>
      </c>
      <c r="D161" s="1" t="s">
        <v>1053</v>
      </c>
      <c r="E161" s="3">
        <v>2017</v>
      </c>
      <c r="F161" s="11">
        <v>4.3</v>
      </c>
      <c r="G161" s="12">
        <v>80</v>
      </c>
      <c r="H161" s="5">
        <v>24.1</v>
      </c>
      <c r="I161" s="1" t="s">
        <v>92</v>
      </c>
      <c r="J161" s="3" t="s">
        <v>85</v>
      </c>
      <c r="K161" s="3" t="s">
        <v>85</v>
      </c>
    </row>
    <row r="162" spans="2:11" ht="20.5" customHeight="1" x14ac:dyDescent="0.35">
      <c r="B162" s="1" t="s">
        <v>92</v>
      </c>
      <c r="C162" s="1" t="s">
        <v>739</v>
      </c>
      <c r="D162" s="1" t="s">
        <v>740</v>
      </c>
      <c r="E162" s="3">
        <v>2019</v>
      </c>
      <c r="F162" s="11">
        <v>4.4000000000000004</v>
      </c>
      <c r="G162" s="12">
        <v>43</v>
      </c>
      <c r="H162" s="5">
        <v>7.89</v>
      </c>
      <c r="I162" s="1" t="s">
        <v>92</v>
      </c>
      <c r="J162" s="3">
        <v>2</v>
      </c>
      <c r="K162" s="3">
        <v>3</v>
      </c>
    </row>
    <row r="163" spans="2:11" ht="20.5" customHeight="1" x14ac:dyDescent="0.35">
      <c r="B163" s="1" t="s">
        <v>92</v>
      </c>
      <c r="C163" s="1" t="s">
        <v>1268</v>
      </c>
      <c r="D163" s="1" t="s">
        <v>1269</v>
      </c>
      <c r="E163" s="3">
        <v>2016</v>
      </c>
      <c r="F163" s="11">
        <v>4.3</v>
      </c>
      <c r="G163" s="12">
        <v>27</v>
      </c>
      <c r="H163" s="5">
        <v>18.5</v>
      </c>
      <c r="I163" s="1" t="s">
        <v>92</v>
      </c>
      <c r="J163" s="3">
        <v>2</v>
      </c>
      <c r="K163" s="3">
        <v>3</v>
      </c>
    </row>
    <row r="164" spans="2:11" ht="20.5" customHeight="1" x14ac:dyDescent="0.35">
      <c r="B164" s="1" t="s">
        <v>92</v>
      </c>
      <c r="C164" s="1" t="s">
        <v>90</v>
      </c>
      <c r="D164" s="1" t="s">
        <v>1328</v>
      </c>
      <c r="E164" s="3">
        <v>2016</v>
      </c>
      <c r="F164" s="11">
        <v>4.2</v>
      </c>
      <c r="G164" s="12">
        <v>611</v>
      </c>
      <c r="H164" s="5">
        <v>21.8</v>
      </c>
      <c r="I164" s="1" t="s">
        <v>92</v>
      </c>
      <c r="J164" s="3">
        <v>2</v>
      </c>
      <c r="K164" s="3">
        <v>3</v>
      </c>
    </row>
    <row r="165" spans="2:11" ht="20.5" customHeight="1" x14ac:dyDescent="0.35">
      <c r="B165" s="1" t="s">
        <v>92</v>
      </c>
      <c r="C165" s="1" t="s">
        <v>1059</v>
      </c>
      <c r="D165" s="1" t="s">
        <v>1060</v>
      </c>
      <c r="E165" s="3">
        <v>2007</v>
      </c>
      <c r="F165" s="11">
        <v>4.3</v>
      </c>
      <c r="G165" s="12">
        <v>77</v>
      </c>
      <c r="H165" s="5">
        <v>23.22</v>
      </c>
      <c r="I165" s="1" t="s">
        <v>275</v>
      </c>
      <c r="J165" s="3">
        <v>2</v>
      </c>
      <c r="K165" s="3">
        <v>3</v>
      </c>
    </row>
    <row r="166" spans="2:11" ht="20.5" customHeight="1" x14ac:dyDescent="0.35">
      <c r="B166" s="1" t="s">
        <v>92</v>
      </c>
      <c r="C166" s="1" t="s">
        <v>90</v>
      </c>
      <c r="D166" s="1" t="s">
        <v>1328</v>
      </c>
      <c r="E166" s="3">
        <v>2017</v>
      </c>
      <c r="F166" s="11">
        <v>4.2</v>
      </c>
      <c r="G166" s="12">
        <v>667</v>
      </c>
      <c r="H166" s="5">
        <v>25</v>
      </c>
      <c r="I166" s="1" t="s">
        <v>92</v>
      </c>
      <c r="J166" s="3">
        <v>2</v>
      </c>
      <c r="K166" s="3">
        <v>3</v>
      </c>
    </row>
    <row r="167" spans="2:11" ht="20.5" customHeight="1" x14ac:dyDescent="0.35">
      <c r="B167" s="1" t="s">
        <v>92</v>
      </c>
      <c r="C167" s="1" t="s">
        <v>821</v>
      </c>
      <c r="D167" s="1" t="s">
        <v>822</v>
      </c>
      <c r="E167" s="3">
        <v>2011</v>
      </c>
      <c r="F167" s="11">
        <v>4.4000000000000004</v>
      </c>
      <c r="G167" s="12">
        <v>27</v>
      </c>
      <c r="H167" s="5">
        <v>29.95</v>
      </c>
      <c r="I167" s="1" t="s">
        <v>92</v>
      </c>
      <c r="J167" s="3">
        <v>2</v>
      </c>
      <c r="K167" s="3">
        <v>3</v>
      </c>
    </row>
    <row r="168" spans="2:11" ht="20.5" customHeight="1" x14ac:dyDescent="0.35">
      <c r="B168" s="1" t="s">
        <v>92</v>
      </c>
      <c r="C168" s="1" t="s">
        <v>90</v>
      </c>
      <c r="D168" s="1" t="s">
        <v>560</v>
      </c>
      <c r="E168" s="3">
        <v>2015</v>
      </c>
      <c r="F168" s="11">
        <v>4.4000000000000004</v>
      </c>
      <c r="G168" s="12">
        <v>54</v>
      </c>
      <c r="H168" s="5">
        <v>33.78</v>
      </c>
      <c r="I168" s="1" t="s">
        <v>92</v>
      </c>
      <c r="J168" s="3">
        <v>2</v>
      </c>
      <c r="K168" s="3">
        <v>3</v>
      </c>
    </row>
    <row r="169" spans="2:11" ht="20.5" customHeight="1" x14ac:dyDescent="0.35">
      <c r="B169" s="1" t="s">
        <v>92</v>
      </c>
      <c r="C169" s="1" t="s">
        <v>90</v>
      </c>
      <c r="D169" s="1" t="s">
        <v>560</v>
      </c>
      <c r="E169" s="3">
        <v>2016</v>
      </c>
      <c r="F169" s="11">
        <v>4.4000000000000004</v>
      </c>
      <c r="G169" s="12">
        <v>60</v>
      </c>
      <c r="H169" s="5">
        <v>34.56</v>
      </c>
      <c r="I169" s="1" t="s">
        <v>92</v>
      </c>
      <c r="J169" s="3">
        <v>2</v>
      </c>
      <c r="K169" s="3">
        <v>3</v>
      </c>
    </row>
    <row r="170" spans="2:11" ht="20.5" customHeight="1" x14ac:dyDescent="0.35">
      <c r="B170" s="1" t="s">
        <v>92</v>
      </c>
      <c r="C170" s="1" t="s">
        <v>357</v>
      </c>
      <c r="D170" s="1" t="s">
        <v>358</v>
      </c>
      <c r="E170" s="3">
        <v>2004</v>
      </c>
      <c r="F170" s="11">
        <v>4.5</v>
      </c>
      <c r="G170" s="12">
        <v>102</v>
      </c>
      <c r="H170" s="5">
        <v>40.33</v>
      </c>
      <c r="I170" s="1" t="s">
        <v>92</v>
      </c>
      <c r="J170" s="3">
        <v>2</v>
      </c>
      <c r="K170" s="3">
        <v>3</v>
      </c>
    </row>
    <row r="171" spans="2:11" ht="20.5" customHeight="1" x14ac:dyDescent="0.35">
      <c r="B171" s="1" t="s">
        <v>92</v>
      </c>
      <c r="C171" s="1" t="s">
        <v>695</v>
      </c>
      <c r="D171" s="1" t="s">
        <v>696</v>
      </c>
      <c r="E171" s="3">
        <v>2010</v>
      </c>
      <c r="F171" s="11">
        <v>4.4000000000000004</v>
      </c>
      <c r="G171" s="12">
        <v>57</v>
      </c>
      <c r="H171" s="5">
        <v>43.5</v>
      </c>
      <c r="I171" s="1" t="s">
        <v>92</v>
      </c>
      <c r="J171" s="3">
        <v>2</v>
      </c>
      <c r="K171" s="3">
        <v>3</v>
      </c>
    </row>
    <row r="172" spans="2:11" ht="20.5" customHeight="1" x14ac:dyDescent="0.35">
      <c r="B172" s="1" t="s">
        <v>92</v>
      </c>
      <c r="C172" s="1" t="s">
        <v>90</v>
      </c>
      <c r="D172" s="1" t="s">
        <v>560</v>
      </c>
      <c r="E172" s="3">
        <v>2014</v>
      </c>
      <c r="F172" s="11">
        <v>4.4000000000000004</v>
      </c>
      <c r="G172" s="12">
        <v>166</v>
      </c>
      <c r="H172" s="5">
        <v>44.41</v>
      </c>
      <c r="I172" s="1" t="s">
        <v>92</v>
      </c>
      <c r="J172" s="3">
        <v>2</v>
      </c>
      <c r="K172" s="3">
        <v>3</v>
      </c>
    </row>
    <row r="173" spans="2:11" ht="20.5" customHeight="1" x14ac:dyDescent="0.35">
      <c r="B173" s="1" t="s">
        <v>92</v>
      </c>
      <c r="C173" s="1" t="s">
        <v>411</v>
      </c>
      <c r="D173" s="1" t="s">
        <v>412</v>
      </c>
      <c r="E173" s="3">
        <v>2010</v>
      </c>
      <c r="F173" s="11">
        <v>4.4000000000000004</v>
      </c>
      <c r="G173" s="12">
        <v>245</v>
      </c>
      <c r="H173" s="5">
        <v>47.52</v>
      </c>
      <c r="I173" s="1" t="s">
        <v>92</v>
      </c>
      <c r="J173" s="3">
        <v>2</v>
      </c>
      <c r="K173" s="3">
        <v>3</v>
      </c>
    </row>
    <row r="174" spans="2:11" ht="20.5" customHeight="1" x14ac:dyDescent="0.35">
      <c r="B174" s="1" t="s">
        <v>92</v>
      </c>
      <c r="C174" s="1" t="s">
        <v>196</v>
      </c>
      <c r="D174" s="1" t="s">
        <v>550</v>
      </c>
      <c r="E174" s="3">
        <v>2006</v>
      </c>
      <c r="F174" s="11">
        <v>4.4000000000000004</v>
      </c>
      <c r="G174" s="12">
        <v>201</v>
      </c>
      <c r="H174" s="5">
        <v>51.95</v>
      </c>
      <c r="I174" s="1" t="s">
        <v>92</v>
      </c>
      <c r="J174" s="3">
        <v>2</v>
      </c>
      <c r="K174" s="3">
        <v>3</v>
      </c>
    </row>
    <row r="175" spans="2:11" ht="20.5" customHeight="1" x14ac:dyDescent="0.35">
      <c r="B175" s="1" t="s">
        <v>92</v>
      </c>
      <c r="C175" s="1" t="s">
        <v>411</v>
      </c>
      <c r="D175" s="1" t="s">
        <v>412</v>
      </c>
      <c r="E175" s="3">
        <v>2008</v>
      </c>
      <c r="F175" s="11">
        <v>4.4000000000000004</v>
      </c>
      <c r="G175" s="12">
        <v>1269</v>
      </c>
      <c r="H175" s="5">
        <v>52.5</v>
      </c>
      <c r="I175" s="1" t="s">
        <v>92</v>
      </c>
      <c r="J175" s="3">
        <v>2</v>
      </c>
      <c r="K175" s="3">
        <v>3</v>
      </c>
    </row>
    <row r="176" spans="2:11" ht="20.5" customHeight="1" x14ac:dyDescent="0.35">
      <c r="B176" s="1" t="s">
        <v>92</v>
      </c>
      <c r="C176" s="1" t="s">
        <v>695</v>
      </c>
      <c r="D176" s="1" t="s">
        <v>717</v>
      </c>
      <c r="E176" s="3">
        <v>2010</v>
      </c>
      <c r="F176" s="11">
        <v>4.4000000000000004</v>
      </c>
      <c r="G176" s="12">
        <v>49</v>
      </c>
      <c r="H176" s="5">
        <v>52.95</v>
      </c>
      <c r="I176" s="1" t="s">
        <v>92</v>
      </c>
      <c r="J176" s="3">
        <v>2</v>
      </c>
      <c r="K176" s="3">
        <v>3</v>
      </c>
    </row>
    <row r="177" spans="2:11" ht="20.5" customHeight="1" x14ac:dyDescent="0.35">
      <c r="B177" s="1" t="s">
        <v>92</v>
      </c>
      <c r="C177" s="1" t="s">
        <v>411</v>
      </c>
      <c r="D177" s="1" t="s">
        <v>412</v>
      </c>
      <c r="E177" s="3">
        <v>2013</v>
      </c>
      <c r="F177" s="11">
        <v>4.5</v>
      </c>
      <c r="G177" s="12">
        <v>49</v>
      </c>
      <c r="H177" s="5">
        <v>53.7</v>
      </c>
      <c r="I177" s="1" t="s">
        <v>92</v>
      </c>
      <c r="J177" s="3">
        <v>2</v>
      </c>
      <c r="K177" s="3">
        <v>3</v>
      </c>
    </row>
    <row r="178" spans="2:11" ht="20.5" customHeight="1" x14ac:dyDescent="0.35">
      <c r="B178" s="1" t="s">
        <v>92</v>
      </c>
      <c r="C178" s="1" t="s">
        <v>411</v>
      </c>
      <c r="D178" s="1" t="s">
        <v>412</v>
      </c>
      <c r="E178" s="3">
        <v>2011</v>
      </c>
      <c r="F178" s="11">
        <v>4.4000000000000004</v>
      </c>
      <c r="G178" s="12">
        <v>298</v>
      </c>
      <c r="H178" s="5">
        <v>55.95</v>
      </c>
      <c r="I178" s="1" t="s">
        <v>92</v>
      </c>
      <c r="J178" s="3">
        <v>2</v>
      </c>
      <c r="K178" s="3">
        <v>3</v>
      </c>
    </row>
    <row r="179" spans="2:11" ht="20.5" customHeight="1" x14ac:dyDescent="0.35">
      <c r="B179" s="1" t="s">
        <v>92</v>
      </c>
      <c r="C179" s="1" t="s">
        <v>196</v>
      </c>
      <c r="D179" s="1" t="s">
        <v>550</v>
      </c>
      <c r="E179" s="3">
        <v>2010</v>
      </c>
      <c r="F179" s="11">
        <v>4.4000000000000004</v>
      </c>
      <c r="G179" s="12">
        <v>126</v>
      </c>
      <c r="H179" s="5">
        <v>58.3</v>
      </c>
      <c r="I179" s="1" t="s">
        <v>92</v>
      </c>
      <c r="J179" s="3">
        <v>2</v>
      </c>
      <c r="K179" s="3">
        <v>3</v>
      </c>
    </row>
    <row r="180" spans="2:11" ht="20.5" customHeight="1" x14ac:dyDescent="0.35">
      <c r="B180" s="1" t="s">
        <v>92</v>
      </c>
      <c r="C180" s="1" t="s">
        <v>196</v>
      </c>
      <c r="D180" s="1" t="s">
        <v>550</v>
      </c>
      <c r="E180" s="3">
        <v>2011</v>
      </c>
      <c r="F180" s="11">
        <v>4.4000000000000004</v>
      </c>
      <c r="G180" s="12">
        <v>59</v>
      </c>
      <c r="H180" s="5">
        <v>59.75</v>
      </c>
      <c r="I180" s="1" t="s">
        <v>92</v>
      </c>
      <c r="J180" s="3">
        <v>2</v>
      </c>
      <c r="K180" s="3">
        <v>3</v>
      </c>
    </row>
    <row r="181" spans="2:11" ht="20.5" customHeight="1" x14ac:dyDescent="0.35">
      <c r="B181" s="1" t="s">
        <v>92</v>
      </c>
      <c r="C181" s="1" t="s">
        <v>196</v>
      </c>
      <c r="D181" s="1" t="s">
        <v>550</v>
      </c>
      <c r="E181" s="3">
        <v>2009</v>
      </c>
      <c r="F181" s="11">
        <v>4.4000000000000004</v>
      </c>
      <c r="G181" s="12">
        <v>102</v>
      </c>
      <c r="H181" s="5">
        <v>59.75</v>
      </c>
      <c r="I181" s="1" t="s">
        <v>92</v>
      </c>
      <c r="J181" s="3">
        <v>2</v>
      </c>
      <c r="K181" s="3">
        <v>3</v>
      </c>
    </row>
    <row r="182" spans="2:11" ht="20.5" customHeight="1" x14ac:dyDescent="0.35">
      <c r="B182" s="1" t="s">
        <v>92</v>
      </c>
      <c r="C182" s="1" t="s">
        <v>90</v>
      </c>
      <c r="D182" s="1" t="s">
        <v>115</v>
      </c>
      <c r="E182" s="3">
        <v>2011</v>
      </c>
      <c r="F182" s="11">
        <v>4.7</v>
      </c>
      <c r="G182" s="12">
        <v>35</v>
      </c>
      <c r="H182" s="5">
        <v>65.05</v>
      </c>
      <c r="I182" s="1" t="s">
        <v>92</v>
      </c>
      <c r="J182" s="3">
        <v>2</v>
      </c>
      <c r="K182" s="3">
        <v>3</v>
      </c>
    </row>
    <row r="183" spans="2:11" ht="20.5" customHeight="1" x14ac:dyDescent="0.35">
      <c r="B183" s="1" t="s">
        <v>92</v>
      </c>
      <c r="C183" s="1" t="s">
        <v>90</v>
      </c>
      <c r="D183" s="1" t="s">
        <v>115</v>
      </c>
      <c r="E183" s="3">
        <v>2008</v>
      </c>
      <c r="F183" s="11">
        <v>4.5999999999999996</v>
      </c>
      <c r="G183" s="12">
        <v>69</v>
      </c>
      <c r="H183" s="5">
        <v>74.900000000000006</v>
      </c>
      <c r="I183" s="1" t="s">
        <v>92</v>
      </c>
      <c r="J183" s="3">
        <v>2</v>
      </c>
      <c r="K183" s="3">
        <v>3</v>
      </c>
    </row>
    <row r="184" spans="2:11" ht="20.5" customHeight="1" x14ac:dyDescent="0.35">
      <c r="B184" s="1" t="s">
        <v>92</v>
      </c>
      <c r="C184" s="1" t="s">
        <v>1052</v>
      </c>
      <c r="D184" s="1" t="s">
        <v>1132</v>
      </c>
      <c r="E184" s="3">
        <v>2010</v>
      </c>
      <c r="F184" s="11">
        <v>4.3</v>
      </c>
      <c r="G184" s="12">
        <v>46</v>
      </c>
      <c r="H184" s="5">
        <v>75.5</v>
      </c>
      <c r="I184" s="1" t="s">
        <v>92</v>
      </c>
      <c r="J184" s="3">
        <v>2</v>
      </c>
      <c r="K184" s="3">
        <v>3</v>
      </c>
    </row>
    <row r="185" spans="2:11" ht="20.5" customHeight="1" x14ac:dyDescent="0.35">
      <c r="B185" s="1" t="s">
        <v>92</v>
      </c>
      <c r="C185" s="1" t="s">
        <v>357</v>
      </c>
      <c r="D185" s="1" t="s">
        <v>358</v>
      </c>
      <c r="E185" s="3">
        <v>2002</v>
      </c>
      <c r="F185" s="11">
        <v>4.3</v>
      </c>
      <c r="G185" s="12">
        <v>29</v>
      </c>
      <c r="H185" s="5">
        <v>76.17</v>
      </c>
      <c r="I185" s="1" t="s">
        <v>92</v>
      </c>
      <c r="J185" s="3">
        <v>2</v>
      </c>
      <c r="K185" s="3">
        <v>3</v>
      </c>
    </row>
    <row r="186" spans="2:11" ht="20.5" customHeight="1" x14ac:dyDescent="0.35">
      <c r="B186" s="1" t="s">
        <v>92</v>
      </c>
      <c r="C186" s="1" t="s">
        <v>799</v>
      </c>
      <c r="D186" s="1" t="s">
        <v>800</v>
      </c>
      <c r="E186" s="3">
        <v>2009</v>
      </c>
      <c r="F186" s="11">
        <v>4.4000000000000004</v>
      </c>
      <c r="G186" s="12">
        <v>30</v>
      </c>
      <c r="H186" s="5">
        <v>89.9</v>
      </c>
      <c r="I186" s="1" t="s">
        <v>92</v>
      </c>
      <c r="J186" s="3">
        <v>2</v>
      </c>
      <c r="K186" s="3">
        <v>3</v>
      </c>
    </row>
    <row r="187" spans="2:11" ht="20.5" customHeight="1" x14ac:dyDescent="0.35">
      <c r="B187" s="1" t="s">
        <v>92</v>
      </c>
      <c r="C187" s="1" t="s">
        <v>90</v>
      </c>
      <c r="D187" s="1" t="s">
        <v>91</v>
      </c>
      <c r="E187" s="3">
        <v>2005</v>
      </c>
      <c r="F187" s="11">
        <v>4.5</v>
      </c>
      <c r="G187" s="12">
        <v>161</v>
      </c>
      <c r="H187" s="5">
        <v>90</v>
      </c>
      <c r="I187" s="1" t="s">
        <v>92</v>
      </c>
      <c r="J187" s="3">
        <v>2</v>
      </c>
      <c r="K187" s="3">
        <v>3</v>
      </c>
    </row>
    <row r="188" spans="2:11" ht="20.5" customHeight="1" x14ac:dyDescent="0.35">
      <c r="B188" s="1" t="s">
        <v>92</v>
      </c>
      <c r="C188" s="1" t="s">
        <v>90</v>
      </c>
      <c r="D188" s="1" t="s">
        <v>91</v>
      </c>
      <c r="E188" s="3">
        <v>2007</v>
      </c>
      <c r="F188" s="11">
        <v>4.7</v>
      </c>
      <c r="G188" s="12">
        <v>64</v>
      </c>
      <c r="H188" s="5">
        <v>99</v>
      </c>
      <c r="I188" s="1" t="s">
        <v>92</v>
      </c>
      <c r="J188" s="3">
        <v>2</v>
      </c>
      <c r="K188" s="3">
        <v>3</v>
      </c>
    </row>
    <row r="189" spans="2:11" ht="20.5" customHeight="1" x14ac:dyDescent="0.35">
      <c r="B189" s="1" t="s">
        <v>92</v>
      </c>
      <c r="C189" s="1" t="s">
        <v>90</v>
      </c>
      <c r="D189" s="1" t="s">
        <v>91</v>
      </c>
      <c r="E189" s="3">
        <v>2006</v>
      </c>
      <c r="F189" s="11">
        <v>4.5</v>
      </c>
      <c r="G189" s="12">
        <v>142</v>
      </c>
      <c r="H189" s="5">
        <v>110</v>
      </c>
      <c r="I189" s="1" t="s">
        <v>92</v>
      </c>
      <c r="J189" s="3">
        <v>2</v>
      </c>
      <c r="K189" s="3">
        <v>3</v>
      </c>
    </row>
    <row r="190" spans="2:11" ht="20.5" customHeight="1" x14ac:dyDescent="0.35">
      <c r="B190" s="1" t="s">
        <v>92</v>
      </c>
      <c r="C190" s="1" t="s">
        <v>196</v>
      </c>
      <c r="D190" s="1" t="s">
        <v>457</v>
      </c>
      <c r="E190" s="3">
        <v>2002</v>
      </c>
      <c r="F190" s="11">
        <v>4.5</v>
      </c>
      <c r="G190" s="12">
        <v>28</v>
      </c>
      <c r="H190" s="5">
        <v>142</v>
      </c>
      <c r="I190" s="1" t="s">
        <v>92</v>
      </c>
      <c r="J190" s="3">
        <v>2</v>
      </c>
      <c r="K190" s="3">
        <v>3</v>
      </c>
    </row>
    <row r="191" spans="2:11" ht="20.5" customHeight="1" x14ac:dyDescent="0.35">
      <c r="B191" s="1" t="s">
        <v>92</v>
      </c>
      <c r="C191" s="1" t="s">
        <v>196</v>
      </c>
      <c r="D191" s="1" t="s">
        <v>197</v>
      </c>
      <c r="E191" s="3">
        <v>2001</v>
      </c>
      <c r="F191" s="11">
        <v>4.5999999999999996</v>
      </c>
      <c r="G191" s="12">
        <v>58</v>
      </c>
      <c r="H191" s="5">
        <v>164.66</v>
      </c>
      <c r="I191" s="1" t="s">
        <v>92</v>
      </c>
      <c r="J191" s="3">
        <v>2</v>
      </c>
      <c r="K191" s="3">
        <v>3</v>
      </c>
    </row>
    <row r="192" spans="2:11" ht="20.5" customHeight="1" x14ac:dyDescent="0.35">
      <c r="B192" s="1" t="s">
        <v>214</v>
      </c>
      <c r="C192" s="1" t="s">
        <v>762</v>
      </c>
      <c r="D192" s="1" t="s">
        <v>763</v>
      </c>
      <c r="E192" s="3">
        <v>2012</v>
      </c>
      <c r="F192" s="11">
        <v>4.4000000000000004</v>
      </c>
      <c r="G192" s="12">
        <v>37</v>
      </c>
      <c r="H192" s="5">
        <v>59.9</v>
      </c>
      <c r="I192" s="1" t="s">
        <v>6</v>
      </c>
      <c r="J192" s="3">
        <v>4</v>
      </c>
      <c r="K192" s="3">
        <v>2</v>
      </c>
    </row>
    <row r="193" spans="2:11" ht="20.5" customHeight="1" x14ac:dyDescent="0.35">
      <c r="B193" s="1" t="s">
        <v>323</v>
      </c>
      <c r="C193" s="1" t="s">
        <v>321</v>
      </c>
      <c r="D193" s="1" t="s">
        <v>322</v>
      </c>
      <c r="E193" s="3">
        <v>2016</v>
      </c>
      <c r="F193" s="11">
        <v>4.4000000000000004</v>
      </c>
      <c r="G193" s="12">
        <v>67</v>
      </c>
      <c r="H193" s="5">
        <v>123.76</v>
      </c>
      <c r="I193" s="1" t="s">
        <v>21</v>
      </c>
      <c r="J193" s="3">
        <v>4</v>
      </c>
      <c r="K193" s="3">
        <v>3</v>
      </c>
    </row>
    <row r="194" spans="2:11" ht="20.5" customHeight="1" x14ac:dyDescent="0.35">
      <c r="B194" s="1" t="s">
        <v>323</v>
      </c>
      <c r="C194" s="1" t="s">
        <v>321</v>
      </c>
      <c r="D194" s="1" t="s">
        <v>322</v>
      </c>
      <c r="E194" s="3">
        <v>2000</v>
      </c>
      <c r="F194" s="11">
        <v>4.5</v>
      </c>
      <c r="G194" s="12">
        <v>81</v>
      </c>
      <c r="H194" s="5">
        <v>125.05</v>
      </c>
      <c r="I194" s="1" t="s">
        <v>21</v>
      </c>
      <c r="J194" s="3">
        <v>4</v>
      </c>
      <c r="K194" s="3">
        <v>3</v>
      </c>
    </row>
    <row r="195" spans="2:11" ht="20.5" customHeight="1" x14ac:dyDescent="0.35">
      <c r="B195" s="1" t="s">
        <v>323</v>
      </c>
      <c r="C195" s="1" t="s">
        <v>321</v>
      </c>
      <c r="D195" s="1" t="s">
        <v>1349</v>
      </c>
      <c r="E195" s="3">
        <v>2015</v>
      </c>
      <c r="F195" s="11">
        <v>4.2</v>
      </c>
      <c r="G195" s="12">
        <v>473</v>
      </c>
      <c r="H195" s="5">
        <v>126.2</v>
      </c>
      <c r="I195" s="1" t="s">
        <v>361</v>
      </c>
      <c r="J195" s="3">
        <v>4</v>
      </c>
      <c r="K195" s="3">
        <v>3</v>
      </c>
    </row>
    <row r="196" spans="2:11" ht="20.5" customHeight="1" x14ac:dyDescent="0.35">
      <c r="B196" s="1" t="s">
        <v>323</v>
      </c>
      <c r="C196" s="1" t="s">
        <v>321</v>
      </c>
      <c r="D196" s="1" t="s">
        <v>322</v>
      </c>
      <c r="E196" s="3">
        <v>2017</v>
      </c>
      <c r="F196" s="11">
        <v>4.3</v>
      </c>
      <c r="G196" s="12">
        <v>52</v>
      </c>
      <c r="H196" s="5">
        <v>137.75</v>
      </c>
      <c r="I196" s="1" t="s">
        <v>21</v>
      </c>
      <c r="J196" s="3">
        <v>4</v>
      </c>
      <c r="K196" s="3">
        <v>3</v>
      </c>
    </row>
    <row r="197" spans="2:11" ht="20.5" customHeight="1" x14ac:dyDescent="0.35">
      <c r="B197" s="1" t="s">
        <v>323</v>
      </c>
      <c r="C197" s="1" t="s">
        <v>321</v>
      </c>
      <c r="D197" s="1" t="s">
        <v>322</v>
      </c>
      <c r="E197" s="3">
        <v>2015</v>
      </c>
      <c r="F197" s="11">
        <v>4.5</v>
      </c>
      <c r="G197" s="12">
        <v>189</v>
      </c>
      <c r="H197" s="5">
        <v>170.5</v>
      </c>
      <c r="I197" s="1" t="s">
        <v>21</v>
      </c>
      <c r="J197" s="3">
        <v>4</v>
      </c>
      <c r="K197" s="3">
        <v>3</v>
      </c>
    </row>
    <row r="198" spans="2:11" ht="20.5" customHeight="1" x14ac:dyDescent="0.35">
      <c r="B198" s="1" t="s">
        <v>323</v>
      </c>
      <c r="C198" s="1" t="s">
        <v>321</v>
      </c>
      <c r="D198" s="1" t="s">
        <v>322</v>
      </c>
      <c r="E198" s="3">
        <v>2014</v>
      </c>
      <c r="F198" s="11">
        <v>4.4000000000000004</v>
      </c>
      <c r="G198" s="12">
        <v>292</v>
      </c>
      <c r="H198" s="5">
        <v>304</v>
      </c>
      <c r="I198" s="1" t="s">
        <v>21</v>
      </c>
      <c r="J198" s="3">
        <v>4</v>
      </c>
      <c r="K198" s="3">
        <v>3</v>
      </c>
    </row>
    <row r="199" spans="2:11" ht="20.5" customHeight="1" x14ac:dyDescent="0.35">
      <c r="B199" s="1" t="s">
        <v>466</v>
      </c>
      <c r="C199" s="1" t="s">
        <v>464</v>
      </c>
      <c r="D199" s="1" t="s">
        <v>465</v>
      </c>
      <c r="E199" s="3">
        <v>2018</v>
      </c>
      <c r="F199" s="11">
        <v>4.5</v>
      </c>
      <c r="G199" s="12">
        <v>27</v>
      </c>
      <c r="H199" s="5">
        <v>29.5</v>
      </c>
      <c r="I199" s="1" t="s">
        <v>21</v>
      </c>
      <c r="J199" s="3" t="s">
        <v>85</v>
      </c>
      <c r="K199" s="3" t="s">
        <v>85</v>
      </c>
    </row>
    <row r="200" spans="2:11" ht="20.5" customHeight="1" x14ac:dyDescent="0.35">
      <c r="B200" s="1" t="s">
        <v>254</v>
      </c>
      <c r="C200" s="1" t="s">
        <v>252</v>
      </c>
      <c r="D200" s="1" t="s">
        <v>792</v>
      </c>
      <c r="E200" s="3">
        <v>2015</v>
      </c>
      <c r="F200" s="11">
        <v>4.4000000000000004</v>
      </c>
      <c r="G200" s="12">
        <v>32</v>
      </c>
      <c r="H200" s="5">
        <v>43.44</v>
      </c>
      <c r="I200" s="1" t="s">
        <v>85</v>
      </c>
      <c r="J200" s="3" t="s">
        <v>85</v>
      </c>
      <c r="K200" s="3" t="s">
        <v>85</v>
      </c>
    </row>
    <row r="201" spans="2:11" ht="20.5" customHeight="1" x14ac:dyDescent="0.35">
      <c r="B201" s="1" t="s">
        <v>254</v>
      </c>
      <c r="C201" s="1" t="s">
        <v>370</v>
      </c>
      <c r="D201" s="1" t="s">
        <v>1113</v>
      </c>
      <c r="E201" s="3">
        <v>2019</v>
      </c>
      <c r="F201" s="11">
        <v>4.3</v>
      </c>
      <c r="G201" s="12">
        <v>52</v>
      </c>
      <c r="H201" s="5">
        <v>25.8</v>
      </c>
      <c r="I201" s="1" t="s">
        <v>85</v>
      </c>
      <c r="J201" s="3" t="s">
        <v>85</v>
      </c>
      <c r="K201" s="3" t="s">
        <v>85</v>
      </c>
    </row>
    <row r="202" spans="2:11" ht="20.5" customHeight="1" x14ac:dyDescent="0.35">
      <c r="B202" s="1" t="s">
        <v>254</v>
      </c>
      <c r="C202" s="1" t="s">
        <v>252</v>
      </c>
      <c r="D202" s="1" t="s">
        <v>910</v>
      </c>
      <c r="E202" s="3">
        <v>2019</v>
      </c>
      <c r="F202" s="11">
        <v>4.3</v>
      </c>
      <c r="G202" s="12">
        <v>257</v>
      </c>
      <c r="H202" s="5">
        <v>24.61</v>
      </c>
      <c r="I202" s="1" t="s">
        <v>85</v>
      </c>
      <c r="J202" s="3" t="s">
        <v>85</v>
      </c>
      <c r="K202" s="3" t="s">
        <v>85</v>
      </c>
    </row>
    <row r="203" spans="2:11" ht="20.5" customHeight="1" x14ac:dyDescent="0.35">
      <c r="B203" s="1" t="s">
        <v>254</v>
      </c>
      <c r="C203" s="1" t="s">
        <v>1182</v>
      </c>
      <c r="D203" s="1" t="s">
        <v>1183</v>
      </c>
      <c r="E203" s="3">
        <v>2017</v>
      </c>
      <c r="F203" s="11">
        <v>4.3</v>
      </c>
      <c r="G203" s="12">
        <v>37</v>
      </c>
      <c r="H203" s="5">
        <v>22.9</v>
      </c>
      <c r="I203" s="1" t="s">
        <v>21</v>
      </c>
      <c r="J203" s="3">
        <v>4</v>
      </c>
      <c r="K203" s="3">
        <v>3</v>
      </c>
    </row>
    <row r="204" spans="2:11" ht="20.5" customHeight="1" x14ac:dyDescent="0.35">
      <c r="B204" s="1" t="s">
        <v>254</v>
      </c>
      <c r="C204" s="1" t="s">
        <v>1359</v>
      </c>
      <c r="D204" s="1" t="s">
        <v>1360</v>
      </c>
      <c r="E204" s="3">
        <v>2011</v>
      </c>
      <c r="F204" s="11">
        <v>4.2</v>
      </c>
      <c r="G204" s="12">
        <v>420</v>
      </c>
      <c r="H204" s="5">
        <v>23.95</v>
      </c>
      <c r="I204" s="1" t="s">
        <v>21</v>
      </c>
      <c r="J204" s="3">
        <v>4</v>
      </c>
      <c r="K204" s="3">
        <v>3</v>
      </c>
    </row>
    <row r="205" spans="2:11" ht="20.5" customHeight="1" x14ac:dyDescent="0.35">
      <c r="B205" s="1" t="s">
        <v>254</v>
      </c>
      <c r="C205" s="1" t="s">
        <v>321</v>
      </c>
      <c r="D205" s="1" t="s">
        <v>916</v>
      </c>
      <c r="E205" s="3">
        <v>2017</v>
      </c>
      <c r="F205" s="11">
        <v>4.2</v>
      </c>
      <c r="G205" s="12">
        <v>777</v>
      </c>
      <c r="H205" s="5">
        <v>25.5</v>
      </c>
      <c r="I205" s="1" t="s">
        <v>21</v>
      </c>
      <c r="J205" s="3">
        <v>4</v>
      </c>
      <c r="K205" s="3">
        <v>3</v>
      </c>
    </row>
    <row r="206" spans="2:11" ht="20.5" customHeight="1" x14ac:dyDescent="0.35">
      <c r="B206" s="1" t="s">
        <v>254</v>
      </c>
      <c r="C206" s="1" t="s">
        <v>321</v>
      </c>
      <c r="D206" s="1" t="s">
        <v>916</v>
      </c>
      <c r="E206" s="3">
        <v>2018</v>
      </c>
      <c r="F206" s="11">
        <v>4.3</v>
      </c>
      <c r="G206" s="12">
        <v>228</v>
      </c>
      <c r="H206" s="5">
        <v>27.9</v>
      </c>
      <c r="I206" s="1" t="s">
        <v>21</v>
      </c>
      <c r="J206" s="3">
        <v>4</v>
      </c>
      <c r="K206" s="3">
        <v>3</v>
      </c>
    </row>
    <row r="207" spans="2:11" ht="20.5" customHeight="1" x14ac:dyDescent="0.35">
      <c r="B207" s="1" t="s">
        <v>254</v>
      </c>
      <c r="C207" s="1" t="s">
        <v>805</v>
      </c>
      <c r="D207" s="1" t="s">
        <v>806</v>
      </c>
      <c r="E207" s="3">
        <v>2012</v>
      </c>
      <c r="F207" s="11">
        <v>4.4000000000000004</v>
      </c>
      <c r="G207" s="12">
        <v>28</v>
      </c>
      <c r="H207" s="5">
        <v>34.5</v>
      </c>
      <c r="I207" s="1" t="s">
        <v>21</v>
      </c>
      <c r="J207" s="3">
        <v>4</v>
      </c>
      <c r="K207" s="3">
        <v>3</v>
      </c>
    </row>
    <row r="208" spans="2:11" ht="20.5" customHeight="1" x14ac:dyDescent="0.35">
      <c r="B208" s="1" t="s">
        <v>254</v>
      </c>
      <c r="C208" s="1" t="s">
        <v>321</v>
      </c>
      <c r="D208" s="1" t="s">
        <v>916</v>
      </c>
      <c r="E208" s="3">
        <v>2016</v>
      </c>
      <c r="F208" s="11">
        <v>4.2</v>
      </c>
      <c r="G208" s="12">
        <v>778</v>
      </c>
      <c r="H208" s="5">
        <v>38.369999999999997</v>
      </c>
      <c r="I208" s="1" t="s">
        <v>21</v>
      </c>
      <c r="J208" s="3">
        <v>4</v>
      </c>
      <c r="K208" s="3">
        <v>3</v>
      </c>
    </row>
    <row r="209" spans="2:11" ht="20.5" customHeight="1" x14ac:dyDescent="0.35">
      <c r="B209" s="1" t="s">
        <v>254</v>
      </c>
      <c r="C209" s="1" t="s">
        <v>370</v>
      </c>
      <c r="D209" s="1" t="s">
        <v>371</v>
      </c>
      <c r="E209" s="3">
        <v>2009</v>
      </c>
      <c r="F209" s="11">
        <v>4.5</v>
      </c>
      <c r="G209" s="12">
        <v>81</v>
      </c>
      <c r="H209" s="5">
        <v>59.82</v>
      </c>
      <c r="I209" s="1" t="s">
        <v>21</v>
      </c>
      <c r="J209" s="3">
        <v>4</v>
      </c>
      <c r="K209" s="3">
        <v>3</v>
      </c>
    </row>
    <row r="210" spans="2:11" ht="20.5" customHeight="1" x14ac:dyDescent="0.35">
      <c r="B210" s="1" t="s">
        <v>254</v>
      </c>
      <c r="C210" s="1" t="s">
        <v>370</v>
      </c>
      <c r="D210" s="1" t="s">
        <v>371</v>
      </c>
      <c r="E210" s="3">
        <v>2012</v>
      </c>
      <c r="F210" s="11">
        <v>4.3</v>
      </c>
      <c r="G210" s="12">
        <v>51</v>
      </c>
      <c r="H210" s="5">
        <v>68.55</v>
      </c>
      <c r="I210" s="1" t="s">
        <v>21</v>
      </c>
      <c r="J210" s="3">
        <v>4</v>
      </c>
      <c r="K210" s="3">
        <v>3</v>
      </c>
    </row>
    <row r="211" spans="2:11" ht="20.5" customHeight="1" x14ac:dyDescent="0.35">
      <c r="B211" s="1" t="s">
        <v>254</v>
      </c>
      <c r="C211" s="1" t="s">
        <v>252</v>
      </c>
      <c r="D211" s="1" t="s">
        <v>253</v>
      </c>
      <c r="E211" s="3">
        <v>2016</v>
      </c>
      <c r="F211" s="11">
        <v>4.5</v>
      </c>
      <c r="G211" s="12">
        <v>28</v>
      </c>
      <c r="H211" s="5">
        <v>132.94999999999999</v>
      </c>
      <c r="I211" s="1" t="s">
        <v>21</v>
      </c>
      <c r="J211" s="3">
        <v>4</v>
      </c>
      <c r="K211" s="3">
        <v>3</v>
      </c>
    </row>
    <row r="212" spans="2:11" ht="20.5" customHeight="1" x14ac:dyDescent="0.35">
      <c r="B212" s="1" t="s">
        <v>254</v>
      </c>
      <c r="C212" s="1" t="s">
        <v>252</v>
      </c>
      <c r="D212" s="1" t="s">
        <v>253</v>
      </c>
      <c r="E212" s="3">
        <v>2013</v>
      </c>
      <c r="F212" s="11">
        <v>4.5999999999999996</v>
      </c>
      <c r="G212" s="12">
        <v>30</v>
      </c>
      <c r="H212" s="5">
        <v>195.27</v>
      </c>
      <c r="I212" s="1" t="s">
        <v>21</v>
      </c>
      <c r="J212" s="3">
        <v>4</v>
      </c>
      <c r="K212" s="3">
        <v>3</v>
      </c>
    </row>
    <row r="213" spans="2:11" ht="20.5" customHeight="1" x14ac:dyDescent="0.35">
      <c r="B213" s="1" t="s">
        <v>395</v>
      </c>
      <c r="C213" s="1" t="s">
        <v>395</v>
      </c>
      <c r="D213" s="1" t="s">
        <v>460</v>
      </c>
      <c r="E213" s="3">
        <v>2019</v>
      </c>
      <c r="F213" s="11">
        <v>4.5</v>
      </c>
      <c r="G213" s="12">
        <v>27</v>
      </c>
      <c r="H213" s="5">
        <v>16.899999999999999</v>
      </c>
      <c r="I213" s="1" t="s">
        <v>460</v>
      </c>
      <c r="J213" s="3">
        <v>4</v>
      </c>
      <c r="K213" s="3">
        <v>3</v>
      </c>
    </row>
    <row r="214" spans="2:11" ht="20.5" customHeight="1" x14ac:dyDescent="0.35">
      <c r="B214" s="1" t="s">
        <v>395</v>
      </c>
      <c r="C214" s="1" t="s">
        <v>395</v>
      </c>
      <c r="D214" s="1" t="s">
        <v>306</v>
      </c>
      <c r="E214" s="3">
        <v>2018</v>
      </c>
      <c r="F214" s="11">
        <v>4.5</v>
      </c>
      <c r="G214" s="12">
        <v>36</v>
      </c>
      <c r="H214" s="5">
        <v>20.149999999999999</v>
      </c>
      <c r="I214" s="1" t="s">
        <v>21</v>
      </c>
      <c r="J214" s="3">
        <v>4</v>
      </c>
      <c r="K214" s="3">
        <v>3</v>
      </c>
    </row>
    <row r="215" spans="2:11" ht="20.5" customHeight="1" x14ac:dyDescent="0.35">
      <c r="B215" s="1" t="s">
        <v>395</v>
      </c>
      <c r="C215" s="1" t="s">
        <v>395</v>
      </c>
      <c r="D215" s="1" t="s">
        <v>396</v>
      </c>
      <c r="E215" s="3">
        <v>2017</v>
      </c>
      <c r="F215" s="11">
        <v>4.5</v>
      </c>
      <c r="G215" s="12">
        <v>59</v>
      </c>
      <c r="H215" s="5">
        <v>26.9</v>
      </c>
      <c r="I215" s="1" t="s">
        <v>21</v>
      </c>
      <c r="J215" s="3">
        <v>4</v>
      </c>
      <c r="K215" s="3">
        <v>3</v>
      </c>
    </row>
    <row r="216" spans="2:11" ht="20.5" customHeight="1" x14ac:dyDescent="0.35">
      <c r="B216" s="1" t="s">
        <v>192</v>
      </c>
      <c r="C216" s="1" t="s">
        <v>190</v>
      </c>
      <c r="D216" s="1" t="s">
        <v>336</v>
      </c>
      <c r="E216" s="3">
        <v>2011</v>
      </c>
      <c r="F216" s="11">
        <v>4.3</v>
      </c>
      <c r="G216" s="12">
        <v>197</v>
      </c>
      <c r="H216" s="5">
        <v>47</v>
      </c>
      <c r="I216" s="1" t="s">
        <v>21</v>
      </c>
      <c r="J216" s="3">
        <v>4</v>
      </c>
      <c r="K216" s="3">
        <v>3</v>
      </c>
    </row>
    <row r="217" spans="2:11" ht="20.5" customHeight="1" x14ac:dyDescent="0.35">
      <c r="B217" s="1" t="s">
        <v>192</v>
      </c>
      <c r="C217" s="1" t="s">
        <v>190</v>
      </c>
      <c r="D217" s="1" t="s">
        <v>336</v>
      </c>
      <c r="E217" s="3">
        <v>2013</v>
      </c>
      <c r="F217" s="11">
        <v>4.5</v>
      </c>
      <c r="G217" s="12">
        <v>147</v>
      </c>
      <c r="H217" s="5">
        <v>48.9</v>
      </c>
      <c r="I217" s="1" t="s">
        <v>21</v>
      </c>
      <c r="J217" s="3">
        <v>4</v>
      </c>
      <c r="K217" s="3">
        <v>3</v>
      </c>
    </row>
    <row r="218" spans="2:11" ht="20.5" customHeight="1" x14ac:dyDescent="0.35">
      <c r="B218" s="1" t="s">
        <v>192</v>
      </c>
      <c r="C218" s="1" t="s">
        <v>190</v>
      </c>
      <c r="D218" s="1" t="s">
        <v>191</v>
      </c>
      <c r="E218" s="3">
        <v>2004</v>
      </c>
      <c r="F218" s="11">
        <v>4.5</v>
      </c>
      <c r="G218" s="12">
        <v>56</v>
      </c>
      <c r="H218" s="5">
        <v>141.19999999999999</v>
      </c>
      <c r="I218" s="1" t="s">
        <v>21</v>
      </c>
      <c r="J218" s="3">
        <v>4</v>
      </c>
      <c r="K218" s="3">
        <v>3</v>
      </c>
    </row>
    <row r="219" spans="2:11" ht="20.5" customHeight="1" x14ac:dyDescent="0.35">
      <c r="B219" s="1" t="s">
        <v>192</v>
      </c>
      <c r="C219" s="1" t="s">
        <v>190</v>
      </c>
      <c r="D219" s="1" t="s">
        <v>191</v>
      </c>
      <c r="E219" s="3">
        <v>2008</v>
      </c>
      <c r="F219" s="11">
        <v>4.5999999999999996</v>
      </c>
      <c r="G219" s="12">
        <v>63</v>
      </c>
      <c r="H219" s="5">
        <v>162.38</v>
      </c>
      <c r="I219" s="1" t="s">
        <v>21</v>
      </c>
      <c r="J219" s="3">
        <v>4</v>
      </c>
      <c r="K219" s="3">
        <v>3</v>
      </c>
    </row>
    <row r="220" spans="2:11" ht="20.5" customHeight="1" x14ac:dyDescent="0.35">
      <c r="B220" s="1" t="s">
        <v>576</v>
      </c>
      <c r="C220" s="1" t="s">
        <v>574</v>
      </c>
      <c r="D220" s="1" t="s">
        <v>880</v>
      </c>
      <c r="E220" s="3">
        <v>2018</v>
      </c>
      <c r="F220" s="11">
        <v>4.3</v>
      </c>
      <c r="G220" s="12">
        <v>397</v>
      </c>
      <c r="H220" s="5">
        <v>22.8</v>
      </c>
      <c r="I220" s="1" t="s">
        <v>21</v>
      </c>
      <c r="J220" s="3">
        <v>4</v>
      </c>
      <c r="K220" s="3">
        <v>3</v>
      </c>
    </row>
    <row r="221" spans="2:11" ht="20.5" customHeight="1" x14ac:dyDescent="0.35">
      <c r="B221" s="1" t="s">
        <v>576</v>
      </c>
      <c r="C221" s="1" t="s">
        <v>574</v>
      </c>
      <c r="D221" s="1" t="s">
        <v>880</v>
      </c>
      <c r="E221" s="3">
        <v>2017</v>
      </c>
      <c r="F221" s="11">
        <v>4.2</v>
      </c>
      <c r="G221" s="12">
        <v>390</v>
      </c>
      <c r="H221" s="5">
        <v>24.45</v>
      </c>
      <c r="I221" s="1" t="s">
        <v>21</v>
      </c>
      <c r="J221" s="3">
        <v>4</v>
      </c>
      <c r="K221" s="3">
        <v>3</v>
      </c>
    </row>
    <row r="222" spans="2:11" ht="20.5" customHeight="1" x14ac:dyDescent="0.35">
      <c r="B222" s="1" t="s">
        <v>576</v>
      </c>
      <c r="C222" s="1" t="s">
        <v>574</v>
      </c>
      <c r="D222" s="1" t="s">
        <v>575</v>
      </c>
      <c r="E222" s="3">
        <v>2016</v>
      </c>
      <c r="F222" s="11">
        <v>4.4000000000000004</v>
      </c>
      <c r="G222" s="12">
        <v>145</v>
      </c>
      <c r="H222" s="5">
        <v>79.95</v>
      </c>
      <c r="I222" s="1" t="s">
        <v>21</v>
      </c>
      <c r="J222" s="3">
        <v>4</v>
      </c>
      <c r="K222" s="3">
        <v>3</v>
      </c>
    </row>
    <row r="223" spans="2:11" ht="20.5" customHeight="1" x14ac:dyDescent="0.35">
      <c r="B223" s="1" t="s">
        <v>118</v>
      </c>
      <c r="C223" s="1" t="s">
        <v>116</v>
      </c>
      <c r="D223" s="1" t="s">
        <v>1046</v>
      </c>
      <c r="E223" s="3">
        <v>2013</v>
      </c>
      <c r="F223" s="11">
        <v>4.3</v>
      </c>
      <c r="G223" s="12">
        <v>82</v>
      </c>
      <c r="H223" s="5">
        <v>47</v>
      </c>
      <c r="I223" s="1" t="s">
        <v>21</v>
      </c>
      <c r="J223" s="3" t="s">
        <v>85</v>
      </c>
      <c r="K223" s="3" t="s">
        <v>85</v>
      </c>
    </row>
    <row r="224" spans="2:11" ht="20.5" customHeight="1" x14ac:dyDescent="0.35">
      <c r="B224" s="1" t="s">
        <v>118</v>
      </c>
      <c r="C224" s="1" t="s">
        <v>961</v>
      </c>
      <c r="D224" s="1" t="s">
        <v>962</v>
      </c>
      <c r="E224" s="3">
        <v>2018</v>
      </c>
      <c r="F224" s="11">
        <v>4.3</v>
      </c>
      <c r="G224" s="12">
        <v>149</v>
      </c>
      <c r="H224" s="5">
        <v>20.59</v>
      </c>
      <c r="I224" s="1" t="s">
        <v>21</v>
      </c>
      <c r="J224" s="3" t="s">
        <v>85</v>
      </c>
      <c r="K224" s="3" t="s">
        <v>85</v>
      </c>
    </row>
    <row r="225" spans="2:11" ht="20.5" customHeight="1" x14ac:dyDescent="0.35">
      <c r="B225" s="1" t="s">
        <v>118</v>
      </c>
      <c r="C225" s="1" t="s">
        <v>179</v>
      </c>
      <c r="D225" s="1" t="s">
        <v>1317</v>
      </c>
      <c r="E225" s="3">
        <v>2017</v>
      </c>
      <c r="F225" s="11">
        <v>4.2</v>
      </c>
      <c r="G225" s="12">
        <v>918</v>
      </c>
      <c r="H225" s="5">
        <v>11.35</v>
      </c>
      <c r="I225" s="1" t="s">
        <v>21</v>
      </c>
      <c r="J225" s="3">
        <v>4</v>
      </c>
      <c r="K225" s="3">
        <v>3</v>
      </c>
    </row>
    <row r="226" spans="2:11" ht="20.5" customHeight="1" x14ac:dyDescent="0.35">
      <c r="B226" s="1" t="s">
        <v>118</v>
      </c>
      <c r="C226" s="1" t="s">
        <v>961</v>
      </c>
      <c r="D226" s="1" t="s">
        <v>962</v>
      </c>
      <c r="E226" s="3">
        <v>2019</v>
      </c>
      <c r="F226" s="11">
        <v>4.3</v>
      </c>
      <c r="G226" s="12">
        <v>69</v>
      </c>
      <c r="H226" s="5">
        <v>11.91</v>
      </c>
      <c r="I226" s="1" t="s">
        <v>21</v>
      </c>
      <c r="J226" s="3">
        <v>4</v>
      </c>
      <c r="K226" s="3">
        <v>3</v>
      </c>
    </row>
    <row r="227" spans="2:11" ht="20.5" customHeight="1" x14ac:dyDescent="0.35">
      <c r="B227" s="1" t="s">
        <v>118</v>
      </c>
      <c r="C227" s="1" t="s">
        <v>179</v>
      </c>
      <c r="D227" s="1" t="s">
        <v>1356</v>
      </c>
      <c r="E227" s="3">
        <v>2016</v>
      </c>
      <c r="F227" s="11">
        <v>4.2</v>
      </c>
      <c r="G227" s="12">
        <v>424</v>
      </c>
      <c r="H227" s="5">
        <v>13.95</v>
      </c>
      <c r="I227" s="1" t="s">
        <v>21</v>
      </c>
      <c r="J227" s="3">
        <v>4</v>
      </c>
      <c r="K227" s="3">
        <v>3</v>
      </c>
    </row>
    <row r="228" spans="2:11" ht="20.5" customHeight="1" x14ac:dyDescent="0.35">
      <c r="B228" s="1" t="s">
        <v>118</v>
      </c>
      <c r="C228" s="1" t="s">
        <v>673</v>
      </c>
      <c r="D228" s="1" t="s">
        <v>674</v>
      </c>
      <c r="E228" s="3">
        <v>2018</v>
      </c>
      <c r="F228" s="11">
        <v>4.4000000000000004</v>
      </c>
      <c r="G228" s="12">
        <v>65</v>
      </c>
      <c r="H228" s="5">
        <v>14.18</v>
      </c>
      <c r="I228" s="1" t="s">
        <v>21</v>
      </c>
      <c r="J228" s="3">
        <v>4</v>
      </c>
      <c r="K228" s="3">
        <v>3</v>
      </c>
    </row>
    <row r="229" spans="2:11" ht="20.5" customHeight="1" x14ac:dyDescent="0.35">
      <c r="B229" s="1" t="s">
        <v>118</v>
      </c>
      <c r="C229" s="1" t="s">
        <v>179</v>
      </c>
      <c r="D229" s="1" t="s">
        <v>1217</v>
      </c>
      <c r="E229" s="3">
        <v>2015</v>
      </c>
      <c r="F229" s="11">
        <v>4.3</v>
      </c>
      <c r="G229" s="12">
        <v>33</v>
      </c>
      <c r="H229" s="5">
        <v>15.56</v>
      </c>
      <c r="I229" s="1" t="s">
        <v>21</v>
      </c>
      <c r="J229" s="3">
        <v>4</v>
      </c>
      <c r="K229" s="3">
        <v>3</v>
      </c>
    </row>
    <row r="230" spans="2:11" ht="20.5" customHeight="1" x14ac:dyDescent="0.35">
      <c r="B230" s="1" t="s">
        <v>118</v>
      </c>
      <c r="C230" s="1" t="s">
        <v>179</v>
      </c>
      <c r="D230" s="1" t="s">
        <v>850</v>
      </c>
      <c r="E230" s="3">
        <v>2012</v>
      </c>
      <c r="F230" s="11">
        <v>4.2</v>
      </c>
      <c r="G230" s="12">
        <v>627</v>
      </c>
      <c r="H230" s="5">
        <v>17.84</v>
      </c>
      <c r="I230" s="1" t="s">
        <v>21</v>
      </c>
      <c r="J230" s="3">
        <v>4</v>
      </c>
      <c r="K230" s="3">
        <v>3</v>
      </c>
    </row>
    <row r="231" spans="2:11" ht="20.5" customHeight="1" x14ac:dyDescent="0.35">
      <c r="B231" s="1" t="s">
        <v>118</v>
      </c>
      <c r="C231" s="1" t="s">
        <v>179</v>
      </c>
      <c r="D231" s="1" t="s">
        <v>850</v>
      </c>
      <c r="E231" s="3">
        <v>2017</v>
      </c>
      <c r="F231" s="11">
        <v>4.3</v>
      </c>
      <c r="G231" s="12">
        <v>687</v>
      </c>
      <c r="H231" s="5">
        <v>22.5</v>
      </c>
      <c r="I231" s="1" t="s">
        <v>21</v>
      </c>
      <c r="J231" s="3">
        <v>4</v>
      </c>
      <c r="K231" s="3">
        <v>3</v>
      </c>
    </row>
    <row r="232" spans="2:11" ht="20.5" customHeight="1" x14ac:dyDescent="0.35">
      <c r="B232" s="1" t="s">
        <v>118</v>
      </c>
      <c r="C232" s="1" t="s">
        <v>1078</v>
      </c>
      <c r="D232" s="1" t="s">
        <v>1079</v>
      </c>
      <c r="E232" s="3">
        <v>2017</v>
      </c>
      <c r="F232" s="11">
        <v>4.3</v>
      </c>
      <c r="G232" s="12">
        <v>67</v>
      </c>
      <c r="H232" s="5">
        <v>22.8</v>
      </c>
      <c r="I232" s="1" t="s">
        <v>21</v>
      </c>
      <c r="J232" s="3">
        <v>4</v>
      </c>
      <c r="K232" s="3">
        <v>3</v>
      </c>
    </row>
    <row r="233" spans="2:11" ht="20.5" customHeight="1" x14ac:dyDescent="0.35">
      <c r="B233" s="1" t="s">
        <v>118</v>
      </c>
      <c r="C233" s="1" t="s">
        <v>179</v>
      </c>
      <c r="D233" s="1" t="s">
        <v>850</v>
      </c>
      <c r="E233" s="3">
        <v>2016</v>
      </c>
      <c r="F233" s="11">
        <v>4.2</v>
      </c>
      <c r="G233" s="12">
        <v>740</v>
      </c>
      <c r="H233" s="5">
        <v>25.35</v>
      </c>
      <c r="I233" s="1" t="s">
        <v>21</v>
      </c>
      <c r="J233" s="3">
        <v>4</v>
      </c>
      <c r="K233" s="3">
        <v>3</v>
      </c>
    </row>
    <row r="234" spans="2:11" ht="20.5" customHeight="1" x14ac:dyDescent="0.35">
      <c r="B234" s="1" t="s">
        <v>118</v>
      </c>
      <c r="C234" s="1" t="s">
        <v>179</v>
      </c>
      <c r="D234" s="1" t="s">
        <v>681</v>
      </c>
      <c r="E234" s="3">
        <v>2015</v>
      </c>
      <c r="F234" s="11">
        <v>4.4000000000000004</v>
      </c>
      <c r="G234" s="12">
        <v>63</v>
      </c>
      <c r="H234" s="5">
        <v>30.86</v>
      </c>
      <c r="I234" s="1" t="s">
        <v>21</v>
      </c>
      <c r="J234" s="3">
        <v>4</v>
      </c>
      <c r="K234" s="3">
        <v>3</v>
      </c>
    </row>
    <row r="235" spans="2:11" ht="20.5" customHeight="1" x14ac:dyDescent="0.35">
      <c r="B235" s="1" t="s">
        <v>118</v>
      </c>
      <c r="C235" s="1" t="s">
        <v>1084</v>
      </c>
      <c r="D235" s="1" t="s">
        <v>1085</v>
      </c>
      <c r="E235" s="3">
        <v>2018</v>
      </c>
      <c r="F235" s="11">
        <v>4.3</v>
      </c>
      <c r="G235" s="12">
        <v>64</v>
      </c>
      <c r="H235" s="5">
        <v>31.5</v>
      </c>
      <c r="I235" s="1" t="s">
        <v>21</v>
      </c>
      <c r="J235" s="3">
        <v>4</v>
      </c>
      <c r="K235" s="3">
        <v>3</v>
      </c>
    </row>
    <row r="236" spans="2:11" ht="20.5" customHeight="1" x14ac:dyDescent="0.35">
      <c r="B236" s="1" t="s">
        <v>118</v>
      </c>
      <c r="C236" s="1" t="s">
        <v>668</v>
      </c>
      <c r="D236" s="1" t="s">
        <v>669</v>
      </c>
      <c r="E236" s="3">
        <v>2015</v>
      </c>
      <c r="F236" s="11">
        <v>4.4000000000000004</v>
      </c>
      <c r="G236" s="12">
        <v>67</v>
      </c>
      <c r="H236" s="5">
        <v>32.229999999999997</v>
      </c>
      <c r="I236" s="1" t="s">
        <v>21</v>
      </c>
      <c r="J236" s="3">
        <v>4</v>
      </c>
      <c r="K236" s="3">
        <v>3</v>
      </c>
    </row>
    <row r="237" spans="2:11" ht="20.5" customHeight="1" x14ac:dyDescent="0.35">
      <c r="B237" s="1" t="s">
        <v>118</v>
      </c>
      <c r="C237" s="1" t="s">
        <v>801</v>
      </c>
      <c r="D237" s="1" t="s">
        <v>1</v>
      </c>
      <c r="E237" s="3">
        <v>2007</v>
      </c>
      <c r="F237" s="11">
        <v>4.4000000000000004</v>
      </c>
      <c r="G237" s="12">
        <v>30</v>
      </c>
      <c r="H237" s="5">
        <v>33.4</v>
      </c>
      <c r="I237" s="1" t="s">
        <v>21</v>
      </c>
      <c r="J237" s="3">
        <v>4</v>
      </c>
      <c r="K237" s="3">
        <v>3</v>
      </c>
    </row>
    <row r="238" spans="2:11" ht="20.5" customHeight="1" x14ac:dyDescent="0.35">
      <c r="B238" s="1" t="s">
        <v>118</v>
      </c>
      <c r="C238" s="1" t="s">
        <v>1129</v>
      </c>
      <c r="D238" s="1" t="s">
        <v>1130</v>
      </c>
      <c r="E238" s="3">
        <v>2012</v>
      </c>
      <c r="F238" s="11">
        <v>4.3</v>
      </c>
      <c r="G238" s="12">
        <v>46</v>
      </c>
      <c r="H238" s="5">
        <v>34.950000000000003</v>
      </c>
      <c r="I238" s="1" t="s">
        <v>21</v>
      </c>
      <c r="J238" s="3">
        <v>4</v>
      </c>
      <c r="K238" s="3">
        <v>3</v>
      </c>
    </row>
    <row r="239" spans="2:11" ht="20.5" customHeight="1" x14ac:dyDescent="0.35">
      <c r="B239" s="1" t="s">
        <v>118</v>
      </c>
      <c r="C239" s="1" t="s">
        <v>179</v>
      </c>
      <c r="D239" s="1" t="s">
        <v>621</v>
      </c>
      <c r="E239" s="3">
        <v>2018</v>
      </c>
      <c r="F239" s="11">
        <v>4.4000000000000004</v>
      </c>
      <c r="G239" s="12">
        <v>36</v>
      </c>
      <c r="H239" s="5">
        <v>38.5</v>
      </c>
      <c r="I239" s="1" t="s">
        <v>21</v>
      </c>
      <c r="J239" s="3">
        <v>4</v>
      </c>
      <c r="K239" s="3">
        <v>3</v>
      </c>
    </row>
    <row r="240" spans="2:11" ht="20.5" customHeight="1" x14ac:dyDescent="0.35">
      <c r="B240" s="1" t="s">
        <v>118</v>
      </c>
      <c r="C240" s="1" t="s">
        <v>179</v>
      </c>
      <c r="D240" s="1" t="s">
        <v>621</v>
      </c>
      <c r="E240" s="3">
        <v>2017</v>
      </c>
      <c r="F240" s="11">
        <v>4.4000000000000004</v>
      </c>
      <c r="G240" s="12">
        <v>98</v>
      </c>
      <c r="H240" s="5">
        <v>39.22</v>
      </c>
      <c r="I240" s="1" t="s">
        <v>21</v>
      </c>
      <c r="J240" s="3">
        <v>4</v>
      </c>
      <c r="K240" s="3">
        <v>3</v>
      </c>
    </row>
    <row r="241" spans="2:11" ht="20.5" customHeight="1" x14ac:dyDescent="0.35">
      <c r="B241" s="1" t="s">
        <v>118</v>
      </c>
      <c r="C241" s="1" t="s">
        <v>116</v>
      </c>
      <c r="D241" s="1" t="s">
        <v>1046</v>
      </c>
      <c r="E241" s="3">
        <v>2016</v>
      </c>
      <c r="F241" s="11">
        <v>4.3</v>
      </c>
      <c r="G241" s="12">
        <v>40</v>
      </c>
      <c r="H241" s="5">
        <v>48.91</v>
      </c>
      <c r="I241" s="1" t="s">
        <v>21</v>
      </c>
      <c r="J241" s="3">
        <v>4</v>
      </c>
      <c r="K241" s="3">
        <v>3</v>
      </c>
    </row>
    <row r="242" spans="2:11" ht="20.5" customHeight="1" x14ac:dyDescent="0.35">
      <c r="B242" s="1" t="s">
        <v>118</v>
      </c>
      <c r="C242" s="1" t="s">
        <v>1174</v>
      </c>
      <c r="D242" s="1" t="s">
        <v>1175</v>
      </c>
      <c r="E242" s="3">
        <v>2009</v>
      </c>
      <c r="F242" s="11">
        <v>4.3</v>
      </c>
      <c r="G242" s="12">
        <v>38</v>
      </c>
      <c r="H242" s="5">
        <v>53.55</v>
      </c>
      <c r="I242" s="1" t="s">
        <v>21</v>
      </c>
      <c r="J242" s="3">
        <v>4</v>
      </c>
      <c r="K242" s="3">
        <v>3</v>
      </c>
    </row>
    <row r="243" spans="2:11" ht="20.5" customHeight="1" x14ac:dyDescent="0.35">
      <c r="B243" s="1" t="s">
        <v>118</v>
      </c>
      <c r="C243" s="1" t="s">
        <v>179</v>
      </c>
      <c r="D243" s="1" t="s">
        <v>180</v>
      </c>
      <c r="E243" s="3">
        <v>2015</v>
      </c>
      <c r="F243" s="11">
        <v>4.5</v>
      </c>
      <c r="G243" s="12">
        <v>32</v>
      </c>
      <c r="H243" s="5">
        <v>89.9</v>
      </c>
      <c r="I243" s="1" t="s">
        <v>181</v>
      </c>
      <c r="J243" s="3">
        <v>4</v>
      </c>
      <c r="K243" s="3">
        <v>3</v>
      </c>
    </row>
    <row r="244" spans="2:11" ht="20.5" customHeight="1" x14ac:dyDescent="0.35">
      <c r="B244" s="1" t="s">
        <v>118</v>
      </c>
      <c r="C244" s="1" t="s">
        <v>179</v>
      </c>
      <c r="D244" s="1" t="s">
        <v>180</v>
      </c>
      <c r="E244" s="3">
        <v>2014</v>
      </c>
      <c r="F244" s="11">
        <v>4.5999999999999996</v>
      </c>
      <c r="G244" s="12">
        <v>75</v>
      </c>
      <c r="H244" s="5">
        <v>99</v>
      </c>
      <c r="I244" s="1" t="s">
        <v>181</v>
      </c>
      <c r="J244" s="3">
        <v>4</v>
      </c>
      <c r="K244" s="3">
        <v>3</v>
      </c>
    </row>
    <row r="245" spans="2:11" ht="20.5" customHeight="1" x14ac:dyDescent="0.35">
      <c r="B245" s="1" t="s">
        <v>118</v>
      </c>
      <c r="C245" s="1" t="s">
        <v>116</v>
      </c>
      <c r="D245" s="1" t="s">
        <v>117</v>
      </c>
      <c r="E245" s="3">
        <v>2009</v>
      </c>
      <c r="F245" s="11">
        <v>4.4000000000000004</v>
      </c>
      <c r="G245" s="12">
        <v>33</v>
      </c>
      <c r="H245" s="5">
        <v>159.80000000000001</v>
      </c>
      <c r="I245" s="1" t="s">
        <v>21</v>
      </c>
      <c r="J245" s="3">
        <v>4</v>
      </c>
      <c r="K245" s="3">
        <v>3</v>
      </c>
    </row>
    <row r="246" spans="2:11" ht="20.5" customHeight="1" x14ac:dyDescent="0.35">
      <c r="B246" s="1" t="s">
        <v>118</v>
      </c>
      <c r="C246" s="1" t="s">
        <v>116</v>
      </c>
      <c r="D246" s="1" t="s">
        <v>117</v>
      </c>
      <c r="E246" s="3">
        <v>2010</v>
      </c>
      <c r="F246" s="11">
        <v>4.7</v>
      </c>
      <c r="G246" s="12">
        <v>31</v>
      </c>
      <c r="H246" s="5">
        <v>379</v>
      </c>
      <c r="I246" s="1" t="s">
        <v>21</v>
      </c>
      <c r="J246" s="3">
        <v>4</v>
      </c>
      <c r="K246" s="3">
        <v>3</v>
      </c>
    </row>
    <row r="247" spans="2:11" ht="14.5" x14ac:dyDescent="0.35">
      <c r="B247" s="1" t="s">
        <v>992</v>
      </c>
      <c r="C247" s="1" t="s">
        <v>990</v>
      </c>
      <c r="D247" s="1" t="s">
        <v>1270</v>
      </c>
      <c r="E247" s="3">
        <v>2017</v>
      </c>
      <c r="F247" s="11">
        <v>4.3</v>
      </c>
      <c r="G247" s="12">
        <v>26</v>
      </c>
      <c r="H247" s="5">
        <v>23.1</v>
      </c>
      <c r="I247" s="1" t="s">
        <v>21</v>
      </c>
      <c r="J247" s="3">
        <v>4</v>
      </c>
      <c r="K247" s="3">
        <v>3</v>
      </c>
    </row>
    <row r="248" spans="2:11" ht="20.5" customHeight="1" x14ac:dyDescent="0.35">
      <c r="B248" s="1" t="s">
        <v>992</v>
      </c>
      <c r="C248" s="1" t="s">
        <v>990</v>
      </c>
      <c r="D248" s="1" t="s">
        <v>991</v>
      </c>
      <c r="E248" s="3">
        <v>2016</v>
      </c>
      <c r="F248" s="11">
        <v>4.3</v>
      </c>
      <c r="G248" s="12">
        <v>124</v>
      </c>
      <c r="H248" s="5">
        <v>23.95</v>
      </c>
      <c r="I248" s="1" t="s">
        <v>21</v>
      </c>
      <c r="J248" s="3">
        <v>4</v>
      </c>
      <c r="K248" s="3">
        <v>3</v>
      </c>
    </row>
    <row r="249" spans="2:11" ht="20.5" customHeight="1" x14ac:dyDescent="0.35">
      <c r="B249" s="1" t="s">
        <v>869</v>
      </c>
      <c r="C249" s="1" t="s">
        <v>1246</v>
      </c>
      <c r="D249" s="1" t="s">
        <v>1247</v>
      </c>
      <c r="E249" s="3">
        <v>2015</v>
      </c>
      <c r="F249" s="11">
        <v>4.3</v>
      </c>
      <c r="G249" s="12">
        <v>30</v>
      </c>
      <c r="H249" s="5">
        <v>44.8</v>
      </c>
      <c r="I249" s="1" t="s">
        <v>85</v>
      </c>
      <c r="J249" s="3" t="s">
        <v>85</v>
      </c>
      <c r="K249" s="3" t="s">
        <v>85</v>
      </c>
    </row>
    <row r="250" spans="2:11" ht="20.5" customHeight="1" x14ac:dyDescent="0.35">
      <c r="B250" s="1" t="s">
        <v>869</v>
      </c>
      <c r="C250" s="1" t="s">
        <v>1193</v>
      </c>
      <c r="D250" s="1" t="s">
        <v>1220</v>
      </c>
      <c r="E250" s="3">
        <v>2017</v>
      </c>
      <c r="F250" s="11">
        <v>4.3</v>
      </c>
      <c r="G250" s="12">
        <v>32</v>
      </c>
      <c r="H250" s="5">
        <v>18.5</v>
      </c>
      <c r="I250" s="1" t="s">
        <v>85</v>
      </c>
      <c r="J250" s="3" t="s">
        <v>85</v>
      </c>
      <c r="K250" s="3" t="s">
        <v>85</v>
      </c>
    </row>
    <row r="251" spans="2:11" ht="20.5" customHeight="1" x14ac:dyDescent="0.35">
      <c r="B251" s="1" t="s">
        <v>869</v>
      </c>
      <c r="C251" s="1" t="s">
        <v>867</v>
      </c>
      <c r="D251" s="1" t="s">
        <v>963</v>
      </c>
      <c r="E251" s="3" t="s">
        <v>24</v>
      </c>
      <c r="F251" s="11">
        <v>4.3</v>
      </c>
      <c r="G251" s="12">
        <v>148</v>
      </c>
      <c r="H251" s="5">
        <v>13.95</v>
      </c>
      <c r="I251" s="1" t="s">
        <v>85</v>
      </c>
      <c r="J251" s="3" t="s">
        <v>85</v>
      </c>
      <c r="K251" s="3" t="s">
        <v>85</v>
      </c>
    </row>
    <row r="252" spans="2:11" ht="20.5" customHeight="1" x14ac:dyDescent="0.35">
      <c r="B252" s="1" t="s">
        <v>869</v>
      </c>
      <c r="C252" s="1" t="s">
        <v>867</v>
      </c>
      <c r="D252" s="1" t="s">
        <v>868</v>
      </c>
      <c r="E252" s="3" t="s">
        <v>24</v>
      </c>
      <c r="F252" s="11">
        <v>4.3</v>
      </c>
      <c r="G252" s="12">
        <v>424</v>
      </c>
      <c r="H252" s="5">
        <v>10.89</v>
      </c>
      <c r="I252" s="1" t="s">
        <v>85</v>
      </c>
      <c r="J252" s="3" t="s">
        <v>85</v>
      </c>
      <c r="K252" s="3" t="s">
        <v>85</v>
      </c>
    </row>
    <row r="253" spans="2:11" ht="20.5" customHeight="1" x14ac:dyDescent="0.35">
      <c r="B253" s="1" t="s">
        <v>1239</v>
      </c>
      <c r="C253" s="1" t="s">
        <v>1237</v>
      </c>
      <c r="D253" s="1" t="s">
        <v>1238</v>
      </c>
      <c r="E253" s="3">
        <v>2020</v>
      </c>
      <c r="F253" s="11">
        <v>4.3</v>
      </c>
      <c r="G253" s="12">
        <v>31</v>
      </c>
      <c r="H253" s="5">
        <v>31.9</v>
      </c>
      <c r="I253" s="1" t="s">
        <v>85</v>
      </c>
      <c r="J253" s="3" t="s">
        <v>85</v>
      </c>
      <c r="K253" s="3" t="s">
        <v>85</v>
      </c>
    </row>
    <row r="254" spans="2:11" ht="20.5" customHeight="1" x14ac:dyDescent="0.35">
      <c r="B254" s="1" t="s">
        <v>1239</v>
      </c>
      <c r="C254" s="1" t="s">
        <v>1237</v>
      </c>
      <c r="D254" s="1" t="s">
        <v>1267</v>
      </c>
      <c r="E254" s="3">
        <v>2020</v>
      </c>
      <c r="F254" s="11">
        <v>4.3</v>
      </c>
      <c r="G254" s="12">
        <v>27</v>
      </c>
      <c r="H254" s="5">
        <v>29.75</v>
      </c>
      <c r="I254" s="1" t="s">
        <v>85</v>
      </c>
      <c r="J254" s="3" t="s">
        <v>85</v>
      </c>
      <c r="K254" s="3" t="s">
        <v>85</v>
      </c>
    </row>
    <row r="255" spans="2:11" ht="20.5" customHeight="1" x14ac:dyDescent="0.35">
      <c r="B255" s="1" t="s">
        <v>330</v>
      </c>
      <c r="C255" s="1" t="s">
        <v>391</v>
      </c>
      <c r="D255" s="1" t="s">
        <v>804</v>
      </c>
      <c r="E255" s="3" t="s">
        <v>24</v>
      </c>
      <c r="F255" s="11">
        <v>4.4000000000000004</v>
      </c>
      <c r="G255" s="12">
        <v>28</v>
      </c>
      <c r="H255" s="5">
        <v>15.84</v>
      </c>
      <c r="I255" s="1" t="s">
        <v>26</v>
      </c>
      <c r="J255" s="3">
        <v>4</v>
      </c>
      <c r="K255" s="3">
        <v>3</v>
      </c>
    </row>
    <row r="256" spans="2:11" ht="20.5" customHeight="1" x14ac:dyDescent="0.35">
      <c r="B256" s="1" t="s">
        <v>330</v>
      </c>
      <c r="C256" s="1" t="s">
        <v>846</v>
      </c>
      <c r="D256" s="1" t="s">
        <v>1347</v>
      </c>
      <c r="E256" s="3" t="s">
        <v>24</v>
      </c>
      <c r="F256" s="11">
        <v>4.2</v>
      </c>
      <c r="G256" s="12">
        <v>487</v>
      </c>
      <c r="H256" s="5">
        <v>33.5</v>
      </c>
      <c r="I256" s="1" t="s">
        <v>26</v>
      </c>
      <c r="J256" s="3">
        <v>4</v>
      </c>
      <c r="K256" s="3">
        <v>3</v>
      </c>
    </row>
    <row r="257" spans="2:11" ht="20.5" customHeight="1" x14ac:dyDescent="0.35">
      <c r="B257" s="1" t="s">
        <v>330</v>
      </c>
      <c r="C257" s="1" t="s">
        <v>540</v>
      </c>
      <c r="D257" s="1" t="s">
        <v>1253</v>
      </c>
      <c r="E257" s="3" t="s">
        <v>24</v>
      </c>
      <c r="F257" s="11">
        <v>4.3</v>
      </c>
      <c r="G257" s="12">
        <v>29</v>
      </c>
      <c r="H257" s="5">
        <v>34.65</v>
      </c>
      <c r="I257" s="1" t="s">
        <v>26</v>
      </c>
      <c r="J257" s="3">
        <v>4</v>
      </c>
      <c r="K257" s="3">
        <v>3</v>
      </c>
    </row>
    <row r="258" spans="2:11" ht="20.5" customHeight="1" x14ac:dyDescent="0.35">
      <c r="B258" s="1" t="s">
        <v>330</v>
      </c>
      <c r="C258" s="1" t="s">
        <v>664</v>
      </c>
      <c r="D258" s="1" t="s">
        <v>665</v>
      </c>
      <c r="E258" s="3" t="s">
        <v>24</v>
      </c>
      <c r="F258" s="11">
        <v>4.4000000000000004</v>
      </c>
      <c r="G258" s="12">
        <v>69</v>
      </c>
      <c r="H258" s="5">
        <v>36.9</v>
      </c>
      <c r="I258" s="1" t="s">
        <v>26</v>
      </c>
      <c r="J258" s="3">
        <v>4</v>
      </c>
      <c r="K258" s="3">
        <v>3</v>
      </c>
    </row>
    <row r="259" spans="2:11" ht="20.5" customHeight="1" x14ac:dyDescent="0.35">
      <c r="B259" s="1" t="s">
        <v>330</v>
      </c>
      <c r="C259" s="1" t="s">
        <v>529</v>
      </c>
      <c r="D259" s="1" t="s">
        <v>1252</v>
      </c>
      <c r="E259" s="3" t="s">
        <v>24</v>
      </c>
      <c r="F259" s="11">
        <v>4.3</v>
      </c>
      <c r="G259" s="12">
        <v>29</v>
      </c>
      <c r="H259" s="5">
        <v>39.9</v>
      </c>
      <c r="I259" s="1" t="s">
        <v>26</v>
      </c>
      <c r="J259" s="3">
        <v>4</v>
      </c>
      <c r="K259" s="3">
        <v>3</v>
      </c>
    </row>
    <row r="260" spans="2:11" ht="20.5" customHeight="1" x14ac:dyDescent="0.35">
      <c r="B260" s="1" t="s">
        <v>330</v>
      </c>
      <c r="C260" s="1" t="s">
        <v>1008</v>
      </c>
      <c r="D260" s="1" t="s">
        <v>1009</v>
      </c>
      <c r="E260" s="3" t="s">
        <v>24</v>
      </c>
      <c r="F260" s="11">
        <v>4.3</v>
      </c>
      <c r="G260" s="12">
        <v>110</v>
      </c>
      <c r="H260" s="5">
        <v>50</v>
      </c>
      <c r="I260" s="1" t="s">
        <v>26</v>
      </c>
      <c r="J260" s="3">
        <v>4</v>
      </c>
      <c r="K260" s="3">
        <v>3</v>
      </c>
    </row>
    <row r="261" spans="2:11" ht="20.5" customHeight="1" x14ac:dyDescent="0.35">
      <c r="B261" s="1" t="s">
        <v>330</v>
      </c>
      <c r="C261" s="1" t="s">
        <v>287</v>
      </c>
      <c r="D261" s="1" t="s">
        <v>497</v>
      </c>
      <c r="E261" s="3" t="s">
        <v>24</v>
      </c>
      <c r="F261" s="11">
        <v>4.4000000000000004</v>
      </c>
      <c r="G261" s="12">
        <v>825</v>
      </c>
      <c r="H261" s="5">
        <v>59.9</v>
      </c>
      <c r="I261" s="1" t="s">
        <v>26</v>
      </c>
      <c r="J261" s="3">
        <v>4</v>
      </c>
      <c r="K261" s="3">
        <v>3</v>
      </c>
    </row>
    <row r="262" spans="2:11" ht="20.5" customHeight="1" x14ac:dyDescent="0.35">
      <c r="B262" s="1" t="s">
        <v>330</v>
      </c>
      <c r="C262" s="1" t="s">
        <v>98</v>
      </c>
      <c r="D262" s="1" t="s">
        <v>1313</v>
      </c>
      <c r="E262" s="3" t="s">
        <v>24</v>
      </c>
      <c r="F262" s="11">
        <v>4.2</v>
      </c>
      <c r="G262" s="12">
        <v>1016</v>
      </c>
      <c r="H262" s="5">
        <v>77.22</v>
      </c>
      <c r="I262" s="1" t="s">
        <v>26</v>
      </c>
      <c r="J262" s="3">
        <v>4</v>
      </c>
      <c r="K262" s="3">
        <v>3</v>
      </c>
    </row>
    <row r="263" spans="2:11" ht="20.5" customHeight="1" x14ac:dyDescent="0.35">
      <c r="B263" s="1" t="s">
        <v>330</v>
      </c>
      <c r="C263" s="1" t="s">
        <v>629</v>
      </c>
      <c r="D263" s="1" t="s">
        <v>630</v>
      </c>
      <c r="E263" s="3" t="s">
        <v>24</v>
      </c>
      <c r="F263" s="11">
        <v>4.4000000000000004</v>
      </c>
      <c r="G263" s="12">
        <v>89</v>
      </c>
      <c r="H263" s="5">
        <v>87.9</v>
      </c>
      <c r="I263" s="1" t="s">
        <v>26</v>
      </c>
      <c r="J263" s="3">
        <v>4</v>
      </c>
      <c r="K263" s="3">
        <v>3</v>
      </c>
    </row>
    <row r="264" spans="2:11" ht="20.5" customHeight="1" x14ac:dyDescent="0.35">
      <c r="B264" s="1" t="s">
        <v>330</v>
      </c>
      <c r="C264" s="1" t="s">
        <v>372</v>
      </c>
      <c r="D264" s="1" t="s">
        <v>373</v>
      </c>
      <c r="E264" s="3" t="s">
        <v>24</v>
      </c>
      <c r="F264" s="11">
        <v>4.5</v>
      </c>
      <c r="G264" s="12">
        <v>81</v>
      </c>
      <c r="H264" s="5">
        <v>94.9</v>
      </c>
      <c r="I264" s="1" t="s">
        <v>26</v>
      </c>
      <c r="J264" s="3">
        <v>4</v>
      </c>
      <c r="K264" s="3">
        <v>3</v>
      </c>
    </row>
    <row r="265" spans="2:11" ht="20.5" customHeight="1" x14ac:dyDescent="0.35">
      <c r="B265" s="1" t="s">
        <v>330</v>
      </c>
      <c r="C265" s="1" t="s">
        <v>328</v>
      </c>
      <c r="D265" s="1" t="s">
        <v>329</v>
      </c>
      <c r="E265" s="3" t="s">
        <v>24</v>
      </c>
      <c r="F265" s="11">
        <v>4.5</v>
      </c>
      <c r="G265" s="12">
        <v>186</v>
      </c>
      <c r="H265" s="5">
        <v>112.26</v>
      </c>
      <c r="I265" s="1" t="s">
        <v>26</v>
      </c>
      <c r="J265" s="3">
        <v>4</v>
      </c>
      <c r="K265" s="3">
        <v>3</v>
      </c>
    </row>
    <row r="266" spans="2:11" ht="20.5" customHeight="1" x14ac:dyDescent="0.35">
      <c r="B266" s="1" t="s">
        <v>330</v>
      </c>
      <c r="C266" s="1" t="s">
        <v>22</v>
      </c>
      <c r="D266" s="1" t="s">
        <v>374</v>
      </c>
      <c r="E266" s="3" t="s">
        <v>24</v>
      </c>
      <c r="F266" s="11">
        <v>4.5</v>
      </c>
      <c r="G266" s="12">
        <v>81</v>
      </c>
      <c r="H266" s="5">
        <v>199</v>
      </c>
      <c r="I266" s="1" t="s">
        <v>26</v>
      </c>
      <c r="J266" s="3">
        <v>4</v>
      </c>
      <c r="K266" s="3">
        <v>3</v>
      </c>
    </row>
    <row r="267" spans="2:11" ht="20.5" customHeight="1" x14ac:dyDescent="0.35">
      <c r="B267" s="1" t="s">
        <v>509</v>
      </c>
      <c r="C267" s="1" t="s">
        <v>287</v>
      </c>
      <c r="D267" s="1" t="s">
        <v>508</v>
      </c>
      <c r="E267" s="3" t="s">
        <v>24</v>
      </c>
      <c r="F267" s="11">
        <v>4.4000000000000004</v>
      </c>
      <c r="G267" s="12">
        <v>527</v>
      </c>
      <c r="H267" s="5">
        <v>57.9</v>
      </c>
      <c r="I267" s="1" t="s">
        <v>26</v>
      </c>
      <c r="J267" s="3" t="s">
        <v>85</v>
      </c>
      <c r="K267" s="3" t="s">
        <v>85</v>
      </c>
    </row>
    <row r="268" spans="2:11" ht="20.5" customHeight="1" x14ac:dyDescent="0.35">
      <c r="B268" s="1" t="s">
        <v>604</v>
      </c>
      <c r="C268" s="1" t="s">
        <v>664</v>
      </c>
      <c r="D268" s="1" t="s">
        <v>721</v>
      </c>
      <c r="E268" s="3" t="s">
        <v>24</v>
      </c>
      <c r="F268" s="11">
        <v>4.4000000000000004</v>
      </c>
      <c r="G268" s="12">
        <v>48</v>
      </c>
      <c r="H268" s="5">
        <v>37.9</v>
      </c>
      <c r="I268" s="1" t="s">
        <v>26</v>
      </c>
      <c r="J268" s="3">
        <v>4</v>
      </c>
      <c r="K268" s="3">
        <v>3</v>
      </c>
    </row>
    <row r="269" spans="2:11" ht="20.5" customHeight="1" x14ac:dyDescent="0.35">
      <c r="B269" s="1" t="s">
        <v>604</v>
      </c>
      <c r="C269" s="1" t="s">
        <v>391</v>
      </c>
      <c r="D269" s="1" t="s">
        <v>1263</v>
      </c>
      <c r="E269" s="3" t="s">
        <v>24</v>
      </c>
      <c r="F269" s="11">
        <v>4.3</v>
      </c>
      <c r="G269" s="12">
        <v>28</v>
      </c>
      <c r="H269" s="5">
        <v>45</v>
      </c>
      <c r="I269" s="1" t="s">
        <v>26</v>
      </c>
      <c r="J269" s="3">
        <v>4</v>
      </c>
      <c r="K269" s="3">
        <v>3</v>
      </c>
    </row>
    <row r="270" spans="2:11" ht="20.5" customHeight="1" x14ac:dyDescent="0.35">
      <c r="B270" s="1" t="s">
        <v>604</v>
      </c>
      <c r="C270" s="1" t="s">
        <v>287</v>
      </c>
      <c r="D270" s="1" t="s">
        <v>856</v>
      </c>
      <c r="E270" s="3" t="s">
        <v>24</v>
      </c>
      <c r="F270" s="11">
        <v>4.3</v>
      </c>
      <c r="G270" s="12">
        <v>590</v>
      </c>
      <c r="H270" s="5">
        <v>58.9</v>
      </c>
      <c r="I270" s="1" t="s">
        <v>26</v>
      </c>
      <c r="J270" s="3">
        <v>4</v>
      </c>
      <c r="K270" s="3">
        <v>3</v>
      </c>
    </row>
    <row r="271" spans="2:11" ht="20.5" customHeight="1" x14ac:dyDescent="0.35">
      <c r="B271" s="1" t="s">
        <v>604</v>
      </c>
      <c r="C271" s="1" t="s">
        <v>98</v>
      </c>
      <c r="D271" s="1" t="s">
        <v>839</v>
      </c>
      <c r="E271" s="3" t="s">
        <v>24</v>
      </c>
      <c r="F271" s="11">
        <v>4.3</v>
      </c>
      <c r="G271" s="12">
        <v>1452</v>
      </c>
      <c r="H271" s="5">
        <v>63.34</v>
      </c>
      <c r="I271" s="1" t="s">
        <v>26</v>
      </c>
      <c r="J271" s="3">
        <v>4</v>
      </c>
      <c r="K271" s="3">
        <v>3</v>
      </c>
    </row>
    <row r="272" spans="2:11" ht="20.5" customHeight="1" x14ac:dyDescent="0.35">
      <c r="B272" s="1" t="s">
        <v>604</v>
      </c>
      <c r="C272" s="1" t="s">
        <v>182</v>
      </c>
      <c r="D272" s="1" t="s">
        <v>603</v>
      </c>
      <c r="E272" s="3" t="s">
        <v>24</v>
      </c>
      <c r="F272" s="11">
        <v>4.4000000000000004</v>
      </c>
      <c r="G272" s="12">
        <v>117</v>
      </c>
      <c r="H272" s="5">
        <v>79.900000000000006</v>
      </c>
      <c r="I272" s="1" t="s">
        <v>26</v>
      </c>
      <c r="J272" s="3">
        <v>4</v>
      </c>
      <c r="K272" s="3">
        <v>3</v>
      </c>
    </row>
    <row r="273" spans="2:11" ht="20.5" customHeight="1" x14ac:dyDescent="0.35">
      <c r="B273" s="1" t="s">
        <v>97</v>
      </c>
      <c r="C273" s="1" t="s">
        <v>391</v>
      </c>
      <c r="D273" s="1" t="s">
        <v>392</v>
      </c>
      <c r="E273" s="3" t="s">
        <v>24</v>
      </c>
      <c r="F273" s="11">
        <v>4.5</v>
      </c>
      <c r="G273" s="12">
        <v>61</v>
      </c>
      <c r="H273" s="5">
        <v>25.92</v>
      </c>
      <c r="I273" s="1" t="s">
        <v>26</v>
      </c>
      <c r="J273" s="3">
        <v>4</v>
      </c>
      <c r="K273" s="3">
        <v>3</v>
      </c>
    </row>
    <row r="274" spans="2:11" ht="20.5" customHeight="1" x14ac:dyDescent="0.35">
      <c r="B274" s="1" t="s">
        <v>97</v>
      </c>
      <c r="C274" s="1" t="s">
        <v>846</v>
      </c>
      <c r="D274" s="1" t="s">
        <v>1329</v>
      </c>
      <c r="E274" s="3" t="s">
        <v>24</v>
      </c>
      <c r="F274" s="11">
        <v>4.2</v>
      </c>
      <c r="G274" s="12">
        <v>666</v>
      </c>
      <c r="H274" s="5">
        <v>32.159999999999997</v>
      </c>
      <c r="I274" s="1" t="s">
        <v>26</v>
      </c>
      <c r="J274" s="3">
        <v>4</v>
      </c>
      <c r="K274" s="3">
        <v>3</v>
      </c>
    </row>
    <row r="275" spans="2:11" ht="20.5" customHeight="1" x14ac:dyDescent="0.35">
      <c r="B275" s="1" t="s">
        <v>97</v>
      </c>
      <c r="C275" s="1" t="s">
        <v>1344</v>
      </c>
      <c r="D275" s="1" t="s">
        <v>1345</v>
      </c>
      <c r="E275" s="3" t="s">
        <v>24</v>
      </c>
      <c r="F275" s="11">
        <v>4.2</v>
      </c>
      <c r="G275" s="12">
        <v>519</v>
      </c>
      <c r="H275" s="5">
        <v>36.9</v>
      </c>
      <c r="I275" s="1" t="s">
        <v>26</v>
      </c>
      <c r="J275" s="3">
        <v>4</v>
      </c>
      <c r="K275" s="3">
        <v>3</v>
      </c>
    </row>
    <row r="276" spans="2:11" ht="20.5" customHeight="1" x14ac:dyDescent="0.35">
      <c r="B276" s="1" t="s">
        <v>97</v>
      </c>
      <c r="C276" s="1" t="s">
        <v>563</v>
      </c>
      <c r="D276" s="1" t="s">
        <v>765</v>
      </c>
      <c r="E276" s="3" t="s">
        <v>24</v>
      </c>
      <c r="F276" s="11">
        <v>4.4000000000000004</v>
      </c>
      <c r="G276" s="12">
        <v>35</v>
      </c>
      <c r="H276" s="5">
        <v>65</v>
      </c>
      <c r="I276" s="1" t="s">
        <v>26</v>
      </c>
      <c r="J276" s="3">
        <v>4</v>
      </c>
      <c r="K276" s="3">
        <v>3</v>
      </c>
    </row>
    <row r="277" spans="2:11" ht="20.5" customHeight="1" x14ac:dyDescent="0.35">
      <c r="B277" s="1" t="s">
        <v>97</v>
      </c>
      <c r="C277" s="1" t="s">
        <v>98</v>
      </c>
      <c r="D277" s="1" t="s">
        <v>842</v>
      </c>
      <c r="E277" s="3" t="s">
        <v>24</v>
      </c>
      <c r="F277" s="11">
        <v>4.3</v>
      </c>
      <c r="G277" s="12">
        <v>1247</v>
      </c>
      <c r="H277" s="5">
        <v>74</v>
      </c>
      <c r="I277" s="1" t="s">
        <v>26</v>
      </c>
      <c r="J277" s="3">
        <v>4</v>
      </c>
      <c r="K277" s="3">
        <v>3</v>
      </c>
    </row>
    <row r="278" spans="2:11" ht="20.5" customHeight="1" x14ac:dyDescent="0.35">
      <c r="B278" s="1" t="s">
        <v>97</v>
      </c>
      <c r="C278" s="1" t="s">
        <v>287</v>
      </c>
      <c r="D278" s="1" t="s">
        <v>494</v>
      </c>
      <c r="E278" s="3" t="s">
        <v>24</v>
      </c>
      <c r="F278" s="11">
        <v>4.4000000000000004</v>
      </c>
      <c r="G278" s="12">
        <v>941</v>
      </c>
      <c r="H278" s="5">
        <v>82.5</v>
      </c>
      <c r="I278" s="1" t="s">
        <v>26</v>
      </c>
      <c r="J278" s="3">
        <v>4</v>
      </c>
      <c r="K278" s="3">
        <v>3</v>
      </c>
    </row>
    <row r="279" spans="2:11" ht="20.5" customHeight="1" x14ac:dyDescent="0.35">
      <c r="B279" s="1" t="s">
        <v>97</v>
      </c>
      <c r="C279" s="1" t="s">
        <v>996</v>
      </c>
      <c r="D279" s="1" t="s">
        <v>997</v>
      </c>
      <c r="E279" s="3" t="s">
        <v>24</v>
      </c>
      <c r="F279" s="11">
        <v>4.3</v>
      </c>
      <c r="G279" s="12">
        <v>119</v>
      </c>
      <c r="H279" s="5">
        <v>85.4</v>
      </c>
      <c r="I279" s="1" t="s">
        <v>26</v>
      </c>
      <c r="J279" s="3">
        <v>4</v>
      </c>
      <c r="K279" s="3">
        <v>3</v>
      </c>
    </row>
    <row r="280" spans="2:11" ht="20.5" customHeight="1" x14ac:dyDescent="0.35">
      <c r="B280" s="1" t="s">
        <v>97</v>
      </c>
      <c r="C280" s="1" t="s">
        <v>22</v>
      </c>
      <c r="D280" s="1" t="s">
        <v>1001</v>
      </c>
      <c r="E280" s="3" t="s">
        <v>24</v>
      </c>
      <c r="F280" s="11">
        <v>4.3</v>
      </c>
      <c r="G280" s="12">
        <v>116</v>
      </c>
      <c r="H280" s="5">
        <v>176.5</v>
      </c>
      <c r="I280" s="1" t="s">
        <v>26</v>
      </c>
      <c r="J280" s="3">
        <v>4</v>
      </c>
      <c r="K280" s="3">
        <v>3</v>
      </c>
    </row>
    <row r="281" spans="2:11" ht="20.5" customHeight="1" x14ac:dyDescent="0.35">
      <c r="B281" s="1" t="s">
        <v>97</v>
      </c>
      <c r="C281" s="1" t="s">
        <v>98</v>
      </c>
      <c r="D281" s="1" t="s">
        <v>99</v>
      </c>
      <c r="E281" s="3">
        <v>1991</v>
      </c>
      <c r="F281" s="11">
        <v>4.5</v>
      </c>
      <c r="G281" s="12">
        <v>30</v>
      </c>
      <c r="H281" s="5">
        <v>230</v>
      </c>
      <c r="I281" s="1" t="s">
        <v>26</v>
      </c>
      <c r="J281" s="3">
        <v>4</v>
      </c>
      <c r="K281" s="3">
        <v>3</v>
      </c>
    </row>
    <row r="282" spans="2:11" ht="20.5" customHeight="1" x14ac:dyDescent="0.35">
      <c r="B282" s="1" t="s">
        <v>97</v>
      </c>
      <c r="C282" s="1" t="s">
        <v>95</v>
      </c>
      <c r="D282" s="1" t="s">
        <v>96</v>
      </c>
      <c r="E282" s="3" t="s">
        <v>24</v>
      </c>
      <c r="F282" s="11">
        <v>4.7</v>
      </c>
      <c r="G282" s="12">
        <v>58</v>
      </c>
      <c r="H282" s="5">
        <v>380</v>
      </c>
      <c r="I282" s="1" t="s">
        <v>26</v>
      </c>
      <c r="J282" s="3">
        <v>4</v>
      </c>
      <c r="K282" s="3">
        <v>3</v>
      </c>
    </row>
    <row r="283" spans="2:11" ht="20.5" customHeight="1" x14ac:dyDescent="0.35">
      <c r="B283" s="1" t="s">
        <v>97</v>
      </c>
      <c r="C283" s="1" t="s">
        <v>98</v>
      </c>
      <c r="D283" s="1" t="s">
        <v>99</v>
      </c>
      <c r="E283" s="3">
        <v>1987</v>
      </c>
      <c r="F283" s="11">
        <v>4.7</v>
      </c>
      <c r="G283" s="12">
        <v>53</v>
      </c>
      <c r="H283" s="5">
        <v>400.85</v>
      </c>
      <c r="I283" s="1" t="s">
        <v>26</v>
      </c>
      <c r="J283" s="3">
        <v>4</v>
      </c>
      <c r="K283" s="3">
        <v>3</v>
      </c>
    </row>
    <row r="284" spans="2:11" ht="20.5" customHeight="1" x14ac:dyDescent="0.35">
      <c r="B284" s="1" t="s">
        <v>289</v>
      </c>
      <c r="C284" s="1" t="s">
        <v>570</v>
      </c>
      <c r="D284" s="1" t="s">
        <v>571</v>
      </c>
      <c r="E284" s="3">
        <v>2017</v>
      </c>
      <c r="F284" s="11">
        <v>4.3</v>
      </c>
      <c r="G284" s="12">
        <v>172</v>
      </c>
      <c r="H284" s="5">
        <v>19.899999999999999</v>
      </c>
      <c r="I284" s="1" t="s">
        <v>16</v>
      </c>
      <c r="J284" s="3">
        <v>5</v>
      </c>
      <c r="K284" s="3">
        <v>1</v>
      </c>
    </row>
    <row r="285" spans="2:11" ht="20.5" customHeight="1" x14ac:dyDescent="0.35">
      <c r="B285" s="1" t="s">
        <v>289</v>
      </c>
      <c r="C285" s="1" t="s">
        <v>570</v>
      </c>
      <c r="D285" s="1" t="s">
        <v>571</v>
      </c>
      <c r="E285" s="3">
        <v>2019</v>
      </c>
      <c r="F285" s="11">
        <v>4.4000000000000004</v>
      </c>
      <c r="G285" s="12">
        <v>147</v>
      </c>
      <c r="H285" s="5">
        <v>22.35</v>
      </c>
      <c r="I285" s="1" t="s">
        <v>16</v>
      </c>
      <c r="J285" s="3">
        <v>5</v>
      </c>
      <c r="K285" s="3">
        <v>1</v>
      </c>
    </row>
    <row r="286" spans="2:11" ht="20.5" customHeight="1" x14ac:dyDescent="0.35">
      <c r="B286" s="1" t="s">
        <v>289</v>
      </c>
      <c r="C286" s="1" t="s">
        <v>540</v>
      </c>
      <c r="D286" s="1" t="s">
        <v>541</v>
      </c>
      <c r="E286" s="3" t="s">
        <v>24</v>
      </c>
      <c r="F286" s="11">
        <v>4.4000000000000004</v>
      </c>
      <c r="G286" s="12">
        <v>234</v>
      </c>
      <c r="H286" s="5">
        <v>39.35</v>
      </c>
      <c r="I286" s="1" t="s">
        <v>26</v>
      </c>
      <c r="J286" s="3">
        <v>4</v>
      </c>
      <c r="K286" s="3">
        <v>3</v>
      </c>
    </row>
    <row r="287" spans="2:11" ht="20.5" customHeight="1" x14ac:dyDescent="0.35">
      <c r="B287" s="1" t="s">
        <v>289</v>
      </c>
      <c r="C287" s="1" t="s">
        <v>391</v>
      </c>
      <c r="D287" s="1" t="s">
        <v>676</v>
      </c>
      <c r="E287" s="3" t="s">
        <v>24</v>
      </c>
      <c r="F287" s="11">
        <v>4.4000000000000004</v>
      </c>
      <c r="G287" s="12">
        <v>64</v>
      </c>
      <c r="H287" s="5">
        <v>42.12</v>
      </c>
      <c r="I287" s="1" t="s">
        <v>26</v>
      </c>
      <c r="J287" s="3">
        <v>4</v>
      </c>
      <c r="K287" s="3">
        <v>3</v>
      </c>
    </row>
    <row r="288" spans="2:11" ht="20.5" customHeight="1" x14ac:dyDescent="0.35">
      <c r="B288" s="1" t="s">
        <v>289</v>
      </c>
      <c r="C288" s="1" t="s">
        <v>563</v>
      </c>
      <c r="D288" s="1" t="s">
        <v>564</v>
      </c>
      <c r="E288" s="3" t="s">
        <v>24</v>
      </c>
      <c r="F288" s="11">
        <v>4.4000000000000004</v>
      </c>
      <c r="G288" s="12">
        <v>159</v>
      </c>
      <c r="H288" s="5">
        <v>58.95</v>
      </c>
      <c r="I288" s="1" t="s">
        <v>26</v>
      </c>
      <c r="J288" s="3">
        <v>4</v>
      </c>
      <c r="K288" s="3">
        <v>3</v>
      </c>
    </row>
    <row r="289" spans="2:11" ht="20.5" customHeight="1" x14ac:dyDescent="0.35">
      <c r="B289" s="1" t="s">
        <v>289</v>
      </c>
      <c r="C289" s="1" t="s">
        <v>287</v>
      </c>
      <c r="D289" s="1" t="s">
        <v>288</v>
      </c>
      <c r="E289" s="3" t="s">
        <v>24</v>
      </c>
      <c r="F289" s="11">
        <v>4.5</v>
      </c>
      <c r="G289" s="12">
        <v>854</v>
      </c>
      <c r="H289" s="5">
        <v>68.900000000000006</v>
      </c>
      <c r="I289" s="1" t="s">
        <v>16</v>
      </c>
      <c r="J289" s="3">
        <v>5</v>
      </c>
      <c r="K289" s="3">
        <v>1</v>
      </c>
    </row>
    <row r="290" spans="2:11" ht="20.5" customHeight="1" x14ac:dyDescent="0.35">
      <c r="B290" s="1" t="s">
        <v>25</v>
      </c>
      <c r="C290" s="1" t="s">
        <v>861</v>
      </c>
      <c r="D290" s="1" t="s">
        <v>1310</v>
      </c>
      <c r="E290" s="3" t="s">
        <v>24</v>
      </c>
      <c r="F290" s="11">
        <v>4.2</v>
      </c>
      <c r="G290" s="12">
        <v>1058</v>
      </c>
      <c r="H290" s="5">
        <v>11.9</v>
      </c>
      <c r="I290" s="1" t="s">
        <v>85</v>
      </c>
      <c r="J290" s="3" t="s">
        <v>85</v>
      </c>
      <c r="K290" s="3" t="s">
        <v>85</v>
      </c>
    </row>
    <row r="291" spans="2:11" ht="20.5" customHeight="1" x14ac:dyDescent="0.35">
      <c r="B291" s="1" t="s">
        <v>25</v>
      </c>
      <c r="C291" s="1" t="s">
        <v>861</v>
      </c>
      <c r="D291" s="1" t="s">
        <v>1364</v>
      </c>
      <c r="E291" s="3" t="s">
        <v>24</v>
      </c>
      <c r="F291" s="11">
        <v>4.2</v>
      </c>
      <c r="G291" s="12">
        <v>405</v>
      </c>
      <c r="H291" s="5">
        <v>7.1</v>
      </c>
      <c r="I291" s="1" t="s">
        <v>26</v>
      </c>
      <c r="J291" s="3">
        <v>4</v>
      </c>
      <c r="K291" s="3">
        <v>3</v>
      </c>
    </row>
    <row r="292" spans="2:11" ht="20.5" customHeight="1" x14ac:dyDescent="0.35">
      <c r="B292" s="1" t="s">
        <v>25</v>
      </c>
      <c r="C292" s="1" t="s">
        <v>570</v>
      </c>
      <c r="D292" s="1" t="s">
        <v>618</v>
      </c>
      <c r="E292" s="3">
        <v>2018</v>
      </c>
      <c r="F292" s="11">
        <v>4.4000000000000004</v>
      </c>
      <c r="G292" s="12">
        <v>99</v>
      </c>
      <c r="H292" s="5">
        <v>17.5</v>
      </c>
      <c r="I292" s="1" t="s">
        <v>16</v>
      </c>
      <c r="J292" s="3">
        <v>5</v>
      </c>
      <c r="K292" s="3">
        <v>1</v>
      </c>
    </row>
    <row r="293" spans="2:11" ht="20.5" customHeight="1" x14ac:dyDescent="0.35">
      <c r="B293" s="1" t="s">
        <v>25</v>
      </c>
      <c r="C293" s="1" t="s">
        <v>570</v>
      </c>
      <c r="D293" s="1" t="s">
        <v>1305</v>
      </c>
      <c r="E293" s="3" t="s">
        <v>24</v>
      </c>
      <c r="F293" s="11">
        <v>4.2</v>
      </c>
      <c r="G293" s="12">
        <v>1155</v>
      </c>
      <c r="H293" s="5">
        <v>18.87</v>
      </c>
      <c r="I293" s="1" t="s">
        <v>16</v>
      </c>
      <c r="J293" s="3">
        <v>5</v>
      </c>
      <c r="K293" s="3">
        <v>1</v>
      </c>
    </row>
    <row r="294" spans="2:11" ht="20.5" customHeight="1" x14ac:dyDescent="0.35">
      <c r="B294" s="1" t="s">
        <v>25</v>
      </c>
      <c r="C294" s="1" t="s">
        <v>1158</v>
      </c>
      <c r="D294" s="1" t="s">
        <v>1159</v>
      </c>
      <c r="E294" s="3" t="s">
        <v>24</v>
      </c>
      <c r="F294" s="11">
        <v>4.3</v>
      </c>
      <c r="G294" s="12">
        <v>40</v>
      </c>
      <c r="H294" s="5">
        <v>24.9</v>
      </c>
      <c r="I294" s="1" t="s">
        <v>26</v>
      </c>
      <c r="J294" s="3">
        <v>4</v>
      </c>
      <c r="K294" s="3">
        <v>3</v>
      </c>
    </row>
    <row r="295" spans="2:11" ht="20.5" customHeight="1" x14ac:dyDescent="0.35">
      <c r="B295" s="1" t="s">
        <v>25</v>
      </c>
      <c r="C295" s="1" t="s">
        <v>587</v>
      </c>
      <c r="D295" s="1" t="s">
        <v>588</v>
      </c>
      <c r="E295" s="3" t="s">
        <v>24</v>
      </c>
      <c r="F295" s="11">
        <v>4.4000000000000004</v>
      </c>
      <c r="G295" s="12">
        <v>134</v>
      </c>
      <c r="H295" s="5">
        <v>25</v>
      </c>
      <c r="I295" s="1" t="s">
        <v>26</v>
      </c>
      <c r="J295" s="3">
        <v>4</v>
      </c>
      <c r="K295" s="3">
        <v>3</v>
      </c>
    </row>
    <row r="296" spans="2:11" ht="20.5" customHeight="1" x14ac:dyDescent="0.35">
      <c r="B296" s="1" t="s">
        <v>25</v>
      </c>
      <c r="C296" s="1" t="s">
        <v>846</v>
      </c>
      <c r="D296" s="1" t="s">
        <v>1122</v>
      </c>
      <c r="E296" s="3" t="s">
        <v>24</v>
      </c>
      <c r="F296" s="11">
        <v>4.3</v>
      </c>
      <c r="G296" s="12">
        <v>49</v>
      </c>
      <c r="H296" s="5">
        <v>29.25</v>
      </c>
      <c r="I296" s="1" t="s">
        <v>16</v>
      </c>
      <c r="J296" s="3">
        <v>5</v>
      </c>
      <c r="K296" s="3">
        <v>1</v>
      </c>
    </row>
    <row r="297" spans="2:11" ht="20.5" customHeight="1" x14ac:dyDescent="0.35">
      <c r="B297" s="1" t="s">
        <v>25</v>
      </c>
      <c r="C297" s="1" t="s">
        <v>570</v>
      </c>
      <c r="D297" s="1" t="s">
        <v>1093</v>
      </c>
      <c r="E297" s="3">
        <v>2019</v>
      </c>
      <c r="F297" s="11">
        <v>4.3</v>
      </c>
      <c r="G297" s="12">
        <v>61</v>
      </c>
      <c r="H297" s="5">
        <v>29.9</v>
      </c>
      <c r="I297" s="1" t="s">
        <v>16</v>
      </c>
      <c r="J297" s="3">
        <v>5</v>
      </c>
      <c r="K297" s="3">
        <v>1</v>
      </c>
    </row>
    <row r="298" spans="2:11" ht="20.5" customHeight="1" x14ac:dyDescent="0.35">
      <c r="B298" s="1" t="s">
        <v>25</v>
      </c>
      <c r="C298" s="1" t="s">
        <v>846</v>
      </c>
      <c r="D298" s="1" t="s">
        <v>847</v>
      </c>
      <c r="E298" s="3" t="s">
        <v>24</v>
      </c>
      <c r="F298" s="11">
        <v>4.3</v>
      </c>
      <c r="G298" s="12">
        <v>1057</v>
      </c>
      <c r="H298" s="5">
        <v>32.9</v>
      </c>
      <c r="I298" s="1" t="s">
        <v>16</v>
      </c>
      <c r="J298" s="3">
        <v>5</v>
      </c>
      <c r="K298" s="3">
        <v>1</v>
      </c>
    </row>
    <row r="299" spans="2:11" ht="20.5" customHeight="1" x14ac:dyDescent="0.35">
      <c r="B299" s="1" t="s">
        <v>25</v>
      </c>
      <c r="C299" s="1" t="s">
        <v>861</v>
      </c>
      <c r="D299" s="1" t="s">
        <v>973</v>
      </c>
      <c r="E299" s="3" t="s">
        <v>24</v>
      </c>
      <c r="F299" s="11">
        <v>4.3</v>
      </c>
      <c r="G299" s="12">
        <v>135</v>
      </c>
      <c r="H299" s="5">
        <v>39</v>
      </c>
      <c r="I299" s="1" t="s">
        <v>26</v>
      </c>
      <c r="J299" s="3">
        <v>4</v>
      </c>
      <c r="K299" s="3">
        <v>3</v>
      </c>
    </row>
    <row r="300" spans="2:11" ht="20.5" customHeight="1" x14ac:dyDescent="0.35">
      <c r="B300" s="1" t="s">
        <v>25</v>
      </c>
      <c r="C300" s="1" t="s">
        <v>861</v>
      </c>
      <c r="D300" s="1" t="s">
        <v>862</v>
      </c>
      <c r="E300" s="3" t="s">
        <v>24</v>
      </c>
      <c r="F300" s="11">
        <v>4.3</v>
      </c>
      <c r="G300" s="12">
        <v>481</v>
      </c>
      <c r="H300" s="5">
        <v>40</v>
      </c>
      <c r="I300" s="1" t="s">
        <v>16</v>
      </c>
      <c r="J300" s="3">
        <v>5</v>
      </c>
      <c r="K300" s="3">
        <v>1</v>
      </c>
    </row>
    <row r="301" spans="2:11" ht="20.5" customHeight="1" x14ac:dyDescent="0.35">
      <c r="B301" s="1" t="s">
        <v>25</v>
      </c>
      <c r="C301" s="1" t="s">
        <v>994</v>
      </c>
      <c r="D301" s="1" t="s">
        <v>995</v>
      </c>
      <c r="E301" s="3" t="s">
        <v>24</v>
      </c>
      <c r="F301" s="11">
        <v>4.3</v>
      </c>
      <c r="G301" s="12">
        <v>122</v>
      </c>
      <c r="H301" s="5">
        <v>43.95</v>
      </c>
      <c r="I301" s="1" t="s">
        <v>26</v>
      </c>
      <c r="J301" s="3">
        <v>4</v>
      </c>
      <c r="K301" s="3">
        <v>3</v>
      </c>
    </row>
    <row r="302" spans="2:11" ht="20.5" customHeight="1" x14ac:dyDescent="0.35">
      <c r="B302" s="1" t="s">
        <v>25</v>
      </c>
      <c r="C302" s="1" t="s">
        <v>1076</v>
      </c>
      <c r="D302" s="1" t="s">
        <v>1077</v>
      </c>
      <c r="E302" s="3" t="s">
        <v>24</v>
      </c>
      <c r="F302" s="11">
        <v>4.3</v>
      </c>
      <c r="G302" s="12">
        <v>67</v>
      </c>
      <c r="H302" s="5">
        <v>47.45</v>
      </c>
      <c r="I302" s="1" t="s">
        <v>26</v>
      </c>
      <c r="J302" s="3">
        <v>4</v>
      </c>
      <c r="K302" s="3">
        <v>3</v>
      </c>
    </row>
    <row r="303" spans="2:11" ht="20.5" customHeight="1" x14ac:dyDescent="0.35">
      <c r="B303" s="1" t="s">
        <v>25</v>
      </c>
      <c r="C303" s="1" t="s">
        <v>529</v>
      </c>
      <c r="D303" s="1" t="s">
        <v>1264</v>
      </c>
      <c r="E303" s="3" t="s">
        <v>24</v>
      </c>
      <c r="F303" s="11">
        <v>4.3</v>
      </c>
      <c r="G303" s="12">
        <v>27</v>
      </c>
      <c r="H303" s="5">
        <v>47.7</v>
      </c>
      <c r="I303" s="1" t="s">
        <v>26</v>
      </c>
      <c r="J303" s="3">
        <v>4</v>
      </c>
      <c r="K303" s="3">
        <v>3</v>
      </c>
    </row>
    <row r="304" spans="2:11" ht="20.5" customHeight="1" x14ac:dyDescent="0.35">
      <c r="B304" s="1" t="s">
        <v>25</v>
      </c>
      <c r="C304" s="1" t="s">
        <v>760</v>
      </c>
      <c r="D304" s="1" t="s">
        <v>761</v>
      </c>
      <c r="E304" s="3" t="s">
        <v>24</v>
      </c>
      <c r="F304" s="11">
        <v>4.4000000000000004</v>
      </c>
      <c r="G304" s="12">
        <v>38</v>
      </c>
      <c r="H304" s="5">
        <v>59.9</v>
      </c>
      <c r="I304" s="1" t="s">
        <v>26</v>
      </c>
      <c r="J304" s="3">
        <v>4</v>
      </c>
      <c r="K304" s="3">
        <v>3</v>
      </c>
    </row>
    <row r="305" spans="2:11" ht="20.5" customHeight="1" x14ac:dyDescent="0.35">
      <c r="B305" s="1" t="s">
        <v>25</v>
      </c>
      <c r="C305" s="1" t="s">
        <v>1080</v>
      </c>
      <c r="D305" s="1" t="s">
        <v>1081</v>
      </c>
      <c r="E305" s="3" t="s">
        <v>24</v>
      </c>
      <c r="F305" s="11">
        <v>4.3</v>
      </c>
      <c r="G305" s="12">
        <v>66</v>
      </c>
      <c r="H305" s="5">
        <v>59.9</v>
      </c>
      <c r="I305" s="1" t="s">
        <v>26</v>
      </c>
      <c r="J305" s="3">
        <v>4</v>
      </c>
      <c r="K305" s="3">
        <v>3</v>
      </c>
    </row>
    <row r="306" spans="2:11" ht="20.5" customHeight="1" x14ac:dyDescent="0.35">
      <c r="B306" s="1" t="s">
        <v>25</v>
      </c>
      <c r="C306" s="1" t="s">
        <v>427</v>
      </c>
      <c r="D306" s="1" t="s">
        <v>649</v>
      </c>
      <c r="E306" s="3" t="s">
        <v>24</v>
      </c>
      <c r="F306" s="11">
        <v>4.4000000000000004</v>
      </c>
      <c r="G306" s="12">
        <v>74</v>
      </c>
      <c r="H306" s="5">
        <v>62.02</v>
      </c>
      <c r="I306" s="1" t="s">
        <v>26</v>
      </c>
      <c r="J306" s="3">
        <v>4</v>
      </c>
      <c r="K306" s="3">
        <v>3</v>
      </c>
    </row>
    <row r="307" spans="2:11" ht="20.5" customHeight="1" x14ac:dyDescent="0.35">
      <c r="B307" s="1" t="s">
        <v>25</v>
      </c>
      <c r="C307" s="1" t="s">
        <v>182</v>
      </c>
      <c r="D307" s="1" t="s">
        <v>1028</v>
      </c>
      <c r="E307" s="3" t="s">
        <v>24</v>
      </c>
      <c r="F307" s="11">
        <v>4.3</v>
      </c>
      <c r="G307" s="12">
        <v>89</v>
      </c>
      <c r="H307" s="5">
        <v>64.8</v>
      </c>
      <c r="I307" s="1" t="s">
        <v>26</v>
      </c>
      <c r="J307" s="3">
        <v>4</v>
      </c>
      <c r="K307" s="3">
        <v>3</v>
      </c>
    </row>
    <row r="308" spans="2:11" ht="20.5" customHeight="1" x14ac:dyDescent="0.35">
      <c r="B308" s="1" t="s">
        <v>25</v>
      </c>
      <c r="C308" s="1" t="s">
        <v>1162</v>
      </c>
      <c r="D308" s="1" t="s">
        <v>1163</v>
      </c>
      <c r="E308" s="3" t="s">
        <v>24</v>
      </c>
      <c r="F308" s="11">
        <v>4.3</v>
      </c>
      <c r="G308" s="12">
        <v>40</v>
      </c>
      <c r="H308" s="5">
        <v>74.900000000000006</v>
      </c>
      <c r="I308" s="1" t="s">
        <v>26</v>
      </c>
      <c r="J308" s="3">
        <v>4</v>
      </c>
      <c r="K308" s="3">
        <v>3</v>
      </c>
    </row>
    <row r="309" spans="2:11" ht="20.5" customHeight="1" x14ac:dyDescent="0.35">
      <c r="B309" s="1" t="s">
        <v>25</v>
      </c>
      <c r="C309" s="1" t="s">
        <v>219</v>
      </c>
      <c r="D309" s="1" t="s">
        <v>220</v>
      </c>
      <c r="E309" s="3" t="s">
        <v>24</v>
      </c>
      <c r="F309" s="11">
        <v>4.5999999999999996</v>
      </c>
      <c r="G309" s="12">
        <v>46</v>
      </c>
      <c r="H309" s="5">
        <v>89.9</v>
      </c>
      <c r="I309" s="1" t="s">
        <v>26</v>
      </c>
      <c r="J309" s="3">
        <v>4</v>
      </c>
      <c r="K309" s="3">
        <v>3</v>
      </c>
    </row>
    <row r="310" spans="2:11" ht="20.5" customHeight="1" x14ac:dyDescent="0.35">
      <c r="B310" s="1" t="s">
        <v>25</v>
      </c>
      <c r="C310" s="1" t="s">
        <v>427</v>
      </c>
      <c r="D310" s="1" t="s">
        <v>428</v>
      </c>
      <c r="E310" s="3" t="s">
        <v>24</v>
      </c>
      <c r="F310" s="11">
        <v>4.5</v>
      </c>
      <c r="G310" s="12">
        <v>39</v>
      </c>
      <c r="H310" s="5">
        <v>96.38</v>
      </c>
      <c r="I310" s="1" t="s">
        <v>26</v>
      </c>
      <c r="J310" s="3">
        <v>4</v>
      </c>
      <c r="K310" s="3">
        <v>3</v>
      </c>
    </row>
    <row r="311" spans="2:11" ht="20.5" customHeight="1" x14ac:dyDescent="0.35">
      <c r="B311" s="1" t="s">
        <v>25</v>
      </c>
      <c r="C311" s="1" t="s">
        <v>105</v>
      </c>
      <c r="D311" s="1" t="s">
        <v>1070</v>
      </c>
      <c r="E311" s="3" t="s">
        <v>24</v>
      </c>
      <c r="F311" s="11">
        <v>4.3</v>
      </c>
      <c r="G311" s="12">
        <v>72</v>
      </c>
      <c r="H311" s="5">
        <v>113.72</v>
      </c>
      <c r="I311" s="1" t="s">
        <v>26</v>
      </c>
      <c r="J311" s="3">
        <v>4</v>
      </c>
      <c r="K311" s="3">
        <v>3</v>
      </c>
    </row>
    <row r="312" spans="2:11" ht="20.5" customHeight="1" x14ac:dyDescent="0.35">
      <c r="B312" s="1" t="s">
        <v>25</v>
      </c>
      <c r="C312" s="1" t="s">
        <v>182</v>
      </c>
      <c r="D312" s="1" t="s">
        <v>747</v>
      </c>
      <c r="E312" s="3" t="s">
        <v>24</v>
      </c>
      <c r="F312" s="11">
        <v>4.4000000000000004</v>
      </c>
      <c r="G312" s="12">
        <v>41</v>
      </c>
      <c r="H312" s="5">
        <v>189.99</v>
      </c>
      <c r="I312" s="1" t="s">
        <v>26</v>
      </c>
      <c r="J312" s="3">
        <v>4</v>
      </c>
      <c r="K312" s="3">
        <v>3</v>
      </c>
    </row>
    <row r="313" spans="2:11" ht="20.5" customHeight="1" x14ac:dyDescent="0.35">
      <c r="B313" s="1" t="s">
        <v>25</v>
      </c>
      <c r="C313" s="1" t="s">
        <v>182</v>
      </c>
      <c r="D313" s="1" t="s">
        <v>183</v>
      </c>
      <c r="E313" s="3" t="s">
        <v>24</v>
      </c>
      <c r="F313" s="11">
        <v>4.5999999999999996</v>
      </c>
      <c r="G313" s="12">
        <v>74</v>
      </c>
      <c r="H313" s="5">
        <v>189.99</v>
      </c>
      <c r="I313" s="1" t="s">
        <v>26</v>
      </c>
      <c r="J313" s="3">
        <v>4</v>
      </c>
      <c r="K313" s="3">
        <v>3</v>
      </c>
    </row>
    <row r="314" spans="2:11" ht="20.5" customHeight="1" x14ac:dyDescent="0.35">
      <c r="B314" s="1" t="s">
        <v>25</v>
      </c>
      <c r="C314" s="1" t="s">
        <v>182</v>
      </c>
      <c r="D314" s="1" t="s">
        <v>272</v>
      </c>
      <c r="E314" s="3" t="s">
        <v>24</v>
      </c>
      <c r="F314" s="11">
        <v>4.5999999999999996</v>
      </c>
      <c r="G314" s="12">
        <v>25</v>
      </c>
      <c r="H314" s="5">
        <v>197.3</v>
      </c>
      <c r="I314" s="1" t="s">
        <v>26</v>
      </c>
      <c r="J314" s="3">
        <v>4</v>
      </c>
      <c r="K314" s="3">
        <v>3</v>
      </c>
    </row>
    <row r="315" spans="2:11" ht="20.5" customHeight="1" x14ac:dyDescent="0.35">
      <c r="B315" s="1" t="s">
        <v>25</v>
      </c>
      <c r="C315" s="1" t="s">
        <v>996</v>
      </c>
      <c r="D315" s="1" t="s">
        <v>1058</v>
      </c>
      <c r="E315" s="3" t="s">
        <v>24</v>
      </c>
      <c r="F315" s="11">
        <v>4.3</v>
      </c>
      <c r="G315" s="12">
        <v>78</v>
      </c>
      <c r="H315" s="5">
        <v>217.8</v>
      </c>
      <c r="I315" s="1" t="s">
        <v>26</v>
      </c>
      <c r="J315" s="3">
        <v>4</v>
      </c>
      <c r="K315" s="3">
        <v>3</v>
      </c>
    </row>
    <row r="316" spans="2:11" ht="20.5" customHeight="1" x14ac:dyDescent="0.35">
      <c r="B316" s="1" t="s">
        <v>25</v>
      </c>
      <c r="C316" s="1" t="s">
        <v>22</v>
      </c>
      <c r="D316" s="1" t="s">
        <v>23</v>
      </c>
      <c r="E316" s="3" t="s">
        <v>24</v>
      </c>
      <c r="F316" s="11">
        <v>4.8</v>
      </c>
      <c r="G316" s="12">
        <v>174</v>
      </c>
      <c r="H316" s="5">
        <v>253</v>
      </c>
      <c r="I316" s="1" t="s">
        <v>26</v>
      </c>
      <c r="J316" s="3">
        <v>4</v>
      </c>
      <c r="K316" s="3">
        <v>3</v>
      </c>
    </row>
    <row r="317" spans="2:11" ht="20.5" customHeight="1" x14ac:dyDescent="0.35">
      <c r="B317" s="1" t="s">
        <v>25</v>
      </c>
      <c r="C317" s="1" t="s">
        <v>432</v>
      </c>
      <c r="D317" s="1" t="s">
        <v>433</v>
      </c>
      <c r="E317" s="3" t="s">
        <v>24</v>
      </c>
      <c r="F317" s="11">
        <v>4.5</v>
      </c>
      <c r="G317" s="12">
        <v>36</v>
      </c>
      <c r="H317" s="5">
        <v>320</v>
      </c>
      <c r="I317" s="1" t="s">
        <v>16</v>
      </c>
      <c r="J317" s="3">
        <v>5</v>
      </c>
      <c r="K317" s="3">
        <v>1</v>
      </c>
    </row>
    <row r="318" spans="2:11" ht="20.5" customHeight="1" x14ac:dyDescent="0.35">
      <c r="B318" s="1" t="s">
        <v>20</v>
      </c>
      <c r="C318" s="1" t="s">
        <v>18</v>
      </c>
      <c r="D318" s="1" t="s">
        <v>277</v>
      </c>
      <c r="E318" s="3">
        <v>2014</v>
      </c>
      <c r="F318" s="11">
        <v>4.4000000000000004</v>
      </c>
      <c r="G318" s="12">
        <v>3089</v>
      </c>
      <c r="H318" s="5">
        <v>35.65</v>
      </c>
      <c r="I318" s="1" t="s">
        <v>21</v>
      </c>
      <c r="J318" s="3" t="s">
        <v>85</v>
      </c>
      <c r="K318" s="3" t="s">
        <v>85</v>
      </c>
    </row>
    <row r="319" spans="2:11" ht="20.5" customHeight="1" x14ac:dyDescent="0.35">
      <c r="B319" s="1" t="s">
        <v>20</v>
      </c>
      <c r="C319" s="1" t="s">
        <v>495</v>
      </c>
      <c r="D319" s="1" t="s">
        <v>536</v>
      </c>
      <c r="E319" s="3">
        <v>2017</v>
      </c>
      <c r="F319" s="11">
        <v>4.4000000000000004</v>
      </c>
      <c r="G319" s="12">
        <v>241</v>
      </c>
      <c r="H319" s="5">
        <v>19.989999999999998</v>
      </c>
      <c r="I319" s="1" t="s">
        <v>21</v>
      </c>
      <c r="J319" s="3">
        <v>4</v>
      </c>
      <c r="K319" s="3">
        <v>3</v>
      </c>
    </row>
    <row r="320" spans="2:11" ht="20.5" customHeight="1" x14ac:dyDescent="0.35">
      <c r="B320" s="1" t="s">
        <v>20</v>
      </c>
      <c r="C320" s="1" t="s">
        <v>300</v>
      </c>
      <c r="D320" s="1" t="s">
        <v>493</v>
      </c>
      <c r="E320" s="3">
        <v>2019</v>
      </c>
      <c r="F320" s="11">
        <v>4.4000000000000004</v>
      </c>
      <c r="G320" s="12">
        <v>966</v>
      </c>
      <c r="H320" s="5">
        <v>21.95</v>
      </c>
      <c r="I320" s="1" t="s">
        <v>21</v>
      </c>
      <c r="J320" s="3">
        <v>4</v>
      </c>
      <c r="K320" s="3">
        <v>3</v>
      </c>
    </row>
    <row r="321" spans="2:11" ht="20.5" customHeight="1" x14ac:dyDescent="0.35">
      <c r="B321" s="1" t="s">
        <v>20</v>
      </c>
      <c r="C321" s="1" t="s">
        <v>300</v>
      </c>
      <c r="D321" s="1" t="s">
        <v>493</v>
      </c>
      <c r="E321" s="3">
        <v>2017</v>
      </c>
      <c r="F321" s="11">
        <v>4.2</v>
      </c>
      <c r="G321" s="12">
        <v>2135</v>
      </c>
      <c r="H321" s="5">
        <v>22.5</v>
      </c>
      <c r="I321" s="1" t="s">
        <v>21</v>
      </c>
      <c r="J321" s="3">
        <v>4</v>
      </c>
      <c r="K321" s="3">
        <v>3</v>
      </c>
    </row>
    <row r="322" spans="2:11" ht="20.5" customHeight="1" x14ac:dyDescent="0.35">
      <c r="B322" s="1" t="s">
        <v>20</v>
      </c>
      <c r="C322" s="1" t="s">
        <v>300</v>
      </c>
      <c r="D322" s="1" t="s">
        <v>493</v>
      </c>
      <c r="E322" s="3">
        <v>2018</v>
      </c>
      <c r="F322" s="11">
        <v>4.2</v>
      </c>
      <c r="G322" s="12">
        <v>2234</v>
      </c>
      <c r="H322" s="5">
        <v>24.6</v>
      </c>
      <c r="I322" s="1" t="s">
        <v>21</v>
      </c>
      <c r="J322" s="3">
        <v>4</v>
      </c>
      <c r="K322" s="3">
        <v>3</v>
      </c>
    </row>
    <row r="323" spans="2:11" ht="20.5" customHeight="1" x14ac:dyDescent="0.35">
      <c r="B323" s="1" t="s">
        <v>20</v>
      </c>
      <c r="C323" s="1" t="s">
        <v>300</v>
      </c>
      <c r="D323" s="1" t="s">
        <v>493</v>
      </c>
      <c r="E323" s="3">
        <v>2015</v>
      </c>
      <c r="F323" s="11">
        <v>4.2</v>
      </c>
      <c r="G323" s="12">
        <v>2271</v>
      </c>
      <c r="H323" s="5">
        <v>24.76</v>
      </c>
      <c r="I323" s="1" t="s">
        <v>21</v>
      </c>
      <c r="J323" s="3">
        <v>4</v>
      </c>
      <c r="K323" s="3">
        <v>3</v>
      </c>
    </row>
    <row r="324" spans="2:11" ht="20.5" customHeight="1" x14ac:dyDescent="0.35">
      <c r="B324" s="1" t="s">
        <v>20</v>
      </c>
      <c r="C324" s="1" t="s">
        <v>300</v>
      </c>
      <c r="D324" s="1" t="s">
        <v>301</v>
      </c>
      <c r="E324" s="3">
        <v>2017</v>
      </c>
      <c r="F324" s="11">
        <v>4.5</v>
      </c>
      <c r="G324" s="12">
        <v>322</v>
      </c>
      <c r="H324" s="5">
        <v>30.7</v>
      </c>
      <c r="I324" s="1" t="s">
        <v>211</v>
      </c>
      <c r="J324" s="3">
        <v>5</v>
      </c>
      <c r="K324" s="3">
        <v>3</v>
      </c>
    </row>
    <row r="325" spans="2:11" ht="20.5" customHeight="1" x14ac:dyDescent="0.35">
      <c r="B325" s="1" t="s">
        <v>20</v>
      </c>
      <c r="C325" s="1" t="s">
        <v>18</v>
      </c>
      <c r="D325" s="1" t="s">
        <v>277</v>
      </c>
      <c r="E325" s="3">
        <v>2016</v>
      </c>
      <c r="F325" s="11">
        <v>4.5</v>
      </c>
      <c r="G325" s="12">
        <v>2228</v>
      </c>
      <c r="H325" s="5">
        <v>31.75</v>
      </c>
      <c r="I325" s="1" t="s">
        <v>21</v>
      </c>
      <c r="J325" s="3">
        <v>4</v>
      </c>
      <c r="K325" s="3">
        <v>3</v>
      </c>
    </row>
    <row r="326" spans="2:11" ht="20.5" customHeight="1" x14ac:dyDescent="0.35">
      <c r="B326" s="1" t="s">
        <v>20</v>
      </c>
      <c r="C326" s="1" t="s">
        <v>300</v>
      </c>
      <c r="D326" s="1" t="s">
        <v>301</v>
      </c>
      <c r="E326" s="3">
        <v>2019</v>
      </c>
      <c r="F326" s="11">
        <v>4.5</v>
      </c>
      <c r="G326" s="12">
        <v>104</v>
      </c>
      <c r="H326" s="5">
        <v>32.5</v>
      </c>
      <c r="I326" s="1" t="s">
        <v>211</v>
      </c>
      <c r="J326" s="3">
        <v>5</v>
      </c>
      <c r="K326" s="3">
        <v>3</v>
      </c>
    </row>
    <row r="327" spans="2:11" ht="20.5" customHeight="1" x14ac:dyDescent="0.35">
      <c r="B327" s="1" t="s">
        <v>20</v>
      </c>
      <c r="C327" s="1" t="s">
        <v>18</v>
      </c>
      <c r="D327" s="1" t="s">
        <v>277</v>
      </c>
      <c r="E327" s="3">
        <v>2015</v>
      </c>
      <c r="F327" s="11">
        <v>4.5</v>
      </c>
      <c r="G327" s="12">
        <v>2712</v>
      </c>
      <c r="H327" s="5">
        <v>33.200000000000003</v>
      </c>
      <c r="I327" s="1" t="s">
        <v>21</v>
      </c>
      <c r="J327" s="3">
        <v>4</v>
      </c>
      <c r="K327" s="3">
        <v>3</v>
      </c>
    </row>
    <row r="328" spans="2:11" ht="20.5" customHeight="1" x14ac:dyDescent="0.35">
      <c r="B328" s="1" t="s">
        <v>20</v>
      </c>
      <c r="C328" s="1" t="s">
        <v>300</v>
      </c>
      <c r="D328" s="1" t="s">
        <v>301</v>
      </c>
      <c r="E328" s="3">
        <v>2018</v>
      </c>
      <c r="F328" s="11">
        <v>4.5</v>
      </c>
      <c r="G328" s="12">
        <v>384</v>
      </c>
      <c r="H328" s="5">
        <v>37.700000000000003</v>
      </c>
      <c r="I328" s="1" t="s">
        <v>211</v>
      </c>
      <c r="J328" s="3">
        <v>5</v>
      </c>
      <c r="K328" s="3">
        <v>3</v>
      </c>
    </row>
    <row r="329" spans="2:11" ht="20.5" customHeight="1" x14ac:dyDescent="0.35">
      <c r="B329" s="1" t="s">
        <v>20</v>
      </c>
      <c r="C329" s="1" t="s">
        <v>18</v>
      </c>
      <c r="D329" s="1" t="s">
        <v>277</v>
      </c>
      <c r="E329" s="3">
        <v>2017</v>
      </c>
      <c r="F329" s="11">
        <v>4.5</v>
      </c>
      <c r="G329" s="12">
        <v>2220</v>
      </c>
      <c r="H329" s="5">
        <v>39.5</v>
      </c>
      <c r="I329" s="1" t="s">
        <v>21</v>
      </c>
      <c r="J329" s="3">
        <v>4</v>
      </c>
      <c r="K329" s="3">
        <v>3</v>
      </c>
    </row>
    <row r="330" spans="2:11" ht="20.5" customHeight="1" x14ac:dyDescent="0.35">
      <c r="B330" s="1" t="s">
        <v>20</v>
      </c>
      <c r="C330" s="1" t="s">
        <v>18</v>
      </c>
      <c r="D330" s="1" t="s">
        <v>277</v>
      </c>
      <c r="E330" s="3">
        <v>2019</v>
      </c>
      <c r="F330" s="11">
        <v>4.5</v>
      </c>
      <c r="G330" s="12">
        <v>550</v>
      </c>
      <c r="H330" s="5">
        <v>47.3</v>
      </c>
      <c r="I330" s="1" t="s">
        <v>21</v>
      </c>
      <c r="J330" s="3">
        <v>4</v>
      </c>
      <c r="K330" s="3">
        <v>3</v>
      </c>
    </row>
    <row r="331" spans="2:11" ht="20.5" customHeight="1" x14ac:dyDescent="0.35">
      <c r="B331" s="1" t="s">
        <v>20</v>
      </c>
      <c r="C331" s="1" t="s">
        <v>610</v>
      </c>
      <c r="D331" s="1" t="s">
        <v>611</v>
      </c>
      <c r="E331" s="3">
        <v>2016</v>
      </c>
      <c r="F331" s="11">
        <v>4.4000000000000004</v>
      </c>
      <c r="G331" s="12">
        <v>106</v>
      </c>
      <c r="H331" s="5">
        <v>48.9</v>
      </c>
      <c r="I331" s="1" t="s">
        <v>211</v>
      </c>
      <c r="J331" s="3">
        <v>5</v>
      </c>
      <c r="K331" s="3">
        <v>3</v>
      </c>
    </row>
    <row r="332" spans="2:11" ht="20.5" customHeight="1" x14ac:dyDescent="0.35">
      <c r="B332" s="1" t="s">
        <v>20</v>
      </c>
      <c r="C332" s="1" t="s">
        <v>142</v>
      </c>
      <c r="D332" s="1" t="s">
        <v>557</v>
      </c>
      <c r="E332" s="3">
        <v>2016</v>
      </c>
      <c r="F332" s="11">
        <v>4.3</v>
      </c>
      <c r="G332" s="12">
        <v>200</v>
      </c>
      <c r="H332" s="5">
        <v>59.9</v>
      </c>
      <c r="I332" s="1" t="s">
        <v>211</v>
      </c>
      <c r="J332" s="3">
        <v>5</v>
      </c>
      <c r="K332" s="3">
        <v>3</v>
      </c>
    </row>
    <row r="333" spans="2:11" ht="20.5" customHeight="1" x14ac:dyDescent="0.35">
      <c r="B333" s="1" t="s">
        <v>20</v>
      </c>
      <c r="C333" s="1" t="s">
        <v>142</v>
      </c>
      <c r="D333" s="1" t="s">
        <v>557</v>
      </c>
      <c r="E333" s="3">
        <v>2018</v>
      </c>
      <c r="F333" s="11">
        <v>4.4000000000000004</v>
      </c>
      <c r="G333" s="12">
        <v>95</v>
      </c>
      <c r="H333" s="5">
        <v>69</v>
      </c>
      <c r="I333" s="1" t="s">
        <v>211</v>
      </c>
      <c r="J333" s="3">
        <v>5</v>
      </c>
      <c r="K333" s="3">
        <v>3</v>
      </c>
    </row>
    <row r="334" spans="2:11" ht="20.5" customHeight="1" x14ac:dyDescent="0.35">
      <c r="B334" s="1" t="s">
        <v>20</v>
      </c>
      <c r="C334" s="1" t="s">
        <v>142</v>
      </c>
      <c r="D334" s="1" t="s">
        <v>143</v>
      </c>
      <c r="E334" s="3">
        <v>2015</v>
      </c>
      <c r="F334" s="11">
        <v>4.5999999999999996</v>
      </c>
      <c r="G334" s="12">
        <v>160</v>
      </c>
      <c r="H334" s="5">
        <v>73</v>
      </c>
      <c r="I334" s="1" t="s">
        <v>21</v>
      </c>
      <c r="J334" s="3">
        <v>4</v>
      </c>
      <c r="K334" s="3">
        <v>3</v>
      </c>
    </row>
    <row r="335" spans="2:11" ht="20.5" customHeight="1" x14ac:dyDescent="0.35">
      <c r="B335" s="1" t="s">
        <v>20</v>
      </c>
      <c r="C335" s="1" t="s">
        <v>142</v>
      </c>
      <c r="D335" s="1" t="s">
        <v>557</v>
      </c>
      <c r="E335" s="3">
        <v>2017</v>
      </c>
      <c r="F335" s="11">
        <v>4.4000000000000004</v>
      </c>
      <c r="G335" s="12">
        <v>172</v>
      </c>
      <c r="H335" s="5">
        <v>77.98</v>
      </c>
      <c r="I335" s="1" t="s">
        <v>211</v>
      </c>
      <c r="J335" s="3">
        <v>5</v>
      </c>
      <c r="K335" s="3">
        <v>3</v>
      </c>
    </row>
    <row r="336" spans="2:11" ht="20.5" customHeight="1" x14ac:dyDescent="0.35">
      <c r="B336" s="1" t="s">
        <v>20</v>
      </c>
      <c r="C336" s="1" t="s">
        <v>18</v>
      </c>
      <c r="D336" s="1" t="s">
        <v>19</v>
      </c>
      <c r="E336" s="3">
        <v>2008</v>
      </c>
      <c r="F336" s="11">
        <v>4.7</v>
      </c>
      <c r="G336" s="12">
        <v>347</v>
      </c>
      <c r="H336" s="5">
        <v>134.19</v>
      </c>
      <c r="I336" s="1" t="s">
        <v>21</v>
      </c>
      <c r="J336" s="3">
        <v>4</v>
      </c>
      <c r="K336" s="3">
        <v>3</v>
      </c>
    </row>
    <row r="337" spans="2:11" ht="20.5" customHeight="1" x14ac:dyDescent="0.35">
      <c r="B337" s="1" t="s">
        <v>20</v>
      </c>
      <c r="C337" s="1" t="s">
        <v>18</v>
      </c>
      <c r="D337" s="1" t="s">
        <v>19</v>
      </c>
      <c r="E337" s="3">
        <v>2013</v>
      </c>
      <c r="F337" s="11">
        <v>4.7</v>
      </c>
      <c r="G337" s="12">
        <v>476</v>
      </c>
      <c r="H337" s="5">
        <v>145</v>
      </c>
      <c r="I337" s="1" t="s">
        <v>21</v>
      </c>
      <c r="J337" s="3">
        <v>4</v>
      </c>
      <c r="K337" s="3">
        <v>3</v>
      </c>
    </row>
    <row r="338" spans="2:11" ht="20.5" customHeight="1" x14ac:dyDescent="0.35">
      <c r="B338" s="1" t="s">
        <v>20</v>
      </c>
      <c r="C338" s="1" t="s">
        <v>18</v>
      </c>
      <c r="D338" s="1" t="s">
        <v>19</v>
      </c>
      <c r="E338" s="3">
        <v>2019</v>
      </c>
      <c r="F338" s="11">
        <v>4.7</v>
      </c>
      <c r="G338" s="12">
        <v>80</v>
      </c>
      <c r="H338" s="5">
        <v>145.9</v>
      </c>
      <c r="I338" s="1" t="s">
        <v>21</v>
      </c>
      <c r="J338" s="3">
        <v>4</v>
      </c>
      <c r="K338" s="3">
        <v>3</v>
      </c>
    </row>
    <row r="339" spans="2:11" ht="20.5" customHeight="1" x14ac:dyDescent="0.35">
      <c r="B339" s="1" t="s">
        <v>20</v>
      </c>
      <c r="C339" s="1" t="s">
        <v>18</v>
      </c>
      <c r="D339" s="1" t="s">
        <v>19</v>
      </c>
      <c r="E339" s="3">
        <v>2017</v>
      </c>
      <c r="F339" s="11">
        <v>4.7</v>
      </c>
      <c r="G339" s="12">
        <v>268</v>
      </c>
      <c r="H339" s="5">
        <v>154.85</v>
      </c>
      <c r="I339" s="1" t="s">
        <v>21</v>
      </c>
      <c r="J339" s="3">
        <v>4</v>
      </c>
      <c r="K339" s="3">
        <v>3</v>
      </c>
    </row>
    <row r="340" spans="2:11" ht="20.5" customHeight="1" x14ac:dyDescent="0.35">
      <c r="B340" s="1" t="s">
        <v>20</v>
      </c>
      <c r="C340" s="1" t="s">
        <v>18</v>
      </c>
      <c r="D340" s="1" t="s">
        <v>19</v>
      </c>
      <c r="E340" s="3">
        <v>2014</v>
      </c>
      <c r="F340" s="11">
        <v>4.7</v>
      </c>
      <c r="G340" s="12">
        <v>511</v>
      </c>
      <c r="H340" s="5">
        <v>154.9</v>
      </c>
      <c r="I340" s="1" t="s">
        <v>21</v>
      </c>
      <c r="J340" s="3">
        <v>4</v>
      </c>
      <c r="K340" s="3">
        <v>3</v>
      </c>
    </row>
    <row r="341" spans="2:11" ht="20.5" customHeight="1" x14ac:dyDescent="0.35">
      <c r="B341" s="1" t="s">
        <v>1091</v>
      </c>
      <c r="C341" s="1" t="s">
        <v>1089</v>
      </c>
      <c r="D341" s="1" t="s">
        <v>1090</v>
      </c>
      <c r="E341" s="3">
        <v>2016</v>
      </c>
      <c r="F341" s="11">
        <v>4.3</v>
      </c>
      <c r="G341" s="12">
        <v>49</v>
      </c>
      <c r="H341" s="5">
        <v>23.9</v>
      </c>
      <c r="I341" s="1" t="s">
        <v>21</v>
      </c>
      <c r="J341" s="3">
        <v>4</v>
      </c>
      <c r="K341" s="3">
        <v>3</v>
      </c>
    </row>
    <row r="342" spans="2:11" ht="20.5" customHeight="1" x14ac:dyDescent="0.35">
      <c r="B342" s="1" t="s">
        <v>873</v>
      </c>
      <c r="C342" s="1" t="s">
        <v>871</v>
      </c>
      <c r="D342" s="1" t="s">
        <v>1022</v>
      </c>
      <c r="E342" s="3">
        <v>2000</v>
      </c>
      <c r="F342" s="11">
        <v>4.3</v>
      </c>
      <c r="G342" s="12">
        <v>94</v>
      </c>
      <c r="H342" s="5">
        <v>21.95</v>
      </c>
      <c r="I342" s="1" t="s">
        <v>85</v>
      </c>
      <c r="J342" s="3" t="s">
        <v>85</v>
      </c>
      <c r="K342" s="3" t="s">
        <v>85</v>
      </c>
    </row>
    <row r="343" spans="2:11" ht="20.5" customHeight="1" x14ac:dyDescent="0.35">
      <c r="B343" s="1" t="s">
        <v>873</v>
      </c>
      <c r="C343" s="1" t="s">
        <v>871</v>
      </c>
      <c r="D343" s="1" t="s">
        <v>872</v>
      </c>
      <c r="E343" s="3">
        <v>2006</v>
      </c>
      <c r="F343" s="11">
        <v>4.3</v>
      </c>
      <c r="G343" s="12">
        <v>419</v>
      </c>
      <c r="H343" s="5">
        <v>21.95</v>
      </c>
      <c r="I343" s="1" t="s">
        <v>85</v>
      </c>
      <c r="J343" s="3" t="s">
        <v>85</v>
      </c>
      <c r="K343" s="3" t="s">
        <v>85</v>
      </c>
    </row>
    <row r="344" spans="2:11" ht="20.5" customHeight="1" x14ac:dyDescent="0.35">
      <c r="B344" s="1" t="s">
        <v>267</v>
      </c>
      <c r="C344" s="1" t="s">
        <v>265</v>
      </c>
      <c r="D344" s="1" t="s">
        <v>266</v>
      </c>
      <c r="E344" s="3">
        <v>2015</v>
      </c>
      <c r="F344" s="11">
        <v>4.3</v>
      </c>
      <c r="G344" s="12">
        <v>38</v>
      </c>
      <c r="H344" s="5">
        <v>53.3</v>
      </c>
      <c r="I344" s="1" t="s">
        <v>85</v>
      </c>
      <c r="J344" s="3" t="s">
        <v>85</v>
      </c>
      <c r="K344" s="3" t="s">
        <v>85</v>
      </c>
    </row>
    <row r="345" spans="2:11" ht="20.5" customHeight="1" x14ac:dyDescent="0.35">
      <c r="B345" s="1" t="s">
        <v>267</v>
      </c>
      <c r="C345" s="1" t="s">
        <v>265</v>
      </c>
      <c r="D345" s="1" t="s">
        <v>266</v>
      </c>
      <c r="E345" s="3">
        <v>2016</v>
      </c>
      <c r="F345" s="11">
        <v>4.5999999999999996</v>
      </c>
      <c r="G345" s="12">
        <v>28</v>
      </c>
      <c r="H345" s="5">
        <v>41.69</v>
      </c>
      <c r="I345" s="1" t="s">
        <v>85</v>
      </c>
      <c r="J345" s="3" t="s">
        <v>85</v>
      </c>
      <c r="K345" s="3" t="s">
        <v>85</v>
      </c>
    </row>
    <row r="346" spans="2:11" ht="20.5" customHeight="1" x14ac:dyDescent="0.35">
      <c r="B346" s="1" t="s">
        <v>267</v>
      </c>
      <c r="C346" s="1" t="s">
        <v>514</v>
      </c>
      <c r="D346" s="1" t="s">
        <v>1</v>
      </c>
      <c r="E346" s="3">
        <v>2006</v>
      </c>
      <c r="F346" s="11">
        <v>4.4000000000000004</v>
      </c>
      <c r="G346" s="12">
        <v>443</v>
      </c>
      <c r="H346" s="5">
        <v>34</v>
      </c>
      <c r="I346" s="1" t="s">
        <v>21</v>
      </c>
      <c r="J346" s="3" t="s">
        <v>85</v>
      </c>
      <c r="K346" s="3" t="s">
        <v>85</v>
      </c>
    </row>
    <row r="347" spans="2:11" ht="20.5" customHeight="1" x14ac:dyDescent="0.35">
      <c r="B347" s="1" t="s">
        <v>267</v>
      </c>
      <c r="C347" s="1" t="s">
        <v>679</v>
      </c>
      <c r="D347" s="1" t="s">
        <v>680</v>
      </c>
      <c r="E347" s="3">
        <v>2017</v>
      </c>
      <c r="F347" s="11">
        <v>4.3</v>
      </c>
      <c r="G347" s="12">
        <v>232</v>
      </c>
      <c r="H347" s="5">
        <v>21.4</v>
      </c>
      <c r="I347" s="1" t="s">
        <v>85</v>
      </c>
      <c r="J347" s="3" t="s">
        <v>85</v>
      </c>
      <c r="K347" s="3" t="s">
        <v>85</v>
      </c>
    </row>
    <row r="348" spans="2:11" ht="20.5" customHeight="1" x14ac:dyDescent="0.35">
      <c r="B348" s="1" t="s">
        <v>267</v>
      </c>
      <c r="C348" s="1" t="s">
        <v>679</v>
      </c>
      <c r="D348" s="1" t="s">
        <v>680</v>
      </c>
      <c r="E348" s="3">
        <v>2018</v>
      </c>
      <c r="F348" s="11">
        <v>4.4000000000000004</v>
      </c>
      <c r="G348" s="12">
        <v>64</v>
      </c>
      <c r="H348" s="5">
        <v>15.9</v>
      </c>
      <c r="I348" s="1" t="s">
        <v>85</v>
      </c>
      <c r="J348" s="3" t="s">
        <v>85</v>
      </c>
      <c r="K348" s="3" t="s">
        <v>85</v>
      </c>
    </row>
    <row r="349" spans="2:11" ht="20.5" customHeight="1" x14ac:dyDescent="0.35">
      <c r="B349" s="1" t="s">
        <v>207</v>
      </c>
      <c r="C349" s="1" t="s">
        <v>205</v>
      </c>
      <c r="D349" s="1" t="s">
        <v>516</v>
      </c>
      <c r="E349" s="3">
        <v>2018</v>
      </c>
      <c r="F349" s="11">
        <v>4.4000000000000004</v>
      </c>
      <c r="G349" s="12">
        <v>436</v>
      </c>
      <c r="H349" s="5">
        <v>38.299999999999997</v>
      </c>
      <c r="I349" s="1" t="s">
        <v>21</v>
      </c>
      <c r="J349" s="3" t="s">
        <v>85</v>
      </c>
      <c r="K349" s="3" t="s">
        <v>85</v>
      </c>
    </row>
    <row r="350" spans="2:11" ht="20.5" customHeight="1" x14ac:dyDescent="0.35">
      <c r="B350" s="1" t="s">
        <v>207</v>
      </c>
      <c r="C350" s="1" t="s">
        <v>1365</v>
      </c>
      <c r="D350" s="1" t="s">
        <v>1366</v>
      </c>
      <c r="E350" s="3">
        <v>2020</v>
      </c>
      <c r="F350" s="11">
        <v>4.2</v>
      </c>
      <c r="G350" s="12">
        <v>404</v>
      </c>
      <c r="H350" s="5">
        <v>19.899999999999999</v>
      </c>
      <c r="I350" s="1" t="s">
        <v>85</v>
      </c>
      <c r="J350" s="3" t="s">
        <v>85</v>
      </c>
      <c r="K350" s="3" t="s">
        <v>85</v>
      </c>
    </row>
    <row r="351" spans="2:11" ht="20.5" customHeight="1" x14ac:dyDescent="0.35">
      <c r="B351" s="1" t="s">
        <v>207</v>
      </c>
      <c r="C351" s="1" t="s">
        <v>774</v>
      </c>
      <c r="D351" s="1" t="s">
        <v>775</v>
      </c>
      <c r="E351" s="3">
        <v>2020</v>
      </c>
      <c r="F351" s="11">
        <v>4.4000000000000004</v>
      </c>
      <c r="G351" s="12">
        <v>34</v>
      </c>
      <c r="H351" s="5">
        <v>13.99</v>
      </c>
      <c r="I351" s="1" t="s">
        <v>85</v>
      </c>
      <c r="J351" s="3" t="s">
        <v>85</v>
      </c>
      <c r="K351" s="3" t="s">
        <v>85</v>
      </c>
    </row>
    <row r="352" spans="2:11" ht="20.5" customHeight="1" x14ac:dyDescent="0.35">
      <c r="B352" s="1" t="s">
        <v>207</v>
      </c>
      <c r="C352" s="1" t="s">
        <v>1127</v>
      </c>
      <c r="D352" s="1" t="s">
        <v>1128</v>
      </c>
      <c r="E352" s="3">
        <v>2019</v>
      </c>
      <c r="F352" s="11">
        <v>4.3</v>
      </c>
      <c r="G352" s="12">
        <v>47</v>
      </c>
      <c r="H352" s="5">
        <v>18.899999999999999</v>
      </c>
      <c r="I352" s="1" t="s">
        <v>21</v>
      </c>
      <c r="J352" s="3">
        <v>4</v>
      </c>
      <c r="K352" s="3">
        <v>3</v>
      </c>
    </row>
    <row r="353" spans="2:11" ht="20.5" customHeight="1" x14ac:dyDescent="0.35">
      <c r="B353" s="1" t="s">
        <v>207</v>
      </c>
      <c r="C353" s="1" t="s">
        <v>662</v>
      </c>
      <c r="D353" s="1" t="s">
        <v>663</v>
      </c>
      <c r="E353" s="3">
        <v>2016</v>
      </c>
      <c r="F353" s="11">
        <v>4.4000000000000004</v>
      </c>
      <c r="G353" s="12">
        <v>69</v>
      </c>
      <c r="H353" s="5">
        <v>26.84</v>
      </c>
      <c r="I353" s="1" t="s">
        <v>21</v>
      </c>
      <c r="J353" s="3">
        <v>4</v>
      </c>
      <c r="K353" s="3">
        <v>3</v>
      </c>
    </row>
    <row r="354" spans="2:11" ht="20.5" customHeight="1" x14ac:dyDescent="0.35">
      <c r="B354" s="1" t="s">
        <v>207</v>
      </c>
      <c r="C354" s="1" t="s">
        <v>1224</v>
      </c>
      <c r="D354" s="1" t="s">
        <v>1225</v>
      </c>
      <c r="E354" s="3">
        <v>2017</v>
      </c>
      <c r="F354" s="11">
        <v>4.3</v>
      </c>
      <c r="G354" s="12">
        <v>31</v>
      </c>
      <c r="H354" s="5">
        <v>29.38</v>
      </c>
      <c r="I354" s="1" t="s">
        <v>21</v>
      </c>
      <c r="J354" s="3">
        <v>4</v>
      </c>
      <c r="K354" s="3">
        <v>3</v>
      </c>
    </row>
    <row r="355" spans="2:11" ht="20.5" customHeight="1" x14ac:dyDescent="0.35">
      <c r="B355" s="1" t="s">
        <v>207</v>
      </c>
      <c r="C355" s="1" t="s">
        <v>1215</v>
      </c>
      <c r="D355" s="1" t="s">
        <v>1216</v>
      </c>
      <c r="E355" s="3">
        <v>2017</v>
      </c>
      <c r="F355" s="11">
        <v>4.3</v>
      </c>
      <c r="G355" s="12">
        <v>33</v>
      </c>
      <c r="H355" s="5">
        <v>32.46</v>
      </c>
      <c r="I355" s="1" t="s">
        <v>21</v>
      </c>
      <c r="J355" s="3">
        <v>4</v>
      </c>
      <c r="K355" s="3">
        <v>3</v>
      </c>
    </row>
    <row r="356" spans="2:11" ht="20.5" customHeight="1" x14ac:dyDescent="0.35">
      <c r="B356" s="1" t="s">
        <v>207</v>
      </c>
      <c r="C356" s="1" t="s">
        <v>781</v>
      </c>
      <c r="D356" s="1" t="s">
        <v>782</v>
      </c>
      <c r="E356" s="3">
        <v>2013</v>
      </c>
      <c r="F356" s="11">
        <v>4.4000000000000004</v>
      </c>
      <c r="G356" s="12">
        <v>33</v>
      </c>
      <c r="H356" s="5">
        <v>35.4</v>
      </c>
      <c r="I356" s="1" t="s">
        <v>21</v>
      </c>
      <c r="J356" s="3">
        <v>4</v>
      </c>
      <c r="K356" s="3">
        <v>3</v>
      </c>
    </row>
    <row r="357" spans="2:11" ht="20.5" customHeight="1" x14ac:dyDescent="0.35">
      <c r="B357" s="1" t="s">
        <v>207</v>
      </c>
      <c r="C357" s="1" t="s">
        <v>364</v>
      </c>
      <c r="D357" s="1" t="s">
        <v>1108</v>
      </c>
      <c r="E357" s="3">
        <v>2019</v>
      </c>
      <c r="F357" s="11">
        <v>4.3</v>
      </c>
      <c r="G357" s="12">
        <v>53</v>
      </c>
      <c r="H357" s="5">
        <v>39.9</v>
      </c>
      <c r="I357" s="1" t="s">
        <v>21</v>
      </c>
      <c r="J357" s="3">
        <v>4</v>
      </c>
      <c r="K357" s="3">
        <v>3</v>
      </c>
    </row>
    <row r="358" spans="2:11" ht="20.5" customHeight="1" x14ac:dyDescent="0.35">
      <c r="B358" s="1" t="s">
        <v>207</v>
      </c>
      <c r="C358" s="1" t="s">
        <v>205</v>
      </c>
      <c r="D358" s="1" t="s">
        <v>516</v>
      </c>
      <c r="E358" s="3">
        <v>2017</v>
      </c>
      <c r="F358" s="11">
        <v>4.3</v>
      </c>
      <c r="G358" s="12">
        <v>740</v>
      </c>
      <c r="H358" s="5">
        <v>39.979999999999997</v>
      </c>
      <c r="I358" s="1" t="s">
        <v>21</v>
      </c>
      <c r="J358" s="3">
        <v>4</v>
      </c>
      <c r="K358" s="3">
        <v>3</v>
      </c>
    </row>
    <row r="359" spans="2:11" ht="20.5" customHeight="1" x14ac:dyDescent="0.35">
      <c r="B359" s="1" t="s">
        <v>207</v>
      </c>
      <c r="C359" s="1" t="s">
        <v>205</v>
      </c>
      <c r="D359" s="1" t="s">
        <v>516</v>
      </c>
      <c r="E359" s="3">
        <v>2016</v>
      </c>
      <c r="F359" s="11">
        <v>4.2</v>
      </c>
      <c r="G359" s="12">
        <v>513</v>
      </c>
      <c r="H359" s="5">
        <v>139.9</v>
      </c>
      <c r="I359" s="1" t="s">
        <v>21</v>
      </c>
      <c r="J359" s="3">
        <v>4</v>
      </c>
      <c r="K359" s="3">
        <v>3</v>
      </c>
    </row>
    <row r="360" spans="2:11" ht="20.5" customHeight="1" x14ac:dyDescent="0.35">
      <c r="B360" s="1" t="s">
        <v>207</v>
      </c>
      <c r="C360" s="1" t="s">
        <v>205</v>
      </c>
      <c r="D360" s="1" t="s">
        <v>206</v>
      </c>
      <c r="E360" s="3">
        <v>2016</v>
      </c>
      <c r="F360" s="11">
        <v>4.5</v>
      </c>
      <c r="G360" s="12">
        <v>81</v>
      </c>
      <c r="H360" s="5">
        <v>164.9</v>
      </c>
      <c r="I360" s="1" t="s">
        <v>21</v>
      </c>
      <c r="J360" s="3">
        <v>4</v>
      </c>
      <c r="K360" s="3">
        <v>3</v>
      </c>
    </row>
    <row r="361" spans="2:11" ht="20.5" customHeight="1" x14ac:dyDescent="0.35">
      <c r="B361" s="1" t="s">
        <v>207</v>
      </c>
      <c r="C361" s="1" t="s">
        <v>205</v>
      </c>
      <c r="D361" s="1" t="s">
        <v>206</v>
      </c>
      <c r="E361" s="3">
        <v>2005</v>
      </c>
      <c r="F361" s="11">
        <v>4.5</v>
      </c>
      <c r="G361" s="12">
        <v>42</v>
      </c>
      <c r="H361" s="5">
        <v>200</v>
      </c>
      <c r="I361" s="1" t="s">
        <v>21</v>
      </c>
      <c r="J361" s="3">
        <v>4</v>
      </c>
      <c r="K361" s="3">
        <v>3</v>
      </c>
    </row>
    <row r="362" spans="2:11" ht="20.5" customHeight="1" x14ac:dyDescent="0.35">
      <c r="B362" s="1" t="s">
        <v>207</v>
      </c>
      <c r="C362" s="1" t="s">
        <v>205</v>
      </c>
      <c r="D362" s="1" t="s">
        <v>206</v>
      </c>
      <c r="E362" s="3">
        <v>2011</v>
      </c>
      <c r="F362" s="11">
        <v>4.5</v>
      </c>
      <c r="G362" s="12">
        <v>121</v>
      </c>
      <c r="H362" s="5">
        <v>228.9</v>
      </c>
      <c r="I362" s="1" t="s">
        <v>21</v>
      </c>
      <c r="J362" s="3">
        <v>4</v>
      </c>
      <c r="K362" s="3">
        <v>3</v>
      </c>
    </row>
    <row r="363" spans="2:11" ht="20.5" customHeight="1" x14ac:dyDescent="0.35">
      <c r="B363" s="1" t="s">
        <v>207</v>
      </c>
      <c r="C363" s="1" t="s">
        <v>205</v>
      </c>
      <c r="D363" s="1" t="s">
        <v>206</v>
      </c>
      <c r="E363" s="3">
        <v>2010</v>
      </c>
      <c r="F363" s="11">
        <v>4.4000000000000004</v>
      </c>
      <c r="G363" s="12">
        <v>63</v>
      </c>
      <c r="H363" s="5">
        <v>235.95</v>
      </c>
      <c r="I363" s="1" t="s">
        <v>21</v>
      </c>
      <c r="J363" s="3">
        <v>4</v>
      </c>
      <c r="K363" s="3">
        <v>3</v>
      </c>
    </row>
    <row r="364" spans="2:11" ht="20.5" customHeight="1" x14ac:dyDescent="0.35">
      <c r="B364" s="1" t="s">
        <v>207</v>
      </c>
      <c r="C364" s="1" t="s">
        <v>205</v>
      </c>
      <c r="D364" s="1" t="s">
        <v>206</v>
      </c>
      <c r="E364" s="3">
        <v>2007</v>
      </c>
      <c r="F364" s="11">
        <v>4.5999999999999996</v>
      </c>
      <c r="G364" s="12">
        <v>51</v>
      </c>
      <c r="H364" s="5">
        <v>282.64999999999998</v>
      </c>
      <c r="I364" s="1" t="s">
        <v>21</v>
      </c>
      <c r="J364" s="3">
        <v>4</v>
      </c>
      <c r="K364" s="3">
        <v>3</v>
      </c>
    </row>
    <row r="365" spans="2:11" ht="20.5" customHeight="1" x14ac:dyDescent="0.35">
      <c r="B365" s="1" t="s">
        <v>207</v>
      </c>
      <c r="C365" s="1" t="s">
        <v>205</v>
      </c>
      <c r="D365" s="1" t="s">
        <v>206</v>
      </c>
      <c r="E365" s="3">
        <v>2004</v>
      </c>
      <c r="F365" s="11">
        <v>4.5999999999999996</v>
      </c>
      <c r="G365" s="12">
        <v>27</v>
      </c>
      <c r="H365" s="5">
        <v>374.35</v>
      </c>
      <c r="I365" s="1" t="s">
        <v>21</v>
      </c>
      <c r="J365" s="3">
        <v>4</v>
      </c>
      <c r="K365" s="3">
        <v>3</v>
      </c>
    </row>
    <row r="366" spans="2:11" ht="20.5" customHeight="1" x14ac:dyDescent="0.35">
      <c r="B366" s="1" t="s">
        <v>107</v>
      </c>
      <c r="C366" s="1" t="s">
        <v>1074</v>
      </c>
      <c r="D366" s="1" t="s">
        <v>1075</v>
      </c>
      <c r="E366" s="3" t="s">
        <v>24</v>
      </c>
      <c r="F366" s="11">
        <v>4.3</v>
      </c>
      <c r="G366" s="12">
        <v>67</v>
      </c>
      <c r="H366" s="5">
        <v>37</v>
      </c>
      <c r="I366" s="1" t="s">
        <v>26</v>
      </c>
      <c r="J366" s="3">
        <v>4</v>
      </c>
      <c r="K366" s="3">
        <v>3</v>
      </c>
    </row>
    <row r="367" spans="2:11" ht="20.5" customHeight="1" x14ac:dyDescent="0.35">
      <c r="B367" s="1" t="s">
        <v>107</v>
      </c>
      <c r="C367" s="1" t="s">
        <v>105</v>
      </c>
      <c r="D367" s="1" t="s">
        <v>770</v>
      </c>
      <c r="E367" s="3" t="s">
        <v>24</v>
      </c>
      <c r="F367" s="11">
        <v>4.4000000000000004</v>
      </c>
      <c r="G367" s="12">
        <v>35</v>
      </c>
      <c r="H367" s="5">
        <v>39.75</v>
      </c>
      <c r="I367" s="1" t="s">
        <v>26</v>
      </c>
      <c r="J367" s="3">
        <v>4</v>
      </c>
      <c r="K367" s="3">
        <v>3</v>
      </c>
    </row>
    <row r="368" spans="2:11" ht="20.5" customHeight="1" x14ac:dyDescent="0.35">
      <c r="B368" s="1" t="s">
        <v>107</v>
      </c>
      <c r="C368" s="1" t="s">
        <v>105</v>
      </c>
      <c r="D368" s="1" t="s">
        <v>106</v>
      </c>
      <c r="E368" s="3" t="s">
        <v>24</v>
      </c>
      <c r="F368" s="11">
        <v>4.7</v>
      </c>
      <c r="G368" s="12">
        <v>41</v>
      </c>
      <c r="H368" s="5">
        <v>95.57</v>
      </c>
      <c r="I368" s="1" t="s">
        <v>26</v>
      </c>
      <c r="J368" s="3">
        <v>4</v>
      </c>
      <c r="K368" s="3">
        <v>3</v>
      </c>
    </row>
    <row r="369" spans="2:11" ht="20.5" customHeight="1" x14ac:dyDescent="0.35">
      <c r="B369" s="1" t="s">
        <v>1171</v>
      </c>
      <c r="C369" s="1" t="s">
        <v>1160</v>
      </c>
      <c r="D369" s="1" t="s">
        <v>1170</v>
      </c>
      <c r="E369" s="3">
        <v>2016</v>
      </c>
      <c r="F369" s="11">
        <v>4.3</v>
      </c>
      <c r="G369" s="12">
        <v>26</v>
      </c>
      <c r="H369" s="5">
        <v>67.95</v>
      </c>
      <c r="I369" s="1" t="s">
        <v>78</v>
      </c>
      <c r="J369" s="3">
        <v>5</v>
      </c>
      <c r="K369" s="3">
        <v>3</v>
      </c>
    </row>
    <row r="370" spans="2:11" ht="20.5" customHeight="1" x14ac:dyDescent="0.35">
      <c r="B370" s="1" t="s">
        <v>1171</v>
      </c>
      <c r="C370" s="1" t="s">
        <v>1160</v>
      </c>
      <c r="D370" s="1" t="s">
        <v>1170</v>
      </c>
      <c r="E370" s="3">
        <v>2017</v>
      </c>
      <c r="F370" s="11">
        <v>4.3</v>
      </c>
      <c r="G370" s="12">
        <v>33</v>
      </c>
      <c r="H370" s="5">
        <v>101.01</v>
      </c>
      <c r="I370" s="1" t="s">
        <v>78</v>
      </c>
      <c r="J370" s="3">
        <v>5</v>
      </c>
      <c r="K370" s="3">
        <v>3</v>
      </c>
    </row>
    <row r="371" spans="2:11" ht="20.5" customHeight="1" x14ac:dyDescent="0.35">
      <c r="B371" s="1" t="s">
        <v>1171</v>
      </c>
      <c r="C371" s="1" t="s">
        <v>1160</v>
      </c>
      <c r="D371" s="1" t="s">
        <v>1170</v>
      </c>
      <c r="E371" s="3">
        <v>2018</v>
      </c>
      <c r="F371" s="11">
        <v>4.3</v>
      </c>
      <c r="G371" s="12">
        <v>38</v>
      </c>
      <c r="H371" s="5">
        <v>197</v>
      </c>
      <c r="I371" s="1" t="s">
        <v>78</v>
      </c>
      <c r="J371" s="3">
        <v>5</v>
      </c>
      <c r="K371" s="3">
        <v>3</v>
      </c>
    </row>
    <row r="372" spans="2:11" ht="20.5" customHeight="1" x14ac:dyDescent="0.35">
      <c r="B372" s="1" t="s">
        <v>789</v>
      </c>
      <c r="C372" s="1" t="s">
        <v>787</v>
      </c>
      <c r="D372" s="1" t="s">
        <v>788</v>
      </c>
      <c r="E372" s="3">
        <v>2018</v>
      </c>
      <c r="F372" s="11">
        <v>4.4000000000000004</v>
      </c>
      <c r="G372" s="12">
        <v>32</v>
      </c>
      <c r="H372" s="5">
        <v>20.95</v>
      </c>
      <c r="I372" s="1" t="s">
        <v>21</v>
      </c>
      <c r="J372" s="3">
        <v>4</v>
      </c>
      <c r="K372" s="3">
        <v>3</v>
      </c>
    </row>
    <row r="373" spans="2:11" ht="20.5" customHeight="1" x14ac:dyDescent="0.35">
      <c r="B373" s="1" t="s">
        <v>15</v>
      </c>
      <c r="C373" s="1" t="s">
        <v>1012</v>
      </c>
      <c r="D373" s="1" t="s">
        <v>1013</v>
      </c>
      <c r="E373" s="3" t="s">
        <v>24</v>
      </c>
      <c r="F373" s="11">
        <v>4.3</v>
      </c>
      <c r="G373" s="12">
        <v>108</v>
      </c>
      <c r="H373" s="5">
        <v>34.9</v>
      </c>
      <c r="I373" s="1" t="s">
        <v>85</v>
      </c>
      <c r="J373" s="3" t="s">
        <v>85</v>
      </c>
      <c r="K373" s="3" t="s">
        <v>85</v>
      </c>
    </row>
    <row r="374" spans="2:11" ht="20.5" customHeight="1" x14ac:dyDescent="0.35">
      <c r="B374" s="1" t="s">
        <v>15</v>
      </c>
      <c r="C374" s="1" t="s">
        <v>13</v>
      </c>
      <c r="D374" s="1" t="s">
        <v>652</v>
      </c>
      <c r="E374" s="3">
        <v>1988</v>
      </c>
      <c r="F374" s="11">
        <v>4.3</v>
      </c>
      <c r="G374" s="12">
        <v>104</v>
      </c>
      <c r="H374" s="5">
        <v>19.8</v>
      </c>
      <c r="I374" s="1" t="s">
        <v>16</v>
      </c>
      <c r="J374" s="3">
        <v>5</v>
      </c>
      <c r="K374" s="3">
        <v>1</v>
      </c>
    </row>
    <row r="375" spans="2:11" ht="20.5" customHeight="1" x14ac:dyDescent="0.35">
      <c r="B375" s="1" t="s">
        <v>15</v>
      </c>
      <c r="C375" s="1" t="s">
        <v>13</v>
      </c>
      <c r="D375" s="1" t="s">
        <v>652</v>
      </c>
      <c r="E375" s="3">
        <v>1994</v>
      </c>
      <c r="F375" s="11">
        <v>4.4000000000000004</v>
      </c>
      <c r="G375" s="12">
        <v>36</v>
      </c>
      <c r="H375" s="5">
        <v>33.229999999999997</v>
      </c>
      <c r="I375" s="1" t="s">
        <v>16</v>
      </c>
      <c r="J375" s="3">
        <v>5</v>
      </c>
      <c r="K375" s="3">
        <v>1</v>
      </c>
    </row>
    <row r="376" spans="2:11" ht="20.5" customHeight="1" x14ac:dyDescent="0.35">
      <c r="B376" s="1" t="s">
        <v>15</v>
      </c>
      <c r="C376" s="1" t="s">
        <v>13</v>
      </c>
      <c r="D376" s="1" t="s">
        <v>652</v>
      </c>
      <c r="E376" s="3">
        <v>1990</v>
      </c>
      <c r="F376" s="11">
        <v>4.4000000000000004</v>
      </c>
      <c r="G376" s="12">
        <v>73</v>
      </c>
      <c r="H376" s="5">
        <v>35.9</v>
      </c>
      <c r="I376" s="1" t="s">
        <v>16</v>
      </c>
      <c r="J376" s="3">
        <v>5</v>
      </c>
      <c r="K376" s="3">
        <v>1</v>
      </c>
    </row>
    <row r="377" spans="2:11" ht="20.5" customHeight="1" x14ac:dyDescent="0.35">
      <c r="B377" s="1" t="s">
        <v>15</v>
      </c>
      <c r="C377" s="1" t="s">
        <v>13</v>
      </c>
      <c r="D377" s="1" t="s">
        <v>29</v>
      </c>
      <c r="E377" s="3">
        <v>1994</v>
      </c>
      <c r="F377" s="11">
        <v>4.4000000000000004</v>
      </c>
      <c r="G377" s="12">
        <v>306</v>
      </c>
      <c r="H377" s="5">
        <v>35.9</v>
      </c>
      <c r="I377" s="1" t="s">
        <v>16</v>
      </c>
      <c r="J377" s="3">
        <v>5</v>
      </c>
      <c r="K377" s="3">
        <v>1</v>
      </c>
    </row>
    <row r="378" spans="2:11" ht="20.5" customHeight="1" x14ac:dyDescent="0.35">
      <c r="B378" s="1" t="s">
        <v>15</v>
      </c>
      <c r="C378" s="1" t="s">
        <v>13</v>
      </c>
      <c r="D378" s="1" t="s">
        <v>29</v>
      </c>
      <c r="E378" s="3">
        <v>1999</v>
      </c>
      <c r="F378" s="11">
        <v>4.3</v>
      </c>
      <c r="G378" s="12">
        <v>52</v>
      </c>
      <c r="H378" s="5">
        <v>36.9</v>
      </c>
      <c r="I378" s="1" t="s">
        <v>16</v>
      </c>
      <c r="J378" s="3">
        <v>5</v>
      </c>
      <c r="K378" s="3">
        <v>1</v>
      </c>
    </row>
    <row r="379" spans="2:11" ht="20.5" customHeight="1" x14ac:dyDescent="0.35">
      <c r="B379" s="1" t="s">
        <v>15</v>
      </c>
      <c r="C379" s="1" t="s">
        <v>13</v>
      </c>
      <c r="D379" s="1" t="s">
        <v>29</v>
      </c>
      <c r="E379" s="3">
        <v>1973</v>
      </c>
      <c r="F379" s="11">
        <v>4.4000000000000004</v>
      </c>
      <c r="G379" s="12">
        <v>37</v>
      </c>
      <c r="H379" s="5">
        <v>109.76</v>
      </c>
      <c r="I379" s="1" t="s">
        <v>16</v>
      </c>
      <c r="J379" s="3">
        <v>5</v>
      </c>
      <c r="K379" s="3">
        <v>1</v>
      </c>
    </row>
    <row r="380" spans="2:11" ht="20.5" customHeight="1" x14ac:dyDescent="0.35">
      <c r="B380" s="1" t="s">
        <v>15</v>
      </c>
      <c r="C380" s="1" t="s">
        <v>13</v>
      </c>
      <c r="D380" s="1" t="s">
        <v>363</v>
      </c>
      <c r="E380" s="3">
        <v>1973</v>
      </c>
      <c r="F380" s="11">
        <v>4.5</v>
      </c>
      <c r="G380" s="12">
        <v>95</v>
      </c>
      <c r="H380" s="5">
        <v>113</v>
      </c>
      <c r="I380" s="1" t="s">
        <v>16</v>
      </c>
      <c r="J380" s="3">
        <v>5</v>
      </c>
      <c r="K380" s="3">
        <v>1</v>
      </c>
    </row>
    <row r="381" spans="2:11" ht="20.5" customHeight="1" x14ac:dyDescent="0.35">
      <c r="B381" s="1" t="s">
        <v>15</v>
      </c>
      <c r="C381" s="1" t="s">
        <v>103</v>
      </c>
      <c r="D381" s="1" t="s">
        <v>104</v>
      </c>
      <c r="E381" s="3" t="s">
        <v>24</v>
      </c>
      <c r="F381" s="11">
        <v>4.7</v>
      </c>
      <c r="G381" s="12">
        <v>42</v>
      </c>
      <c r="H381" s="5">
        <v>114.28</v>
      </c>
      <c r="I381" s="1" t="s">
        <v>16</v>
      </c>
      <c r="J381" s="3">
        <v>5</v>
      </c>
      <c r="K381" s="3">
        <v>1</v>
      </c>
    </row>
    <row r="382" spans="2:11" ht="20.5" customHeight="1" x14ac:dyDescent="0.35">
      <c r="B382" s="1" t="s">
        <v>15</v>
      </c>
      <c r="C382" s="1" t="s">
        <v>103</v>
      </c>
      <c r="D382" s="1" t="s">
        <v>333</v>
      </c>
      <c r="E382" s="3" t="s">
        <v>24</v>
      </c>
      <c r="F382" s="11">
        <v>4.5</v>
      </c>
      <c r="G382" s="12">
        <v>171</v>
      </c>
      <c r="H382" s="5">
        <v>114.5</v>
      </c>
      <c r="I382" s="1" t="s">
        <v>16</v>
      </c>
      <c r="J382" s="3">
        <v>5</v>
      </c>
      <c r="K382" s="3">
        <v>1</v>
      </c>
    </row>
    <row r="383" spans="2:11" ht="20.5" customHeight="1" x14ac:dyDescent="0.35">
      <c r="B383" s="1" t="s">
        <v>15</v>
      </c>
      <c r="C383" s="1" t="s">
        <v>13</v>
      </c>
      <c r="D383" s="1" t="s">
        <v>186</v>
      </c>
      <c r="E383" s="3">
        <v>1965</v>
      </c>
      <c r="F383" s="11">
        <v>4.5999999999999996</v>
      </c>
      <c r="G383" s="12">
        <v>65</v>
      </c>
      <c r="H383" s="5">
        <v>144.99</v>
      </c>
      <c r="I383" s="1" t="s">
        <v>16</v>
      </c>
      <c r="J383" s="3">
        <v>5</v>
      </c>
      <c r="K383" s="3">
        <v>1</v>
      </c>
    </row>
    <row r="384" spans="2:11" ht="20.5" customHeight="1" x14ac:dyDescent="0.35">
      <c r="B384" s="1" t="s">
        <v>15</v>
      </c>
      <c r="C384" s="1" t="s">
        <v>13</v>
      </c>
      <c r="D384" s="1" t="s">
        <v>186</v>
      </c>
      <c r="E384" s="3">
        <v>1968</v>
      </c>
      <c r="F384" s="11">
        <v>4.4000000000000004</v>
      </c>
      <c r="G384" s="12">
        <v>45</v>
      </c>
      <c r="H384" s="5">
        <v>165</v>
      </c>
      <c r="I384" s="1" t="s">
        <v>16</v>
      </c>
      <c r="J384" s="3">
        <v>5</v>
      </c>
      <c r="K384" s="3">
        <v>1</v>
      </c>
    </row>
    <row r="385" spans="2:11" ht="20.5" customHeight="1" x14ac:dyDescent="0.35">
      <c r="B385" s="1" t="s">
        <v>15</v>
      </c>
      <c r="C385" s="1" t="s">
        <v>13</v>
      </c>
      <c r="D385" s="1" t="s">
        <v>403</v>
      </c>
      <c r="E385" s="3">
        <v>1951</v>
      </c>
      <c r="F385" s="11">
        <v>4.5</v>
      </c>
      <c r="G385" s="12">
        <v>53</v>
      </c>
      <c r="H385" s="5">
        <v>169.95</v>
      </c>
      <c r="I385" s="1" t="s">
        <v>16</v>
      </c>
      <c r="J385" s="3">
        <v>5</v>
      </c>
      <c r="K385" s="3">
        <v>1</v>
      </c>
    </row>
    <row r="386" spans="2:11" ht="20.5" customHeight="1" x14ac:dyDescent="0.35">
      <c r="B386" s="1" t="s">
        <v>15</v>
      </c>
      <c r="C386" s="1" t="s">
        <v>13</v>
      </c>
      <c r="D386" s="1" t="s">
        <v>14</v>
      </c>
      <c r="E386" s="3">
        <v>1968</v>
      </c>
      <c r="F386" s="11">
        <v>4.4000000000000004</v>
      </c>
      <c r="G386" s="12">
        <v>28</v>
      </c>
      <c r="H386" s="5">
        <v>173</v>
      </c>
      <c r="I386" s="1" t="s">
        <v>16</v>
      </c>
      <c r="J386" s="3">
        <v>5</v>
      </c>
      <c r="K386" s="3">
        <v>1</v>
      </c>
    </row>
    <row r="387" spans="2:11" ht="20.5" customHeight="1" x14ac:dyDescent="0.35">
      <c r="B387" s="1" t="s">
        <v>15</v>
      </c>
      <c r="C387" s="1" t="s">
        <v>13</v>
      </c>
      <c r="D387" s="1" t="s">
        <v>29</v>
      </c>
      <c r="E387" s="3">
        <v>1968</v>
      </c>
      <c r="F387" s="11">
        <v>4.5999999999999996</v>
      </c>
      <c r="G387" s="12">
        <v>25</v>
      </c>
      <c r="H387" s="5">
        <v>181.5</v>
      </c>
      <c r="I387" s="1" t="s">
        <v>16</v>
      </c>
      <c r="J387" s="3">
        <v>5</v>
      </c>
      <c r="K387" s="3">
        <v>1</v>
      </c>
    </row>
    <row r="388" spans="2:11" ht="20.5" customHeight="1" x14ac:dyDescent="0.35">
      <c r="B388" s="1" t="s">
        <v>15</v>
      </c>
      <c r="C388" s="1" t="s">
        <v>13</v>
      </c>
      <c r="D388" s="1" t="s">
        <v>14</v>
      </c>
      <c r="E388" s="3">
        <v>1955</v>
      </c>
      <c r="F388" s="11">
        <v>4.7</v>
      </c>
      <c r="G388" s="12">
        <v>117</v>
      </c>
      <c r="H388" s="5">
        <v>185</v>
      </c>
      <c r="I388" s="1" t="s">
        <v>16</v>
      </c>
      <c r="J388" s="3">
        <v>5</v>
      </c>
      <c r="K388" s="3">
        <v>1</v>
      </c>
    </row>
    <row r="389" spans="2:11" ht="20.5" customHeight="1" x14ac:dyDescent="0.35">
      <c r="B389" s="1" t="s">
        <v>15</v>
      </c>
      <c r="C389" s="1" t="s">
        <v>13</v>
      </c>
      <c r="D389" s="1" t="s">
        <v>14</v>
      </c>
      <c r="E389" s="3">
        <v>1958</v>
      </c>
      <c r="F389" s="11">
        <v>4.7</v>
      </c>
      <c r="G389" s="12">
        <v>47</v>
      </c>
      <c r="H389" s="5">
        <v>191.61</v>
      </c>
      <c r="I389" s="1" t="s">
        <v>16</v>
      </c>
      <c r="J389" s="3">
        <v>5</v>
      </c>
      <c r="K389" s="3">
        <v>1</v>
      </c>
    </row>
    <row r="390" spans="2:11" ht="20.5" customHeight="1" x14ac:dyDescent="0.35">
      <c r="B390" s="1" t="s">
        <v>15</v>
      </c>
      <c r="C390" s="1" t="s">
        <v>13</v>
      </c>
      <c r="D390" s="1" t="s">
        <v>186</v>
      </c>
      <c r="E390" s="3">
        <v>1962</v>
      </c>
      <c r="F390" s="11">
        <v>4.5999999999999996</v>
      </c>
      <c r="G390" s="12">
        <v>34</v>
      </c>
      <c r="H390" s="5">
        <v>207</v>
      </c>
      <c r="I390" s="1" t="s">
        <v>16</v>
      </c>
      <c r="J390" s="3">
        <v>5</v>
      </c>
      <c r="K390" s="3">
        <v>1</v>
      </c>
    </row>
    <row r="391" spans="2:11" ht="20.5" customHeight="1" x14ac:dyDescent="0.35">
      <c r="B391" s="1" t="s">
        <v>15</v>
      </c>
      <c r="C391" s="1" t="s">
        <v>13</v>
      </c>
      <c r="D391" s="1" t="s">
        <v>29</v>
      </c>
      <c r="E391" s="3">
        <v>1986</v>
      </c>
      <c r="F391" s="11">
        <v>4.4000000000000004</v>
      </c>
      <c r="G391" s="12">
        <v>95</v>
      </c>
      <c r="H391" s="5">
        <v>225</v>
      </c>
      <c r="I391" s="1" t="s">
        <v>16</v>
      </c>
      <c r="J391" s="3">
        <v>5</v>
      </c>
      <c r="K391" s="3">
        <v>1</v>
      </c>
    </row>
    <row r="392" spans="2:11" ht="20.5" customHeight="1" x14ac:dyDescent="0.35">
      <c r="B392" s="1" t="s">
        <v>15</v>
      </c>
      <c r="C392" s="1" t="s">
        <v>13</v>
      </c>
      <c r="D392" s="1" t="s">
        <v>14</v>
      </c>
      <c r="E392" s="3">
        <v>1929</v>
      </c>
      <c r="F392" s="11">
        <v>4.8</v>
      </c>
      <c r="G392" s="12">
        <v>69</v>
      </c>
      <c r="H392" s="5">
        <v>227.95</v>
      </c>
      <c r="I392" s="1" t="s">
        <v>16</v>
      </c>
      <c r="J392" s="3">
        <v>5</v>
      </c>
      <c r="K392" s="3">
        <v>1</v>
      </c>
    </row>
    <row r="393" spans="2:11" ht="20.5" customHeight="1" x14ac:dyDescent="0.35">
      <c r="B393" s="1" t="s">
        <v>15</v>
      </c>
      <c r="C393" s="1" t="s">
        <v>13</v>
      </c>
      <c r="D393" s="1" t="s">
        <v>14</v>
      </c>
      <c r="E393" s="3">
        <v>1931</v>
      </c>
      <c r="F393" s="11">
        <v>4.8</v>
      </c>
      <c r="G393" s="12">
        <v>139</v>
      </c>
      <c r="H393" s="5">
        <v>244.85</v>
      </c>
      <c r="I393" s="1" t="s">
        <v>16</v>
      </c>
      <c r="J393" s="3">
        <v>5</v>
      </c>
      <c r="K393" s="3">
        <v>1</v>
      </c>
    </row>
    <row r="394" spans="2:11" ht="20.5" customHeight="1" x14ac:dyDescent="0.35">
      <c r="B394" s="1" t="s">
        <v>15</v>
      </c>
      <c r="C394" s="1" t="s">
        <v>13</v>
      </c>
      <c r="D394" s="1" t="s">
        <v>29</v>
      </c>
      <c r="E394" s="3">
        <v>1955</v>
      </c>
      <c r="F394" s="11">
        <v>4.7</v>
      </c>
      <c r="G394" s="12">
        <v>50</v>
      </c>
      <c r="H394" s="5">
        <v>250</v>
      </c>
      <c r="I394" s="1" t="s">
        <v>16</v>
      </c>
      <c r="J394" s="3">
        <v>5</v>
      </c>
      <c r="K394" s="3">
        <v>1</v>
      </c>
    </row>
    <row r="395" spans="2:11" ht="20.5" customHeight="1" x14ac:dyDescent="0.35">
      <c r="B395" s="1" t="s">
        <v>15</v>
      </c>
      <c r="C395" s="1" t="s">
        <v>13</v>
      </c>
      <c r="D395" s="1" t="s">
        <v>29</v>
      </c>
      <c r="E395" s="3">
        <v>1946</v>
      </c>
      <c r="F395" s="11">
        <v>4.8</v>
      </c>
      <c r="G395" s="12">
        <v>103</v>
      </c>
      <c r="H395" s="5">
        <v>285.86</v>
      </c>
      <c r="I395" s="1" t="s">
        <v>16</v>
      </c>
      <c r="J395" s="3">
        <v>5</v>
      </c>
      <c r="K395" s="3">
        <v>1</v>
      </c>
    </row>
    <row r="396" spans="2:11" ht="20.5" customHeight="1" x14ac:dyDescent="0.35">
      <c r="B396" s="1" t="s">
        <v>15</v>
      </c>
      <c r="C396" s="1" t="s">
        <v>13</v>
      </c>
      <c r="D396" s="1" t="s">
        <v>186</v>
      </c>
      <c r="E396" s="3">
        <v>1949</v>
      </c>
      <c r="F396" s="11">
        <v>4.5</v>
      </c>
      <c r="G396" s="12">
        <v>34</v>
      </c>
      <c r="H396" s="5">
        <v>295</v>
      </c>
      <c r="I396" s="1" t="s">
        <v>16</v>
      </c>
      <c r="J396" s="3">
        <v>5</v>
      </c>
      <c r="K396" s="3">
        <v>1</v>
      </c>
    </row>
    <row r="397" spans="2:11" ht="20.5" customHeight="1" x14ac:dyDescent="0.35">
      <c r="B397" s="1" t="s">
        <v>15</v>
      </c>
      <c r="C397" s="1" t="s">
        <v>13</v>
      </c>
      <c r="D397" s="1" t="s">
        <v>14</v>
      </c>
      <c r="E397" s="3">
        <v>1946</v>
      </c>
      <c r="F397" s="11">
        <v>4.8</v>
      </c>
      <c r="G397" s="12">
        <v>398</v>
      </c>
      <c r="H397" s="5">
        <v>350</v>
      </c>
      <c r="I397" s="1" t="s">
        <v>16</v>
      </c>
      <c r="J397" s="3">
        <v>5</v>
      </c>
      <c r="K397" s="3">
        <v>1</v>
      </c>
    </row>
    <row r="398" spans="2:11" ht="20.5" customHeight="1" x14ac:dyDescent="0.35">
      <c r="B398" s="1" t="s">
        <v>15</v>
      </c>
      <c r="C398" s="1" t="s">
        <v>13</v>
      </c>
      <c r="D398" s="1" t="s">
        <v>185</v>
      </c>
      <c r="E398" s="3">
        <v>1910</v>
      </c>
      <c r="F398" s="11">
        <v>4.5999999999999996</v>
      </c>
      <c r="G398" s="12">
        <v>70</v>
      </c>
      <c r="H398" s="5">
        <v>701.05</v>
      </c>
      <c r="I398" s="1" t="s">
        <v>16</v>
      </c>
      <c r="J398" s="3">
        <v>5</v>
      </c>
      <c r="K398" s="3">
        <v>1</v>
      </c>
    </row>
    <row r="399" spans="2:11" ht="20.5" customHeight="1" x14ac:dyDescent="0.35">
      <c r="B399" s="1" t="s">
        <v>311</v>
      </c>
      <c r="C399" s="1" t="s">
        <v>472</v>
      </c>
      <c r="D399" s="1" t="s">
        <v>473</v>
      </c>
      <c r="E399" s="3">
        <v>2017</v>
      </c>
      <c r="F399" s="11">
        <v>4.5</v>
      </c>
      <c r="G399" s="12">
        <v>26</v>
      </c>
      <c r="H399" s="5">
        <v>51.5</v>
      </c>
      <c r="I399" s="1" t="s">
        <v>312</v>
      </c>
      <c r="J399" s="3" t="s">
        <v>85</v>
      </c>
      <c r="K399" s="3" t="s">
        <v>85</v>
      </c>
    </row>
    <row r="400" spans="2:11" ht="20.5" customHeight="1" x14ac:dyDescent="0.35">
      <c r="B400" s="1" t="s">
        <v>311</v>
      </c>
      <c r="C400" s="1" t="s">
        <v>616</v>
      </c>
      <c r="D400" s="1" t="s">
        <v>617</v>
      </c>
      <c r="E400" s="3">
        <v>2012</v>
      </c>
      <c r="F400" s="11">
        <v>4.3</v>
      </c>
      <c r="G400" s="12">
        <v>171</v>
      </c>
      <c r="H400" s="5">
        <v>42.25</v>
      </c>
      <c r="I400" s="1" t="s">
        <v>312</v>
      </c>
      <c r="J400" s="3" t="s">
        <v>85</v>
      </c>
      <c r="K400" s="3" t="s">
        <v>85</v>
      </c>
    </row>
    <row r="401" spans="2:11" ht="20.5" customHeight="1" x14ac:dyDescent="0.35">
      <c r="B401" s="1" t="s">
        <v>311</v>
      </c>
      <c r="C401" s="1" t="s">
        <v>616</v>
      </c>
      <c r="D401" s="1" t="s">
        <v>617</v>
      </c>
      <c r="E401" s="3">
        <v>2014</v>
      </c>
      <c r="F401" s="11">
        <v>4.3</v>
      </c>
      <c r="G401" s="12">
        <v>151</v>
      </c>
      <c r="H401" s="5">
        <v>39.5</v>
      </c>
      <c r="I401" s="1" t="s">
        <v>312</v>
      </c>
      <c r="J401" s="3" t="s">
        <v>85</v>
      </c>
      <c r="K401" s="3" t="s">
        <v>85</v>
      </c>
    </row>
    <row r="402" spans="2:11" ht="20.5" customHeight="1" x14ac:dyDescent="0.35">
      <c r="B402" s="1" t="s">
        <v>311</v>
      </c>
      <c r="C402" s="1" t="s">
        <v>286</v>
      </c>
      <c r="D402" s="1" t="s">
        <v>1039</v>
      </c>
      <c r="E402" s="3">
        <v>2018</v>
      </c>
      <c r="F402" s="11">
        <v>4.3</v>
      </c>
      <c r="G402" s="12">
        <v>85</v>
      </c>
      <c r="H402" s="5">
        <v>34.950000000000003</v>
      </c>
      <c r="I402" s="1" t="s">
        <v>78</v>
      </c>
      <c r="J402" s="3" t="s">
        <v>85</v>
      </c>
      <c r="K402" s="3" t="s">
        <v>85</v>
      </c>
    </row>
    <row r="403" spans="2:11" ht="20.5" customHeight="1" x14ac:dyDescent="0.35">
      <c r="B403" s="1" t="s">
        <v>311</v>
      </c>
      <c r="C403" s="1" t="s">
        <v>778</v>
      </c>
      <c r="D403" s="1" t="s">
        <v>779</v>
      </c>
      <c r="E403" s="3">
        <v>2020</v>
      </c>
      <c r="F403" s="11">
        <v>4.4000000000000004</v>
      </c>
      <c r="G403" s="12">
        <v>34</v>
      </c>
      <c r="H403" s="5">
        <v>16.25</v>
      </c>
      <c r="I403" s="1" t="s">
        <v>312</v>
      </c>
      <c r="J403" s="3">
        <v>4</v>
      </c>
      <c r="K403" s="3">
        <v>3</v>
      </c>
    </row>
    <row r="404" spans="2:11" ht="20.5" customHeight="1" x14ac:dyDescent="0.35">
      <c r="B404" s="1" t="s">
        <v>311</v>
      </c>
      <c r="C404" s="1" t="s">
        <v>1030</v>
      </c>
      <c r="D404" s="1" t="s">
        <v>1282</v>
      </c>
      <c r="E404" s="3">
        <v>2019</v>
      </c>
      <c r="F404" s="11">
        <v>4.3</v>
      </c>
      <c r="G404" s="12">
        <v>25</v>
      </c>
      <c r="H404" s="5">
        <v>23.6</v>
      </c>
      <c r="I404" s="1" t="s">
        <v>21</v>
      </c>
      <c r="J404" s="3">
        <v>4</v>
      </c>
      <c r="K404" s="3">
        <v>3</v>
      </c>
    </row>
    <row r="405" spans="2:11" ht="20.5" customHeight="1" x14ac:dyDescent="0.35">
      <c r="B405" s="1" t="s">
        <v>311</v>
      </c>
      <c r="C405" s="1" t="s">
        <v>1030</v>
      </c>
      <c r="D405" s="1" t="s">
        <v>1031</v>
      </c>
      <c r="E405" s="3">
        <v>2018</v>
      </c>
      <c r="F405" s="11">
        <v>4.3</v>
      </c>
      <c r="G405" s="12">
        <v>88</v>
      </c>
      <c r="H405" s="5">
        <v>26.9</v>
      </c>
      <c r="I405" s="1" t="s">
        <v>78</v>
      </c>
      <c r="J405" s="3">
        <v>5</v>
      </c>
      <c r="K405" s="3">
        <v>3</v>
      </c>
    </row>
    <row r="406" spans="2:11" ht="20.5" customHeight="1" x14ac:dyDescent="0.35">
      <c r="B406" s="1" t="s">
        <v>311</v>
      </c>
      <c r="C406" s="1" t="s">
        <v>979</v>
      </c>
      <c r="D406" s="1" t="s">
        <v>980</v>
      </c>
      <c r="E406" s="3">
        <v>2018</v>
      </c>
      <c r="F406" s="11">
        <v>4.3</v>
      </c>
      <c r="G406" s="12">
        <v>133</v>
      </c>
      <c r="H406" s="5">
        <v>27.5</v>
      </c>
      <c r="I406" s="1" t="s">
        <v>312</v>
      </c>
      <c r="J406" s="3">
        <v>4</v>
      </c>
      <c r="K406" s="3">
        <v>3</v>
      </c>
    </row>
    <row r="407" spans="2:11" ht="20.5" customHeight="1" x14ac:dyDescent="0.35">
      <c r="B407" s="1" t="s">
        <v>311</v>
      </c>
      <c r="C407" s="1" t="s">
        <v>472</v>
      </c>
      <c r="D407" s="1" t="s">
        <v>924</v>
      </c>
      <c r="E407" s="3">
        <v>2017</v>
      </c>
      <c r="F407" s="11">
        <v>4.3</v>
      </c>
      <c r="G407" s="12">
        <v>47</v>
      </c>
      <c r="H407" s="5">
        <v>35.35</v>
      </c>
      <c r="I407" s="1" t="s">
        <v>312</v>
      </c>
      <c r="J407" s="3">
        <v>4</v>
      </c>
      <c r="K407" s="3">
        <v>3</v>
      </c>
    </row>
    <row r="408" spans="2:11" ht="20.5" customHeight="1" x14ac:dyDescent="0.35">
      <c r="B408" s="1" t="s">
        <v>311</v>
      </c>
      <c r="C408" s="1" t="s">
        <v>979</v>
      </c>
      <c r="D408" s="1" t="s">
        <v>1221</v>
      </c>
      <c r="E408" s="3">
        <v>2018</v>
      </c>
      <c r="F408" s="11">
        <v>4.3</v>
      </c>
      <c r="G408" s="12">
        <v>32</v>
      </c>
      <c r="H408" s="5">
        <v>36.85</v>
      </c>
      <c r="I408" s="1" t="s">
        <v>312</v>
      </c>
      <c r="J408" s="3">
        <v>4</v>
      </c>
      <c r="K408" s="3">
        <v>3</v>
      </c>
    </row>
    <row r="409" spans="2:11" ht="20.5" customHeight="1" x14ac:dyDescent="0.35">
      <c r="B409" s="1" t="s">
        <v>311</v>
      </c>
      <c r="C409" s="1" t="s">
        <v>616</v>
      </c>
      <c r="D409" s="1" t="s">
        <v>1068</v>
      </c>
      <c r="E409" s="3">
        <v>2016</v>
      </c>
      <c r="F409" s="11">
        <v>4.3</v>
      </c>
      <c r="G409" s="12">
        <v>73</v>
      </c>
      <c r="H409" s="5">
        <v>36.93</v>
      </c>
      <c r="I409" s="1" t="s">
        <v>312</v>
      </c>
      <c r="J409" s="3">
        <v>4</v>
      </c>
      <c r="K409" s="3">
        <v>3</v>
      </c>
    </row>
    <row r="410" spans="2:11" ht="20.5" customHeight="1" x14ac:dyDescent="0.35">
      <c r="B410" s="1" t="s">
        <v>311</v>
      </c>
      <c r="C410" s="1" t="s">
        <v>1235</v>
      </c>
      <c r="D410" s="1" t="s">
        <v>1236</v>
      </c>
      <c r="E410" s="3">
        <v>2017</v>
      </c>
      <c r="F410" s="11">
        <v>4.3</v>
      </c>
      <c r="G410" s="12">
        <v>31</v>
      </c>
      <c r="H410" s="5">
        <v>40.549999999999997</v>
      </c>
      <c r="I410" s="1" t="s">
        <v>312</v>
      </c>
      <c r="J410" s="3">
        <v>4</v>
      </c>
      <c r="K410" s="3">
        <v>3</v>
      </c>
    </row>
    <row r="411" spans="2:11" ht="20.5" customHeight="1" x14ac:dyDescent="0.35">
      <c r="B411" s="1" t="s">
        <v>311</v>
      </c>
      <c r="C411" s="1" t="s">
        <v>616</v>
      </c>
      <c r="D411" s="1" t="s">
        <v>617</v>
      </c>
      <c r="E411" s="3">
        <v>2015</v>
      </c>
      <c r="F411" s="11">
        <v>4.4000000000000004</v>
      </c>
      <c r="G411" s="12">
        <v>99</v>
      </c>
      <c r="H411" s="5">
        <v>51.05</v>
      </c>
      <c r="I411" s="1" t="s">
        <v>312</v>
      </c>
      <c r="J411" s="3">
        <v>4</v>
      </c>
      <c r="K411" s="3">
        <v>3</v>
      </c>
    </row>
    <row r="412" spans="2:11" ht="20.5" customHeight="1" x14ac:dyDescent="0.35">
      <c r="B412" s="1" t="s">
        <v>311</v>
      </c>
      <c r="C412" s="1" t="s">
        <v>472</v>
      </c>
      <c r="D412" s="1" t="s">
        <v>924</v>
      </c>
      <c r="E412" s="3">
        <v>2009</v>
      </c>
      <c r="F412" s="11">
        <v>4.3</v>
      </c>
      <c r="G412" s="12">
        <v>207</v>
      </c>
      <c r="H412" s="5">
        <v>59.55</v>
      </c>
      <c r="I412" s="1" t="s">
        <v>312</v>
      </c>
      <c r="J412" s="3">
        <v>4</v>
      </c>
      <c r="K412" s="3">
        <v>3</v>
      </c>
    </row>
    <row r="413" spans="2:11" ht="20.5" customHeight="1" x14ac:dyDescent="0.35">
      <c r="B413" s="1" t="s">
        <v>311</v>
      </c>
      <c r="C413" s="1" t="s">
        <v>310</v>
      </c>
      <c r="D413" s="1" t="s">
        <v>1</v>
      </c>
      <c r="E413" s="3">
        <v>2017</v>
      </c>
      <c r="F413" s="11">
        <v>4.4000000000000004</v>
      </c>
      <c r="G413" s="12">
        <v>85</v>
      </c>
      <c r="H413" s="5">
        <v>102</v>
      </c>
      <c r="I413" s="1" t="s">
        <v>312</v>
      </c>
      <c r="J413" s="3">
        <v>4</v>
      </c>
      <c r="K413" s="3">
        <v>3</v>
      </c>
    </row>
    <row r="414" spans="2:11" ht="20.5" customHeight="1" x14ac:dyDescent="0.35">
      <c r="B414" s="1" t="s">
        <v>311</v>
      </c>
      <c r="C414" s="1" t="s">
        <v>310</v>
      </c>
      <c r="D414" s="1" t="s">
        <v>1</v>
      </c>
      <c r="E414" s="3">
        <v>2018</v>
      </c>
      <c r="F414" s="11">
        <v>4.3</v>
      </c>
      <c r="G414" s="12">
        <v>39</v>
      </c>
      <c r="H414" s="5">
        <v>119</v>
      </c>
      <c r="I414" s="1" t="s">
        <v>312</v>
      </c>
      <c r="J414" s="3">
        <v>4</v>
      </c>
      <c r="K414" s="3">
        <v>3</v>
      </c>
    </row>
    <row r="415" spans="2:11" ht="20.5" customHeight="1" x14ac:dyDescent="0.35">
      <c r="B415" s="1" t="s">
        <v>311</v>
      </c>
      <c r="C415" s="1" t="s">
        <v>310</v>
      </c>
      <c r="D415" s="1" t="s">
        <v>1</v>
      </c>
      <c r="E415" s="3">
        <v>2016</v>
      </c>
      <c r="F415" s="11">
        <v>4.4000000000000004</v>
      </c>
      <c r="G415" s="12">
        <v>169</v>
      </c>
      <c r="H415" s="5">
        <v>125.84</v>
      </c>
      <c r="I415" s="1" t="s">
        <v>312</v>
      </c>
      <c r="J415" s="3">
        <v>4</v>
      </c>
      <c r="K415" s="3">
        <v>3</v>
      </c>
    </row>
    <row r="416" spans="2:11" ht="20.5" customHeight="1" x14ac:dyDescent="0.35">
      <c r="B416" s="1" t="s">
        <v>311</v>
      </c>
      <c r="C416" s="1" t="s">
        <v>310</v>
      </c>
      <c r="D416" s="1" t="s">
        <v>1</v>
      </c>
      <c r="E416" s="3">
        <v>2015</v>
      </c>
      <c r="F416" s="11">
        <v>4.3</v>
      </c>
      <c r="G416" s="12">
        <v>127</v>
      </c>
      <c r="H416" s="5">
        <v>133.34</v>
      </c>
      <c r="I416" s="1" t="s">
        <v>312</v>
      </c>
      <c r="J416" s="3">
        <v>4</v>
      </c>
      <c r="K416" s="3">
        <v>3</v>
      </c>
    </row>
    <row r="417" spans="2:11" ht="20.5" customHeight="1" x14ac:dyDescent="0.35">
      <c r="B417" s="1" t="s">
        <v>311</v>
      </c>
      <c r="C417" s="1" t="s">
        <v>310</v>
      </c>
      <c r="D417" s="1" t="s">
        <v>1</v>
      </c>
      <c r="E417" s="3">
        <v>2014</v>
      </c>
      <c r="F417" s="11">
        <v>4.4000000000000004</v>
      </c>
      <c r="G417" s="12">
        <v>165</v>
      </c>
      <c r="H417" s="5">
        <v>149</v>
      </c>
      <c r="I417" s="1" t="s">
        <v>312</v>
      </c>
      <c r="J417" s="3">
        <v>4</v>
      </c>
      <c r="K417" s="3">
        <v>3</v>
      </c>
    </row>
    <row r="418" spans="2:11" ht="20.5" customHeight="1" x14ac:dyDescent="0.35">
      <c r="B418" s="1" t="s">
        <v>311</v>
      </c>
      <c r="C418" s="1" t="s">
        <v>310</v>
      </c>
      <c r="D418" s="1" t="s">
        <v>1</v>
      </c>
      <c r="E418" s="3">
        <v>2013</v>
      </c>
      <c r="F418" s="11">
        <v>4.5</v>
      </c>
      <c r="G418" s="12">
        <v>214</v>
      </c>
      <c r="H418" s="5">
        <v>157.94999999999999</v>
      </c>
      <c r="I418" s="1" t="s">
        <v>312</v>
      </c>
      <c r="J418" s="3">
        <v>4</v>
      </c>
      <c r="K418" s="3">
        <v>3</v>
      </c>
    </row>
    <row r="419" spans="2:11" ht="20.5" customHeight="1" x14ac:dyDescent="0.35">
      <c r="B419" s="1" t="s">
        <v>1066</v>
      </c>
      <c r="C419" s="1" t="s">
        <v>1064</v>
      </c>
      <c r="D419" s="1" t="s">
        <v>1065</v>
      </c>
      <c r="E419" s="3">
        <v>2017</v>
      </c>
      <c r="F419" s="11">
        <v>4.3</v>
      </c>
      <c r="G419" s="12">
        <v>74</v>
      </c>
      <c r="H419" s="5">
        <v>27.9</v>
      </c>
      <c r="I419" s="1" t="s">
        <v>211</v>
      </c>
      <c r="J419" s="3">
        <v>5</v>
      </c>
      <c r="K419" s="3">
        <v>3</v>
      </c>
    </row>
    <row r="420" spans="2:11" ht="20.5" customHeight="1" x14ac:dyDescent="0.35">
      <c r="B420" s="1" t="s">
        <v>233</v>
      </c>
      <c r="C420" s="1" t="s">
        <v>359</v>
      </c>
      <c r="D420" s="1" t="s">
        <v>1164</v>
      </c>
      <c r="E420" s="3">
        <v>2018</v>
      </c>
      <c r="F420" s="11">
        <v>4.3</v>
      </c>
      <c r="G420" s="12">
        <v>39</v>
      </c>
      <c r="H420" s="5">
        <v>25.95</v>
      </c>
      <c r="I420" s="1" t="s">
        <v>85</v>
      </c>
      <c r="J420" s="3" t="s">
        <v>85</v>
      </c>
      <c r="K420" s="3" t="s">
        <v>85</v>
      </c>
    </row>
    <row r="421" spans="2:11" ht="20.5" customHeight="1" x14ac:dyDescent="0.35">
      <c r="B421" s="1" t="s">
        <v>233</v>
      </c>
      <c r="C421" s="1" t="s">
        <v>1023</v>
      </c>
      <c r="D421" s="1" t="s">
        <v>1024</v>
      </c>
      <c r="E421" s="3">
        <v>2020</v>
      </c>
      <c r="F421" s="11">
        <v>4.3</v>
      </c>
      <c r="G421" s="12">
        <v>32</v>
      </c>
      <c r="H421" s="5">
        <v>13.75</v>
      </c>
      <c r="I421" s="1" t="s">
        <v>85</v>
      </c>
      <c r="J421" s="3" t="s">
        <v>85</v>
      </c>
      <c r="K421" s="3" t="s">
        <v>85</v>
      </c>
    </row>
    <row r="422" spans="2:11" ht="20.5" customHeight="1" x14ac:dyDescent="0.35">
      <c r="B422" s="1" t="s">
        <v>233</v>
      </c>
      <c r="C422" s="1" t="s">
        <v>231</v>
      </c>
      <c r="D422" s="1" t="s">
        <v>232</v>
      </c>
      <c r="E422" s="3">
        <v>2020</v>
      </c>
      <c r="F422" s="11">
        <v>4.5999999999999996</v>
      </c>
      <c r="G422" s="12">
        <v>39</v>
      </c>
      <c r="H422" s="5">
        <v>12</v>
      </c>
      <c r="I422" s="1" t="s">
        <v>85</v>
      </c>
      <c r="J422" s="3" t="s">
        <v>85</v>
      </c>
      <c r="K422" s="3" t="s">
        <v>85</v>
      </c>
    </row>
    <row r="423" spans="2:11" ht="20.5" customHeight="1" x14ac:dyDescent="0.35">
      <c r="B423" s="1" t="s">
        <v>233</v>
      </c>
      <c r="C423" s="1" t="s">
        <v>1023</v>
      </c>
      <c r="D423" s="1" t="s">
        <v>1024</v>
      </c>
      <c r="E423" s="3">
        <v>2019</v>
      </c>
      <c r="F423" s="11">
        <v>4.3</v>
      </c>
      <c r="G423" s="12">
        <v>91</v>
      </c>
      <c r="H423" s="5">
        <v>10.76</v>
      </c>
      <c r="I423" s="1" t="s">
        <v>85</v>
      </c>
      <c r="J423" s="3" t="s">
        <v>85</v>
      </c>
      <c r="K423" s="3" t="s">
        <v>85</v>
      </c>
    </row>
    <row r="424" spans="2:11" ht="20.5" customHeight="1" x14ac:dyDescent="0.35">
      <c r="B424" s="1" t="s">
        <v>233</v>
      </c>
      <c r="C424" s="1" t="s">
        <v>1320</v>
      </c>
      <c r="D424" s="1" t="s">
        <v>1321</v>
      </c>
      <c r="E424" s="3">
        <v>2020</v>
      </c>
      <c r="F424" s="11">
        <v>4.2</v>
      </c>
      <c r="G424" s="12">
        <v>842</v>
      </c>
      <c r="H424" s="5">
        <v>5.5</v>
      </c>
      <c r="I424" s="1" t="s">
        <v>85</v>
      </c>
      <c r="J424" s="3" t="s">
        <v>85</v>
      </c>
      <c r="K424" s="3" t="s">
        <v>85</v>
      </c>
    </row>
    <row r="425" spans="2:11" ht="20.5" customHeight="1" x14ac:dyDescent="0.35">
      <c r="B425" s="1" t="s">
        <v>233</v>
      </c>
      <c r="C425" s="1" t="s">
        <v>231</v>
      </c>
      <c r="D425" s="1" t="s">
        <v>177</v>
      </c>
      <c r="E425" s="3">
        <v>2014</v>
      </c>
      <c r="F425" s="11">
        <v>4.3</v>
      </c>
      <c r="G425" s="12">
        <v>49</v>
      </c>
      <c r="H425" s="5">
        <v>16.899999999999999</v>
      </c>
      <c r="I425" s="1" t="s">
        <v>21</v>
      </c>
      <c r="J425" s="3">
        <v>4</v>
      </c>
      <c r="K425" s="3">
        <v>3</v>
      </c>
    </row>
    <row r="426" spans="2:11" ht="20.5" customHeight="1" x14ac:dyDescent="0.35">
      <c r="B426" s="1" t="s">
        <v>233</v>
      </c>
      <c r="C426" s="1" t="s">
        <v>359</v>
      </c>
      <c r="D426" s="1" t="s">
        <v>923</v>
      </c>
      <c r="E426" s="3">
        <v>2015</v>
      </c>
      <c r="F426" s="11">
        <v>4.3</v>
      </c>
      <c r="G426" s="12">
        <v>211</v>
      </c>
      <c r="H426" s="5">
        <v>20.5</v>
      </c>
      <c r="I426" s="1" t="s">
        <v>21</v>
      </c>
      <c r="J426" s="3">
        <v>4</v>
      </c>
      <c r="K426" s="3">
        <v>3</v>
      </c>
    </row>
    <row r="427" spans="2:11" ht="20.5" customHeight="1" x14ac:dyDescent="0.35">
      <c r="B427" s="1" t="s">
        <v>233</v>
      </c>
      <c r="C427" s="1" t="s">
        <v>1240</v>
      </c>
      <c r="D427" s="1" t="s">
        <v>1241</v>
      </c>
      <c r="E427" s="3">
        <v>2017</v>
      </c>
      <c r="F427" s="11">
        <v>4.3</v>
      </c>
      <c r="G427" s="12">
        <v>30</v>
      </c>
      <c r="H427" s="5">
        <v>26.1</v>
      </c>
      <c r="I427" s="1" t="s">
        <v>21</v>
      </c>
      <c r="J427" s="3">
        <v>4</v>
      </c>
      <c r="K427" s="3">
        <v>3</v>
      </c>
    </row>
    <row r="428" spans="2:11" ht="20.5" customHeight="1" x14ac:dyDescent="0.35">
      <c r="B428" s="1" t="s">
        <v>233</v>
      </c>
      <c r="C428" s="1" t="s">
        <v>1010</v>
      </c>
      <c r="D428" s="1" t="s">
        <v>1011</v>
      </c>
      <c r="E428" s="3">
        <v>2008</v>
      </c>
      <c r="F428" s="11">
        <v>4.3</v>
      </c>
      <c r="G428" s="12">
        <v>109</v>
      </c>
      <c r="H428" s="5">
        <v>32.18</v>
      </c>
      <c r="I428" s="1" t="s">
        <v>21</v>
      </c>
      <c r="J428" s="3">
        <v>4</v>
      </c>
      <c r="K428" s="3">
        <v>3</v>
      </c>
    </row>
    <row r="429" spans="2:11" ht="20.5" customHeight="1" x14ac:dyDescent="0.35">
      <c r="B429" s="1" t="s">
        <v>233</v>
      </c>
      <c r="C429" s="1" t="s">
        <v>359</v>
      </c>
      <c r="D429" s="1" t="s">
        <v>360</v>
      </c>
      <c r="E429" s="3">
        <v>2018</v>
      </c>
      <c r="F429" s="11">
        <v>4.5</v>
      </c>
      <c r="G429" s="12">
        <v>97</v>
      </c>
      <c r="H429" s="5">
        <v>49.1</v>
      </c>
      <c r="I429" s="1" t="s">
        <v>361</v>
      </c>
      <c r="J429" s="3">
        <v>4</v>
      </c>
      <c r="K429" s="3">
        <v>3</v>
      </c>
    </row>
    <row r="430" spans="2:11" ht="20.5" customHeight="1" x14ac:dyDescent="0.35">
      <c r="B430" s="1" t="s">
        <v>233</v>
      </c>
      <c r="C430" s="1" t="s">
        <v>359</v>
      </c>
      <c r="D430" s="1" t="s">
        <v>360</v>
      </c>
      <c r="E430" s="3">
        <v>2017</v>
      </c>
      <c r="F430" s="11">
        <v>4.4000000000000004</v>
      </c>
      <c r="G430" s="12">
        <v>204</v>
      </c>
      <c r="H430" s="5">
        <v>50.9</v>
      </c>
      <c r="I430" s="1" t="s">
        <v>361</v>
      </c>
      <c r="J430" s="3">
        <v>4</v>
      </c>
      <c r="K430" s="3">
        <v>3</v>
      </c>
    </row>
    <row r="431" spans="2:11" ht="20.5" customHeight="1" x14ac:dyDescent="0.35">
      <c r="B431" s="1" t="s">
        <v>1111</v>
      </c>
      <c r="C431" s="1" t="s">
        <v>1010</v>
      </c>
      <c r="D431" s="1" t="s">
        <v>1110</v>
      </c>
      <c r="E431" s="3">
        <v>2018</v>
      </c>
      <c r="F431" s="11">
        <v>4.3</v>
      </c>
      <c r="G431" s="12">
        <v>53</v>
      </c>
      <c r="H431" s="5">
        <v>28.4</v>
      </c>
      <c r="I431" s="1" t="s">
        <v>361</v>
      </c>
      <c r="J431" s="3">
        <v>4</v>
      </c>
      <c r="K431" s="3">
        <v>3</v>
      </c>
    </row>
    <row r="432" spans="2:11" ht="20.5" customHeight="1" x14ac:dyDescent="0.35">
      <c r="B432" s="1" t="s">
        <v>756</v>
      </c>
      <c r="C432" s="1" t="s">
        <v>756</v>
      </c>
      <c r="D432" s="1" t="s">
        <v>757</v>
      </c>
      <c r="E432" s="3">
        <v>2010</v>
      </c>
      <c r="F432" s="11">
        <v>4.4000000000000004</v>
      </c>
      <c r="G432" s="12">
        <v>37</v>
      </c>
      <c r="H432" s="5">
        <v>34.75</v>
      </c>
      <c r="I432" s="1" t="s">
        <v>21</v>
      </c>
      <c r="J432" s="3">
        <v>4</v>
      </c>
      <c r="K432" s="3">
        <v>3</v>
      </c>
    </row>
    <row r="433" spans="2:11" ht="20.5" customHeight="1" x14ac:dyDescent="0.35">
      <c r="B433" s="1" t="s">
        <v>756</v>
      </c>
      <c r="C433" s="1" t="s">
        <v>756</v>
      </c>
      <c r="D433" s="1" t="s">
        <v>757</v>
      </c>
      <c r="E433" s="3">
        <v>2009</v>
      </c>
      <c r="F433" s="11">
        <v>4.3</v>
      </c>
      <c r="G433" s="12">
        <v>70</v>
      </c>
      <c r="H433" s="5">
        <v>39.950000000000003</v>
      </c>
      <c r="I433" s="1" t="s">
        <v>21</v>
      </c>
      <c r="J433" s="3">
        <v>4</v>
      </c>
      <c r="K433" s="3">
        <v>3</v>
      </c>
    </row>
    <row r="434" spans="2:11" ht="20.5" customHeight="1" x14ac:dyDescent="0.35">
      <c r="B434" s="1" t="s">
        <v>369</v>
      </c>
      <c r="C434" s="1" t="s">
        <v>688</v>
      </c>
      <c r="D434" s="1" t="s">
        <v>689</v>
      </c>
      <c r="E434" s="3">
        <v>2017</v>
      </c>
      <c r="F434" s="11">
        <v>4.3</v>
      </c>
      <c r="G434" s="12">
        <v>62</v>
      </c>
      <c r="H434" s="5">
        <v>123.75</v>
      </c>
      <c r="I434" s="1" t="s">
        <v>85</v>
      </c>
      <c r="J434" s="3" t="s">
        <v>85</v>
      </c>
      <c r="K434" s="3" t="s">
        <v>85</v>
      </c>
    </row>
    <row r="435" spans="2:11" ht="20.5" customHeight="1" x14ac:dyDescent="0.35">
      <c r="B435" s="1" t="s">
        <v>369</v>
      </c>
      <c r="C435" s="1" t="s">
        <v>1213</v>
      </c>
      <c r="D435" s="1" t="s">
        <v>1214</v>
      </c>
      <c r="E435" s="3">
        <v>2011</v>
      </c>
      <c r="F435" s="11">
        <v>4.3</v>
      </c>
      <c r="G435" s="12">
        <v>33</v>
      </c>
      <c r="H435" s="5">
        <v>110.47</v>
      </c>
      <c r="I435" s="1" t="s">
        <v>85</v>
      </c>
      <c r="J435" s="3" t="s">
        <v>85</v>
      </c>
      <c r="K435" s="3" t="s">
        <v>85</v>
      </c>
    </row>
    <row r="436" spans="2:11" ht="20.5" customHeight="1" x14ac:dyDescent="0.35">
      <c r="B436" s="1" t="s">
        <v>369</v>
      </c>
      <c r="C436" s="1" t="s">
        <v>321</v>
      </c>
      <c r="D436" s="1" t="s">
        <v>836</v>
      </c>
      <c r="E436" s="3">
        <v>2013</v>
      </c>
      <c r="F436" s="11">
        <v>4.3</v>
      </c>
      <c r="G436" s="12">
        <v>2911</v>
      </c>
      <c r="H436" s="5">
        <v>63.33</v>
      </c>
      <c r="I436" s="1" t="s">
        <v>460</v>
      </c>
      <c r="J436" s="3" t="s">
        <v>85</v>
      </c>
      <c r="K436" s="3" t="s">
        <v>85</v>
      </c>
    </row>
    <row r="437" spans="2:11" ht="20.5" customHeight="1" x14ac:dyDescent="0.35">
      <c r="B437" s="1" t="s">
        <v>369</v>
      </c>
      <c r="C437" s="1" t="s">
        <v>688</v>
      </c>
      <c r="D437" s="1" t="s">
        <v>689</v>
      </c>
      <c r="E437" s="3">
        <v>2018</v>
      </c>
      <c r="F437" s="11">
        <v>4.4000000000000004</v>
      </c>
      <c r="G437" s="12">
        <v>59</v>
      </c>
      <c r="H437" s="5">
        <v>62.7</v>
      </c>
      <c r="I437" s="1" t="s">
        <v>85</v>
      </c>
      <c r="J437" s="3" t="s">
        <v>85</v>
      </c>
      <c r="K437" s="3" t="s">
        <v>85</v>
      </c>
    </row>
    <row r="438" spans="2:11" ht="20.5" customHeight="1" x14ac:dyDescent="0.35">
      <c r="B438" s="1" t="s">
        <v>369</v>
      </c>
      <c r="C438" s="1" t="s">
        <v>688</v>
      </c>
      <c r="D438" s="1" t="s">
        <v>689</v>
      </c>
      <c r="E438" s="3">
        <v>2019</v>
      </c>
      <c r="F438" s="11">
        <v>4.4000000000000004</v>
      </c>
      <c r="G438" s="12">
        <v>35</v>
      </c>
      <c r="H438" s="5">
        <v>45.39</v>
      </c>
      <c r="I438" s="1" t="s">
        <v>85</v>
      </c>
      <c r="J438" s="3" t="s">
        <v>85</v>
      </c>
      <c r="K438" s="3" t="s">
        <v>85</v>
      </c>
    </row>
    <row r="439" spans="2:11" ht="20.5" customHeight="1" x14ac:dyDescent="0.35">
      <c r="B439" s="1" t="s">
        <v>369</v>
      </c>
      <c r="C439" s="1" t="s">
        <v>444</v>
      </c>
      <c r="D439" s="1" t="s">
        <v>445</v>
      </c>
      <c r="E439" s="3">
        <v>2018</v>
      </c>
      <c r="F439" s="11">
        <v>4.5</v>
      </c>
      <c r="G439" s="12">
        <v>31</v>
      </c>
      <c r="H439" s="5">
        <v>38.75</v>
      </c>
      <c r="I439" s="1" t="s">
        <v>85</v>
      </c>
      <c r="J439" s="3" t="s">
        <v>85</v>
      </c>
      <c r="K439" s="3" t="s">
        <v>85</v>
      </c>
    </row>
    <row r="440" spans="2:11" ht="20.5" customHeight="1" x14ac:dyDescent="0.35">
      <c r="B440" s="1" t="s">
        <v>369</v>
      </c>
      <c r="C440" s="1" t="s">
        <v>196</v>
      </c>
      <c r="D440" s="1" t="s">
        <v>1304</v>
      </c>
      <c r="E440" s="3">
        <v>2020</v>
      </c>
      <c r="F440" s="11">
        <v>4.2</v>
      </c>
      <c r="G440" s="12">
        <v>692</v>
      </c>
      <c r="H440" s="5">
        <v>11.2</v>
      </c>
      <c r="I440" s="1" t="s">
        <v>85</v>
      </c>
      <c r="J440" s="3" t="s">
        <v>85</v>
      </c>
      <c r="K440" s="3" t="s">
        <v>85</v>
      </c>
    </row>
    <row r="441" spans="2:11" ht="20.5" customHeight="1" x14ac:dyDescent="0.35">
      <c r="B441" s="1" t="s">
        <v>369</v>
      </c>
      <c r="C441" s="1" t="s">
        <v>196</v>
      </c>
      <c r="D441" s="1" t="s">
        <v>1304</v>
      </c>
      <c r="E441" s="3">
        <v>2019</v>
      </c>
      <c r="F441" s="11">
        <v>4.2</v>
      </c>
      <c r="G441" s="12">
        <v>1164</v>
      </c>
      <c r="H441" s="5">
        <v>9.9499999999999993</v>
      </c>
      <c r="I441" s="1" t="s">
        <v>85</v>
      </c>
      <c r="J441" s="3" t="s">
        <v>85</v>
      </c>
      <c r="K441" s="3" t="s">
        <v>85</v>
      </c>
    </row>
    <row r="442" spans="2:11" ht="20.5" customHeight="1" x14ac:dyDescent="0.35">
      <c r="B442" s="1" t="s">
        <v>369</v>
      </c>
      <c r="C442" s="1" t="s">
        <v>1167</v>
      </c>
      <c r="D442" s="1" t="s">
        <v>1168</v>
      </c>
      <c r="E442" s="3">
        <v>2016</v>
      </c>
      <c r="F442" s="11">
        <v>4.3</v>
      </c>
      <c r="G442" s="12">
        <v>38</v>
      </c>
      <c r="H442" s="5">
        <v>11.65</v>
      </c>
      <c r="I442" s="1" t="s">
        <v>463</v>
      </c>
      <c r="J442" s="3">
        <v>3</v>
      </c>
      <c r="K442" s="3">
        <v>3</v>
      </c>
    </row>
    <row r="443" spans="2:11" ht="20.5" customHeight="1" x14ac:dyDescent="0.35">
      <c r="B443" s="1" t="s">
        <v>369</v>
      </c>
      <c r="C443" s="1" t="s">
        <v>196</v>
      </c>
      <c r="D443" s="1" t="s">
        <v>743</v>
      </c>
      <c r="E443" s="3">
        <v>2019</v>
      </c>
      <c r="F443" s="11">
        <v>4.4000000000000004</v>
      </c>
      <c r="G443" s="12">
        <v>41</v>
      </c>
      <c r="H443" s="5">
        <v>17.899999999999999</v>
      </c>
      <c r="I443" s="1" t="s">
        <v>463</v>
      </c>
      <c r="J443" s="3">
        <v>3</v>
      </c>
      <c r="K443" s="3">
        <v>3</v>
      </c>
    </row>
    <row r="444" spans="2:11" ht="20.5" customHeight="1" x14ac:dyDescent="0.35">
      <c r="B444" s="1" t="s">
        <v>369</v>
      </c>
      <c r="C444" s="1" t="s">
        <v>677</v>
      </c>
      <c r="D444" s="1" t="s">
        <v>678</v>
      </c>
      <c r="E444" s="3">
        <v>2016</v>
      </c>
      <c r="F444" s="11">
        <v>4.4000000000000004</v>
      </c>
      <c r="G444" s="12">
        <v>64</v>
      </c>
      <c r="H444" s="5">
        <v>21.5</v>
      </c>
      <c r="I444" s="1" t="s">
        <v>21</v>
      </c>
      <c r="J444" s="3">
        <v>4</v>
      </c>
      <c r="K444" s="3">
        <v>3</v>
      </c>
    </row>
    <row r="445" spans="2:11" ht="20.5" customHeight="1" x14ac:dyDescent="0.35">
      <c r="B445" s="1" t="s">
        <v>369</v>
      </c>
      <c r="C445" s="1" t="s">
        <v>1202</v>
      </c>
      <c r="D445" s="1" t="s">
        <v>1203</v>
      </c>
      <c r="E445" s="3">
        <v>2013</v>
      </c>
      <c r="F445" s="11">
        <v>4.3</v>
      </c>
      <c r="G445" s="12">
        <v>34</v>
      </c>
      <c r="H445" s="5">
        <v>21.6</v>
      </c>
      <c r="I445" s="1" t="s">
        <v>275</v>
      </c>
      <c r="J445" s="3">
        <v>2</v>
      </c>
      <c r="K445" s="3">
        <v>3</v>
      </c>
    </row>
    <row r="446" spans="2:11" ht="20.5" customHeight="1" x14ac:dyDescent="0.35">
      <c r="B446" s="1" t="s">
        <v>369</v>
      </c>
      <c r="C446" s="1" t="s">
        <v>677</v>
      </c>
      <c r="D446" s="1" t="s">
        <v>1071</v>
      </c>
      <c r="E446" s="3">
        <v>2000</v>
      </c>
      <c r="F446" s="11">
        <v>4.3</v>
      </c>
      <c r="G446" s="12">
        <v>72</v>
      </c>
      <c r="H446" s="5">
        <v>27.45</v>
      </c>
      <c r="I446" s="1" t="s">
        <v>21</v>
      </c>
      <c r="J446" s="3">
        <v>4</v>
      </c>
      <c r="K446" s="3">
        <v>3</v>
      </c>
    </row>
    <row r="447" spans="2:11" ht="20.5" customHeight="1" x14ac:dyDescent="0.35">
      <c r="B447" s="1" t="s">
        <v>369</v>
      </c>
      <c r="C447" s="1" t="s">
        <v>718</v>
      </c>
      <c r="D447" s="1" t="s">
        <v>719</v>
      </c>
      <c r="E447" s="3">
        <v>2016</v>
      </c>
      <c r="F447" s="11">
        <v>4.4000000000000004</v>
      </c>
      <c r="G447" s="12">
        <v>39</v>
      </c>
      <c r="H447" s="5">
        <v>33.799999999999997</v>
      </c>
      <c r="I447" s="1" t="s">
        <v>21</v>
      </c>
      <c r="J447" s="3">
        <v>4</v>
      </c>
      <c r="K447" s="3">
        <v>3</v>
      </c>
    </row>
    <row r="448" spans="2:11" ht="20.5" customHeight="1" x14ac:dyDescent="0.35">
      <c r="B448" s="1" t="s">
        <v>369</v>
      </c>
      <c r="C448" s="1" t="s">
        <v>718</v>
      </c>
      <c r="D448" s="1" t="s">
        <v>719</v>
      </c>
      <c r="E448" s="3">
        <v>2015</v>
      </c>
      <c r="F448" s="11">
        <v>4.4000000000000004</v>
      </c>
      <c r="G448" s="12">
        <v>49</v>
      </c>
      <c r="H448" s="5">
        <v>35.15</v>
      </c>
      <c r="I448" s="1" t="s">
        <v>21</v>
      </c>
      <c r="J448" s="3">
        <v>4</v>
      </c>
      <c r="K448" s="3">
        <v>3</v>
      </c>
    </row>
    <row r="449" spans="2:11" ht="20.5" customHeight="1" x14ac:dyDescent="0.35">
      <c r="B449" s="1" t="s">
        <v>369</v>
      </c>
      <c r="C449" s="1" t="s">
        <v>934</v>
      </c>
      <c r="D449" s="1" t="s">
        <v>935</v>
      </c>
      <c r="E449" s="3">
        <v>2013</v>
      </c>
      <c r="F449" s="11">
        <v>4.3</v>
      </c>
      <c r="G449" s="12">
        <v>177</v>
      </c>
      <c r="H449" s="5">
        <v>41.9</v>
      </c>
      <c r="I449" s="1" t="s">
        <v>460</v>
      </c>
      <c r="J449" s="3">
        <v>4</v>
      </c>
      <c r="K449" s="3">
        <v>3</v>
      </c>
    </row>
    <row r="450" spans="2:11" ht="20.5" customHeight="1" x14ac:dyDescent="0.35">
      <c r="B450" s="1" t="s">
        <v>369</v>
      </c>
      <c r="C450" s="1" t="s">
        <v>1124</v>
      </c>
      <c r="D450" s="1" t="s">
        <v>1125</v>
      </c>
      <c r="E450" s="3">
        <v>2015</v>
      </c>
      <c r="F450" s="11">
        <v>4.3</v>
      </c>
      <c r="G450" s="12">
        <v>48</v>
      </c>
      <c r="H450" s="5">
        <v>44.1</v>
      </c>
      <c r="I450" s="1" t="s">
        <v>21</v>
      </c>
      <c r="J450" s="3">
        <v>4</v>
      </c>
      <c r="K450" s="3">
        <v>3</v>
      </c>
    </row>
    <row r="451" spans="2:11" ht="20.5" customHeight="1" x14ac:dyDescent="0.35">
      <c r="B451" s="1" t="s">
        <v>369</v>
      </c>
      <c r="C451" s="1" t="s">
        <v>321</v>
      </c>
      <c r="D451" s="1" t="s">
        <v>836</v>
      </c>
      <c r="E451" s="3">
        <v>2010</v>
      </c>
      <c r="F451" s="11">
        <v>4.2</v>
      </c>
      <c r="G451" s="12">
        <v>2788</v>
      </c>
      <c r="H451" s="5">
        <v>48.4</v>
      </c>
      <c r="I451" s="1" t="s">
        <v>460</v>
      </c>
      <c r="J451" s="3">
        <v>4</v>
      </c>
      <c r="K451" s="3">
        <v>3</v>
      </c>
    </row>
    <row r="452" spans="2:11" ht="20.5" customHeight="1" x14ac:dyDescent="0.35">
      <c r="B452" s="1" t="s">
        <v>369</v>
      </c>
      <c r="C452" s="1" t="s">
        <v>321</v>
      </c>
      <c r="D452" s="1" t="s">
        <v>836</v>
      </c>
      <c r="E452" s="3">
        <v>2015</v>
      </c>
      <c r="F452" s="11">
        <v>4.3</v>
      </c>
      <c r="G452" s="12">
        <v>1797</v>
      </c>
      <c r="H452" s="5">
        <v>55</v>
      </c>
      <c r="I452" s="1" t="s">
        <v>460</v>
      </c>
      <c r="J452" s="3">
        <v>4</v>
      </c>
      <c r="K452" s="3">
        <v>3</v>
      </c>
    </row>
    <row r="453" spans="2:11" ht="20.5" customHeight="1" x14ac:dyDescent="0.35">
      <c r="B453" s="1" t="s">
        <v>369</v>
      </c>
      <c r="C453" s="1" t="s">
        <v>321</v>
      </c>
      <c r="D453" s="1" t="s">
        <v>836</v>
      </c>
      <c r="E453" s="3">
        <v>2016</v>
      </c>
      <c r="F453" s="11">
        <v>4.2</v>
      </c>
      <c r="G453" s="12">
        <v>964</v>
      </c>
      <c r="H453" s="5">
        <v>56.26</v>
      </c>
      <c r="I453" s="1" t="s">
        <v>460</v>
      </c>
      <c r="J453" s="3">
        <v>4</v>
      </c>
      <c r="K453" s="3">
        <v>3</v>
      </c>
    </row>
    <row r="454" spans="2:11" ht="20.5" customHeight="1" x14ac:dyDescent="0.35">
      <c r="B454" s="1" t="s">
        <v>369</v>
      </c>
      <c r="C454" s="1" t="s">
        <v>368</v>
      </c>
      <c r="D454" s="1" t="s">
        <v>368</v>
      </c>
      <c r="E454" s="3">
        <v>2007</v>
      </c>
      <c r="F454" s="11">
        <v>4.5</v>
      </c>
      <c r="G454" s="12">
        <v>82</v>
      </c>
      <c r="H454" s="5">
        <v>192.16</v>
      </c>
      <c r="I454" s="1" t="s">
        <v>275</v>
      </c>
      <c r="J454" s="3">
        <v>2</v>
      </c>
      <c r="K454" s="3">
        <v>3</v>
      </c>
    </row>
    <row r="455" spans="2:11" ht="20.5" customHeight="1" x14ac:dyDescent="0.35">
      <c r="B455" s="1" t="s">
        <v>369</v>
      </c>
      <c r="C455" s="1" t="s">
        <v>321</v>
      </c>
      <c r="D455" s="1" t="s">
        <v>1146</v>
      </c>
      <c r="E455" s="3">
        <v>1998</v>
      </c>
      <c r="F455" s="11">
        <v>4.3</v>
      </c>
      <c r="G455" s="12">
        <v>43</v>
      </c>
      <c r="H455" s="5">
        <v>213.5</v>
      </c>
      <c r="I455" s="1" t="s">
        <v>21</v>
      </c>
      <c r="J455" s="3">
        <v>4</v>
      </c>
      <c r="K455" s="3">
        <v>3</v>
      </c>
    </row>
    <row r="456" spans="2:11" ht="20.5" customHeight="1" x14ac:dyDescent="0.35">
      <c r="B456" s="1" t="s">
        <v>711</v>
      </c>
      <c r="C456" s="1" t="s">
        <v>887</v>
      </c>
      <c r="D456" s="1" t="s">
        <v>888</v>
      </c>
      <c r="E456" s="3">
        <v>2017</v>
      </c>
      <c r="F456" s="11">
        <v>4.3</v>
      </c>
      <c r="G456" s="12">
        <v>345</v>
      </c>
      <c r="H456" s="5">
        <v>20.65</v>
      </c>
      <c r="I456" s="1" t="s">
        <v>21</v>
      </c>
      <c r="J456" s="3">
        <v>4</v>
      </c>
      <c r="K456" s="3">
        <v>3</v>
      </c>
    </row>
    <row r="457" spans="2:11" ht="20.5" customHeight="1" x14ac:dyDescent="0.35">
      <c r="B457" s="1" t="s">
        <v>711</v>
      </c>
      <c r="C457" s="1" t="s">
        <v>887</v>
      </c>
      <c r="D457" s="1" t="s">
        <v>888</v>
      </c>
      <c r="E457" s="3">
        <v>2018</v>
      </c>
      <c r="F457" s="11">
        <v>4.3</v>
      </c>
      <c r="G457" s="12">
        <v>56</v>
      </c>
      <c r="H457" s="5">
        <v>21.3</v>
      </c>
      <c r="I457" s="1" t="s">
        <v>21</v>
      </c>
      <c r="J457" s="3">
        <v>4</v>
      </c>
      <c r="K457" s="3">
        <v>3</v>
      </c>
    </row>
    <row r="458" spans="2:11" ht="20.5" customHeight="1" x14ac:dyDescent="0.35">
      <c r="B458" s="1" t="s">
        <v>711</v>
      </c>
      <c r="C458" s="1" t="s">
        <v>887</v>
      </c>
      <c r="D458" s="1" t="s">
        <v>888</v>
      </c>
      <c r="E458" s="3">
        <v>2016</v>
      </c>
      <c r="F458" s="11">
        <v>4.2</v>
      </c>
      <c r="G458" s="12">
        <v>441</v>
      </c>
      <c r="H458" s="5">
        <v>22.95</v>
      </c>
      <c r="I458" s="1" t="s">
        <v>21</v>
      </c>
      <c r="J458" s="3">
        <v>4</v>
      </c>
      <c r="K458" s="3">
        <v>3</v>
      </c>
    </row>
    <row r="459" spans="2:11" ht="20.5" customHeight="1" x14ac:dyDescent="0.35">
      <c r="B459" s="1" t="s">
        <v>711</v>
      </c>
      <c r="C459" s="1" t="s">
        <v>709</v>
      </c>
      <c r="D459" s="1" t="s">
        <v>710</v>
      </c>
      <c r="E459" s="3">
        <v>2015</v>
      </c>
      <c r="F459" s="11">
        <v>4.4000000000000004</v>
      </c>
      <c r="G459" s="12">
        <v>51</v>
      </c>
      <c r="H459" s="5">
        <v>27.35</v>
      </c>
      <c r="I459" s="1" t="s">
        <v>460</v>
      </c>
      <c r="J459" s="3">
        <v>4</v>
      </c>
      <c r="K459" s="3">
        <v>3</v>
      </c>
    </row>
    <row r="460" spans="2:11" ht="20.5" customHeight="1" x14ac:dyDescent="0.35">
      <c r="B460" s="1" t="s">
        <v>711</v>
      </c>
      <c r="C460" s="1" t="s">
        <v>1015</v>
      </c>
      <c r="D460" s="1" t="s">
        <v>1016</v>
      </c>
      <c r="E460" s="3">
        <v>2016</v>
      </c>
      <c r="F460" s="11">
        <v>4.3</v>
      </c>
      <c r="G460" s="12">
        <v>108</v>
      </c>
      <c r="H460" s="5">
        <v>33.15</v>
      </c>
      <c r="I460" s="1" t="s">
        <v>21</v>
      </c>
      <c r="J460" s="3">
        <v>4</v>
      </c>
      <c r="K460" s="3">
        <v>3</v>
      </c>
    </row>
    <row r="461" spans="2:11" ht="20.5" customHeight="1" x14ac:dyDescent="0.35">
      <c r="B461" s="1" t="s">
        <v>692</v>
      </c>
      <c r="C461" s="1" t="s">
        <v>690</v>
      </c>
      <c r="D461" s="1" t="s">
        <v>691</v>
      </c>
      <c r="E461" s="3">
        <v>2017</v>
      </c>
      <c r="F461" s="11">
        <v>4.4000000000000004</v>
      </c>
      <c r="G461" s="12">
        <v>58</v>
      </c>
      <c r="H461" s="5">
        <v>27.25</v>
      </c>
      <c r="I461" s="1" t="s">
        <v>85</v>
      </c>
      <c r="J461" s="3" t="s">
        <v>85</v>
      </c>
      <c r="K461" s="3" t="s">
        <v>85</v>
      </c>
    </row>
    <row r="462" spans="2:11" ht="20.5" customHeight="1" x14ac:dyDescent="0.35">
      <c r="B462" s="1" t="s">
        <v>692</v>
      </c>
      <c r="C462" s="1" t="s">
        <v>919</v>
      </c>
      <c r="D462" s="1" t="s">
        <v>920</v>
      </c>
      <c r="E462" s="3">
        <v>2018</v>
      </c>
      <c r="F462" s="11">
        <v>4.3</v>
      </c>
      <c r="G462" s="12">
        <v>221</v>
      </c>
      <c r="H462" s="5">
        <v>30.3</v>
      </c>
      <c r="I462" s="1" t="s">
        <v>361</v>
      </c>
      <c r="J462" s="3">
        <v>4</v>
      </c>
      <c r="K462" s="3">
        <v>3</v>
      </c>
    </row>
    <row r="463" spans="2:11" ht="20.5" customHeight="1" x14ac:dyDescent="0.35">
      <c r="B463" s="1" t="s">
        <v>32</v>
      </c>
      <c r="C463" s="1" t="s">
        <v>140</v>
      </c>
      <c r="D463" s="1" t="s">
        <v>141</v>
      </c>
      <c r="E463" s="3">
        <v>2007</v>
      </c>
      <c r="F463" s="11">
        <v>4.3</v>
      </c>
      <c r="G463" s="12">
        <v>153</v>
      </c>
      <c r="H463" s="5">
        <v>125</v>
      </c>
      <c r="I463" s="1" t="s">
        <v>33</v>
      </c>
      <c r="J463" s="3" t="s">
        <v>85</v>
      </c>
      <c r="K463" s="3" t="s">
        <v>85</v>
      </c>
    </row>
    <row r="464" spans="2:11" ht="20.5" customHeight="1" x14ac:dyDescent="0.35">
      <c r="B464" s="1" t="s">
        <v>32</v>
      </c>
      <c r="C464" s="1" t="s">
        <v>30</v>
      </c>
      <c r="D464" s="1" t="s">
        <v>315</v>
      </c>
      <c r="E464" s="3">
        <v>2010</v>
      </c>
      <c r="F464" s="11">
        <v>4.3</v>
      </c>
      <c r="G464" s="12">
        <v>263</v>
      </c>
      <c r="H464" s="5">
        <v>85</v>
      </c>
      <c r="I464" s="1" t="s">
        <v>33</v>
      </c>
      <c r="J464" s="3" t="s">
        <v>85</v>
      </c>
      <c r="K464" s="3" t="s">
        <v>85</v>
      </c>
    </row>
    <row r="465" spans="2:11" ht="20.5" customHeight="1" x14ac:dyDescent="0.35">
      <c r="B465" s="1" t="s">
        <v>32</v>
      </c>
      <c r="C465" s="1" t="s">
        <v>30</v>
      </c>
      <c r="D465" s="1" t="s">
        <v>315</v>
      </c>
      <c r="E465" s="3">
        <v>2018</v>
      </c>
      <c r="F465" s="11">
        <v>4.3</v>
      </c>
      <c r="G465" s="12">
        <v>292</v>
      </c>
      <c r="H465" s="5">
        <v>84.9</v>
      </c>
      <c r="I465" s="1" t="s">
        <v>33</v>
      </c>
      <c r="J465" s="3" t="s">
        <v>85</v>
      </c>
      <c r="K465" s="3" t="s">
        <v>85</v>
      </c>
    </row>
    <row r="466" spans="2:11" ht="20.5" customHeight="1" x14ac:dyDescent="0.35">
      <c r="B466" s="1" t="s">
        <v>32</v>
      </c>
      <c r="C466" s="1" t="s">
        <v>80</v>
      </c>
      <c r="D466" s="1" t="s">
        <v>384</v>
      </c>
      <c r="E466" s="3">
        <v>2016</v>
      </c>
      <c r="F466" s="11">
        <v>4.3</v>
      </c>
      <c r="G466" s="12">
        <v>83</v>
      </c>
      <c r="H466" s="5">
        <v>79.900000000000006</v>
      </c>
      <c r="I466" s="1" t="s">
        <v>33</v>
      </c>
      <c r="J466" s="3" t="s">
        <v>85</v>
      </c>
      <c r="K466" s="3" t="s">
        <v>85</v>
      </c>
    </row>
    <row r="467" spans="2:11" ht="20.5" customHeight="1" x14ac:dyDescent="0.35">
      <c r="B467" s="1" t="s">
        <v>32</v>
      </c>
      <c r="C467" s="1" t="s">
        <v>606</v>
      </c>
      <c r="D467" s="1" t="s">
        <v>619</v>
      </c>
      <c r="E467" s="3">
        <v>2014</v>
      </c>
      <c r="F467" s="11">
        <v>4.2</v>
      </c>
      <c r="G467" s="12">
        <v>404</v>
      </c>
      <c r="H467" s="5">
        <v>77.36</v>
      </c>
      <c r="I467" s="1" t="s">
        <v>33</v>
      </c>
      <c r="J467" s="3" t="s">
        <v>85</v>
      </c>
      <c r="K467" s="3" t="s">
        <v>85</v>
      </c>
    </row>
    <row r="468" spans="2:11" ht="20.5" customHeight="1" x14ac:dyDescent="0.35">
      <c r="B468" s="1" t="s">
        <v>32</v>
      </c>
      <c r="C468" s="1" t="s">
        <v>470</v>
      </c>
      <c r="D468" s="1" t="s">
        <v>471</v>
      </c>
      <c r="E468" s="3">
        <v>2015</v>
      </c>
      <c r="F468" s="11">
        <v>4.5</v>
      </c>
      <c r="G468" s="12">
        <v>26</v>
      </c>
      <c r="H468" s="5">
        <v>73</v>
      </c>
      <c r="I468" s="1" t="s">
        <v>33</v>
      </c>
      <c r="J468" s="3" t="s">
        <v>85</v>
      </c>
      <c r="K468" s="3" t="s">
        <v>85</v>
      </c>
    </row>
    <row r="469" spans="2:11" ht="20.5" customHeight="1" x14ac:dyDescent="0.35">
      <c r="B469" s="1" t="s">
        <v>32</v>
      </c>
      <c r="C469" s="1" t="s">
        <v>468</v>
      </c>
      <c r="D469" s="1" t="s">
        <v>469</v>
      </c>
      <c r="E469" s="3">
        <v>2007</v>
      </c>
      <c r="F469" s="11">
        <v>4.5</v>
      </c>
      <c r="G469" s="12">
        <v>26</v>
      </c>
      <c r="H469" s="5">
        <v>69</v>
      </c>
      <c r="I469" s="1" t="s">
        <v>33</v>
      </c>
      <c r="J469" s="3" t="s">
        <v>85</v>
      </c>
      <c r="K469" s="3" t="s">
        <v>85</v>
      </c>
    </row>
    <row r="470" spans="2:11" ht="20.5" customHeight="1" x14ac:dyDescent="0.35">
      <c r="B470" s="1" t="s">
        <v>32</v>
      </c>
      <c r="C470" s="1" t="s">
        <v>156</v>
      </c>
      <c r="D470" s="1" t="s">
        <v>631</v>
      </c>
      <c r="E470" s="3">
        <v>2017</v>
      </c>
      <c r="F470" s="11">
        <v>4.4000000000000004</v>
      </c>
      <c r="G470" s="12">
        <v>90</v>
      </c>
      <c r="H470" s="5">
        <v>63.46</v>
      </c>
      <c r="I470" s="1" t="s">
        <v>85</v>
      </c>
      <c r="J470" s="3" t="s">
        <v>85</v>
      </c>
      <c r="K470" s="3" t="s">
        <v>85</v>
      </c>
    </row>
    <row r="471" spans="2:11" ht="20.5" customHeight="1" x14ac:dyDescent="0.35">
      <c r="B471" s="1" t="s">
        <v>32</v>
      </c>
      <c r="C471" s="1" t="s">
        <v>156</v>
      </c>
      <c r="D471" s="1" t="s">
        <v>341</v>
      </c>
      <c r="E471" s="3">
        <v>2014</v>
      </c>
      <c r="F471" s="11">
        <v>4.3</v>
      </c>
      <c r="G471" s="12">
        <v>80</v>
      </c>
      <c r="H471" s="5">
        <v>58</v>
      </c>
      <c r="I471" s="1" t="s">
        <v>33</v>
      </c>
      <c r="J471" s="3" t="s">
        <v>85</v>
      </c>
      <c r="K471" s="3" t="s">
        <v>85</v>
      </c>
    </row>
    <row r="472" spans="2:11" ht="20.5" customHeight="1" x14ac:dyDescent="0.35">
      <c r="B472" s="1" t="s">
        <v>32</v>
      </c>
      <c r="C472" s="1" t="s">
        <v>243</v>
      </c>
      <c r="D472" s="1" t="s">
        <v>1067</v>
      </c>
      <c r="E472" s="3">
        <v>2017</v>
      </c>
      <c r="F472" s="11">
        <v>4.3</v>
      </c>
      <c r="G472" s="12">
        <v>73</v>
      </c>
      <c r="H472" s="5">
        <v>57.9</v>
      </c>
      <c r="I472" s="1" t="s">
        <v>85</v>
      </c>
      <c r="J472" s="3" t="s">
        <v>85</v>
      </c>
      <c r="K472" s="3" t="s">
        <v>85</v>
      </c>
    </row>
    <row r="473" spans="2:11" ht="20.5" customHeight="1" x14ac:dyDescent="0.35">
      <c r="B473" s="1" t="s">
        <v>32</v>
      </c>
      <c r="C473" s="1" t="s">
        <v>140</v>
      </c>
      <c r="D473" s="1" t="s">
        <v>141</v>
      </c>
      <c r="E473" s="3">
        <v>2014</v>
      </c>
      <c r="F473" s="11">
        <v>4.3</v>
      </c>
      <c r="G473" s="12">
        <v>278</v>
      </c>
      <c r="H473" s="5">
        <v>54.5</v>
      </c>
      <c r="I473" s="1" t="s">
        <v>33</v>
      </c>
      <c r="J473" s="3" t="s">
        <v>85</v>
      </c>
      <c r="K473" s="3" t="s">
        <v>85</v>
      </c>
    </row>
    <row r="474" spans="2:11" ht="20.5" customHeight="1" x14ac:dyDescent="0.35">
      <c r="B474" s="1" t="s">
        <v>32</v>
      </c>
      <c r="C474" s="1" t="s">
        <v>156</v>
      </c>
      <c r="D474" s="1" t="s">
        <v>631</v>
      </c>
      <c r="E474" s="3">
        <v>2018</v>
      </c>
      <c r="F474" s="11">
        <v>4.4000000000000004</v>
      </c>
      <c r="G474" s="12">
        <v>39</v>
      </c>
      <c r="H474" s="5">
        <v>43.5</v>
      </c>
      <c r="I474" s="1" t="s">
        <v>85</v>
      </c>
      <c r="J474" s="3" t="s">
        <v>85</v>
      </c>
      <c r="K474" s="3" t="s">
        <v>85</v>
      </c>
    </row>
    <row r="475" spans="2:11" ht="20.5" customHeight="1" x14ac:dyDescent="0.35">
      <c r="B475" s="1" t="s">
        <v>32</v>
      </c>
      <c r="C475" s="1" t="s">
        <v>1037</v>
      </c>
      <c r="D475" s="1" t="s">
        <v>1038</v>
      </c>
      <c r="E475" s="3">
        <v>2006</v>
      </c>
      <c r="F475" s="11">
        <v>4.3</v>
      </c>
      <c r="G475" s="12">
        <v>86</v>
      </c>
      <c r="H475" s="5">
        <v>39.99</v>
      </c>
      <c r="I475" s="1" t="s">
        <v>33</v>
      </c>
      <c r="J475" s="3" t="s">
        <v>85</v>
      </c>
      <c r="K475" s="3" t="s">
        <v>85</v>
      </c>
    </row>
    <row r="476" spans="2:11" ht="20.5" customHeight="1" x14ac:dyDescent="0.35">
      <c r="B476" s="1" t="s">
        <v>32</v>
      </c>
      <c r="C476" s="1" t="s">
        <v>446</v>
      </c>
      <c r="D476" s="1" t="s">
        <v>1055</v>
      </c>
      <c r="E476" s="3">
        <v>2019</v>
      </c>
      <c r="F476" s="11">
        <v>4.3</v>
      </c>
      <c r="G476" s="12">
        <v>62</v>
      </c>
      <c r="H476" s="5">
        <v>36.950000000000003</v>
      </c>
      <c r="I476" s="1" t="s">
        <v>85</v>
      </c>
      <c r="J476" s="3" t="s">
        <v>85</v>
      </c>
      <c r="K476" s="3" t="s">
        <v>85</v>
      </c>
    </row>
    <row r="477" spans="2:11" ht="20.5" customHeight="1" x14ac:dyDescent="0.35">
      <c r="B477" s="1" t="s">
        <v>32</v>
      </c>
      <c r="C477" s="1" t="s">
        <v>446</v>
      </c>
      <c r="D477" s="1" t="s">
        <v>1055</v>
      </c>
      <c r="E477" s="3">
        <v>2018</v>
      </c>
      <c r="F477" s="11">
        <v>4.3</v>
      </c>
      <c r="G477" s="12">
        <v>79</v>
      </c>
      <c r="H477" s="5">
        <v>36.78</v>
      </c>
      <c r="I477" s="1" t="s">
        <v>85</v>
      </c>
      <c r="J477" s="3" t="s">
        <v>85</v>
      </c>
      <c r="K477" s="3" t="s">
        <v>85</v>
      </c>
    </row>
    <row r="478" spans="2:11" ht="20.5" customHeight="1" x14ac:dyDescent="0.35">
      <c r="B478" s="1" t="s">
        <v>32</v>
      </c>
      <c r="C478" s="1" t="s">
        <v>286</v>
      </c>
      <c r="D478" s="1" t="s">
        <v>901</v>
      </c>
      <c r="E478" s="3">
        <v>2016</v>
      </c>
      <c r="F478" s="11">
        <v>4.3</v>
      </c>
      <c r="G478" s="12">
        <v>290</v>
      </c>
      <c r="H478" s="5">
        <v>36.5</v>
      </c>
      <c r="I478" s="1" t="s">
        <v>85</v>
      </c>
      <c r="J478" s="3" t="s">
        <v>85</v>
      </c>
      <c r="K478" s="3" t="s">
        <v>85</v>
      </c>
    </row>
    <row r="479" spans="2:11" ht="20.5" customHeight="1" x14ac:dyDescent="0.35">
      <c r="B479" s="1" t="s">
        <v>32</v>
      </c>
      <c r="C479" s="1" t="s">
        <v>693</v>
      </c>
      <c r="D479" s="1" t="s">
        <v>1156</v>
      </c>
      <c r="E479" s="3">
        <v>2018</v>
      </c>
      <c r="F479" s="11">
        <v>4.3</v>
      </c>
      <c r="G479" s="12">
        <v>40</v>
      </c>
      <c r="H479" s="5">
        <v>27.1</v>
      </c>
      <c r="I479" s="1" t="s">
        <v>85</v>
      </c>
      <c r="J479" s="3" t="s">
        <v>85</v>
      </c>
      <c r="K479" s="3" t="s">
        <v>85</v>
      </c>
    </row>
    <row r="480" spans="2:11" ht="20.5" customHeight="1" x14ac:dyDescent="0.35">
      <c r="B480" s="1" t="s">
        <v>32</v>
      </c>
      <c r="C480" s="1" t="s">
        <v>944</v>
      </c>
      <c r="D480" s="1" t="s">
        <v>945</v>
      </c>
      <c r="E480" s="3">
        <v>2015</v>
      </c>
      <c r="F480" s="11">
        <v>4.3</v>
      </c>
      <c r="G480" s="12">
        <v>171</v>
      </c>
      <c r="H480" s="5">
        <v>26.9</v>
      </c>
      <c r="I480" s="1" t="s">
        <v>33</v>
      </c>
      <c r="J480" s="3" t="s">
        <v>85</v>
      </c>
      <c r="K480" s="3" t="s">
        <v>85</v>
      </c>
    </row>
    <row r="481" spans="2:11" ht="20.5" customHeight="1" x14ac:dyDescent="0.35">
      <c r="B481" s="1" t="s">
        <v>32</v>
      </c>
      <c r="C481" s="1" t="s">
        <v>790</v>
      </c>
      <c r="D481" s="1" t="s">
        <v>1042</v>
      </c>
      <c r="E481" s="3">
        <v>2015</v>
      </c>
      <c r="F481" s="11">
        <v>4.3</v>
      </c>
      <c r="G481" s="12">
        <v>83</v>
      </c>
      <c r="H481" s="5">
        <v>25.5</v>
      </c>
      <c r="I481" s="1" t="s">
        <v>33</v>
      </c>
      <c r="J481" s="3" t="s">
        <v>85</v>
      </c>
      <c r="K481" s="3" t="s">
        <v>85</v>
      </c>
    </row>
    <row r="482" spans="2:11" ht="20.5" customHeight="1" x14ac:dyDescent="0.35">
      <c r="B482" s="1" t="s">
        <v>32</v>
      </c>
      <c r="C482" s="1" t="s">
        <v>446</v>
      </c>
      <c r="D482" s="1" t="s">
        <v>955</v>
      </c>
      <c r="E482" s="3">
        <v>2020</v>
      </c>
      <c r="F482" s="11">
        <v>4.3</v>
      </c>
      <c r="G482" s="12">
        <v>74</v>
      </c>
      <c r="H482" s="5">
        <v>23.95</v>
      </c>
      <c r="I482" s="1" t="s">
        <v>85</v>
      </c>
      <c r="J482" s="3" t="s">
        <v>85</v>
      </c>
      <c r="K482" s="3" t="s">
        <v>85</v>
      </c>
    </row>
    <row r="483" spans="2:11" ht="20.5" customHeight="1" x14ac:dyDescent="0.35">
      <c r="B483" s="1" t="s">
        <v>32</v>
      </c>
      <c r="C483" s="1" t="s">
        <v>446</v>
      </c>
      <c r="D483" s="1" t="s">
        <v>955</v>
      </c>
      <c r="E483" s="3">
        <v>2019</v>
      </c>
      <c r="F483" s="11">
        <v>4.3</v>
      </c>
      <c r="G483" s="12">
        <v>160</v>
      </c>
      <c r="H483" s="5">
        <v>23</v>
      </c>
      <c r="I483" s="1" t="s">
        <v>85</v>
      </c>
      <c r="J483" s="3" t="s">
        <v>85</v>
      </c>
      <c r="K483" s="3" t="s">
        <v>85</v>
      </c>
    </row>
    <row r="484" spans="2:11" ht="20.5" customHeight="1" x14ac:dyDescent="0.35">
      <c r="B484" s="1" t="s">
        <v>32</v>
      </c>
      <c r="C484" s="1" t="s">
        <v>745</v>
      </c>
      <c r="D484" s="1" t="s">
        <v>746</v>
      </c>
      <c r="E484" s="3">
        <v>2016</v>
      </c>
      <c r="F484" s="11">
        <v>4.3</v>
      </c>
      <c r="G484" s="12">
        <v>264</v>
      </c>
      <c r="H484" s="5">
        <v>17.95</v>
      </c>
      <c r="I484" s="1" t="s">
        <v>33</v>
      </c>
      <c r="J484" s="3" t="s">
        <v>85</v>
      </c>
      <c r="K484" s="3" t="s">
        <v>85</v>
      </c>
    </row>
    <row r="485" spans="2:11" ht="20.5" customHeight="1" x14ac:dyDescent="0.35">
      <c r="B485" s="1" t="s">
        <v>32</v>
      </c>
      <c r="C485" s="1" t="s">
        <v>745</v>
      </c>
      <c r="D485" s="1" t="s">
        <v>1339</v>
      </c>
      <c r="E485" s="3">
        <v>2018</v>
      </c>
      <c r="F485" s="11">
        <v>4.2</v>
      </c>
      <c r="G485" s="12">
        <v>558</v>
      </c>
      <c r="H485" s="5">
        <v>16.2</v>
      </c>
      <c r="I485" s="1" t="s">
        <v>33</v>
      </c>
      <c r="J485" s="3">
        <v>4</v>
      </c>
      <c r="K485" s="3">
        <v>3</v>
      </c>
    </row>
    <row r="486" spans="2:11" ht="20.5" customHeight="1" x14ac:dyDescent="0.35">
      <c r="B486" s="1" t="s">
        <v>32</v>
      </c>
      <c r="C486" s="1" t="s">
        <v>790</v>
      </c>
      <c r="D486" s="1" t="s">
        <v>1367</v>
      </c>
      <c r="E486" s="3">
        <v>2018</v>
      </c>
      <c r="F486" s="11">
        <v>4.2</v>
      </c>
      <c r="G486" s="12">
        <v>390</v>
      </c>
      <c r="H486" s="5">
        <v>16.760000000000002</v>
      </c>
      <c r="I486" s="1" t="s">
        <v>33</v>
      </c>
      <c r="J486" s="3">
        <v>4</v>
      </c>
      <c r="K486" s="3">
        <v>3</v>
      </c>
    </row>
    <row r="487" spans="2:11" ht="20.5" customHeight="1" x14ac:dyDescent="0.35">
      <c r="B487" s="1" t="s">
        <v>32</v>
      </c>
      <c r="C487" s="1" t="s">
        <v>745</v>
      </c>
      <c r="D487" s="1" t="s">
        <v>746</v>
      </c>
      <c r="E487" s="3">
        <v>2018</v>
      </c>
      <c r="F487" s="11">
        <v>4.3</v>
      </c>
      <c r="G487" s="12">
        <v>54</v>
      </c>
      <c r="H487" s="5">
        <v>17.899999999999999</v>
      </c>
      <c r="I487" s="1" t="s">
        <v>33</v>
      </c>
      <c r="J487" s="3">
        <v>4</v>
      </c>
      <c r="K487" s="3">
        <v>3</v>
      </c>
    </row>
    <row r="488" spans="2:11" ht="20.5" customHeight="1" x14ac:dyDescent="0.35">
      <c r="B488" s="1" t="s">
        <v>32</v>
      </c>
      <c r="C488" s="1" t="s">
        <v>745</v>
      </c>
      <c r="D488" s="1" t="s">
        <v>746</v>
      </c>
      <c r="E488" s="3">
        <v>2017</v>
      </c>
      <c r="F488" s="11">
        <v>4.4000000000000004</v>
      </c>
      <c r="G488" s="12">
        <v>41</v>
      </c>
      <c r="H488" s="5">
        <v>19.8</v>
      </c>
      <c r="I488" s="1" t="s">
        <v>33</v>
      </c>
      <c r="J488" s="3">
        <v>4</v>
      </c>
      <c r="K488" s="3">
        <v>3</v>
      </c>
    </row>
    <row r="489" spans="2:11" ht="20.5" customHeight="1" x14ac:dyDescent="0.35">
      <c r="B489" s="1" t="s">
        <v>32</v>
      </c>
      <c r="C489" s="1" t="s">
        <v>156</v>
      </c>
      <c r="D489" s="1" t="s">
        <v>971</v>
      </c>
      <c r="E489" s="3">
        <v>2019</v>
      </c>
      <c r="F489" s="11">
        <v>4.3</v>
      </c>
      <c r="G489" s="12">
        <v>136</v>
      </c>
      <c r="H489" s="5">
        <v>20.399999999999999</v>
      </c>
      <c r="I489" s="1" t="s">
        <v>33</v>
      </c>
      <c r="J489" s="3">
        <v>4</v>
      </c>
      <c r="K489" s="3">
        <v>3</v>
      </c>
    </row>
    <row r="490" spans="2:11" ht="20.5" customHeight="1" x14ac:dyDescent="0.35">
      <c r="B490" s="1" t="s">
        <v>32</v>
      </c>
      <c r="C490" s="1" t="s">
        <v>156</v>
      </c>
      <c r="D490" s="1" t="s">
        <v>971</v>
      </c>
      <c r="E490" s="3">
        <v>2017</v>
      </c>
      <c r="F490" s="11">
        <v>4.2</v>
      </c>
      <c r="G490" s="12">
        <v>505</v>
      </c>
      <c r="H490" s="5">
        <v>20.9</v>
      </c>
      <c r="I490" s="1" t="s">
        <v>33</v>
      </c>
      <c r="J490" s="3">
        <v>4</v>
      </c>
      <c r="K490" s="3">
        <v>3</v>
      </c>
    </row>
    <row r="491" spans="2:11" ht="20.5" customHeight="1" x14ac:dyDescent="0.35">
      <c r="B491" s="1" t="s">
        <v>32</v>
      </c>
      <c r="C491" s="1" t="s">
        <v>321</v>
      </c>
      <c r="D491" s="1" t="s">
        <v>1296</v>
      </c>
      <c r="E491" s="3">
        <v>2017</v>
      </c>
      <c r="F491" s="11">
        <v>4.2</v>
      </c>
      <c r="G491" s="12">
        <v>1008</v>
      </c>
      <c r="H491" s="5">
        <v>20.99</v>
      </c>
      <c r="I491" s="1" t="s">
        <v>33</v>
      </c>
      <c r="J491" s="3">
        <v>4</v>
      </c>
      <c r="K491" s="3">
        <v>3</v>
      </c>
    </row>
    <row r="492" spans="2:11" ht="20.5" customHeight="1" x14ac:dyDescent="0.35">
      <c r="B492" s="1" t="s">
        <v>32</v>
      </c>
      <c r="C492" s="1" t="s">
        <v>1056</v>
      </c>
      <c r="D492" s="1" t="s">
        <v>1057</v>
      </c>
      <c r="E492" s="3">
        <v>2013</v>
      </c>
      <c r="F492" s="11">
        <v>4.3</v>
      </c>
      <c r="G492" s="12">
        <v>79</v>
      </c>
      <c r="H492" s="5">
        <v>21.4</v>
      </c>
      <c r="I492" s="1" t="s">
        <v>33</v>
      </c>
      <c r="J492" s="3">
        <v>4</v>
      </c>
      <c r="K492" s="3">
        <v>3</v>
      </c>
    </row>
    <row r="493" spans="2:11" ht="20.5" customHeight="1" x14ac:dyDescent="0.35">
      <c r="B493" s="1" t="s">
        <v>32</v>
      </c>
      <c r="C493" s="1" t="s">
        <v>606</v>
      </c>
      <c r="D493" s="1" t="s">
        <v>1332</v>
      </c>
      <c r="E493" s="3">
        <v>2018</v>
      </c>
      <c r="F493" s="11">
        <v>4.2</v>
      </c>
      <c r="G493" s="12">
        <v>429</v>
      </c>
      <c r="H493" s="5">
        <v>21.7</v>
      </c>
      <c r="I493" s="1" t="s">
        <v>33</v>
      </c>
      <c r="J493" s="3">
        <v>4</v>
      </c>
      <c r="K493" s="3">
        <v>3</v>
      </c>
    </row>
    <row r="494" spans="2:11" ht="20.5" customHeight="1" x14ac:dyDescent="0.35">
      <c r="B494" s="1" t="s">
        <v>32</v>
      </c>
      <c r="C494" s="1" t="s">
        <v>606</v>
      </c>
      <c r="D494" s="1" t="s">
        <v>1332</v>
      </c>
      <c r="E494" s="3">
        <v>2017</v>
      </c>
      <c r="F494" s="11">
        <v>4.2</v>
      </c>
      <c r="G494" s="12">
        <v>612</v>
      </c>
      <c r="H494" s="5">
        <v>21.85</v>
      </c>
      <c r="I494" s="1" t="s">
        <v>33</v>
      </c>
      <c r="J494" s="3">
        <v>4</v>
      </c>
      <c r="K494" s="3">
        <v>3</v>
      </c>
    </row>
    <row r="495" spans="2:11" ht="20.5" customHeight="1" x14ac:dyDescent="0.35">
      <c r="B495" s="1" t="s">
        <v>32</v>
      </c>
      <c r="C495" s="1" t="s">
        <v>88</v>
      </c>
      <c r="D495" s="1" t="s">
        <v>1318</v>
      </c>
      <c r="E495" s="3">
        <v>2019</v>
      </c>
      <c r="F495" s="11">
        <v>4.2</v>
      </c>
      <c r="G495" s="12">
        <v>897</v>
      </c>
      <c r="H495" s="5">
        <v>21.9</v>
      </c>
      <c r="I495" s="1" t="s">
        <v>33</v>
      </c>
      <c r="J495" s="3">
        <v>4</v>
      </c>
      <c r="K495" s="3">
        <v>3</v>
      </c>
    </row>
    <row r="496" spans="2:11" ht="20.5" customHeight="1" x14ac:dyDescent="0.35">
      <c r="B496" s="1" t="s">
        <v>32</v>
      </c>
      <c r="C496" s="1" t="s">
        <v>140</v>
      </c>
      <c r="D496" s="1" t="s">
        <v>1335</v>
      </c>
      <c r="E496" s="3">
        <v>2014</v>
      </c>
      <c r="F496" s="11">
        <v>4.2</v>
      </c>
      <c r="G496" s="12">
        <v>576</v>
      </c>
      <c r="H496" s="5">
        <v>24.8</v>
      </c>
      <c r="I496" s="1" t="s">
        <v>33</v>
      </c>
      <c r="J496" s="3">
        <v>4</v>
      </c>
      <c r="K496" s="3">
        <v>3</v>
      </c>
    </row>
    <row r="497" spans="2:11" ht="20.5" customHeight="1" x14ac:dyDescent="0.35">
      <c r="B497" s="1" t="s">
        <v>32</v>
      </c>
      <c r="C497" s="1" t="s">
        <v>321</v>
      </c>
      <c r="D497" s="1" t="s">
        <v>1296</v>
      </c>
      <c r="E497" s="3">
        <v>2016</v>
      </c>
      <c r="F497" s="11">
        <v>4.2</v>
      </c>
      <c r="G497" s="12">
        <v>3225</v>
      </c>
      <c r="H497" s="5">
        <v>24.85</v>
      </c>
      <c r="I497" s="1" t="s">
        <v>33</v>
      </c>
      <c r="J497" s="3">
        <v>4</v>
      </c>
      <c r="K497" s="3">
        <v>3</v>
      </c>
    </row>
    <row r="498" spans="2:11" ht="20.5" customHeight="1" x14ac:dyDescent="0.35">
      <c r="B498" s="1" t="s">
        <v>32</v>
      </c>
      <c r="C498" s="1" t="s">
        <v>317</v>
      </c>
      <c r="D498" s="1" t="s">
        <v>94</v>
      </c>
      <c r="E498" s="3">
        <v>2018</v>
      </c>
      <c r="F498" s="11">
        <v>4.3</v>
      </c>
      <c r="G498" s="12">
        <v>68</v>
      </c>
      <c r="H498" s="5">
        <v>25.88</v>
      </c>
      <c r="I498" s="1" t="s">
        <v>33</v>
      </c>
      <c r="J498" s="3">
        <v>4</v>
      </c>
      <c r="K498" s="3">
        <v>3</v>
      </c>
    </row>
    <row r="499" spans="2:11" ht="20.5" customHeight="1" x14ac:dyDescent="0.35">
      <c r="B499" s="1" t="s">
        <v>32</v>
      </c>
      <c r="C499" s="1" t="s">
        <v>582</v>
      </c>
      <c r="D499" s="1" t="s">
        <v>583</v>
      </c>
      <c r="E499" s="3">
        <v>2018</v>
      </c>
      <c r="F499" s="11">
        <v>4.4000000000000004</v>
      </c>
      <c r="G499" s="12">
        <v>136</v>
      </c>
      <c r="H499" s="5">
        <v>29.95</v>
      </c>
      <c r="I499" s="1" t="s">
        <v>33</v>
      </c>
      <c r="J499" s="3">
        <v>4</v>
      </c>
      <c r="K499" s="3">
        <v>3</v>
      </c>
    </row>
    <row r="500" spans="2:11" ht="20.5" customHeight="1" x14ac:dyDescent="0.35">
      <c r="B500" s="1" t="s">
        <v>32</v>
      </c>
      <c r="C500" s="1" t="s">
        <v>1265</v>
      </c>
      <c r="D500" s="1" t="s">
        <v>1266</v>
      </c>
      <c r="E500" s="3">
        <v>2011</v>
      </c>
      <c r="F500" s="11">
        <v>4.3</v>
      </c>
      <c r="G500" s="12">
        <v>27</v>
      </c>
      <c r="H500" s="5">
        <v>31.75</v>
      </c>
      <c r="I500" s="1" t="s">
        <v>33</v>
      </c>
      <c r="J500" s="3">
        <v>4</v>
      </c>
      <c r="K500" s="3">
        <v>3</v>
      </c>
    </row>
    <row r="501" spans="2:11" ht="20.5" customHeight="1" x14ac:dyDescent="0.35">
      <c r="B501" s="1" t="s">
        <v>32</v>
      </c>
      <c r="C501" s="1" t="s">
        <v>30</v>
      </c>
      <c r="D501" s="1" t="s">
        <v>1315</v>
      </c>
      <c r="E501" s="3">
        <v>2016</v>
      </c>
      <c r="F501" s="11">
        <v>4.2</v>
      </c>
      <c r="G501" s="12">
        <v>970</v>
      </c>
      <c r="H501" s="5">
        <v>32.25</v>
      </c>
      <c r="I501" s="1" t="s">
        <v>33</v>
      </c>
      <c r="J501" s="3">
        <v>4</v>
      </c>
      <c r="K501" s="3">
        <v>3</v>
      </c>
    </row>
    <row r="502" spans="2:11" ht="20.5" customHeight="1" x14ac:dyDescent="0.35">
      <c r="B502" s="1" t="s">
        <v>32</v>
      </c>
      <c r="C502" s="1" t="s">
        <v>659</v>
      </c>
      <c r="D502" s="1" t="s">
        <v>660</v>
      </c>
      <c r="E502" s="3">
        <v>2015</v>
      </c>
      <c r="F502" s="11">
        <v>4.4000000000000004</v>
      </c>
      <c r="G502" s="12">
        <v>70</v>
      </c>
      <c r="H502" s="5">
        <v>32.49</v>
      </c>
      <c r="I502" s="1" t="s">
        <v>33</v>
      </c>
      <c r="J502" s="3">
        <v>4</v>
      </c>
      <c r="K502" s="3">
        <v>3</v>
      </c>
    </row>
    <row r="503" spans="2:11" ht="20.5" customHeight="1" x14ac:dyDescent="0.35">
      <c r="B503" s="1" t="s">
        <v>32</v>
      </c>
      <c r="C503" s="1" t="s">
        <v>317</v>
      </c>
      <c r="D503" s="1" t="s">
        <v>506</v>
      </c>
      <c r="E503" s="3">
        <v>2017</v>
      </c>
      <c r="F503" s="11">
        <v>4.4000000000000004</v>
      </c>
      <c r="G503" s="12">
        <v>575</v>
      </c>
      <c r="H503" s="5">
        <v>32.65</v>
      </c>
      <c r="I503" s="1" t="s">
        <v>33</v>
      </c>
      <c r="J503" s="3">
        <v>4</v>
      </c>
      <c r="K503" s="3">
        <v>3</v>
      </c>
    </row>
    <row r="504" spans="2:11" ht="20.5" customHeight="1" x14ac:dyDescent="0.35">
      <c r="B504" s="1" t="s">
        <v>32</v>
      </c>
      <c r="C504" s="1" t="s">
        <v>468</v>
      </c>
      <c r="D504" s="1" t="s">
        <v>469</v>
      </c>
      <c r="E504" s="3">
        <v>2017</v>
      </c>
      <c r="F504" s="11">
        <v>4.4000000000000004</v>
      </c>
      <c r="G504" s="12">
        <v>51</v>
      </c>
      <c r="H504" s="5">
        <v>33</v>
      </c>
      <c r="I504" s="1" t="s">
        <v>33</v>
      </c>
      <c r="J504" s="3">
        <v>4</v>
      </c>
      <c r="K504" s="3">
        <v>3</v>
      </c>
    </row>
    <row r="505" spans="2:11" ht="20.5" customHeight="1" x14ac:dyDescent="0.35">
      <c r="B505" s="1" t="s">
        <v>32</v>
      </c>
      <c r="C505" s="1" t="s">
        <v>606</v>
      </c>
      <c r="D505" s="1" t="s">
        <v>619</v>
      </c>
      <c r="E505" s="3">
        <v>2016</v>
      </c>
      <c r="F505" s="11">
        <v>4.4000000000000004</v>
      </c>
      <c r="G505" s="12">
        <v>98</v>
      </c>
      <c r="H505" s="5">
        <v>33.03</v>
      </c>
      <c r="I505" s="1" t="s">
        <v>33</v>
      </c>
      <c r="J505" s="3">
        <v>4</v>
      </c>
      <c r="K505" s="3">
        <v>3</v>
      </c>
    </row>
    <row r="506" spans="2:11" ht="20.5" customHeight="1" x14ac:dyDescent="0.35">
      <c r="B506" s="1" t="s">
        <v>32</v>
      </c>
      <c r="C506" s="1" t="s">
        <v>317</v>
      </c>
      <c r="D506" s="1" t="s">
        <v>506</v>
      </c>
      <c r="E506" s="3">
        <v>2018</v>
      </c>
      <c r="F506" s="11">
        <v>4.3</v>
      </c>
      <c r="G506" s="12">
        <v>94</v>
      </c>
      <c r="H506" s="5">
        <v>33.950000000000003</v>
      </c>
      <c r="I506" s="1" t="s">
        <v>33</v>
      </c>
      <c r="J506" s="3">
        <v>4</v>
      </c>
      <c r="K506" s="3">
        <v>3</v>
      </c>
    </row>
    <row r="507" spans="2:11" ht="20.5" customHeight="1" x14ac:dyDescent="0.35">
      <c r="B507" s="1" t="s">
        <v>32</v>
      </c>
      <c r="C507" s="1" t="s">
        <v>317</v>
      </c>
      <c r="D507" s="1" t="s">
        <v>506</v>
      </c>
      <c r="E507" s="3">
        <v>2016</v>
      </c>
      <c r="F507" s="11">
        <v>4.3</v>
      </c>
      <c r="G507" s="12">
        <v>828</v>
      </c>
      <c r="H507" s="5">
        <v>33.950000000000003</v>
      </c>
      <c r="I507" s="1" t="s">
        <v>33</v>
      </c>
      <c r="J507" s="3">
        <v>4</v>
      </c>
      <c r="K507" s="3">
        <v>3</v>
      </c>
    </row>
    <row r="508" spans="2:11" ht="20.5" customHeight="1" x14ac:dyDescent="0.35">
      <c r="B508" s="1" t="s">
        <v>32</v>
      </c>
      <c r="C508" s="1" t="s">
        <v>229</v>
      </c>
      <c r="D508" s="1" t="s">
        <v>230</v>
      </c>
      <c r="E508" s="3">
        <v>2020</v>
      </c>
      <c r="F508" s="11">
        <v>4.5999999999999996</v>
      </c>
      <c r="G508" s="12">
        <v>41</v>
      </c>
      <c r="H508" s="5">
        <v>34.299999999999997</v>
      </c>
      <c r="I508" s="1" t="s">
        <v>33</v>
      </c>
      <c r="J508" s="3">
        <v>4</v>
      </c>
      <c r="K508" s="3">
        <v>3</v>
      </c>
    </row>
    <row r="509" spans="2:11" ht="20.5" customHeight="1" x14ac:dyDescent="0.35">
      <c r="B509" s="1" t="s">
        <v>32</v>
      </c>
      <c r="C509" s="1" t="s">
        <v>1026</v>
      </c>
      <c r="D509" s="1" t="s">
        <v>1027</v>
      </c>
      <c r="E509" s="3">
        <v>2013</v>
      </c>
      <c r="F509" s="11">
        <v>4.3</v>
      </c>
      <c r="G509" s="12">
        <v>90</v>
      </c>
      <c r="H509" s="5">
        <v>34.9</v>
      </c>
      <c r="I509" s="1" t="s">
        <v>33</v>
      </c>
      <c r="J509" s="3">
        <v>4</v>
      </c>
      <c r="K509" s="3">
        <v>3</v>
      </c>
    </row>
    <row r="510" spans="2:11" ht="20.5" customHeight="1" x14ac:dyDescent="0.35">
      <c r="B510" s="1" t="s">
        <v>32</v>
      </c>
      <c r="C510" s="1" t="s">
        <v>229</v>
      </c>
      <c r="D510" s="1" t="s">
        <v>230</v>
      </c>
      <c r="E510" s="3">
        <v>2018</v>
      </c>
      <c r="F510" s="11">
        <v>4.4000000000000004</v>
      </c>
      <c r="G510" s="12">
        <v>141</v>
      </c>
      <c r="H510" s="5">
        <v>35.5</v>
      </c>
      <c r="I510" s="1" t="s">
        <v>33</v>
      </c>
      <c r="J510" s="3">
        <v>4</v>
      </c>
      <c r="K510" s="3">
        <v>3</v>
      </c>
    </row>
    <row r="511" spans="2:11" ht="20.5" customHeight="1" x14ac:dyDescent="0.35">
      <c r="B511" s="1" t="s">
        <v>32</v>
      </c>
      <c r="C511" s="1" t="s">
        <v>606</v>
      </c>
      <c r="D511" s="1" t="s">
        <v>619</v>
      </c>
      <c r="E511" s="3">
        <v>2008</v>
      </c>
      <c r="F511" s="11">
        <v>4.3</v>
      </c>
      <c r="G511" s="12">
        <v>55</v>
      </c>
      <c r="H511" s="5">
        <v>36.299999999999997</v>
      </c>
      <c r="I511" s="1" t="s">
        <v>33</v>
      </c>
      <c r="J511" s="3">
        <v>4</v>
      </c>
      <c r="K511" s="3">
        <v>3</v>
      </c>
    </row>
    <row r="512" spans="2:11" ht="20.5" customHeight="1" x14ac:dyDescent="0.35">
      <c r="B512" s="1" t="s">
        <v>32</v>
      </c>
      <c r="C512" s="1" t="s">
        <v>93</v>
      </c>
      <c r="D512" s="1" t="s">
        <v>858</v>
      </c>
      <c r="E512" s="3">
        <v>2018</v>
      </c>
      <c r="F512" s="11">
        <v>4.3</v>
      </c>
      <c r="G512" s="12">
        <v>397</v>
      </c>
      <c r="H512" s="5">
        <v>36.57</v>
      </c>
      <c r="I512" s="1" t="s">
        <v>33</v>
      </c>
      <c r="J512" s="3">
        <v>4</v>
      </c>
      <c r="K512" s="3">
        <v>3</v>
      </c>
    </row>
    <row r="513" spans="2:11" ht="20.5" customHeight="1" x14ac:dyDescent="0.35">
      <c r="B513" s="1" t="s">
        <v>32</v>
      </c>
      <c r="C513" s="1" t="s">
        <v>229</v>
      </c>
      <c r="D513" s="1" t="s">
        <v>230</v>
      </c>
      <c r="E513" s="3">
        <v>2017</v>
      </c>
      <c r="F513" s="11">
        <v>4.4000000000000004</v>
      </c>
      <c r="G513" s="12">
        <v>180</v>
      </c>
      <c r="H513" s="5">
        <v>36.950000000000003</v>
      </c>
      <c r="I513" s="1" t="s">
        <v>33</v>
      </c>
      <c r="J513" s="3">
        <v>4</v>
      </c>
      <c r="K513" s="3">
        <v>3</v>
      </c>
    </row>
    <row r="514" spans="2:11" ht="20.5" customHeight="1" x14ac:dyDescent="0.35">
      <c r="B514" s="1" t="s">
        <v>32</v>
      </c>
      <c r="C514" s="1" t="s">
        <v>156</v>
      </c>
      <c r="D514" s="1" t="s">
        <v>542</v>
      </c>
      <c r="E514" s="3">
        <v>2019</v>
      </c>
      <c r="F514" s="11">
        <v>4.4000000000000004</v>
      </c>
      <c r="G514" s="12">
        <v>56</v>
      </c>
      <c r="H514" s="5">
        <v>37.9</v>
      </c>
      <c r="I514" s="1" t="s">
        <v>33</v>
      </c>
      <c r="J514" s="3">
        <v>4</v>
      </c>
      <c r="K514" s="3">
        <v>3</v>
      </c>
    </row>
    <row r="515" spans="2:11" ht="20.5" customHeight="1" x14ac:dyDescent="0.35">
      <c r="B515" s="1" t="s">
        <v>32</v>
      </c>
      <c r="C515" s="1" t="s">
        <v>608</v>
      </c>
      <c r="D515" s="1" t="s">
        <v>738</v>
      </c>
      <c r="E515" s="3">
        <v>2003</v>
      </c>
      <c r="F515" s="11">
        <v>4.4000000000000004</v>
      </c>
      <c r="G515" s="12">
        <v>43</v>
      </c>
      <c r="H515" s="5">
        <v>38.659999999999997</v>
      </c>
      <c r="I515" s="1" t="s">
        <v>33</v>
      </c>
      <c r="J515" s="3">
        <v>4</v>
      </c>
      <c r="K515" s="3">
        <v>3</v>
      </c>
    </row>
    <row r="516" spans="2:11" ht="20.5" customHeight="1" x14ac:dyDescent="0.35">
      <c r="B516" s="1" t="s">
        <v>32</v>
      </c>
      <c r="C516" s="1" t="s">
        <v>582</v>
      </c>
      <c r="D516" s="1" t="s">
        <v>1316</v>
      </c>
      <c r="E516" s="3">
        <v>2017</v>
      </c>
      <c r="F516" s="11">
        <v>4.2</v>
      </c>
      <c r="G516" s="12">
        <v>969</v>
      </c>
      <c r="H516" s="5">
        <v>39</v>
      </c>
      <c r="I516" s="1" t="s">
        <v>33</v>
      </c>
      <c r="J516" s="3">
        <v>4</v>
      </c>
      <c r="K516" s="3">
        <v>3</v>
      </c>
    </row>
    <row r="517" spans="2:11" ht="20.5" customHeight="1" x14ac:dyDescent="0.35">
      <c r="B517" s="1" t="s">
        <v>32</v>
      </c>
      <c r="C517" s="1" t="s">
        <v>608</v>
      </c>
      <c r="D517" s="1" t="s">
        <v>609</v>
      </c>
      <c r="E517" s="3">
        <v>2011</v>
      </c>
      <c r="F517" s="11">
        <v>4.3</v>
      </c>
      <c r="G517" s="12">
        <v>102</v>
      </c>
      <c r="H517" s="5">
        <v>39.51</v>
      </c>
      <c r="I517" s="1" t="s">
        <v>33</v>
      </c>
      <c r="J517" s="3">
        <v>4</v>
      </c>
      <c r="K517" s="3">
        <v>3</v>
      </c>
    </row>
    <row r="518" spans="2:11" ht="20.5" customHeight="1" x14ac:dyDescent="0.35">
      <c r="B518" s="1" t="s">
        <v>32</v>
      </c>
      <c r="C518" s="1" t="s">
        <v>446</v>
      </c>
      <c r="D518" s="1" t="s">
        <v>600</v>
      </c>
      <c r="E518" s="3">
        <v>2018</v>
      </c>
      <c r="F518" s="11">
        <v>4.4000000000000004</v>
      </c>
      <c r="G518" s="12">
        <v>33</v>
      </c>
      <c r="H518" s="5">
        <v>39.99</v>
      </c>
      <c r="I518" s="1" t="s">
        <v>33</v>
      </c>
      <c r="J518" s="3">
        <v>4</v>
      </c>
      <c r="K518" s="3">
        <v>3</v>
      </c>
    </row>
    <row r="519" spans="2:11" ht="20.5" customHeight="1" x14ac:dyDescent="0.35">
      <c r="B519" s="1" t="s">
        <v>32</v>
      </c>
      <c r="C519" s="1" t="s">
        <v>156</v>
      </c>
      <c r="D519" s="1" t="s">
        <v>542</v>
      </c>
      <c r="E519" s="3">
        <v>2018</v>
      </c>
      <c r="F519" s="11">
        <v>4.4000000000000004</v>
      </c>
      <c r="G519" s="12">
        <v>233</v>
      </c>
      <c r="H519" s="5">
        <v>40.299999999999997</v>
      </c>
      <c r="I519" s="1" t="s">
        <v>33</v>
      </c>
      <c r="J519" s="3">
        <v>4</v>
      </c>
      <c r="K519" s="3">
        <v>3</v>
      </c>
    </row>
    <row r="520" spans="2:11" ht="20.5" customHeight="1" x14ac:dyDescent="0.35">
      <c r="B520" s="1" t="s">
        <v>32</v>
      </c>
      <c r="C520" s="1" t="s">
        <v>229</v>
      </c>
      <c r="D520" s="1" t="s">
        <v>598</v>
      </c>
      <c r="E520" s="3">
        <v>2012</v>
      </c>
      <c r="F520" s="11">
        <v>4.3</v>
      </c>
      <c r="G520" s="12">
        <v>364</v>
      </c>
      <c r="H520" s="5">
        <v>40.5</v>
      </c>
      <c r="I520" s="1" t="s">
        <v>33</v>
      </c>
      <c r="J520" s="3">
        <v>4</v>
      </c>
      <c r="K520" s="3">
        <v>3</v>
      </c>
    </row>
    <row r="521" spans="2:11" ht="20.5" customHeight="1" x14ac:dyDescent="0.35">
      <c r="B521" s="1" t="s">
        <v>32</v>
      </c>
      <c r="C521" s="1" t="s">
        <v>268</v>
      </c>
      <c r="D521" s="1" t="s">
        <v>269</v>
      </c>
      <c r="E521" s="3">
        <v>2016</v>
      </c>
      <c r="F521" s="11">
        <v>4.5999999999999996</v>
      </c>
      <c r="G521" s="12">
        <v>26</v>
      </c>
      <c r="H521" s="5">
        <v>42.5</v>
      </c>
      <c r="I521" s="1" t="s">
        <v>33</v>
      </c>
      <c r="J521" s="3">
        <v>4</v>
      </c>
      <c r="K521" s="3">
        <v>3</v>
      </c>
    </row>
    <row r="522" spans="2:11" ht="20.5" customHeight="1" x14ac:dyDescent="0.35">
      <c r="B522" s="1" t="s">
        <v>32</v>
      </c>
      <c r="C522" s="1" t="s">
        <v>608</v>
      </c>
      <c r="D522" s="1" t="s">
        <v>609</v>
      </c>
      <c r="E522" s="3">
        <v>2010</v>
      </c>
      <c r="F522" s="11">
        <v>4.3</v>
      </c>
      <c r="G522" s="12">
        <v>118</v>
      </c>
      <c r="H522" s="5">
        <v>43.24</v>
      </c>
      <c r="I522" s="1" t="s">
        <v>33</v>
      </c>
      <c r="J522" s="3">
        <v>4</v>
      </c>
      <c r="K522" s="3">
        <v>3</v>
      </c>
    </row>
    <row r="523" spans="2:11" ht="20.5" customHeight="1" x14ac:dyDescent="0.35">
      <c r="B523" s="1" t="s">
        <v>32</v>
      </c>
      <c r="C523" s="1" t="s">
        <v>555</v>
      </c>
      <c r="D523" s="1" t="s">
        <v>556</v>
      </c>
      <c r="E523" s="3">
        <v>2016</v>
      </c>
      <c r="F523" s="11">
        <v>4.3</v>
      </c>
      <c r="G523" s="12">
        <v>44</v>
      </c>
      <c r="H523" s="5">
        <v>43.5</v>
      </c>
      <c r="I523" s="1" t="s">
        <v>33</v>
      </c>
      <c r="J523" s="3">
        <v>4</v>
      </c>
      <c r="K523" s="3">
        <v>3</v>
      </c>
    </row>
    <row r="524" spans="2:11" ht="20.5" customHeight="1" x14ac:dyDescent="0.35">
      <c r="B524" s="1" t="s">
        <v>32</v>
      </c>
      <c r="C524" s="1" t="s">
        <v>555</v>
      </c>
      <c r="D524" s="1" t="s">
        <v>556</v>
      </c>
      <c r="E524" s="3">
        <v>2014</v>
      </c>
      <c r="F524" s="11">
        <v>4.4000000000000004</v>
      </c>
      <c r="G524" s="12">
        <v>173</v>
      </c>
      <c r="H524" s="5">
        <v>43.85</v>
      </c>
      <c r="I524" s="1" t="s">
        <v>33</v>
      </c>
      <c r="J524" s="3">
        <v>4</v>
      </c>
      <c r="K524" s="3">
        <v>3</v>
      </c>
    </row>
    <row r="525" spans="2:11" ht="20.5" customHeight="1" x14ac:dyDescent="0.35">
      <c r="B525" s="1" t="s">
        <v>32</v>
      </c>
      <c r="C525" s="1" t="s">
        <v>229</v>
      </c>
      <c r="D525" s="1" t="s">
        <v>598</v>
      </c>
      <c r="E525" s="3">
        <v>2017</v>
      </c>
      <c r="F525" s="11">
        <v>4.4000000000000004</v>
      </c>
      <c r="G525" s="12">
        <v>122</v>
      </c>
      <c r="H525" s="5">
        <v>43.95</v>
      </c>
      <c r="I525" s="1" t="s">
        <v>33</v>
      </c>
      <c r="J525" s="3">
        <v>4</v>
      </c>
      <c r="K525" s="3">
        <v>3</v>
      </c>
    </row>
    <row r="526" spans="2:11" ht="20.5" customHeight="1" x14ac:dyDescent="0.35">
      <c r="B526" s="1" t="s">
        <v>32</v>
      </c>
      <c r="C526" s="1" t="s">
        <v>93</v>
      </c>
      <c r="D526" s="1" t="s">
        <v>858</v>
      </c>
      <c r="E526" s="3">
        <v>2017</v>
      </c>
      <c r="F526" s="11">
        <v>4.3</v>
      </c>
      <c r="G526" s="12">
        <v>527</v>
      </c>
      <c r="H526" s="5">
        <v>46.88</v>
      </c>
      <c r="I526" s="1" t="s">
        <v>33</v>
      </c>
      <c r="J526" s="3">
        <v>4</v>
      </c>
      <c r="K526" s="3">
        <v>3</v>
      </c>
    </row>
    <row r="527" spans="2:11" ht="20.5" customHeight="1" x14ac:dyDescent="0.35">
      <c r="B527" s="1" t="s">
        <v>32</v>
      </c>
      <c r="C527" s="1" t="s">
        <v>790</v>
      </c>
      <c r="D527" s="1" t="s">
        <v>791</v>
      </c>
      <c r="E527" s="3">
        <v>2015</v>
      </c>
      <c r="F527" s="11">
        <v>4.3</v>
      </c>
      <c r="G527" s="12">
        <v>64</v>
      </c>
      <c r="H527" s="5">
        <v>47</v>
      </c>
      <c r="I527" s="1" t="s">
        <v>33</v>
      </c>
      <c r="J527" s="3">
        <v>4</v>
      </c>
      <c r="K527" s="3">
        <v>3</v>
      </c>
    </row>
    <row r="528" spans="2:11" ht="20.5" customHeight="1" x14ac:dyDescent="0.35">
      <c r="B528" s="1" t="s">
        <v>32</v>
      </c>
      <c r="C528" s="1" t="s">
        <v>30</v>
      </c>
      <c r="D528" s="1" t="s">
        <v>612</v>
      </c>
      <c r="E528" s="3">
        <v>2016</v>
      </c>
      <c r="F528" s="11">
        <v>4.3</v>
      </c>
      <c r="G528" s="12">
        <v>461</v>
      </c>
      <c r="H528" s="5">
        <v>48.75</v>
      </c>
      <c r="I528" s="1" t="s">
        <v>33</v>
      </c>
      <c r="J528" s="3">
        <v>4</v>
      </c>
      <c r="K528" s="3">
        <v>3</v>
      </c>
    </row>
    <row r="529" spans="2:11" ht="20.5" customHeight="1" x14ac:dyDescent="0.35">
      <c r="B529" s="1" t="s">
        <v>32</v>
      </c>
      <c r="C529" s="1" t="s">
        <v>1005</v>
      </c>
      <c r="D529" s="1" t="s">
        <v>1006</v>
      </c>
      <c r="E529" s="3">
        <v>2015</v>
      </c>
      <c r="F529" s="11">
        <v>4.3</v>
      </c>
      <c r="G529" s="12">
        <v>111</v>
      </c>
      <c r="H529" s="5">
        <v>49</v>
      </c>
      <c r="I529" s="1" t="s">
        <v>33</v>
      </c>
      <c r="J529" s="3">
        <v>4</v>
      </c>
      <c r="K529" s="3">
        <v>3</v>
      </c>
    </row>
    <row r="530" spans="2:11" ht="20.5" customHeight="1" x14ac:dyDescent="0.35">
      <c r="B530" s="1" t="s">
        <v>32</v>
      </c>
      <c r="C530" s="1" t="s">
        <v>693</v>
      </c>
      <c r="D530" s="1" t="s">
        <v>694</v>
      </c>
      <c r="E530" s="3">
        <v>2014</v>
      </c>
      <c r="F530" s="11">
        <v>4.4000000000000004</v>
      </c>
      <c r="G530" s="12">
        <v>58</v>
      </c>
      <c r="H530" s="5">
        <v>49.6</v>
      </c>
      <c r="I530" s="1" t="s">
        <v>33</v>
      </c>
      <c r="J530" s="3">
        <v>4</v>
      </c>
      <c r="K530" s="3">
        <v>3</v>
      </c>
    </row>
    <row r="531" spans="2:11" ht="20.5" customHeight="1" x14ac:dyDescent="0.35">
      <c r="B531" s="1" t="s">
        <v>32</v>
      </c>
      <c r="C531" s="1" t="s">
        <v>645</v>
      </c>
      <c r="D531" s="1" t="s">
        <v>646</v>
      </c>
      <c r="E531" s="3">
        <v>2012</v>
      </c>
      <c r="F531" s="11">
        <v>4.3</v>
      </c>
      <c r="G531" s="12">
        <v>237</v>
      </c>
      <c r="H531" s="5">
        <v>49.61</v>
      </c>
      <c r="I531" s="1" t="s">
        <v>33</v>
      </c>
      <c r="J531" s="3">
        <v>4</v>
      </c>
      <c r="K531" s="3">
        <v>3</v>
      </c>
    </row>
    <row r="532" spans="2:11" ht="20.5" customHeight="1" x14ac:dyDescent="0.35">
      <c r="B532" s="1" t="s">
        <v>32</v>
      </c>
      <c r="C532" s="1" t="s">
        <v>317</v>
      </c>
      <c r="D532" s="1" t="s">
        <v>506</v>
      </c>
      <c r="E532" s="3">
        <v>2011</v>
      </c>
      <c r="F532" s="11">
        <v>4.3</v>
      </c>
      <c r="G532" s="12">
        <v>501</v>
      </c>
      <c r="H532" s="5">
        <v>49.9</v>
      </c>
      <c r="I532" s="1" t="s">
        <v>33</v>
      </c>
      <c r="J532" s="3">
        <v>4</v>
      </c>
      <c r="K532" s="3">
        <v>3</v>
      </c>
    </row>
    <row r="533" spans="2:11" ht="20.5" customHeight="1" x14ac:dyDescent="0.35">
      <c r="B533" s="1" t="s">
        <v>32</v>
      </c>
      <c r="C533" s="1" t="s">
        <v>229</v>
      </c>
      <c r="D533" s="1" t="s">
        <v>598</v>
      </c>
      <c r="E533" s="3">
        <v>2018</v>
      </c>
      <c r="F533" s="11">
        <v>4.3</v>
      </c>
      <c r="G533" s="12">
        <v>56</v>
      </c>
      <c r="H533" s="5">
        <v>49.95</v>
      </c>
      <c r="I533" s="1" t="s">
        <v>33</v>
      </c>
      <c r="J533" s="3">
        <v>4</v>
      </c>
      <c r="K533" s="3">
        <v>3</v>
      </c>
    </row>
    <row r="534" spans="2:11" ht="20.5" customHeight="1" x14ac:dyDescent="0.35">
      <c r="B534" s="1" t="s">
        <v>32</v>
      </c>
      <c r="C534" s="1" t="s">
        <v>608</v>
      </c>
      <c r="D534" s="1" t="s">
        <v>609</v>
      </c>
      <c r="E534" s="3">
        <v>2012</v>
      </c>
      <c r="F534" s="11">
        <v>4.4000000000000004</v>
      </c>
      <c r="G534" s="12">
        <v>102</v>
      </c>
      <c r="H534" s="5">
        <v>49.95</v>
      </c>
      <c r="I534" s="1" t="s">
        <v>33</v>
      </c>
      <c r="J534" s="3">
        <v>4</v>
      </c>
      <c r="K534" s="3">
        <v>3</v>
      </c>
    </row>
    <row r="535" spans="2:11" ht="20.5" customHeight="1" x14ac:dyDescent="0.35">
      <c r="B535" s="1" t="s">
        <v>32</v>
      </c>
      <c r="C535" s="1" t="s">
        <v>627</v>
      </c>
      <c r="D535" s="1" t="s">
        <v>628</v>
      </c>
      <c r="E535" s="3">
        <v>2011</v>
      </c>
      <c r="F535" s="11">
        <v>4.4000000000000004</v>
      </c>
      <c r="G535" s="12">
        <v>94</v>
      </c>
      <c r="H535" s="5">
        <v>50</v>
      </c>
      <c r="I535" s="1" t="s">
        <v>33</v>
      </c>
      <c r="J535" s="3">
        <v>4</v>
      </c>
      <c r="K535" s="3">
        <v>3</v>
      </c>
    </row>
    <row r="536" spans="2:11" ht="20.5" customHeight="1" x14ac:dyDescent="0.35">
      <c r="B536" s="1" t="s">
        <v>32</v>
      </c>
      <c r="C536" s="1" t="s">
        <v>229</v>
      </c>
      <c r="D536" s="1" t="s">
        <v>598</v>
      </c>
      <c r="E536" s="3">
        <v>2016</v>
      </c>
      <c r="F536" s="11">
        <v>4.3</v>
      </c>
      <c r="G536" s="12">
        <v>205</v>
      </c>
      <c r="H536" s="5">
        <v>50.67</v>
      </c>
      <c r="I536" s="1" t="s">
        <v>33</v>
      </c>
      <c r="J536" s="3">
        <v>4</v>
      </c>
      <c r="K536" s="3">
        <v>3</v>
      </c>
    </row>
    <row r="537" spans="2:11" ht="20.5" customHeight="1" x14ac:dyDescent="0.35">
      <c r="B537" s="1" t="s">
        <v>32</v>
      </c>
      <c r="C537" s="1" t="s">
        <v>790</v>
      </c>
      <c r="D537" s="1" t="s">
        <v>791</v>
      </c>
      <c r="E537" s="3">
        <v>2017</v>
      </c>
      <c r="F537" s="11">
        <v>4.4000000000000004</v>
      </c>
      <c r="G537" s="12">
        <v>32</v>
      </c>
      <c r="H537" s="5">
        <v>51.95</v>
      </c>
      <c r="I537" s="1" t="s">
        <v>33</v>
      </c>
      <c r="J537" s="3">
        <v>4</v>
      </c>
      <c r="K537" s="3">
        <v>3</v>
      </c>
    </row>
    <row r="538" spans="2:11" ht="20.5" customHeight="1" x14ac:dyDescent="0.35">
      <c r="B538" s="1" t="s">
        <v>32</v>
      </c>
      <c r="C538" s="1" t="s">
        <v>30</v>
      </c>
      <c r="D538" s="1" t="s">
        <v>315</v>
      </c>
      <c r="E538" s="3">
        <v>2016</v>
      </c>
      <c r="F538" s="11">
        <v>4.4000000000000004</v>
      </c>
      <c r="G538" s="12">
        <v>639</v>
      </c>
      <c r="H538" s="5">
        <v>52.5</v>
      </c>
      <c r="I538" s="1" t="s">
        <v>33</v>
      </c>
      <c r="J538" s="3">
        <v>4</v>
      </c>
      <c r="K538" s="3">
        <v>3</v>
      </c>
    </row>
    <row r="539" spans="2:11" ht="20.5" customHeight="1" x14ac:dyDescent="0.35">
      <c r="B539" s="1" t="s">
        <v>32</v>
      </c>
      <c r="C539" s="1" t="s">
        <v>30</v>
      </c>
      <c r="D539" s="1" t="s">
        <v>315</v>
      </c>
      <c r="E539" s="3">
        <v>2015</v>
      </c>
      <c r="F539" s="11">
        <v>4.2</v>
      </c>
      <c r="G539" s="12">
        <v>865</v>
      </c>
      <c r="H539" s="5">
        <v>52.5</v>
      </c>
      <c r="I539" s="1" t="s">
        <v>33</v>
      </c>
      <c r="J539" s="3">
        <v>4</v>
      </c>
      <c r="K539" s="3">
        <v>3</v>
      </c>
    </row>
    <row r="540" spans="2:11" ht="20.5" customHeight="1" x14ac:dyDescent="0.35">
      <c r="B540" s="1" t="s">
        <v>32</v>
      </c>
      <c r="C540" s="1" t="s">
        <v>645</v>
      </c>
      <c r="D540" s="1" t="s">
        <v>646</v>
      </c>
      <c r="E540" s="3">
        <v>2017</v>
      </c>
      <c r="F540" s="11">
        <v>4.4000000000000004</v>
      </c>
      <c r="G540" s="12">
        <v>75</v>
      </c>
      <c r="H540" s="5">
        <v>53.4</v>
      </c>
      <c r="I540" s="1" t="s">
        <v>33</v>
      </c>
      <c r="J540" s="3">
        <v>4</v>
      </c>
      <c r="K540" s="3">
        <v>3</v>
      </c>
    </row>
    <row r="541" spans="2:11" ht="20.5" customHeight="1" x14ac:dyDescent="0.35">
      <c r="B541" s="1" t="s">
        <v>32</v>
      </c>
      <c r="C541" s="1" t="s">
        <v>140</v>
      </c>
      <c r="D541" s="1" t="s">
        <v>141</v>
      </c>
      <c r="E541" s="3">
        <v>2015</v>
      </c>
      <c r="F541" s="11">
        <v>4.3</v>
      </c>
      <c r="G541" s="12">
        <v>122</v>
      </c>
      <c r="H541" s="5">
        <v>53.9</v>
      </c>
      <c r="I541" s="1" t="s">
        <v>33</v>
      </c>
      <c r="J541" s="3">
        <v>4</v>
      </c>
      <c r="K541" s="3">
        <v>3</v>
      </c>
    </row>
    <row r="542" spans="2:11" ht="20.5" customHeight="1" x14ac:dyDescent="0.35">
      <c r="B542" s="1" t="s">
        <v>32</v>
      </c>
      <c r="C542" s="1" t="s">
        <v>30</v>
      </c>
      <c r="D542" s="1" t="s">
        <v>612</v>
      </c>
      <c r="E542" s="3">
        <v>2018</v>
      </c>
      <c r="F542" s="11">
        <v>4.3</v>
      </c>
      <c r="G542" s="12">
        <v>344</v>
      </c>
      <c r="H542" s="5">
        <v>53.95</v>
      </c>
      <c r="I542" s="1" t="s">
        <v>33</v>
      </c>
      <c r="J542" s="3">
        <v>4</v>
      </c>
      <c r="K542" s="3">
        <v>3</v>
      </c>
    </row>
    <row r="543" spans="2:11" ht="20.5" customHeight="1" x14ac:dyDescent="0.35">
      <c r="B543" s="1" t="s">
        <v>32</v>
      </c>
      <c r="C543" s="1" t="s">
        <v>633</v>
      </c>
      <c r="D543" s="1" t="s">
        <v>634</v>
      </c>
      <c r="E543" s="3">
        <v>2004</v>
      </c>
      <c r="F543" s="11">
        <v>4.4000000000000004</v>
      </c>
      <c r="G543" s="12">
        <v>85</v>
      </c>
      <c r="H543" s="5">
        <v>54.05</v>
      </c>
      <c r="I543" s="1" t="s">
        <v>33</v>
      </c>
      <c r="J543" s="3">
        <v>4</v>
      </c>
      <c r="K543" s="3">
        <v>3</v>
      </c>
    </row>
    <row r="544" spans="2:11" ht="20.5" customHeight="1" x14ac:dyDescent="0.35">
      <c r="B544" s="1" t="s">
        <v>32</v>
      </c>
      <c r="C544" s="1" t="s">
        <v>30</v>
      </c>
      <c r="D544" s="1" t="s">
        <v>612</v>
      </c>
      <c r="E544" s="3">
        <v>2019</v>
      </c>
      <c r="F544" s="11">
        <v>4.4000000000000004</v>
      </c>
      <c r="G544" s="12">
        <v>105</v>
      </c>
      <c r="H544" s="5">
        <v>54.5</v>
      </c>
      <c r="I544" s="1" t="s">
        <v>33</v>
      </c>
      <c r="J544" s="3">
        <v>4</v>
      </c>
      <c r="K544" s="3">
        <v>3</v>
      </c>
    </row>
    <row r="545" spans="2:11" ht="20.5" customHeight="1" x14ac:dyDescent="0.35">
      <c r="B545" s="1" t="s">
        <v>32</v>
      </c>
      <c r="C545" s="1" t="s">
        <v>30</v>
      </c>
      <c r="D545" s="1" t="s">
        <v>612</v>
      </c>
      <c r="E545" s="3">
        <v>2017</v>
      </c>
      <c r="F545" s="11">
        <v>4.3</v>
      </c>
      <c r="G545" s="12">
        <v>463</v>
      </c>
      <c r="H545" s="5">
        <v>54.9</v>
      </c>
      <c r="I545" s="1" t="s">
        <v>33</v>
      </c>
      <c r="J545" s="3">
        <v>4</v>
      </c>
      <c r="K545" s="3">
        <v>3</v>
      </c>
    </row>
    <row r="546" spans="2:11" ht="20.5" customHeight="1" x14ac:dyDescent="0.35">
      <c r="B546" s="1" t="s">
        <v>32</v>
      </c>
      <c r="C546" s="1" t="s">
        <v>627</v>
      </c>
      <c r="D546" s="1" t="s">
        <v>628</v>
      </c>
      <c r="E546" s="3">
        <v>2007</v>
      </c>
      <c r="F546" s="11">
        <v>4.3</v>
      </c>
      <c r="G546" s="12">
        <v>68</v>
      </c>
      <c r="H546" s="5">
        <v>54.95</v>
      </c>
      <c r="I546" s="1" t="s">
        <v>33</v>
      </c>
      <c r="J546" s="3">
        <v>4</v>
      </c>
      <c r="K546" s="3">
        <v>3</v>
      </c>
    </row>
    <row r="547" spans="2:11" ht="20.5" customHeight="1" x14ac:dyDescent="0.35">
      <c r="B547" s="1" t="s">
        <v>32</v>
      </c>
      <c r="C547" s="1" t="s">
        <v>30</v>
      </c>
      <c r="D547" s="1" t="s">
        <v>612</v>
      </c>
      <c r="E547" s="3">
        <v>2014</v>
      </c>
      <c r="F547" s="11">
        <v>4.2</v>
      </c>
      <c r="G547" s="12">
        <v>647</v>
      </c>
      <c r="H547" s="5">
        <v>55</v>
      </c>
      <c r="I547" s="1" t="s">
        <v>33</v>
      </c>
      <c r="J547" s="3">
        <v>4</v>
      </c>
      <c r="K547" s="3">
        <v>3</v>
      </c>
    </row>
    <row r="548" spans="2:11" ht="20.5" customHeight="1" x14ac:dyDescent="0.35">
      <c r="B548" s="1" t="s">
        <v>32</v>
      </c>
      <c r="C548" s="1" t="s">
        <v>1179</v>
      </c>
      <c r="D548" s="1" t="s">
        <v>1180</v>
      </c>
      <c r="E548" s="3">
        <v>2012</v>
      </c>
      <c r="F548" s="11">
        <v>4.3</v>
      </c>
      <c r="G548" s="12">
        <v>37</v>
      </c>
      <c r="H548" s="5">
        <v>55.5</v>
      </c>
      <c r="I548" s="1" t="s">
        <v>33</v>
      </c>
      <c r="J548" s="3">
        <v>4</v>
      </c>
      <c r="K548" s="3">
        <v>3</v>
      </c>
    </row>
    <row r="549" spans="2:11" ht="20.5" customHeight="1" x14ac:dyDescent="0.35">
      <c r="B549" s="1" t="s">
        <v>32</v>
      </c>
      <c r="C549" s="1" t="s">
        <v>156</v>
      </c>
      <c r="D549" s="1" t="s">
        <v>341</v>
      </c>
      <c r="E549" s="3">
        <v>2016</v>
      </c>
      <c r="F549" s="11">
        <v>4.4000000000000004</v>
      </c>
      <c r="G549" s="12">
        <v>108</v>
      </c>
      <c r="H549" s="5">
        <v>56</v>
      </c>
      <c r="I549" s="1" t="s">
        <v>33</v>
      </c>
      <c r="J549" s="3">
        <v>4</v>
      </c>
      <c r="K549" s="3">
        <v>3</v>
      </c>
    </row>
    <row r="550" spans="2:11" ht="20.5" customHeight="1" x14ac:dyDescent="0.35">
      <c r="B550" s="1" t="s">
        <v>32</v>
      </c>
      <c r="C550" s="1" t="s">
        <v>1106</v>
      </c>
      <c r="D550" s="1" t="s">
        <v>1107</v>
      </c>
      <c r="E550" s="3">
        <v>2005</v>
      </c>
      <c r="F550" s="11">
        <v>4.3</v>
      </c>
      <c r="G550" s="12">
        <v>38</v>
      </c>
      <c r="H550" s="5">
        <v>56.27</v>
      </c>
      <c r="I550" s="1" t="s">
        <v>33</v>
      </c>
      <c r="J550" s="3">
        <v>4</v>
      </c>
      <c r="K550" s="3">
        <v>3</v>
      </c>
    </row>
    <row r="551" spans="2:11" ht="20.5" customHeight="1" x14ac:dyDescent="0.35">
      <c r="B551" s="1" t="s">
        <v>32</v>
      </c>
      <c r="C551" s="1" t="s">
        <v>606</v>
      </c>
      <c r="D551" s="1" t="s">
        <v>607</v>
      </c>
      <c r="E551" s="3">
        <v>2016</v>
      </c>
      <c r="F551" s="11">
        <v>4.4000000000000004</v>
      </c>
      <c r="G551" s="12">
        <v>109</v>
      </c>
      <c r="H551" s="5">
        <v>56.95</v>
      </c>
      <c r="I551" s="1" t="s">
        <v>33</v>
      </c>
      <c r="J551" s="3">
        <v>4</v>
      </c>
      <c r="K551" s="3">
        <v>3</v>
      </c>
    </row>
    <row r="552" spans="2:11" ht="20.5" customHeight="1" x14ac:dyDescent="0.35">
      <c r="B552" s="1" t="s">
        <v>32</v>
      </c>
      <c r="C552" s="1" t="s">
        <v>161</v>
      </c>
      <c r="D552" s="1" t="s">
        <v>162</v>
      </c>
      <c r="E552" s="3">
        <v>2013</v>
      </c>
      <c r="F552" s="11">
        <v>4.5</v>
      </c>
      <c r="G552" s="12">
        <v>46</v>
      </c>
      <c r="H552" s="5">
        <v>57</v>
      </c>
      <c r="I552" s="1" t="s">
        <v>33</v>
      </c>
      <c r="J552" s="3">
        <v>4</v>
      </c>
      <c r="K552" s="3">
        <v>3</v>
      </c>
    </row>
    <row r="553" spans="2:11" ht="20.5" customHeight="1" x14ac:dyDescent="0.35">
      <c r="B553" s="1" t="s">
        <v>32</v>
      </c>
      <c r="C553" s="1" t="s">
        <v>645</v>
      </c>
      <c r="D553" s="1" t="s">
        <v>646</v>
      </c>
      <c r="E553" s="3">
        <v>2016</v>
      </c>
      <c r="F553" s="11">
        <v>4.3</v>
      </c>
      <c r="G553" s="12">
        <v>219</v>
      </c>
      <c r="H553" s="5">
        <v>57.49</v>
      </c>
      <c r="I553" s="1" t="s">
        <v>33</v>
      </c>
      <c r="J553" s="3">
        <v>4</v>
      </c>
      <c r="K553" s="3">
        <v>3</v>
      </c>
    </row>
    <row r="554" spans="2:11" ht="20.5" customHeight="1" x14ac:dyDescent="0.35">
      <c r="B554" s="1" t="s">
        <v>32</v>
      </c>
      <c r="C554" s="1" t="s">
        <v>88</v>
      </c>
      <c r="D554" s="1" t="s">
        <v>307</v>
      </c>
      <c r="E554" s="3">
        <v>2018</v>
      </c>
      <c r="F554" s="11">
        <v>4.3</v>
      </c>
      <c r="G554" s="12">
        <v>125</v>
      </c>
      <c r="H554" s="5">
        <v>57.5</v>
      </c>
      <c r="I554" s="1" t="s">
        <v>33</v>
      </c>
      <c r="J554" s="3">
        <v>4</v>
      </c>
      <c r="K554" s="3">
        <v>3</v>
      </c>
    </row>
    <row r="555" spans="2:11" ht="20.5" customHeight="1" x14ac:dyDescent="0.35">
      <c r="B555" s="1" t="s">
        <v>32</v>
      </c>
      <c r="C555" s="1" t="s">
        <v>156</v>
      </c>
      <c r="D555" s="1" t="s">
        <v>341</v>
      </c>
      <c r="E555" s="3">
        <v>2013</v>
      </c>
      <c r="F555" s="11">
        <v>4.5</v>
      </c>
      <c r="G555" s="12">
        <v>132</v>
      </c>
      <c r="H555" s="5">
        <v>58</v>
      </c>
      <c r="I555" s="1" t="s">
        <v>33</v>
      </c>
      <c r="J555" s="3">
        <v>4</v>
      </c>
      <c r="K555" s="3">
        <v>3</v>
      </c>
    </row>
    <row r="556" spans="2:11" ht="20.5" customHeight="1" x14ac:dyDescent="0.35">
      <c r="B556" s="1" t="s">
        <v>32</v>
      </c>
      <c r="C556" s="1" t="s">
        <v>317</v>
      </c>
      <c r="D556" s="1" t="s">
        <v>318</v>
      </c>
      <c r="E556" s="3">
        <v>2016</v>
      </c>
      <c r="F556" s="11">
        <v>4.4000000000000004</v>
      </c>
      <c r="G556" s="12">
        <v>123</v>
      </c>
      <c r="H556" s="5">
        <v>58.9</v>
      </c>
      <c r="I556" s="1" t="s">
        <v>33</v>
      </c>
      <c r="J556" s="3">
        <v>4</v>
      </c>
      <c r="K556" s="3">
        <v>3</v>
      </c>
    </row>
    <row r="557" spans="2:11" ht="20.5" customHeight="1" x14ac:dyDescent="0.35">
      <c r="B557" s="1" t="s">
        <v>32</v>
      </c>
      <c r="C557" s="1" t="s">
        <v>156</v>
      </c>
      <c r="D557" s="1" t="s">
        <v>341</v>
      </c>
      <c r="E557" s="3">
        <v>2017</v>
      </c>
      <c r="F557" s="11">
        <v>4.5</v>
      </c>
      <c r="G557" s="12">
        <v>75</v>
      </c>
      <c r="H557" s="5">
        <v>58.95</v>
      </c>
      <c r="I557" s="1" t="s">
        <v>33</v>
      </c>
      <c r="J557" s="3">
        <v>4</v>
      </c>
      <c r="K557" s="3">
        <v>3</v>
      </c>
    </row>
    <row r="558" spans="2:11" ht="20.5" customHeight="1" x14ac:dyDescent="0.35">
      <c r="B558" s="1" t="s">
        <v>32</v>
      </c>
      <c r="C558" s="1" t="s">
        <v>582</v>
      </c>
      <c r="D558" s="1" t="s">
        <v>596</v>
      </c>
      <c r="E558" s="3">
        <v>2015</v>
      </c>
      <c r="F558" s="11">
        <v>4.4000000000000004</v>
      </c>
      <c r="G558" s="12">
        <v>123</v>
      </c>
      <c r="H558" s="5">
        <v>59</v>
      </c>
      <c r="I558" s="1" t="s">
        <v>33</v>
      </c>
      <c r="J558" s="3">
        <v>4</v>
      </c>
      <c r="K558" s="3">
        <v>3</v>
      </c>
    </row>
    <row r="559" spans="2:11" ht="20.5" customHeight="1" x14ac:dyDescent="0.35">
      <c r="B559" s="1" t="s">
        <v>32</v>
      </c>
      <c r="C559" s="1" t="s">
        <v>286</v>
      </c>
      <c r="D559" s="1" t="s">
        <v>684</v>
      </c>
      <c r="E559" s="3">
        <v>2017</v>
      </c>
      <c r="F559" s="11">
        <v>4.4000000000000004</v>
      </c>
      <c r="G559" s="12">
        <v>61</v>
      </c>
      <c r="H559" s="5">
        <v>59.9</v>
      </c>
      <c r="I559" s="1" t="s">
        <v>33</v>
      </c>
      <c r="J559" s="3">
        <v>4</v>
      </c>
      <c r="K559" s="3">
        <v>3</v>
      </c>
    </row>
    <row r="560" spans="2:11" ht="20.5" customHeight="1" x14ac:dyDescent="0.35">
      <c r="B560" s="1" t="s">
        <v>32</v>
      </c>
      <c r="C560" s="1" t="s">
        <v>30</v>
      </c>
      <c r="D560" s="1" t="s">
        <v>315</v>
      </c>
      <c r="E560" s="3">
        <v>2014</v>
      </c>
      <c r="F560" s="11">
        <v>4.2</v>
      </c>
      <c r="G560" s="12">
        <v>671</v>
      </c>
      <c r="H560" s="5">
        <v>59.95</v>
      </c>
      <c r="I560" s="1" t="s">
        <v>33</v>
      </c>
      <c r="J560" s="3">
        <v>4</v>
      </c>
      <c r="K560" s="3">
        <v>3</v>
      </c>
    </row>
    <row r="561" spans="2:11" ht="20.5" customHeight="1" x14ac:dyDescent="0.35">
      <c r="B561" s="1" t="s">
        <v>32</v>
      </c>
      <c r="C561" s="1" t="s">
        <v>30</v>
      </c>
      <c r="D561" s="1" t="s">
        <v>612</v>
      </c>
      <c r="E561" s="3">
        <v>2015</v>
      </c>
      <c r="F561" s="11">
        <v>4.2</v>
      </c>
      <c r="G561" s="12">
        <v>648</v>
      </c>
      <c r="H561" s="5">
        <v>60</v>
      </c>
      <c r="I561" s="1" t="s">
        <v>33</v>
      </c>
      <c r="J561" s="3">
        <v>4</v>
      </c>
      <c r="K561" s="3">
        <v>3</v>
      </c>
    </row>
    <row r="562" spans="2:11" ht="20.5" customHeight="1" x14ac:dyDescent="0.35">
      <c r="B562" s="1" t="s">
        <v>32</v>
      </c>
      <c r="C562" s="1" t="s">
        <v>88</v>
      </c>
      <c r="D562" s="1" t="s">
        <v>307</v>
      </c>
      <c r="E562" s="3">
        <v>2017</v>
      </c>
      <c r="F562" s="11">
        <v>4.3</v>
      </c>
      <c r="G562" s="12">
        <v>222</v>
      </c>
      <c r="H562" s="5">
        <v>60.45</v>
      </c>
      <c r="I562" s="1" t="s">
        <v>33</v>
      </c>
      <c r="J562" s="3">
        <v>4</v>
      </c>
      <c r="K562" s="3">
        <v>3</v>
      </c>
    </row>
    <row r="563" spans="2:11" ht="20.5" customHeight="1" x14ac:dyDescent="0.35">
      <c r="B563" s="1" t="s">
        <v>32</v>
      </c>
      <c r="C563" s="1" t="s">
        <v>468</v>
      </c>
      <c r="D563" s="1" t="s">
        <v>469</v>
      </c>
      <c r="E563" s="3">
        <v>2016</v>
      </c>
      <c r="F563" s="11">
        <v>4.4000000000000004</v>
      </c>
      <c r="G563" s="12">
        <v>58</v>
      </c>
      <c r="H563" s="5">
        <v>60.73</v>
      </c>
      <c r="I563" s="1" t="s">
        <v>33</v>
      </c>
      <c r="J563" s="3">
        <v>4</v>
      </c>
      <c r="K563" s="3">
        <v>3</v>
      </c>
    </row>
    <row r="564" spans="2:11" ht="20.5" customHeight="1" x14ac:dyDescent="0.35">
      <c r="B564" s="1" t="s">
        <v>32</v>
      </c>
      <c r="C564" s="1" t="s">
        <v>286</v>
      </c>
      <c r="D564" s="1" t="s">
        <v>94</v>
      </c>
      <c r="E564" s="3">
        <v>2018</v>
      </c>
      <c r="F564" s="11">
        <v>4.5</v>
      </c>
      <c r="G564" s="12">
        <v>336</v>
      </c>
      <c r="H564" s="5">
        <v>61.64</v>
      </c>
      <c r="I564" s="1" t="s">
        <v>33</v>
      </c>
      <c r="J564" s="3">
        <v>4</v>
      </c>
      <c r="K564" s="3">
        <v>3</v>
      </c>
    </row>
    <row r="565" spans="2:11" ht="20.5" customHeight="1" x14ac:dyDescent="0.35">
      <c r="B565" s="1" t="s">
        <v>32</v>
      </c>
      <c r="C565" s="1" t="s">
        <v>321</v>
      </c>
      <c r="D565" s="1" t="s">
        <v>595</v>
      </c>
      <c r="E565" s="3">
        <v>2017</v>
      </c>
      <c r="F565" s="11">
        <v>4.4000000000000004</v>
      </c>
      <c r="G565" s="12">
        <v>127</v>
      </c>
      <c r="H565" s="5">
        <v>62.75</v>
      </c>
      <c r="I565" s="1" t="s">
        <v>33</v>
      </c>
      <c r="J565" s="3">
        <v>4</v>
      </c>
      <c r="K565" s="3">
        <v>3</v>
      </c>
    </row>
    <row r="566" spans="2:11" ht="20.5" customHeight="1" x14ac:dyDescent="0.35">
      <c r="B566" s="1" t="s">
        <v>32</v>
      </c>
      <c r="C566" s="1" t="s">
        <v>321</v>
      </c>
      <c r="D566" s="1" t="s">
        <v>595</v>
      </c>
      <c r="E566" s="3">
        <v>2016</v>
      </c>
      <c r="F566" s="11">
        <v>4.3</v>
      </c>
      <c r="G566" s="12">
        <v>530</v>
      </c>
      <c r="H566" s="5">
        <v>63.5</v>
      </c>
      <c r="I566" s="1" t="s">
        <v>33</v>
      </c>
      <c r="J566" s="3">
        <v>4</v>
      </c>
      <c r="K566" s="3">
        <v>3</v>
      </c>
    </row>
    <row r="567" spans="2:11" ht="20.5" customHeight="1" x14ac:dyDescent="0.35">
      <c r="B567" s="1" t="s">
        <v>32</v>
      </c>
      <c r="C567" s="1" t="s">
        <v>286</v>
      </c>
      <c r="D567" s="1" t="s">
        <v>94</v>
      </c>
      <c r="E567" s="3">
        <v>2019</v>
      </c>
      <c r="F567" s="11">
        <v>4.5</v>
      </c>
      <c r="G567" s="12">
        <v>76</v>
      </c>
      <c r="H567" s="5">
        <v>63.9</v>
      </c>
      <c r="I567" s="1" t="s">
        <v>33</v>
      </c>
      <c r="J567" s="3">
        <v>4</v>
      </c>
      <c r="K567" s="3">
        <v>3</v>
      </c>
    </row>
    <row r="568" spans="2:11" ht="20.5" customHeight="1" x14ac:dyDescent="0.35">
      <c r="B568" s="1" t="s">
        <v>32</v>
      </c>
      <c r="C568" s="1" t="s">
        <v>582</v>
      </c>
      <c r="D568" s="1" t="s">
        <v>596</v>
      </c>
      <c r="E568" s="3">
        <v>2016</v>
      </c>
      <c r="F568" s="11">
        <v>4.4000000000000004</v>
      </c>
      <c r="G568" s="12">
        <v>88</v>
      </c>
      <c r="H568" s="5">
        <v>64</v>
      </c>
      <c r="I568" s="1" t="s">
        <v>33</v>
      </c>
      <c r="J568" s="3">
        <v>4</v>
      </c>
      <c r="K568" s="3">
        <v>3</v>
      </c>
    </row>
    <row r="569" spans="2:11" ht="20.5" customHeight="1" x14ac:dyDescent="0.35">
      <c r="B569" s="1" t="s">
        <v>32</v>
      </c>
      <c r="C569" s="1" t="s">
        <v>317</v>
      </c>
      <c r="D569" s="1" t="s">
        <v>318</v>
      </c>
      <c r="E569" s="3">
        <v>2015</v>
      </c>
      <c r="F569" s="11">
        <v>4.5</v>
      </c>
      <c r="G569" s="12">
        <v>197</v>
      </c>
      <c r="H569" s="5">
        <v>64</v>
      </c>
      <c r="I569" s="1" t="s">
        <v>33</v>
      </c>
      <c r="J569" s="3">
        <v>4</v>
      </c>
      <c r="K569" s="3">
        <v>3</v>
      </c>
    </row>
    <row r="570" spans="2:11" ht="20.5" customHeight="1" x14ac:dyDescent="0.35">
      <c r="B570" s="1" t="s">
        <v>32</v>
      </c>
      <c r="C570" s="1" t="s">
        <v>317</v>
      </c>
      <c r="D570" s="1" t="s">
        <v>318</v>
      </c>
      <c r="E570" s="3">
        <v>2014</v>
      </c>
      <c r="F570" s="11">
        <v>4.3</v>
      </c>
      <c r="G570" s="12">
        <v>197</v>
      </c>
      <c r="H570" s="5">
        <v>64</v>
      </c>
      <c r="I570" s="1" t="s">
        <v>33</v>
      </c>
      <c r="J570" s="3">
        <v>4</v>
      </c>
      <c r="K570" s="3">
        <v>3</v>
      </c>
    </row>
    <row r="571" spans="2:11" ht="20.5" customHeight="1" x14ac:dyDescent="0.35">
      <c r="B571" s="1" t="s">
        <v>32</v>
      </c>
      <c r="C571" s="1" t="s">
        <v>317</v>
      </c>
      <c r="D571" s="1" t="s">
        <v>318</v>
      </c>
      <c r="E571" s="3">
        <v>2017</v>
      </c>
      <c r="F571" s="11">
        <v>4.4000000000000004</v>
      </c>
      <c r="G571" s="12">
        <v>73</v>
      </c>
      <c r="H571" s="5">
        <v>64.349999999999994</v>
      </c>
      <c r="I571" s="1" t="s">
        <v>33</v>
      </c>
      <c r="J571" s="3">
        <v>4</v>
      </c>
      <c r="K571" s="3">
        <v>3</v>
      </c>
    </row>
    <row r="572" spans="2:11" ht="20.5" customHeight="1" x14ac:dyDescent="0.35">
      <c r="B572" s="1" t="s">
        <v>32</v>
      </c>
      <c r="C572" s="1" t="s">
        <v>88</v>
      </c>
      <c r="D572" s="1" t="s">
        <v>307</v>
      </c>
      <c r="E572" s="3">
        <v>2014</v>
      </c>
      <c r="F572" s="11">
        <v>4.5</v>
      </c>
      <c r="G572" s="12">
        <v>230</v>
      </c>
      <c r="H572" s="5">
        <v>65</v>
      </c>
      <c r="I572" s="1" t="s">
        <v>33</v>
      </c>
      <c r="J572" s="3">
        <v>4</v>
      </c>
      <c r="K572" s="3">
        <v>3</v>
      </c>
    </row>
    <row r="573" spans="2:11" ht="20.5" customHeight="1" x14ac:dyDescent="0.35">
      <c r="B573" s="1" t="s">
        <v>32</v>
      </c>
      <c r="C573" s="1" t="s">
        <v>533</v>
      </c>
      <c r="D573" s="1" t="s">
        <v>94</v>
      </c>
      <c r="E573" s="3">
        <v>2016</v>
      </c>
      <c r="F573" s="11">
        <v>4.4000000000000004</v>
      </c>
      <c r="G573" s="12">
        <v>309</v>
      </c>
      <c r="H573" s="5">
        <v>65</v>
      </c>
      <c r="I573" s="1" t="s">
        <v>33</v>
      </c>
      <c r="J573" s="3">
        <v>4</v>
      </c>
      <c r="K573" s="3">
        <v>3</v>
      </c>
    </row>
    <row r="574" spans="2:11" ht="20.5" customHeight="1" x14ac:dyDescent="0.35">
      <c r="B574" s="1" t="s">
        <v>32</v>
      </c>
      <c r="C574" s="1" t="s">
        <v>286</v>
      </c>
      <c r="D574" s="1" t="s">
        <v>94</v>
      </c>
      <c r="E574" s="3">
        <v>2017</v>
      </c>
      <c r="F574" s="11">
        <v>4.5</v>
      </c>
      <c r="G574" s="12">
        <v>666</v>
      </c>
      <c r="H574" s="5">
        <v>65</v>
      </c>
      <c r="I574" s="1" t="s">
        <v>33</v>
      </c>
      <c r="J574" s="3">
        <v>4</v>
      </c>
      <c r="K574" s="3">
        <v>3</v>
      </c>
    </row>
    <row r="575" spans="2:11" ht="20.5" customHeight="1" x14ac:dyDescent="0.35">
      <c r="B575" s="1" t="s">
        <v>32</v>
      </c>
      <c r="C575" s="1" t="s">
        <v>88</v>
      </c>
      <c r="D575" s="1" t="s">
        <v>307</v>
      </c>
      <c r="E575" s="3">
        <v>2015</v>
      </c>
      <c r="F575" s="11">
        <v>4.4000000000000004</v>
      </c>
      <c r="G575" s="12">
        <v>296</v>
      </c>
      <c r="H575" s="5">
        <v>65.400000000000006</v>
      </c>
      <c r="I575" s="1" t="s">
        <v>33</v>
      </c>
      <c r="J575" s="3">
        <v>4</v>
      </c>
      <c r="K575" s="3">
        <v>3</v>
      </c>
    </row>
    <row r="576" spans="2:11" ht="20.5" customHeight="1" x14ac:dyDescent="0.35">
      <c r="B576" s="1" t="s">
        <v>32</v>
      </c>
      <c r="C576" s="1" t="s">
        <v>468</v>
      </c>
      <c r="D576" s="1" t="s">
        <v>469</v>
      </c>
      <c r="E576" s="3">
        <v>2009</v>
      </c>
      <c r="F576" s="11">
        <v>4.4000000000000004</v>
      </c>
      <c r="G576" s="12">
        <v>34</v>
      </c>
      <c r="H576" s="5">
        <v>69</v>
      </c>
      <c r="I576" s="1" t="s">
        <v>33</v>
      </c>
      <c r="J576" s="3">
        <v>4</v>
      </c>
      <c r="K576" s="3">
        <v>3</v>
      </c>
    </row>
    <row r="577" spans="2:11" ht="20.5" customHeight="1" x14ac:dyDescent="0.35">
      <c r="B577" s="1" t="s">
        <v>32</v>
      </c>
      <c r="C577" s="1" t="s">
        <v>1062</v>
      </c>
      <c r="D577" s="1" t="s">
        <v>1063</v>
      </c>
      <c r="E577" s="3">
        <v>2010</v>
      </c>
      <c r="F577" s="11">
        <v>4.3</v>
      </c>
      <c r="G577" s="12">
        <v>76</v>
      </c>
      <c r="H577" s="5">
        <v>69</v>
      </c>
      <c r="I577" s="1" t="s">
        <v>33</v>
      </c>
      <c r="J577" s="3">
        <v>4</v>
      </c>
      <c r="K577" s="3">
        <v>3</v>
      </c>
    </row>
    <row r="578" spans="2:11" ht="20.5" customHeight="1" x14ac:dyDescent="0.35">
      <c r="B578" s="1" t="s">
        <v>32</v>
      </c>
      <c r="C578" s="1" t="s">
        <v>286</v>
      </c>
      <c r="D578" s="1" t="s">
        <v>94</v>
      </c>
      <c r="E578" s="3">
        <v>2010</v>
      </c>
      <c r="F578" s="11">
        <v>4.4000000000000004</v>
      </c>
      <c r="G578" s="12">
        <v>799</v>
      </c>
      <c r="H578" s="5">
        <v>69.790000000000006</v>
      </c>
      <c r="I578" s="1" t="s">
        <v>33</v>
      </c>
      <c r="J578" s="3">
        <v>4</v>
      </c>
      <c r="K578" s="3">
        <v>3</v>
      </c>
    </row>
    <row r="579" spans="2:11" ht="20.5" customHeight="1" x14ac:dyDescent="0.35">
      <c r="B579" s="1" t="s">
        <v>32</v>
      </c>
      <c r="C579" s="1" t="s">
        <v>317</v>
      </c>
      <c r="D579" s="1" t="s">
        <v>318</v>
      </c>
      <c r="E579" s="3">
        <v>2013</v>
      </c>
      <c r="F579" s="11">
        <v>4.4000000000000004</v>
      </c>
      <c r="G579" s="12">
        <v>185</v>
      </c>
      <c r="H579" s="5">
        <v>69.900000000000006</v>
      </c>
      <c r="I579" s="1" t="s">
        <v>33</v>
      </c>
      <c r="J579" s="3">
        <v>4</v>
      </c>
      <c r="K579" s="3">
        <v>3</v>
      </c>
    </row>
    <row r="580" spans="2:11" ht="20.5" customHeight="1" x14ac:dyDescent="0.35">
      <c r="B580" s="1" t="s">
        <v>32</v>
      </c>
      <c r="C580" s="1" t="s">
        <v>645</v>
      </c>
      <c r="D580" s="1" t="s">
        <v>646</v>
      </c>
      <c r="E580" s="3">
        <v>2015</v>
      </c>
      <c r="F580" s="11">
        <v>4.3</v>
      </c>
      <c r="G580" s="12">
        <v>201</v>
      </c>
      <c r="H580" s="5">
        <v>70.89</v>
      </c>
      <c r="I580" s="1" t="s">
        <v>33</v>
      </c>
      <c r="J580" s="3">
        <v>4</v>
      </c>
      <c r="K580" s="3">
        <v>3</v>
      </c>
    </row>
    <row r="581" spans="2:11" ht="20.5" customHeight="1" x14ac:dyDescent="0.35">
      <c r="B581" s="1" t="s">
        <v>32</v>
      </c>
      <c r="C581" s="1" t="s">
        <v>286</v>
      </c>
      <c r="D581" s="1" t="s">
        <v>684</v>
      </c>
      <c r="E581" s="3">
        <v>2018</v>
      </c>
      <c r="F581" s="11">
        <v>4.4000000000000004</v>
      </c>
      <c r="G581" s="12">
        <v>30</v>
      </c>
      <c r="H581" s="5">
        <v>74.56</v>
      </c>
      <c r="I581" s="1" t="s">
        <v>33</v>
      </c>
      <c r="J581" s="3">
        <v>4</v>
      </c>
      <c r="K581" s="3">
        <v>3</v>
      </c>
    </row>
    <row r="582" spans="2:11" ht="20.5" customHeight="1" x14ac:dyDescent="0.35">
      <c r="B582" s="1" t="s">
        <v>32</v>
      </c>
      <c r="C582" s="1" t="s">
        <v>30</v>
      </c>
      <c r="D582" s="1" t="s">
        <v>315</v>
      </c>
      <c r="E582" s="3">
        <v>1999</v>
      </c>
      <c r="F582" s="11">
        <v>4.4000000000000004</v>
      </c>
      <c r="G582" s="12">
        <v>64</v>
      </c>
      <c r="H582" s="5">
        <v>75</v>
      </c>
      <c r="I582" s="1" t="s">
        <v>33</v>
      </c>
      <c r="J582" s="3">
        <v>4</v>
      </c>
      <c r="K582" s="3">
        <v>3</v>
      </c>
    </row>
    <row r="583" spans="2:11" ht="20.5" customHeight="1" x14ac:dyDescent="0.35">
      <c r="B583" s="1" t="s">
        <v>32</v>
      </c>
      <c r="C583" s="1" t="s">
        <v>30</v>
      </c>
      <c r="D583" s="1" t="s">
        <v>315</v>
      </c>
      <c r="E583" s="3">
        <v>2006</v>
      </c>
      <c r="F583" s="11">
        <v>4.5</v>
      </c>
      <c r="G583" s="12">
        <v>207</v>
      </c>
      <c r="H583" s="5">
        <v>75</v>
      </c>
      <c r="I583" s="1" t="s">
        <v>33</v>
      </c>
      <c r="J583" s="3">
        <v>4</v>
      </c>
      <c r="K583" s="3">
        <v>3</v>
      </c>
    </row>
    <row r="584" spans="2:11" ht="20.5" customHeight="1" x14ac:dyDescent="0.35">
      <c r="B584" s="1" t="s">
        <v>32</v>
      </c>
      <c r="C584" s="1" t="s">
        <v>446</v>
      </c>
      <c r="D584" s="1" t="s">
        <v>447</v>
      </c>
      <c r="E584" s="3">
        <v>2017</v>
      </c>
      <c r="F584" s="11">
        <v>4.5</v>
      </c>
      <c r="G584" s="12">
        <v>30</v>
      </c>
      <c r="H584" s="5">
        <v>75.040000000000006</v>
      </c>
      <c r="I584" s="1" t="s">
        <v>33</v>
      </c>
      <c r="J584" s="3">
        <v>4</v>
      </c>
      <c r="K584" s="3">
        <v>3</v>
      </c>
    </row>
    <row r="585" spans="2:11" ht="20.5" customHeight="1" x14ac:dyDescent="0.35">
      <c r="B585" s="1" t="s">
        <v>32</v>
      </c>
      <c r="C585" s="1" t="s">
        <v>88</v>
      </c>
      <c r="D585" s="1" t="s">
        <v>89</v>
      </c>
      <c r="E585" s="3">
        <v>2017</v>
      </c>
      <c r="F585" s="11">
        <v>4.4000000000000004</v>
      </c>
      <c r="G585" s="12">
        <v>42</v>
      </c>
      <c r="H585" s="5">
        <v>75.5</v>
      </c>
      <c r="I585" s="1" t="s">
        <v>33</v>
      </c>
      <c r="J585" s="3">
        <v>4</v>
      </c>
      <c r="K585" s="3">
        <v>3</v>
      </c>
    </row>
    <row r="586" spans="2:11" ht="20.5" customHeight="1" x14ac:dyDescent="0.35">
      <c r="B586" s="1" t="s">
        <v>32</v>
      </c>
      <c r="C586" s="1" t="s">
        <v>88</v>
      </c>
      <c r="D586" s="1" t="s">
        <v>577</v>
      </c>
      <c r="E586" s="3">
        <v>2018</v>
      </c>
      <c r="F586" s="11">
        <v>4.3</v>
      </c>
      <c r="G586" s="12">
        <v>61</v>
      </c>
      <c r="H586" s="5">
        <v>75.5</v>
      </c>
      <c r="I586" s="1" t="s">
        <v>33</v>
      </c>
      <c r="J586" s="3">
        <v>4</v>
      </c>
      <c r="K586" s="3">
        <v>3</v>
      </c>
    </row>
    <row r="587" spans="2:11" ht="20.5" customHeight="1" x14ac:dyDescent="0.35">
      <c r="B587" s="1" t="s">
        <v>32</v>
      </c>
      <c r="C587" s="1" t="s">
        <v>88</v>
      </c>
      <c r="D587" s="1" t="s">
        <v>307</v>
      </c>
      <c r="E587" s="3">
        <v>2011</v>
      </c>
      <c r="F587" s="11">
        <v>4.4000000000000004</v>
      </c>
      <c r="G587" s="12">
        <v>249</v>
      </c>
      <c r="H587" s="5">
        <v>75.92</v>
      </c>
      <c r="I587" s="1" t="s">
        <v>33</v>
      </c>
      <c r="J587" s="3">
        <v>4</v>
      </c>
      <c r="K587" s="3">
        <v>3</v>
      </c>
    </row>
    <row r="588" spans="2:11" ht="20.5" customHeight="1" x14ac:dyDescent="0.35">
      <c r="B588" s="1" t="s">
        <v>32</v>
      </c>
      <c r="C588" s="1" t="s">
        <v>606</v>
      </c>
      <c r="D588" s="1" t="s">
        <v>619</v>
      </c>
      <c r="E588" s="3">
        <v>2014</v>
      </c>
      <c r="F588" s="11">
        <v>4.2</v>
      </c>
      <c r="G588" s="12">
        <v>404</v>
      </c>
      <c r="H588" s="5">
        <v>77.36</v>
      </c>
      <c r="I588" s="1" t="s">
        <v>33</v>
      </c>
      <c r="J588" s="3">
        <v>4</v>
      </c>
      <c r="K588" s="3">
        <v>3</v>
      </c>
    </row>
    <row r="589" spans="2:11" ht="20.5" customHeight="1" x14ac:dyDescent="0.35">
      <c r="B589" s="1" t="s">
        <v>32</v>
      </c>
      <c r="C589" s="1" t="s">
        <v>80</v>
      </c>
      <c r="D589" s="1" t="s">
        <v>384</v>
      </c>
      <c r="E589" s="3">
        <v>2013</v>
      </c>
      <c r="F589" s="11">
        <v>4.4000000000000004</v>
      </c>
      <c r="G589" s="12">
        <v>164</v>
      </c>
      <c r="H589" s="5">
        <v>78.38</v>
      </c>
      <c r="I589" s="1" t="s">
        <v>33</v>
      </c>
      <c r="J589" s="3">
        <v>4</v>
      </c>
      <c r="K589" s="3">
        <v>3</v>
      </c>
    </row>
    <row r="590" spans="2:11" ht="20.5" customHeight="1" x14ac:dyDescent="0.35">
      <c r="B590" s="1" t="s">
        <v>32</v>
      </c>
      <c r="C590" s="1" t="s">
        <v>88</v>
      </c>
      <c r="D590" s="1" t="s">
        <v>577</v>
      </c>
      <c r="E590" s="3">
        <v>2014</v>
      </c>
      <c r="F590" s="11">
        <v>4.4000000000000004</v>
      </c>
      <c r="G590" s="12">
        <v>143</v>
      </c>
      <c r="H590" s="5">
        <v>78.489999999999995</v>
      </c>
      <c r="I590" s="1" t="s">
        <v>33</v>
      </c>
      <c r="J590" s="3">
        <v>4</v>
      </c>
      <c r="K590" s="3">
        <v>3</v>
      </c>
    </row>
    <row r="591" spans="2:11" ht="20.5" customHeight="1" x14ac:dyDescent="0.35">
      <c r="B591" s="1" t="s">
        <v>32</v>
      </c>
      <c r="C591" s="1" t="s">
        <v>172</v>
      </c>
      <c r="D591" s="1" t="s">
        <v>379</v>
      </c>
      <c r="E591" s="3">
        <v>2010</v>
      </c>
      <c r="F591" s="11">
        <v>4.5</v>
      </c>
      <c r="G591" s="12">
        <v>74</v>
      </c>
      <c r="H591" s="5">
        <v>78.5</v>
      </c>
      <c r="I591" s="1" t="s">
        <v>33</v>
      </c>
      <c r="J591" s="3">
        <v>4</v>
      </c>
      <c r="K591" s="3">
        <v>3</v>
      </c>
    </row>
    <row r="592" spans="2:11" ht="20.5" customHeight="1" x14ac:dyDescent="0.35">
      <c r="B592" s="1" t="s">
        <v>32</v>
      </c>
      <c r="C592" s="1" t="s">
        <v>88</v>
      </c>
      <c r="D592" s="1" t="s">
        <v>89</v>
      </c>
      <c r="E592" s="3">
        <v>2016</v>
      </c>
      <c r="F592" s="11">
        <v>4.5</v>
      </c>
      <c r="G592" s="12">
        <v>46</v>
      </c>
      <c r="H592" s="5">
        <v>79.55</v>
      </c>
      <c r="I592" s="1" t="s">
        <v>33</v>
      </c>
      <c r="J592" s="3">
        <v>4</v>
      </c>
      <c r="K592" s="3">
        <v>3</v>
      </c>
    </row>
    <row r="593" spans="2:11" ht="20.5" customHeight="1" x14ac:dyDescent="0.35">
      <c r="B593" s="1" t="s">
        <v>32</v>
      </c>
      <c r="C593" s="1" t="s">
        <v>172</v>
      </c>
      <c r="D593" s="1" t="s">
        <v>296</v>
      </c>
      <c r="E593" s="3">
        <v>2009</v>
      </c>
      <c r="F593" s="11">
        <v>4.3</v>
      </c>
      <c r="G593" s="12">
        <v>51</v>
      </c>
      <c r="H593" s="5">
        <v>79.900000000000006</v>
      </c>
      <c r="I593" s="1" t="s">
        <v>33</v>
      </c>
      <c r="J593" s="3">
        <v>4</v>
      </c>
      <c r="K593" s="3">
        <v>3</v>
      </c>
    </row>
    <row r="594" spans="2:11" ht="20.5" customHeight="1" x14ac:dyDescent="0.35">
      <c r="B594" s="1" t="s">
        <v>32</v>
      </c>
      <c r="C594" s="1" t="s">
        <v>80</v>
      </c>
      <c r="D594" s="1" t="s">
        <v>384</v>
      </c>
      <c r="E594" s="3">
        <v>2017</v>
      </c>
      <c r="F594" s="11">
        <v>4.5</v>
      </c>
      <c r="G594" s="12">
        <v>71</v>
      </c>
      <c r="H594" s="5">
        <v>79.900000000000006</v>
      </c>
      <c r="I594" s="1" t="s">
        <v>33</v>
      </c>
      <c r="J594" s="3">
        <v>4</v>
      </c>
      <c r="K594" s="3">
        <v>3</v>
      </c>
    </row>
    <row r="595" spans="2:11" ht="20.5" customHeight="1" x14ac:dyDescent="0.35">
      <c r="B595" s="1" t="s">
        <v>32</v>
      </c>
      <c r="C595" s="1" t="s">
        <v>30</v>
      </c>
      <c r="D595" s="1" t="s">
        <v>315</v>
      </c>
      <c r="E595" s="3">
        <v>2007</v>
      </c>
      <c r="F595" s="11">
        <v>4.3</v>
      </c>
      <c r="G595" s="12">
        <v>209</v>
      </c>
      <c r="H595" s="5">
        <v>80</v>
      </c>
      <c r="I595" s="1" t="s">
        <v>33</v>
      </c>
      <c r="J595" s="3">
        <v>4</v>
      </c>
      <c r="K595" s="3">
        <v>3</v>
      </c>
    </row>
    <row r="596" spans="2:11" ht="14.5" x14ac:dyDescent="0.35">
      <c r="B596" s="1" t="s">
        <v>32</v>
      </c>
      <c r="C596" s="1" t="s">
        <v>30</v>
      </c>
      <c r="D596" s="1" t="s">
        <v>315</v>
      </c>
      <c r="E596" s="3">
        <v>2013</v>
      </c>
      <c r="F596" s="11">
        <v>4.3</v>
      </c>
      <c r="G596" s="12">
        <v>605</v>
      </c>
      <c r="H596" s="5">
        <v>80</v>
      </c>
      <c r="I596" s="1" t="s">
        <v>33</v>
      </c>
      <c r="J596" s="3">
        <v>4</v>
      </c>
      <c r="K596" s="3">
        <v>3</v>
      </c>
    </row>
    <row r="597" spans="2:11" ht="20.5" customHeight="1" x14ac:dyDescent="0.35">
      <c r="B597" s="1" t="s">
        <v>32</v>
      </c>
      <c r="C597" s="1" t="s">
        <v>30</v>
      </c>
      <c r="D597" s="1" t="s">
        <v>315</v>
      </c>
      <c r="E597" s="3">
        <v>2011</v>
      </c>
      <c r="F597" s="11">
        <v>4.3</v>
      </c>
      <c r="G597" s="12">
        <v>613</v>
      </c>
      <c r="H597" s="5">
        <v>80</v>
      </c>
      <c r="I597" s="1" t="s">
        <v>33</v>
      </c>
      <c r="J597" s="3">
        <v>4</v>
      </c>
      <c r="K597" s="3">
        <v>3</v>
      </c>
    </row>
    <row r="598" spans="2:11" ht="20.5" customHeight="1" x14ac:dyDescent="0.35">
      <c r="B598" s="1" t="s">
        <v>32</v>
      </c>
      <c r="C598" s="1" t="s">
        <v>30</v>
      </c>
      <c r="D598" s="1" t="s">
        <v>315</v>
      </c>
      <c r="E598" s="3">
        <v>2012</v>
      </c>
      <c r="F598" s="11">
        <v>4.3</v>
      </c>
      <c r="G598" s="12">
        <v>814</v>
      </c>
      <c r="H598" s="5">
        <v>80</v>
      </c>
      <c r="I598" s="1" t="s">
        <v>33</v>
      </c>
      <c r="J598" s="3">
        <v>4</v>
      </c>
      <c r="K598" s="3">
        <v>3</v>
      </c>
    </row>
    <row r="599" spans="2:11" ht="20.5" customHeight="1" x14ac:dyDescent="0.35">
      <c r="B599" s="1" t="s">
        <v>32</v>
      </c>
      <c r="C599" s="1" t="s">
        <v>172</v>
      </c>
      <c r="D599" s="1" t="s">
        <v>296</v>
      </c>
      <c r="E599" s="3">
        <v>2010</v>
      </c>
      <c r="F599" s="11">
        <v>4.5</v>
      </c>
      <c r="G599" s="12">
        <v>121</v>
      </c>
      <c r="H599" s="5">
        <v>81.3</v>
      </c>
      <c r="I599" s="1" t="s">
        <v>33</v>
      </c>
      <c r="J599" s="3">
        <v>4</v>
      </c>
      <c r="K599" s="3">
        <v>3</v>
      </c>
    </row>
    <row r="600" spans="2:11" ht="20.5" customHeight="1" x14ac:dyDescent="0.35">
      <c r="B600" s="1" t="s">
        <v>32</v>
      </c>
      <c r="C600" s="1" t="s">
        <v>446</v>
      </c>
      <c r="D600" s="1" t="s">
        <v>911</v>
      </c>
      <c r="E600" s="3">
        <v>2016</v>
      </c>
      <c r="F600" s="11">
        <v>4.3</v>
      </c>
      <c r="G600" s="12">
        <v>51</v>
      </c>
      <c r="H600" s="5">
        <v>81.349999999999994</v>
      </c>
      <c r="I600" s="1" t="s">
        <v>33</v>
      </c>
      <c r="J600" s="3">
        <v>4</v>
      </c>
      <c r="K600" s="3">
        <v>3</v>
      </c>
    </row>
    <row r="601" spans="2:11" ht="20.5" customHeight="1" x14ac:dyDescent="0.35">
      <c r="B601" s="1" t="s">
        <v>32</v>
      </c>
      <c r="C601" s="1" t="s">
        <v>80</v>
      </c>
      <c r="D601" s="1" t="s">
        <v>384</v>
      </c>
      <c r="E601" s="3">
        <v>2012</v>
      </c>
      <c r="F601" s="11">
        <v>4.3</v>
      </c>
      <c r="G601" s="12">
        <v>191</v>
      </c>
      <c r="H601" s="5">
        <v>82</v>
      </c>
      <c r="I601" s="1" t="s">
        <v>33</v>
      </c>
      <c r="J601" s="3">
        <v>4</v>
      </c>
      <c r="K601" s="3">
        <v>3</v>
      </c>
    </row>
    <row r="602" spans="2:11" ht="20.5" customHeight="1" x14ac:dyDescent="0.35">
      <c r="B602" s="1" t="s">
        <v>32</v>
      </c>
      <c r="C602" s="1" t="s">
        <v>88</v>
      </c>
      <c r="D602" s="1" t="s">
        <v>89</v>
      </c>
      <c r="E602" s="3">
        <v>2014</v>
      </c>
      <c r="F602" s="11">
        <v>4.5</v>
      </c>
      <c r="G602" s="12">
        <v>78</v>
      </c>
      <c r="H602" s="5">
        <v>82.55</v>
      </c>
      <c r="I602" s="1" t="s">
        <v>33</v>
      </c>
      <c r="J602" s="3">
        <v>4</v>
      </c>
      <c r="K602" s="3">
        <v>3</v>
      </c>
    </row>
    <row r="603" spans="2:11" ht="20.5" customHeight="1" x14ac:dyDescent="0.35">
      <c r="B603" s="1" t="s">
        <v>32</v>
      </c>
      <c r="C603" s="1" t="s">
        <v>30</v>
      </c>
      <c r="D603" s="1" t="s">
        <v>315</v>
      </c>
      <c r="E603" s="3">
        <v>2019</v>
      </c>
      <c r="F603" s="11">
        <v>4.4000000000000004</v>
      </c>
      <c r="G603" s="12">
        <v>82</v>
      </c>
      <c r="H603" s="5">
        <v>84.55</v>
      </c>
      <c r="I603" s="1" t="s">
        <v>33</v>
      </c>
      <c r="J603" s="3">
        <v>4</v>
      </c>
      <c r="K603" s="3">
        <v>3</v>
      </c>
    </row>
    <row r="604" spans="2:11" ht="20.5" customHeight="1" x14ac:dyDescent="0.35">
      <c r="B604" s="1" t="s">
        <v>32</v>
      </c>
      <c r="C604" s="1" t="s">
        <v>446</v>
      </c>
      <c r="D604" s="1" t="s">
        <v>911</v>
      </c>
      <c r="E604" s="3">
        <v>2014</v>
      </c>
      <c r="F604" s="11">
        <v>4.3</v>
      </c>
      <c r="G604" s="12">
        <v>64</v>
      </c>
      <c r="H604" s="5">
        <v>84.9</v>
      </c>
      <c r="I604" s="1" t="s">
        <v>33</v>
      </c>
      <c r="J604" s="3">
        <v>4</v>
      </c>
      <c r="K604" s="3">
        <v>3</v>
      </c>
    </row>
    <row r="605" spans="2:11" ht="20.5" customHeight="1" x14ac:dyDescent="0.35">
      <c r="B605" s="1" t="s">
        <v>32</v>
      </c>
      <c r="C605" s="1" t="s">
        <v>446</v>
      </c>
      <c r="D605" s="1" t="s">
        <v>911</v>
      </c>
      <c r="E605" s="3">
        <v>2013</v>
      </c>
      <c r="F605" s="11">
        <v>4.3</v>
      </c>
      <c r="G605" s="12">
        <v>242</v>
      </c>
      <c r="H605" s="5">
        <v>84.9</v>
      </c>
      <c r="I605" s="1" t="s">
        <v>33</v>
      </c>
      <c r="J605" s="3">
        <v>4</v>
      </c>
      <c r="K605" s="3">
        <v>3</v>
      </c>
    </row>
    <row r="606" spans="2:11" ht="20.5" customHeight="1" x14ac:dyDescent="0.35">
      <c r="B606" s="1" t="s">
        <v>32</v>
      </c>
      <c r="C606" s="1" t="s">
        <v>88</v>
      </c>
      <c r="D606" s="1" t="s">
        <v>577</v>
      </c>
      <c r="E606" s="3">
        <v>2015</v>
      </c>
      <c r="F606" s="11">
        <v>4.3</v>
      </c>
      <c r="G606" s="12">
        <v>122</v>
      </c>
      <c r="H606" s="5">
        <v>84.95</v>
      </c>
      <c r="I606" s="1" t="s">
        <v>33</v>
      </c>
      <c r="J606" s="3">
        <v>4</v>
      </c>
      <c r="K606" s="3">
        <v>3</v>
      </c>
    </row>
    <row r="607" spans="2:11" ht="20.5" customHeight="1" x14ac:dyDescent="0.35">
      <c r="B607" s="1" t="s">
        <v>32</v>
      </c>
      <c r="C607" s="1" t="s">
        <v>156</v>
      </c>
      <c r="D607" s="1" t="s">
        <v>157</v>
      </c>
      <c r="E607" s="3">
        <v>2017</v>
      </c>
      <c r="F607" s="11">
        <v>4.5999999999999996</v>
      </c>
      <c r="G607" s="12">
        <v>36</v>
      </c>
      <c r="H607" s="5">
        <v>85</v>
      </c>
      <c r="I607" s="1" t="s">
        <v>33</v>
      </c>
      <c r="J607" s="3">
        <v>4</v>
      </c>
      <c r="K607" s="3">
        <v>3</v>
      </c>
    </row>
    <row r="608" spans="2:11" ht="20.5" customHeight="1" x14ac:dyDescent="0.35">
      <c r="B608" s="1" t="s">
        <v>32</v>
      </c>
      <c r="C608" s="1" t="s">
        <v>30</v>
      </c>
      <c r="D608" s="1" t="s">
        <v>315</v>
      </c>
      <c r="E608" s="3">
        <v>2009</v>
      </c>
      <c r="F608" s="11">
        <v>4.3</v>
      </c>
      <c r="G608" s="12">
        <v>384</v>
      </c>
      <c r="H608" s="5">
        <v>85</v>
      </c>
      <c r="I608" s="1" t="s">
        <v>33</v>
      </c>
      <c r="J608" s="3">
        <v>4</v>
      </c>
      <c r="K608" s="3">
        <v>3</v>
      </c>
    </row>
    <row r="609" spans="2:11" ht="20.5" customHeight="1" x14ac:dyDescent="0.35">
      <c r="B609" s="1" t="s">
        <v>32</v>
      </c>
      <c r="C609" s="1" t="s">
        <v>30</v>
      </c>
      <c r="D609" s="1" t="s">
        <v>1314</v>
      </c>
      <c r="E609" s="3">
        <v>2017</v>
      </c>
      <c r="F609" s="11">
        <v>4.2</v>
      </c>
      <c r="G609" s="12">
        <v>1016</v>
      </c>
      <c r="H609" s="5">
        <v>85.9</v>
      </c>
      <c r="I609" s="1" t="s">
        <v>33</v>
      </c>
      <c r="J609" s="3">
        <v>4</v>
      </c>
      <c r="K609" s="3">
        <v>3</v>
      </c>
    </row>
    <row r="610" spans="2:11" ht="20.5" customHeight="1" x14ac:dyDescent="0.35">
      <c r="B610" s="1" t="s">
        <v>32</v>
      </c>
      <c r="C610" s="1" t="s">
        <v>156</v>
      </c>
      <c r="D610" s="1" t="s">
        <v>157</v>
      </c>
      <c r="E610" s="3">
        <v>2014</v>
      </c>
      <c r="F610" s="11">
        <v>4.5999999999999996</v>
      </c>
      <c r="G610" s="12">
        <v>53</v>
      </c>
      <c r="H610" s="5">
        <v>86</v>
      </c>
      <c r="I610" s="1" t="s">
        <v>33</v>
      </c>
      <c r="J610" s="3">
        <v>4</v>
      </c>
      <c r="K610" s="3">
        <v>3</v>
      </c>
    </row>
    <row r="611" spans="2:11" ht="14.5" x14ac:dyDescent="0.35">
      <c r="B611" s="1" t="s">
        <v>32</v>
      </c>
      <c r="C611" s="1" t="s">
        <v>161</v>
      </c>
      <c r="D611" s="1" t="s">
        <v>162</v>
      </c>
      <c r="E611" s="3">
        <v>2010</v>
      </c>
      <c r="F611" s="11">
        <v>4.5999999999999996</v>
      </c>
      <c r="G611" s="12">
        <v>112</v>
      </c>
      <c r="H611" s="5">
        <v>87.02</v>
      </c>
      <c r="I611" s="1" t="s">
        <v>33</v>
      </c>
      <c r="J611" s="3">
        <v>4</v>
      </c>
      <c r="K611" s="3">
        <v>3</v>
      </c>
    </row>
    <row r="612" spans="2:11" ht="14.5" x14ac:dyDescent="0.35">
      <c r="B612" s="1" t="s">
        <v>32</v>
      </c>
      <c r="C612" s="1" t="s">
        <v>30</v>
      </c>
      <c r="D612" s="1" t="s">
        <v>315</v>
      </c>
      <c r="E612" s="3">
        <v>2000</v>
      </c>
      <c r="F612" s="11">
        <v>4.3</v>
      </c>
      <c r="G612" s="12">
        <v>202</v>
      </c>
      <c r="H612" s="5">
        <v>88</v>
      </c>
      <c r="I612" s="1" t="s">
        <v>33</v>
      </c>
      <c r="J612" s="3">
        <v>4</v>
      </c>
      <c r="K612" s="3">
        <v>3</v>
      </c>
    </row>
    <row r="613" spans="2:11" ht="20.5" customHeight="1" x14ac:dyDescent="0.35">
      <c r="B613" s="1" t="s">
        <v>32</v>
      </c>
      <c r="C613" s="1" t="s">
        <v>156</v>
      </c>
      <c r="D613" s="1" t="s">
        <v>157</v>
      </c>
      <c r="E613" s="3">
        <v>2013</v>
      </c>
      <c r="F613" s="11">
        <v>4.5999999999999996</v>
      </c>
      <c r="G613" s="12">
        <v>116</v>
      </c>
      <c r="H613" s="5">
        <v>89.17</v>
      </c>
      <c r="I613" s="1" t="s">
        <v>33</v>
      </c>
      <c r="J613" s="3">
        <v>4</v>
      </c>
      <c r="K613" s="3">
        <v>3</v>
      </c>
    </row>
    <row r="614" spans="2:11" ht="20.5" customHeight="1" x14ac:dyDescent="0.35">
      <c r="B614" s="1" t="s">
        <v>32</v>
      </c>
      <c r="C614" s="1" t="s">
        <v>146</v>
      </c>
      <c r="D614" s="1" t="s">
        <v>147</v>
      </c>
      <c r="E614" s="3">
        <v>2017</v>
      </c>
      <c r="F614" s="11">
        <v>4.4000000000000004</v>
      </c>
      <c r="G614" s="12">
        <v>106</v>
      </c>
      <c r="H614" s="5">
        <v>89.9</v>
      </c>
      <c r="I614" s="1" t="s">
        <v>33</v>
      </c>
      <c r="J614" s="3">
        <v>4</v>
      </c>
      <c r="K614" s="3">
        <v>3</v>
      </c>
    </row>
    <row r="615" spans="2:11" ht="20.5" customHeight="1" x14ac:dyDescent="0.35">
      <c r="B615" s="1" t="s">
        <v>32</v>
      </c>
      <c r="C615" s="1" t="s">
        <v>286</v>
      </c>
      <c r="D615" s="1" t="s">
        <v>94</v>
      </c>
      <c r="E615" s="3">
        <v>2012</v>
      </c>
      <c r="F615" s="11">
        <v>4.4000000000000004</v>
      </c>
      <c r="G615" s="12">
        <v>695</v>
      </c>
      <c r="H615" s="5">
        <v>90</v>
      </c>
      <c r="I615" s="1" t="s">
        <v>33</v>
      </c>
      <c r="J615" s="3">
        <v>4</v>
      </c>
      <c r="K615" s="3">
        <v>3</v>
      </c>
    </row>
    <row r="616" spans="2:11" ht="20.5" customHeight="1" x14ac:dyDescent="0.35">
      <c r="B616" s="1" t="s">
        <v>32</v>
      </c>
      <c r="C616" s="1" t="s">
        <v>286</v>
      </c>
      <c r="D616" s="1" t="s">
        <v>94</v>
      </c>
      <c r="E616" s="3">
        <v>2011</v>
      </c>
      <c r="F616" s="11">
        <v>4.4000000000000004</v>
      </c>
      <c r="G616" s="12">
        <v>809</v>
      </c>
      <c r="H616" s="5">
        <v>90</v>
      </c>
      <c r="I616" s="1" t="s">
        <v>33</v>
      </c>
      <c r="J616" s="3">
        <v>4</v>
      </c>
      <c r="K616" s="3">
        <v>3</v>
      </c>
    </row>
    <row r="617" spans="2:11" ht="20.5" customHeight="1" x14ac:dyDescent="0.35">
      <c r="B617" s="1" t="s">
        <v>32</v>
      </c>
      <c r="C617" s="1" t="s">
        <v>30</v>
      </c>
      <c r="D617" s="1" t="s">
        <v>315</v>
      </c>
      <c r="E617" s="3">
        <v>2003</v>
      </c>
      <c r="F617" s="11">
        <v>4.3</v>
      </c>
      <c r="G617" s="12">
        <v>99</v>
      </c>
      <c r="H617" s="5">
        <v>90.6</v>
      </c>
      <c r="I617" s="1" t="s">
        <v>33</v>
      </c>
      <c r="J617" s="3">
        <v>4</v>
      </c>
      <c r="K617" s="3">
        <v>3</v>
      </c>
    </row>
    <row r="618" spans="2:11" ht="20.5" customHeight="1" x14ac:dyDescent="0.35">
      <c r="B618" s="1" t="s">
        <v>32</v>
      </c>
      <c r="C618" s="1" t="s">
        <v>286</v>
      </c>
      <c r="D618" s="1" t="s">
        <v>94</v>
      </c>
      <c r="E618" s="3">
        <v>1999</v>
      </c>
      <c r="F618" s="11">
        <v>4.4000000000000004</v>
      </c>
      <c r="G618" s="12">
        <v>85</v>
      </c>
      <c r="H618" s="5">
        <v>95</v>
      </c>
      <c r="I618" s="1" t="s">
        <v>33</v>
      </c>
      <c r="J618" s="3">
        <v>4</v>
      </c>
      <c r="K618" s="3">
        <v>3</v>
      </c>
    </row>
    <row r="619" spans="2:11" ht="20.5" customHeight="1" x14ac:dyDescent="0.35">
      <c r="B619" s="1" t="s">
        <v>32</v>
      </c>
      <c r="C619" s="1" t="s">
        <v>80</v>
      </c>
      <c r="D619" s="1" t="s">
        <v>384</v>
      </c>
      <c r="E619" s="3">
        <v>2015</v>
      </c>
      <c r="F619" s="11">
        <v>4.4000000000000004</v>
      </c>
      <c r="G619" s="12">
        <v>100</v>
      </c>
      <c r="H619" s="5">
        <v>95</v>
      </c>
      <c r="I619" s="1" t="s">
        <v>33</v>
      </c>
      <c r="J619" s="3">
        <v>4</v>
      </c>
      <c r="K619" s="3">
        <v>3</v>
      </c>
    </row>
    <row r="620" spans="2:11" ht="20.5" customHeight="1" x14ac:dyDescent="0.35">
      <c r="B620" s="1" t="s">
        <v>32</v>
      </c>
      <c r="C620" s="1" t="s">
        <v>286</v>
      </c>
      <c r="D620" s="1" t="s">
        <v>94</v>
      </c>
      <c r="E620" s="3">
        <v>2003</v>
      </c>
      <c r="F620" s="11">
        <v>4.5</v>
      </c>
      <c r="G620" s="12">
        <v>196</v>
      </c>
      <c r="H620" s="5">
        <v>95</v>
      </c>
      <c r="I620" s="1" t="s">
        <v>33</v>
      </c>
      <c r="J620" s="3">
        <v>4</v>
      </c>
      <c r="K620" s="3">
        <v>3</v>
      </c>
    </row>
    <row r="621" spans="2:11" ht="14.5" x14ac:dyDescent="0.35">
      <c r="B621" s="1" t="s">
        <v>32</v>
      </c>
      <c r="C621" s="1" t="s">
        <v>286</v>
      </c>
      <c r="D621" s="1" t="s">
        <v>94</v>
      </c>
      <c r="E621" s="3">
        <v>2006</v>
      </c>
      <c r="F621" s="11">
        <v>4.3</v>
      </c>
      <c r="G621" s="12">
        <v>527</v>
      </c>
      <c r="H621" s="5">
        <v>95</v>
      </c>
      <c r="I621" s="1" t="s">
        <v>33</v>
      </c>
      <c r="J621" s="3">
        <v>4</v>
      </c>
      <c r="K621" s="3">
        <v>3</v>
      </c>
    </row>
    <row r="622" spans="2:11" ht="20.5" customHeight="1" x14ac:dyDescent="0.35">
      <c r="B622" s="1" t="s">
        <v>32</v>
      </c>
      <c r="C622" s="1" t="s">
        <v>286</v>
      </c>
      <c r="D622" s="1" t="s">
        <v>94</v>
      </c>
      <c r="E622" s="3">
        <v>2008</v>
      </c>
      <c r="F622" s="11">
        <v>4.3</v>
      </c>
      <c r="G622" s="12">
        <v>592</v>
      </c>
      <c r="H622" s="5">
        <v>95</v>
      </c>
      <c r="I622" s="1" t="s">
        <v>33</v>
      </c>
      <c r="J622" s="3">
        <v>4</v>
      </c>
      <c r="K622" s="3">
        <v>3</v>
      </c>
    </row>
    <row r="623" spans="2:11" ht="20.5" customHeight="1" x14ac:dyDescent="0.35">
      <c r="B623" s="1" t="s">
        <v>32</v>
      </c>
      <c r="C623" s="1" t="s">
        <v>286</v>
      </c>
      <c r="D623" s="1" t="s">
        <v>94</v>
      </c>
      <c r="E623" s="3">
        <v>2007</v>
      </c>
      <c r="F623" s="11">
        <v>4.4000000000000004</v>
      </c>
      <c r="G623" s="12">
        <v>624</v>
      </c>
      <c r="H623" s="5">
        <v>95</v>
      </c>
      <c r="I623" s="1" t="s">
        <v>33</v>
      </c>
      <c r="J623" s="3">
        <v>4</v>
      </c>
      <c r="K623" s="3">
        <v>3</v>
      </c>
    </row>
    <row r="624" spans="2:11" ht="20.5" customHeight="1" x14ac:dyDescent="0.35">
      <c r="B624" s="1" t="s">
        <v>32</v>
      </c>
      <c r="C624" s="1" t="s">
        <v>286</v>
      </c>
      <c r="D624" s="1" t="s">
        <v>94</v>
      </c>
      <c r="E624" s="3">
        <v>2009</v>
      </c>
      <c r="F624" s="11">
        <v>4.3</v>
      </c>
      <c r="G624" s="12">
        <v>723</v>
      </c>
      <c r="H624" s="5">
        <v>95</v>
      </c>
      <c r="I624" s="1" t="s">
        <v>33</v>
      </c>
      <c r="J624" s="3">
        <v>4</v>
      </c>
      <c r="K624" s="3">
        <v>3</v>
      </c>
    </row>
    <row r="625" spans="2:11" ht="20.5" customHeight="1" x14ac:dyDescent="0.35">
      <c r="B625" s="1" t="s">
        <v>32</v>
      </c>
      <c r="C625" s="1" t="s">
        <v>30</v>
      </c>
      <c r="D625" s="1" t="s">
        <v>315</v>
      </c>
      <c r="E625" s="3">
        <v>2017</v>
      </c>
      <c r="F625" s="11">
        <v>4.3</v>
      </c>
      <c r="G625" s="12">
        <v>522</v>
      </c>
      <c r="H625" s="5">
        <v>99.9</v>
      </c>
      <c r="I625" s="1" t="s">
        <v>33</v>
      </c>
      <c r="J625" s="3">
        <v>4</v>
      </c>
      <c r="K625" s="3">
        <v>3</v>
      </c>
    </row>
    <row r="626" spans="2:11" ht="20.5" customHeight="1" x14ac:dyDescent="0.35">
      <c r="B626" s="1" t="s">
        <v>32</v>
      </c>
      <c r="C626" s="1" t="s">
        <v>286</v>
      </c>
      <c r="D626" s="1" t="s">
        <v>94</v>
      </c>
      <c r="E626" s="3">
        <v>2000</v>
      </c>
      <c r="F626" s="11">
        <v>4.3</v>
      </c>
      <c r="G626" s="12">
        <v>111</v>
      </c>
      <c r="H626" s="5">
        <v>100</v>
      </c>
      <c r="I626" s="1" t="s">
        <v>33</v>
      </c>
      <c r="J626" s="3">
        <v>4</v>
      </c>
      <c r="K626" s="3">
        <v>3</v>
      </c>
    </row>
    <row r="627" spans="2:11" ht="20.5" customHeight="1" x14ac:dyDescent="0.35">
      <c r="B627" s="1" t="s">
        <v>32</v>
      </c>
      <c r="C627" s="1" t="s">
        <v>88</v>
      </c>
      <c r="D627" s="1" t="s">
        <v>307</v>
      </c>
      <c r="E627" s="3">
        <v>2006</v>
      </c>
      <c r="F627" s="11">
        <v>4.3</v>
      </c>
      <c r="G627" s="12">
        <v>192</v>
      </c>
      <c r="H627" s="5">
        <v>110</v>
      </c>
      <c r="I627" s="1" t="s">
        <v>33</v>
      </c>
      <c r="J627" s="3">
        <v>4</v>
      </c>
      <c r="K627" s="3">
        <v>3</v>
      </c>
    </row>
    <row r="628" spans="2:11" ht="20.5" customHeight="1" x14ac:dyDescent="0.35">
      <c r="B628" s="1" t="s">
        <v>32</v>
      </c>
      <c r="C628" s="1" t="s">
        <v>286</v>
      </c>
      <c r="D628" s="1" t="s">
        <v>94</v>
      </c>
      <c r="E628" s="3">
        <v>2005</v>
      </c>
      <c r="F628" s="11">
        <v>4.3</v>
      </c>
      <c r="G628" s="12">
        <v>375</v>
      </c>
      <c r="H628" s="5">
        <v>110</v>
      </c>
      <c r="I628" s="1" t="s">
        <v>33</v>
      </c>
      <c r="J628" s="3">
        <v>4</v>
      </c>
      <c r="K628" s="3">
        <v>3</v>
      </c>
    </row>
    <row r="629" spans="2:11" ht="20.5" customHeight="1" x14ac:dyDescent="0.35">
      <c r="B629" s="1" t="s">
        <v>32</v>
      </c>
      <c r="C629" s="1" t="s">
        <v>88</v>
      </c>
      <c r="D629" s="1" t="s">
        <v>89</v>
      </c>
      <c r="E629" s="3">
        <v>2013</v>
      </c>
      <c r="F629" s="11">
        <v>4.5</v>
      </c>
      <c r="G629" s="12">
        <v>32</v>
      </c>
      <c r="H629" s="5">
        <v>113.2</v>
      </c>
      <c r="I629" s="1" t="s">
        <v>33</v>
      </c>
      <c r="J629" s="3">
        <v>4</v>
      </c>
      <c r="K629" s="3">
        <v>3</v>
      </c>
    </row>
    <row r="630" spans="2:11" ht="20.5" customHeight="1" x14ac:dyDescent="0.35">
      <c r="B630" s="1" t="s">
        <v>32</v>
      </c>
      <c r="C630" s="1" t="s">
        <v>88</v>
      </c>
      <c r="D630" s="1" t="s">
        <v>307</v>
      </c>
      <c r="E630" s="3">
        <v>2008</v>
      </c>
      <c r="F630" s="11">
        <v>4.4000000000000004</v>
      </c>
      <c r="G630" s="12">
        <v>220</v>
      </c>
      <c r="H630" s="5">
        <v>113.2</v>
      </c>
      <c r="I630" s="1" t="s">
        <v>33</v>
      </c>
      <c r="J630" s="3">
        <v>4</v>
      </c>
      <c r="K630" s="3">
        <v>3</v>
      </c>
    </row>
    <row r="631" spans="2:11" ht="20.5" customHeight="1" x14ac:dyDescent="0.35">
      <c r="B631" s="1" t="s">
        <v>32</v>
      </c>
      <c r="C631" s="1" t="s">
        <v>88</v>
      </c>
      <c r="D631" s="1" t="s">
        <v>307</v>
      </c>
      <c r="E631" s="3">
        <v>2013</v>
      </c>
      <c r="F631" s="11">
        <v>4.3</v>
      </c>
      <c r="G631" s="12">
        <v>189</v>
      </c>
      <c r="H631" s="5">
        <v>114.6</v>
      </c>
      <c r="I631" s="1" t="s">
        <v>33</v>
      </c>
      <c r="J631" s="3">
        <v>4</v>
      </c>
      <c r="K631" s="3">
        <v>3</v>
      </c>
    </row>
    <row r="632" spans="2:11" ht="20.5" customHeight="1" x14ac:dyDescent="0.35">
      <c r="B632" s="1" t="s">
        <v>32</v>
      </c>
      <c r="C632" s="1" t="s">
        <v>88</v>
      </c>
      <c r="D632" s="1" t="s">
        <v>89</v>
      </c>
      <c r="E632" s="3">
        <v>2012</v>
      </c>
      <c r="F632" s="11">
        <v>4.5</v>
      </c>
      <c r="G632" s="12">
        <v>60</v>
      </c>
      <c r="H632" s="5">
        <v>115.85</v>
      </c>
      <c r="I632" s="1" t="s">
        <v>33</v>
      </c>
      <c r="J632" s="3">
        <v>4</v>
      </c>
      <c r="K632" s="3">
        <v>3</v>
      </c>
    </row>
    <row r="633" spans="2:11" ht="20.5" customHeight="1" x14ac:dyDescent="0.35">
      <c r="B633" s="1" t="s">
        <v>32</v>
      </c>
      <c r="C633" s="1" t="s">
        <v>80</v>
      </c>
      <c r="D633" s="1" t="s">
        <v>384</v>
      </c>
      <c r="E633" s="3">
        <v>2014</v>
      </c>
      <c r="F633" s="11">
        <v>4.4000000000000004</v>
      </c>
      <c r="G633" s="12">
        <v>114</v>
      </c>
      <c r="H633" s="5">
        <v>116</v>
      </c>
      <c r="I633" s="1" t="s">
        <v>33</v>
      </c>
      <c r="J633" s="3">
        <v>4</v>
      </c>
      <c r="K633" s="3">
        <v>3</v>
      </c>
    </row>
    <row r="634" spans="2:11" ht="20.5" customHeight="1" x14ac:dyDescent="0.35">
      <c r="B634" s="1" t="s">
        <v>32</v>
      </c>
      <c r="C634" s="1" t="s">
        <v>88</v>
      </c>
      <c r="D634" s="1" t="s">
        <v>307</v>
      </c>
      <c r="E634" s="3">
        <v>2005</v>
      </c>
      <c r="F634" s="11">
        <v>4.3</v>
      </c>
      <c r="G634" s="12">
        <v>461</v>
      </c>
      <c r="H634" s="5">
        <v>116.05</v>
      </c>
      <c r="I634" s="1" t="s">
        <v>33</v>
      </c>
      <c r="J634" s="3">
        <v>4</v>
      </c>
      <c r="K634" s="3">
        <v>3</v>
      </c>
    </row>
    <row r="635" spans="2:11" ht="20.5" customHeight="1" x14ac:dyDescent="0.35">
      <c r="B635" s="1" t="s">
        <v>32</v>
      </c>
      <c r="C635" s="1" t="s">
        <v>88</v>
      </c>
      <c r="D635" s="1" t="s">
        <v>307</v>
      </c>
      <c r="E635" s="3">
        <v>2012</v>
      </c>
      <c r="F635" s="11">
        <v>4.3</v>
      </c>
      <c r="G635" s="12">
        <v>178</v>
      </c>
      <c r="H635" s="5">
        <v>117.3</v>
      </c>
      <c r="I635" s="1" t="s">
        <v>33</v>
      </c>
      <c r="J635" s="3">
        <v>4</v>
      </c>
      <c r="K635" s="3">
        <v>3</v>
      </c>
    </row>
    <row r="636" spans="2:11" ht="20.5" customHeight="1" x14ac:dyDescent="0.35">
      <c r="B636" s="1" t="s">
        <v>32</v>
      </c>
      <c r="C636" s="1" t="s">
        <v>608</v>
      </c>
      <c r="D636" s="1" t="s">
        <v>609</v>
      </c>
      <c r="E636" s="3">
        <v>1997</v>
      </c>
      <c r="F636" s="11">
        <v>4.3</v>
      </c>
      <c r="G636" s="12">
        <v>102</v>
      </c>
      <c r="H636" s="5">
        <v>119.95</v>
      </c>
      <c r="I636" s="1" t="s">
        <v>33</v>
      </c>
      <c r="J636" s="3">
        <v>4</v>
      </c>
      <c r="K636" s="3">
        <v>3</v>
      </c>
    </row>
    <row r="637" spans="2:11" ht="20.5" customHeight="1" x14ac:dyDescent="0.35">
      <c r="B637" s="1" t="s">
        <v>32</v>
      </c>
      <c r="C637" s="1" t="s">
        <v>88</v>
      </c>
      <c r="D637" s="1" t="s">
        <v>89</v>
      </c>
      <c r="E637" s="3">
        <v>2011</v>
      </c>
      <c r="F637" s="11">
        <v>4.4000000000000004</v>
      </c>
      <c r="G637" s="12">
        <v>74</v>
      </c>
      <c r="H637" s="5">
        <v>126.5</v>
      </c>
      <c r="I637" s="1" t="s">
        <v>33</v>
      </c>
      <c r="J637" s="3">
        <v>4</v>
      </c>
      <c r="K637" s="3">
        <v>3</v>
      </c>
    </row>
    <row r="638" spans="2:11" ht="20.5" customHeight="1" x14ac:dyDescent="0.35">
      <c r="B638" s="1" t="s">
        <v>32</v>
      </c>
      <c r="C638" s="1" t="s">
        <v>88</v>
      </c>
      <c r="D638" s="1" t="s">
        <v>307</v>
      </c>
      <c r="E638" s="3">
        <v>2010</v>
      </c>
      <c r="F638" s="11">
        <v>4.3</v>
      </c>
      <c r="G638" s="12">
        <v>218</v>
      </c>
      <c r="H638" s="5">
        <v>127.2</v>
      </c>
      <c r="I638" s="1" t="s">
        <v>33</v>
      </c>
      <c r="J638" s="3">
        <v>4</v>
      </c>
      <c r="K638" s="3">
        <v>3</v>
      </c>
    </row>
    <row r="639" spans="2:11" ht="20.5" customHeight="1" x14ac:dyDescent="0.35">
      <c r="B639" s="1" t="s">
        <v>32</v>
      </c>
      <c r="C639" s="1" t="s">
        <v>88</v>
      </c>
      <c r="D639" s="1" t="s">
        <v>307</v>
      </c>
      <c r="E639" s="3">
        <v>2003</v>
      </c>
      <c r="F639" s="11">
        <v>4.3</v>
      </c>
      <c r="G639" s="12">
        <v>135</v>
      </c>
      <c r="H639" s="5">
        <v>130.5</v>
      </c>
      <c r="I639" s="1" t="s">
        <v>33</v>
      </c>
      <c r="J639" s="3">
        <v>4</v>
      </c>
      <c r="K639" s="3">
        <v>3</v>
      </c>
    </row>
    <row r="640" spans="2:11" ht="20.5" customHeight="1" x14ac:dyDescent="0.35">
      <c r="B640" s="1" t="s">
        <v>32</v>
      </c>
      <c r="C640" s="1" t="s">
        <v>88</v>
      </c>
      <c r="D640" s="1" t="s">
        <v>89</v>
      </c>
      <c r="E640" s="3">
        <v>2010</v>
      </c>
      <c r="F640" s="11">
        <v>4.5</v>
      </c>
      <c r="G640" s="12">
        <v>113</v>
      </c>
      <c r="H640" s="5">
        <v>131.85</v>
      </c>
      <c r="I640" s="1" t="s">
        <v>33</v>
      </c>
      <c r="J640" s="3">
        <v>4</v>
      </c>
      <c r="K640" s="3">
        <v>3</v>
      </c>
    </row>
    <row r="641" spans="2:11" ht="20.5" customHeight="1" x14ac:dyDescent="0.35">
      <c r="B641" s="1" t="s">
        <v>32</v>
      </c>
      <c r="C641" s="1" t="s">
        <v>88</v>
      </c>
      <c r="D641" s="1" t="s">
        <v>89</v>
      </c>
      <c r="E641" s="3">
        <v>2009</v>
      </c>
      <c r="F641" s="11">
        <v>4.5</v>
      </c>
      <c r="G641" s="12">
        <v>141</v>
      </c>
      <c r="H641" s="5">
        <v>139.30000000000001</v>
      </c>
      <c r="I641" s="1" t="s">
        <v>33</v>
      </c>
      <c r="J641" s="3">
        <v>4</v>
      </c>
      <c r="K641" s="3">
        <v>3</v>
      </c>
    </row>
    <row r="642" spans="2:11" ht="20.5" customHeight="1" x14ac:dyDescent="0.35">
      <c r="B642" s="1" t="s">
        <v>32</v>
      </c>
      <c r="C642" s="1" t="s">
        <v>286</v>
      </c>
      <c r="D642" s="1" t="s">
        <v>94</v>
      </c>
      <c r="E642" s="3">
        <v>2015</v>
      </c>
      <c r="F642" s="11">
        <v>4.5</v>
      </c>
      <c r="G642" s="12">
        <v>955</v>
      </c>
      <c r="H642" s="5">
        <v>146.94999999999999</v>
      </c>
      <c r="I642" s="1" t="s">
        <v>33</v>
      </c>
      <c r="J642" s="3">
        <v>4</v>
      </c>
      <c r="K642" s="3">
        <v>3</v>
      </c>
    </row>
    <row r="643" spans="2:11" ht="20.5" customHeight="1" x14ac:dyDescent="0.35">
      <c r="B643" s="1" t="s">
        <v>32</v>
      </c>
      <c r="C643" s="1" t="s">
        <v>140</v>
      </c>
      <c r="D643" s="1" t="s">
        <v>141</v>
      </c>
      <c r="E643" s="3">
        <v>2001</v>
      </c>
      <c r="F643" s="11">
        <v>4.3</v>
      </c>
      <c r="G643" s="12">
        <v>60</v>
      </c>
      <c r="H643" s="5">
        <v>150</v>
      </c>
      <c r="I643" s="1" t="s">
        <v>33</v>
      </c>
      <c r="J643" s="3">
        <v>4</v>
      </c>
      <c r="K643" s="3">
        <v>3</v>
      </c>
    </row>
    <row r="644" spans="2:11" ht="20.5" customHeight="1" x14ac:dyDescent="0.35">
      <c r="B644" s="1" t="s">
        <v>32</v>
      </c>
      <c r="C644" s="1" t="s">
        <v>140</v>
      </c>
      <c r="D644" s="1" t="s">
        <v>141</v>
      </c>
      <c r="E644" s="3">
        <v>2004</v>
      </c>
      <c r="F644" s="11">
        <v>4.5999999999999996</v>
      </c>
      <c r="G644" s="12">
        <v>202</v>
      </c>
      <c r="H644" s="5">
        <v>150</v>
      </c>
      <c r="I644" s="1" t="s">
        <v>33</v>
      </c>
      <c r="J644" s="3">
        <v>4</v>
      </c>
      <c r="K644" s="3">
        <v>3</v>
      </c>
    </row>
    <row r="645" spans="2:11" ht="20.5" customHeight="1" x14ac:dyDescent="0.35">
      <c r="B645" s="1" t="s">
        <v>32</v>
      </c>
      <c r="C645" s="1" t="s">
        <v>88</v>
      </c>
      <c r="D645" s="1" t="s">
        <v>89</v>
      </c>
      <c r="E645" s="3">
        <v>2008</v>
      </c>
      <c r="F645" s="11">
        <v>4.4000000000000004</v>
      </c>
      <c r="G645" s="12">
        <v>80</v>
      </c>
      <c r="H645" s="5">
        <v>152.6</v>
      </c>
      <c r="I645" s="1" t="s">
        <v>33</v>
      </c>
      <c r="J645" s="3">
        <v>4</v>
      </c>
      <c r="K645" s="3">
        <v>3</v>
      </c>
    </row>
    <row r="646" spans="2:11" ht="20.5" customHeight="1" x14ac:dyDescent="0.35">
      <c r="B646" s="1" t="s">
        <v>32</v>
      </c>
      <c r="C646" s="1" t="s">
        <v>88</v>
      </c>
      <c r="D646" s="1" t="s">
        <v>307</v>
      </c>
      <c r="E646" s="3">
        <v>2007</v>
      </c>
      <c r="F646" s="11">
        <v>4.4000000000000004</v>
      </c>
      <c r="G646" s="12">
        <v>177</v>
      </c>
      <c r="H646" s="5">
        <v>154.37</v>
      </c>
      <c r="I646" s="1" t="s">
        <v>33</v>
      </c>
      <c r="J646" s="3">
        <v>4</v>
      </c>
      <c r="K646" s="3">
        <v>3</v>
      </c>
    </row>
    <row r="647" spans="2:11" ht="20.5" customHeight="1" x14ac:dyDescent="0.35">
      <c r="B647" s="1" t="s">
        <v>32</v>
      </c>
      <c r="C647" s="1" t="s">
        <v>243</v>
      </c>
      <c r="D647" s="1" t="s">
        <v>244</v>
      </c>
      <c r="E647" s="3">
        <v>2013</v>
      </c>
      <c r="F647" s="11">
        <v>4.4000000000000004</v>
      </c>
      <c r="G647" s="12">
        <v>59</v>
      </c>
      <c r="H647" s="5">
        <v>158.88</v>
      </c>
      <c r="I647" s="1" t="s">
        <v>33</v>
      </c>
      <c r="J647" s="3">
        <v>4</v>
      </c>
      <c r="K647" s="3">
        <v>3</v>
      </c>
    </row>
    <row r="648" spans="2:11" ht="20.5" customHeight="1" x14ac:dyDescent="0.35">
      <c r="B648" s="1" t="s">
        <v>32</v>
      </c>
      <c r="C648" s="1" t="s">
        <v>243</v>
      </c>
      <c r="D648" s="1" t="s">
        <v>620</v>
      </c>
      <c r="E648" s="3">
        <v>2014</v>
      </c>
      <c r="F648" s="11">
        <v>4.3</v>
      </c>
      <c r="G648" s="12">
        <v>99</v>
      </c>
      <c r="H648" s="5">
        <v>158.88</v>
      </c>
      <c r="I648" s="1" t="s">
        <v>33</v>
      </c>
      <c r="J648" s="3">
        <v>4</v>
      </c>
      <c r="K648" s="3">
        <v>3</v>
      </c>
    </row>
    <row r="649" spans="2:11" ht="20.5" customHeight="1" x14ac:dyDescent="0.35">
      <c r="B649" s="1" t="s">
        <v>32</v>
      </c>
      <c r="C649" s="1" t="s">
        <v>243</v>
      </c>
      <c r="D649" s="1" t="s">
        <v>244</v>
      </c>
      <c r="E649" s="3">
        <v>2014</v>
      </c>
      <c r="F649" s="11">
        <v>4.4000000000000004</v>
      </c>
      <c r="G649" s="12">
        <v>113</v>
      </c>
      <c r="H649" s="5">
        <v>158.88</v>
      </c>
      <c r="I649" s="1" t="s">
        <v>33</v>
      </c>
      <c r="J649" s="3">
        <v>4</v>
      </c>
      <c r="K649" s="3">
        <v>3</v>
      </c>
    </row>
    <row r="650" spans="2:11" ht="20.5" customHeight="1" x14ac:dyDescent="0.35">
      <c r="B650" s="1" t="s">
        <v>32</v>
      </c>
      <c r="C650" s="1" t="s">
        <v>88</v>
      </c>
      <c r="D650" s="1" t="s">
        <v>307</v>
      </c>
      <c r="E650" s="3">
        <v>2004</v>
      </c>
      <c r="F650" s="11">
        <v>4.3</v>
      </c>
      <c r="G650" s="12">
        <v>249</v>
      </c>
      <c r="H650" s="5">
        <v>162.5</v>
      </c>
      <c r="I650" s="1" t="s">
        <v>33</v>
      </c>
      <c r="J650" s="3">
        <v>4</v>
      </c>
      <c r="K650" s="3">
        <v>3</v>
      </c>
    </row>
    <row r="651" spans="2:11" ht="20.5" customHeight="1" x14ac:dyDescent="0.35">
      <c r="B651" s="1" t="s">
        <v>32</v>
      </c>
      <c r="C651" s="1" t="s">
        <v>88</v>
      </c>
      <c r="D651" s="1" t="s">
        <v>89</v>
      </c>
      <c r="E651" s="3">
        <v>2007</v>
      </c>
      <c r="F651" s="11">
        <v>4.4000000000000004</v>
      </c>
      <c r="G651" s="12">
        <v>112</v>
      </c>
      <c r="H651" s="5">
        <v>165.85</v>
      </c>
      <c r="I651" s="1" t="s">
        <v>33</v>
      </c>
      <c r="J651" s="3">
        <v>4</v>
      </c>
      <c r="K651" s="3">
        <v>3</v>
      </c>
    </row>
    <row r="652" spans="2:11" ht="20.5" customHeight="1" x14ac:dyDescent="0.35">
      <c r="B652" s="1" t="s">
        <v>32</v>
      </c>
      <c r="C652" s="1" t="s">
        <v>30</v>
      </c>
      <c r="D652" s="1" t="s">
        <v>315</v>
      </c>
      <c r="E652" s="3">
        <v>1997</v>
      </c>
      <c r="F652" s="11">
        <v>4.3</v>
      </c>
      <c r="G652" s="12">
        <v>60</v>
      </c>
      <c r="H652" s="5">
        <v>170</v>
      </c>
      <c r="I652" s="1" t="s">
        <v>33</v>
      </c>
      <c r="J652" s="3">
        <v>4</v>
      </c>
      <c r="K652" s="3">
        <v>3</v>
      </c>
    </row>
    <row r="653" spans="2:11" ht="20.5" customHeight="1" x14ac:dyDescent="0.35">
      <c r="B653" s="1" t="s">
        <v>32</v>
      </c>
      <c r="C653" s="1" t="s">
        <v>286</v>
      </c>
      <c r="D653" s="1" t="s">
        <v>94</v>
      </c>
      <c r="E653" s="3">
        <v>2014</v>
      </c>
      <c r="F653" s="11">
        <v>4.4000000000000004</v>
      </c>
      <c r="G653" s="12">
        <v>1104</v>
      </c>
      <c r="H653" s="5">
        <v>175.5</v>
      </c>
      <c r="I653" s="1" t="s">
        <v>33</v>
      </c>
      <c r="J653" s="3">
        <v>4</v>
      </c>
      <c r="K653" s="3">
        <v>3</v>
      </c>
    </row>
    <row r="654" spans="2:11" ht="20.5" customHeight="1" x14ac:dyDescent="0.35">
      <c r="B654" s="1" t="s">
        <v>32</v>
      </c>
      <c r="C654" s="1" t="s">
        <v>88</v>
      </c>
      <c r="D654" s="1" t="s">
        <v>307</v>
      </c>
      <c r="E654" s="3">
        <v>2002</v>
      </c>
      <c r="F654" s="11">
        <v>4.3</v>
      </c>
      <c r="G654" s="12">
        <v>70</v>
      </c>
      <c r="H654" s="5">
        <v>177.45</v>
      </c>
      <c r="I654" s="1" t="s">
        <v>33</v>
      </c>
      <c r="J654" s="3">
        <v>4</v>
      </c>
      <c r="K654" s="3">
        <v>3</v>
      </c>
    </row>
    <row r="655" spans="2:11" ht="20.5" customHeight="1" x14ac:dyDescent="0.35">
      <c r="B655" s="1" t="s">
        <v>32</v>
      </c>
      <c r="C655" s="1" t="s">
        <v>243</v>
      </c>
      <c r="D655" s="1" t="s">
        <v>620</v>
      </c>
      <c r="E655" s="3">
        <v>2017</v>
      </c>
      <c r="F655" s="11">
        <v>4.3</v>
      </c>
      <c r="G655" s="12">
        <v>35</v>
      </c>
      <c r="H655" s="5">
        <v>180</v>
      </c>
      <c r="I655" s="1" t="s">
        <v>33</v>
      </c>
      <c r="J655" s="3">
        <v>4</v>
      </c>
      <c r="K655" s="3">
        <v>3</v>
      </c>
    </row>
    <row r="656" spans="2:11" ht="20.5" customHeight="1" x14ac:dyDescent="0.35">
      <c r="B656" s="1" t="s">
        <v>32</v>
      </c>
      <c r="C656" s="1" t="s">
        <v>88</v>
      </c>
      <c r="D656" s="1" t="s">
        <v>89</v>
      </c>
      <c r="E656" s="3">
        <v>2006</v>
      </c>
      <c r="F656" s="11">
        <v>4.7</v>
      </c>
      <c r="G656" s="12">
        <v>65</v>
      </c>
      <c r="H656" s="5">
        <v>182.9</v>
      </c>
      <c r="I656" s="1" t="s">
        <v>33</v>
      </c>
      <c r="J656" s="3">
        <v>4</v>
      </c>
      <c r="K656" s="3">
        <v>3</v>
      </c>
    </row>
    <row r="657" spans="2:11" ht="20.5" customHeight="1" x14ac:dyDescent="0.35">
      <c r="B657" s="1" t="s">
        <v>32</v>
      </c>
      <c r="C657" s="1" t="s">
        <v>243</v>
      </c>
      <c r="D657" s="1" t="s">
        <v>620</v>
      </c>
      <c r="E657" s="3">
        <v>2015</v>
      </c>
      <c r="F657" s="11">
        <v>4.4000000000000004</v>
      </c>
      <c r="G657" s="12">
        <v>98</v>
      </c>
      <c r="H657" s="5">
        <v>189</v>
      </c>
      <c r="I657" s="1" t="s">
        <v>33</v>
      </c>
      <c r="J657" s="3">
        <v>4</v>
      </c>
      <c r="K657" s="3">
        <v>3</v>
      </c>
    </row>
    <row r="658" spans="2:11" ht="20.5" customHeight="1" x14ac:dyDescent="0.35">
      <c r="B658" s="1" t="s">
        <v>32</v>
      </c>
      <c r="C658" s="1" t="s">
        <v>80</v>
      </c>
      <c r="D658" s="1" t="s">
        <v>384</v>
      </c>
      <c r="E658" s="3">
        <v>2002</v>
      </c>
      <c r="F658" s="11">
        <v>4.3</v>
      </c>
      <c r="G658" s="12">
        <v>49</v>
      </c>
      <c r="H658" s="5">
        <v>195.52</v>
      </c>
      <c r="I658" s="1" t="s">
        <v>33</v>
      </c>
      <c r="J658" s="3">
        <v>4</v>
      </c>
      <c r="K658" s="3">
        <v>3</v>
      </c>
    </row>
    <row r="659" spans="2:11" ht="20.5" customHeight="1" x14ac:dyDescent="0.35">
      <c r="B659" s="1" t="s">
        <v>32</v>
      </c>
      <c r="C659" s="1" t="s">
        <v>93</v>
      </c>
      <c r="D659" s="1" t="s">
        <v>100</v>
      </c>
      <c r="E659" s="3">
        <v>2007</v>
      </c>
      <c r="F659" s="11">
        <v>4.7</v>
      </c>
      <c r="G659" s="12">
        <v>51</v>
      </c>
      <c r="H659" s="5">
        <v>202.01</v>
      </c>
      <c r="I659" s="1" t="s">
        <v>21</v>
      </c>
      <c r="J659" s="3">
        <v>4</v>
      </c>
      <c r="K659" s="3">
        <v>3</v>
      </c>
    </row>
    <row r="660" spans="2:11" ht="20.5" customHeight="1" x14ac:dyDescent="0.35">
      <c r="B660" s="1" t="s">
        <v>32</v>
      </c>
      <c r="C660" s="1" t="s">
        <v>243</v>
      </c>
      <c r="D660" s="1" t="s">
        <v>244</v>
      </c>
      <c r="E660" s="3">
        <v>2016</v>
      </c>
      <c r="F660" s="11">
        <v>4.5999999999999996</v>
      </c>
      <c r="G660" s="12">
        <v>33</v>
      </c>
      <c r="H660" s="5">
        <v>205.95</v>
      </c>
      <c r="I660" s="1" t="s">
        <v>33</v>
      </c>
      <c r="J660" s="3">
        <v>4</v>
      </c>
      <c r="K660" s="3">
        <v>3</v>
      </c>
    </row>
    <row r="661" spans="2:11" ht="20.5" customHeight="1" x14ac:dyDescent="0.35">
      <c r="B661" s="1" t="s">
        <v>32</v>
      </c>
      <c r="C661" s="1" t="s">
        <v>93</v>
      </c>
      <c r="D661" s="1" t="s">
        <v>94</v>
      </c>
      <c r="E661" s="3">
        <v>2017</v>
      </c>
      <c r="F661" s="11">
        <v>4.4000000000000004</v>
      </c>
      <c r="G661" s="12">
        <v>45</v>
      </c>
      <c r="H661" s="5">
        <v>209.31</v>
      </c>
      <c r="I661" s="1" t="s">
        <v>33</v>
      </c>
      <c r="J661" s="3">
        <v>4</v>
      </c>
      <c r="K661" s="3">
        <v>3</v>
      </c>
    </row>
    <row r="662" spans="2:11" ht="20.5" customHeight="1" x14ac:dyDescent="0.35">
      <c r="B662" s="1" t="s">
        <v>32</v>
      </c>
      <c r="C662" s="1" t="s">
        <v>608</v>
      </c>
      <c r="D662" s="1" t="s">
        <v>609</v>
      </c>
      <c r="E662" s="3">
        <v>1996</v>
      </c>
      <c r="F662" s="11">
        <v>4.4000000000000004</v>
      </c>
      <c r="G662" s="12">
        <v>106</v>
      </c>
      <c r="H662" s="5">
        <v>217.2</v>
      </c>
      <c r="I662" s="1" t="s">
        <v>33</v>
      </c>
      <c r="J662" s="3">
        <v>4</v>
      </c>
      <c r="K662" s="3">
        <v>3</v>
      </c>
    </row>
    <row r="663" spans="2:11" ht="20.5" customHeight="1" x14ac:dyDescent="0.35">
      <c r="B663" s="1" t="s">
        <v>32</v>
      </c>
      <c r="C663" s="1" t="s">
        <v>93</v>
      </c>
      <c r="D663" s="1" t="s">
        <v>94</v>
      </c>
      <c r="E663" s="3">
        <v>2018</v>
      </c>
      <c r="F663" s="11">
        <v>4.5</v>
      </c>
      <c r="G663" s="12">
        <v>30</v>
      </c>
      <c r="H663" s="5">
        <v>225</v>
      </c>
      <c r="I663" s="1" t="s">
        <v>33</v>
      </c>
      <c r="J663" s="3">
        <v>4</v>
      </c>
      <c r="K663" s="3">
        <v>3</v>
      </c>
    </row>
    <row r="664" spans="2:11" ht="20.5" customHeight="1" x14ac:dyDescent="0.35">
      <c r="B664" s="1" t="s">
        <v>32</v>
      </c>
      <c r="C664" s="1" t="s">
        <v>156</v>
      </c>
      <c r="D664" s="1" t="s">
        <v>157</v>
      </c>
      <c r="E664" s="3">
        <v>2015</v>
      </c>
      <c r="F664" s="11">
        <v>4.5</v>
      </c>
      <c r="G664" s="12">
        <v>73</v>
      </c>
      <c r="H664" s="5">
        <v>234.98</v>
      </c>
      <c r="I664" s="1" t="s">
        <v>33</v>
      </c>
      <c r="J664" s="3">
        <v>4</v>
      </c>
      <c r="K664" s="3">
        <v>3</v>
      </c>
    </row>
    <row r="665" spans="2:11" ht="20.5" customHeight="1" x14ac:dyDescent="0.35">
      <c r="B665" s="1" t="s">
        <v>32</v>
      </c>
      <c r="C665" s="1" t="s">
        <v>30</v>
      </c>
      <c r="D665" s="1" t="s">
        <v>796</v>
      </c>
      <c r="E665" s="3">
        <v>2018</v>
      </c>
      <c r="F665" s="11">
        <v>4.4000000000000004</v>
      </c>
      <c r="G665" s="12">
        <v>31</v>
      </c>
      <c r="H665" s="5">
        <v>239.5</v>
      </c>
      <c r="I665" s="1" t="s">
        <v>33</v>
      </c>
      <c r="J665" s="3">
        <v>4</v>
      </c>
      <c r="K665" s="3">
        <v>3</v>
      </c>
    </row>
    <row r="666" spans="2:11" ht="20.5" customHeight="1" x14ac:dyDescent="0.35">
      <c r="B666" s="1" t="s">
        <v>32</v>
      </c>
      <c r="C666" s="1" t="s">
        <v>393</v>
      </c>
      <c r="D666" s="1" t="s">
        <v>394</v>
      </c>
      <c r="E666" s="3">
        <v>2007</v>
      </c>
      <c r="F666" s="11">
        <v>4.4000000000000004</v>
      </c>
      <c r="G666" s="12">
        <v>69</v>
      </c>
      <c r="H666" s="5">
        <v>241.4</v>
      </c>
      <c r="I666" s="1" t="s">
        <v>33</v>
      </c>
      <c r="J666" s="3">
        <v>4</v>
      </c>
      <c r="K666" s="3">
        <v>3</v>
      </c>
    </row>
    <row r="667" spans="2:11" ht="20.5" customHeight="1" x14ac:dyDescent="0.35">
      <c r="B667" s="1" t="s">
        <v>32</v>
      </c>
      <c r="C667" s="1" t="s">
        <v>80</v>
      </c>
      <c r="D667" s="1" t="s">
        <v>81</v>
      </c>
      <c r="E667" s="3">
        <v>2017</v>
      </c>
      <c r="F667" s="11">
        <v>4.5999999999999996</v>
      </c>
      <c r="G667" s="12">
        <v>51</v>
      </c>
      <c r="H667" s="5">
        <v>259.89999999999998</v>
      </c>
      <c r="I667" s="1" t="s">
        <v>33</v>
      </c>
      <c r="J667" s="3">
        <v>4</v>
      </c>
      <c r="K667" s="3">
        <v>3</v>
      </c>
    </row>
    <row r="668" spans="2:11" ht="20.5" customHeight="1" x14ac:dyDescent="0.35">
      <c r="B668" s="1" t="s">
        <v>32</v>
      </c>
      <c r="C668" s="1" t="s">
        <v>393</v>
      </c>
      <c r="D668" s="1" t="s">
        <v>394</v>
      </c>
      <c r="E668" s="3">
        <v>2005</v>
      </c>
      <c r="F668" s="11">
        <v>4.5</v>
      </c>
      <c r="G668" s="12">
        <v>59</v>
      </c>
      <c r="H668" s="5">
        <v>266.81</v>
      </c>
      <c r="I668" s="1" t="s">
        <v>33</v>
      </c>
      <c r="J668" s="3">
        <v>4</v>
      </c>
      <c r="K668" s="3">
        <v>3</v>
      </c>
    </row>
    <row r="669" spans="2:11" ht="20.5" customHeight="1" x14ac:dyDescent="0.35">
      <c r="B669" s="1" t="s">
        <v>32</v>
      </c>
      <c r="C669" s="1" t="s">
        <v>80</v>
      </c>
      <c r="D669" s="1" t="s">
        <v>81</v>
      </c>
      <c r="E669" s="3">
        <v>2016</v>
      </c>
      <c r="F669" s="11">
        <v>4.5999999999999996</v>
      </c>
      <c r="G669" s="12">
        <v>43</v>
      </c>
      <c r="H669" s="5">
        <v>270.44</v>
      </c>
      <c r="I669" s="1" t="s">
        <v>33</v>
      </c>
      <c r="J669" s="3">
        <v>4</v>
      </c>
      <c r="K669" s="3">
        <v>3</v>
      </c>
    </row>
    <row r="670" spans="2:11" ht="20.5" customHeight="1" x14ac:dyDescent="0.35">
      <c r="B670" s="1" t="s">
        <v>32</v>
      </c>
      <c r="C670" s="1" t="s">
        <v>140</v>
      </c>
      <c r="D670" s="1" t="s">
        <v>178</v>
      </c>
      <c r="E670" s="3">
        <v>2004</v>
      </c>
      <c r="F670" s="11">
        <v>4.5999999999999996</v>
      </c>
      <c r="G670" s="12">
        <v>79</v>
      </c>
      <c r="H670" s="5">
        <v>272</v>
      </c>
      <c r="I670" s="1" t="s">
        <v>33</v>
      </c>
      <c r="J670" s="3">
        <v>4</v>
      </c>
      <c r="K670" s="3">
        <v>3</v>
      </c>
    </row>
    <row r="671" spans="2:11" ht="20.5" customHeight="1" x14ac:dyDescent="0.35">
      <c r="B671" s="1" t="s">
        <v>32</v>
      </c>
      <c r="C671" s="1" t="s">
        <v>80</v>
      </c>
      <c r="D671" s="1" t="s">
        <v>262</v>
      </c>
      <c r="E671" s="3">
        <v>2016</v>
      </c>
      <c r="F671" s="11">
        <v>4.5999999999999996</v>
      </c>
      <c r="G671" s="12">
        <v>28</v>
      </c>
      <c r="H671" s="5">
        <v>299</v>
      </c>
      <c r="I671" s="1" t="s">
        <v>33</v>
      </c>
      <c r="J671" s="3">
        <v>4</v>
      </c>
      <c r="K671" s="3">
        <v>3</v>
      </c>
    </row>
    <row r="672" spans="2:11" ht="20.5" customHeight="1" x14ac:dyDescent="0.35">
      <c r="B672" s="1" t="s">
        <v>32</v>
      </c>
      <c r="C672" s="1" t="s">
        <v>80</v>
      </c>
      <c r="D672" s="1" t="s">
        <v>81</v>
      </c>
      <c r="E672" s="3">
        <v>2015</v>
      </c>
      <c r="F672" s="11">
        <v>4.7</v>
      </c>
      <c r="G672" s="12">
        <v>94</v>
      </c>
      <c r="H672" s="5">
        <v>299</v>
      </c>
      <c r="I672" s="1" t="s">
        <v>33</v>
      </c>
      <c r="J672" s="3">
        <v>4</v>
      </c>
      <c r="K672" s="3">
        <v>3</v>
      </c>
    </row>
    <row r="673" spans="2:11" ht="20.5" customHeight="1" x14ac:dyDescent="0.35">
      <c r="B673" s="1" t="s">
        <v>32</v>
      </c>
      <c r="C673" s="1" t="s">
        <v>30</v>
      </c>
      <c r="D673" s="1" t="s">
        <v>195</v>
      </c>
      <c r="E673" s="3">
        <v>2015</v>
      </c>
      <c r="F673" s="11">
        <v>4.5</v>
      </c>
      <c r="G673" s="12">
        <v>99</v>
      </c>
      <c r="H673" s="5">
        <v>302.5</v>
      </c>
      <c r="I673" s="1" t="s">
        <v>33</v>
      </c>
      <c r="J673" s="3">
        <v>4</v>
      </c>
      <c r="K673" s="3">
        <v>3</v>
      </c>
    </row>
    <row r="674" spans="2:11" ht="20.5" customHeight="1" x14ac:dyDescent="0.35">
      <c r="B674" s="1" t="s">
        <v>32</v>
      </c>
      <c r="C674" s="1" t="s">
        <v>146</v>
      </c>
      <c r="D674" s="1" t="s">
        <v>147</v>
      </c>
      <c r="E674" s="3">
        <v>2011</v>
      </c>
      <c r="F674" s="11">
        <v>4.5999999999999996</v>
      </c>
      <c r="G674" s="12">
        <v>139</v>
      </c>
      <c r="H674" s="5">
        <v>345</v>
      </c>
      <c r="I674" s="1" t="s">
        <v>33</v>
      </c>
      <c r="J674" s="3">
        <v>4</v>
      </c>
      <c r="K674" s="3">
        <v>3</v>
      </c>
    </row>
    <row r="675" spans="2:11" ht="20.5" customHeight="1" x14ac:dyDescent="0.35">
      <c r="B675" s="1" t="s">
        <v>32</v>
      </c>
      <c r="C675" s="1" t="s">
        <v>243</v>
      </c>
      <c r="D675" s="1" t="s">
        <v>620</v>
      </c>
      <c r="E675" s="3">
        <v>2012</v>
      </c>
      <c r="F675" s="11">
        <v>4.3</v>
      </c>
      <c r="G675" s="12">
        <v>46</v>
      </c>
      <c r="H675" s="5">
        <v>348.85</v>
      </c>
      <c r="I675" s="1" t="s">
        <v>33</v>
      </c>
      <c r="J675" s="3">
        <v>4</v>
      </c>
      <c r="K675" s="3">
        <v>3</v>
      </c>
    </row>
    <row r="676" spans="2:11" ht="20.5" customHeight="1" x14ac:dyDescent="0.35">
      <c r="B676" s="1" t="s">
        <v>32</v>
      </c>
      <c r="C676" s="1" t="s">
        <v>243</v>
      </c>
      <c r="D676" s="1" t="s">
        <v>620</v>
      </c>
      <c r="E676" s="3">
        <v>2011</v>
      </c>
      <c r="F676" s="11">
        <v>4.3</v>
      </c>
      <c r="G676" s="12">
        <v>56</v>
      </c>
      <c r="H676" s="5">
        <v>348.85</v>
      </c>
      <c r="I676" s="1" t="s">
        <v>33</v>
      </c>
      <c r="J676" s="3">
        <v>4</v>
      </c>
      <c r="K676" s="3">
        <v>3</v>
      </c>
    </row>
    <row r="677" spans="2:11" ht="20.5" customHeight="1" x14ac:dyDescent="0.35">
      <c r="B677" s="1" t="s">
        <v>32</v>
      </c>
      <c r="C677" s="1" t="s">
        <v>243</v>
      </c>
      <c r="D677" s="1" t="s">
        <v>620</v>
      </c>
      <c r="E677" s="3">
        <v>2013</v>
      </c>
      <c r="F677" s="11">
        <v>4.3</v>
      </c>
      <c r="G677" s="12">
        <v>74</v>
      </c>
      <c r="H677" s="5">
        <v>348.85</v>
      </c>
      <c r="I677" s="1" t="s">
        <v>33</v>
      </c>
      <c r="J677" s="3">
        <v>4</v>
      </c>
      <c r="K677" s="3">
        <v>3</v>
      </c>
    </row>
    <row r="678" spans="2:11" ht="20.5" customHeight="1" x14ac:dyDescent="0.35">
      <c r="B678" s="1" t="s">
        <v>32</v>
      </c>
      <c r="C678" s="1" t="s">
        <v>80</v>
      </c>
      <c r="D678" s="1" t="s">
        <v>384</v>
      </c>
      <c r="E678" s="3">
        <v>2007</v>
      </c>
      <c r="F678" s="11">
        <v>4.4000000000000004</v>
      </c>
      <c r="G678" s="12">
        <v>187</v>
      </c>
      <c r="H678" s="5">
        <v>350.03</v>
      </c>
      <c r="I678" s="1" t="s">
        <v>33</v>
      </c>
      <c r="J678" s="3">
        <v>4</v>
      </c>
      <c r="K678" s="3">
        <v>3</v>
      </c>
    </row>
    <row r="679" spans="2:11" ht="20.5" customHeight="1" x14ac:dyDescent="0.35">
      <c r="B679" s="1" t="s">
        <v>32</v>
      </c>
      <c r="C679" s="1" t="s">
        <v>30</v>
      </c>
      <c r="D679" s="1" t="s">
        <v>195</v>
      </c>
      <c r="E679" s="3">
        <v>2016</v>
      </c>
      <c r="F679" s="11">
        <v>4.5999999999999996</v>
      </c>
      <c r="G679" s="12">
        <v>59</v>
      </c>
      <c r="H679" s="5">
        <v>355.95</v>
      </c>
      <c r="I679" s="1" t="s">
        <v>33</v>
      </c>
      <c r="J679" s="3">
        <v>4</v>
      </c>
      <c r="K679" s="3">
        <v>3</v>
      </c>
    </row>
    <row r="680" spans="2:11" ht="20.5" customHeight="1" x14ac:dyDescent="0.35">
      <c r="B680" s="1" t="s">
        <v>32</v>
      </c>
      <c r="C680" s="1" t="s">
        <v>229</v>
      </c>
      <c r="D680" s="1" t="s">
        <v>704</v>
      </c>
      <c r="E680" s="3">
        <v>2016</v>
      </c>
      <c r="F680" s="11">
        <v>4.4000000000000004</v>
      </c>
      <c r="G680" s="12">
        <v>53</v>
      </c>
      <c r="H680" s="5">
        <v>367.39</v>
      </c>
      <c r="I680" s="1" t="s">
        <v>33</v>
      </c>
      <c r="J680" s="3">
        <v>4</v>
      </c>
      <c r="K680" s="3">
        <v>3</v>
      </c>
    </row>
    <row r="681" spans="2:11" ht="20.5" customHeight="1" x14ac:dyDescent="0.35">
      <c r="B681" s="1" t="s">
        <v>32</v>
      </c>
      <c r="C681" s="1" t="s">
        <v>93</v>
      </c>
      <c r="D681" s="1" t="s">
        <v>94</v>
      </c>
      <c r="E681" s="3">
        <v>2012</v>
      </c>
      <c r="F681" s="11">
        <v>4.5</v>
      </c>
      <c r="G681" s="12">
        <v>69</v>
      </c>
      <c r="H681" s="5">
        <v>374.66</v>
      </c>
      <c r="I681" s="1" t="s">
        <v>33</v>
      </c>
      <c r="J681" s="3">
        <v>4</v>
      </c>
      <c r="K681" s="3">
        <v>3</v>
      </c>
    </row>
    <row r="682" spans="2:11" ht="20.5" customHeight="1" x14ac:dyDescent="0.35">
      <c r="B682" s="1" t="s">
        <v>32</v>
      </c>
      <c r="C682" s="1" t="s">
        <v>80</v>
      </c>
      <c r="D682" s="1" t="s">
        <v>81</v>
      </c>
      <c r="E682" s="3">
        <v>2013</v>
      </c>
      <c r="F682" s="11">
        <v>4.7</v>
      </c>
      <c r="G682" s="12">
        <v>74</v>
      </c>
      <c r="H682" s="5">
        <v>447.95</v>
      </c>
      <c r="I682" s="1" t="s">
        <v>33</v>
      </c>
      <c r="J682" s="3">
        <v>4</v>
      </c>
      <c r="K682" s="3">
        <v>3</v>
      </c>
    </row>
    <row r="683" spans="2:11" ht="20.5" customHeight="1" x14ac:dyDescent="0.35">
      <c r="B683" s="1" t="s">
        <v>32</v>
      </c>
      <c r="C683" s="1" t="s">
        <v>93</v>
      </c>
      <c r="D683" s="1" t="s">
        <v>94</v>
      </c>
      <c r="E683" s="3">
        <v>2007</v>
      </c>
      <c r="F683" s="11">
        <v>4.7</v>
      </c>
      <c r="G683" s="12">
        <v>60</v>
      </c>
      <c r="H683" s="5">
        <v>654.30999999999995</v>
      </c>
      <c r="I683" s="1" t="s">
        <v>33</v>
      </c>
      <c r="J683" s="3">
        <v>4</v>
      </c>
      <c r="K683" s="3">
        <v>3</v>
      </c>
    </row>
    <row r="684" spans="2:11" ht="20.5" customHeight="1" x14ac:dyDescent="0.35">
      <c r="B684" s="1" t="s">
        <v>32</v>
      </c>
      <c r="C684" s="1" t="s">
        <v>93</v>
      </c>
      <c r="D684" s="1" t="s">
        <v>94</v>
      </c>
      <c r="E684" s="3">
        <v>2008</v>
      </c>
      <c r="F684" s="11">
        <v>4.5999999999999996</v>
      </c>
      <c r="G684" s="12">
        <v>66</v>
      </c>
      <c r="H684" s="5">
        <v>654.30999999999995</v>
      </c>
      <c r="I684" s="1" t="s">
        <v>33</v>
      </c>
      <c r="J684" s="3">
        <v>4</v>
      </c>
      <c r="K684" s="3">
        <v>3</v>
      </c>
    </row>
    <row r="685" spans="2:11" ht="20.5" customHeight="1" x14ac:dyDescent="0.35">
      <c r="B685" s="1" t="s">
        <v>32</v>
      </c>
      <c r="C685" s="1" t="s">
        <v>93</v>
      </c>
      <c r="D685" s="1" t="s">
        <v>94</v>
      </c>
      <c r="E685" s="3">
        <v>2006</v>
      </c>
      <c r="F685" s="11">
        <v>4.3</v>
      </c>
      <c r="G685" s="12">
        <v>72</v>
      </c>
      <c r="H685" s="5">
        <v>654.30999999999995</v>
      </c>
      <c r="I685" s="1" t="s">
        <v>33</v>
      </c>
      <c r="J685" s="3">
        <v>4</v>
      </c>
      <c r="K685" s="3">
        <v>3</v>
      </c>
    </row>
    <row r="686" spans="2:11" ht="20.5" customHeight="1" x14ac:dyDescent="0.35">
      <c r="B686" s="1" t="s">
        <v>32</v>
      </c>
      <c r="C686" s="1" t="s">
        <v>30</v>
      </c>
      <c r="D686" s="1" t="s">
        <v>31</v>
      </c>
      <c r="E686" s="3">
        <v>2016</v>
      </c>
      <c r="F686" s="11">
        <v>4.7</v>
      </c>
      <c r="G686" s="12">
        <v>28</v>
      </c>
      <c r="H686" s="5">
        <v>919.6</v>
      </c>
      <c r="I686" s="1" t="s">
        <v>33</v>
      </c>
      <c r="J686" s="3">
        <v>4</v>
      </c>
      <c r="K686" s="3">
        <v>3</v>
      </c>
    </row>
    <row r="687" spans="2:11" ht="20.5" customHeight="1" x14ac:dyDescent="0.35">
      <c r="B687" s="1" t="s">
        <v>32</v>
      </c>
      <c r="C687" s="1" t="s">
        <v>30</v>
      </c>
      <c r="D687" s="1" t="s">
        <v>31</v>
      </c>
      <c r="E687" s="3">
        <v>2001</v>
      </c>
      <c r="F687" s="11">
        <v>4.5999999999999996</v>
      </c>
      <c r="G687" s="12">
        <v>65</v>
      </c>
      <c r="H687" s="5">
        <v>945</v>
      </c>
      <c r="I687" s="1" t="s">
        <v>33</v>
      </c>
      <c r="J687" s="3">
        <v>4</v>
      </c>
      <c r="K687" s="3">
        <v>3</v>
      </c>
    </row>
    <row r="688" spans="2:11" ht="20.5" customHeight="1" x14ac:dyDescent="0.35">
      <c r="B688" s="1" t="s">
        <v>32</v>
      </c>
      <c r="C688" s="1" t="s">
        <v>30</v>
      </c>
      <c r="D688" s="1" t="s">
        <v>31</v>
      </c>
      <c r="E688" s="3">
        <v>1999</v>
      </c>
      <c r="F688" s="11">
        <v>4.5999999999999996</v>
      </c>
      <c r="G688" s="12">
        <v>164</v>
      </c>
      <c r="H688" s="5">
        <v>980</v>
      </c>
      <c r="I688" s="1" t="s">
        <v>33</v>
      </c>
      <c r="J688" s="3">
        <v>4</v>
      </c>
      <c r="K688" s="3">
        <v>3</v>
      </c>
    </row>
    <row r="689" spans="2:11" ht="20.5" customHeight="1" x14ac:dyDescent="0.35">
      <c r="B689" s="1" t="s">
        <v>32</v>
      </c>
      <c r="C689" s="1" t="s">
        <v>30</v>
      </c>
      <c r="D689" s="1" t="s">
        <v>31</v>
      </c>
      <c r="E689" s="3">
        <v>2017</v>
      </c>
      <c r="F689" s="11">
        <v>4.8</v>
      </c>
      <c r="G689" s="12">
        <v>31</v>
      </c>
      <c r="H689" s="5">
        <v>992.2</v>
      </c>
      <c r="I689" s="1" t="s">
        <v>33</v>
      </c>
      <c r="J689" s="3">
        <v>4</v>
      </c>
      <c r="K689" s="3">
        <v>3</v>
      </c>
    </row>
    <row r="690" spans="2:11" ht="20.5" customHeight="1" x14ac:dyDescent="0.35">
      <c r="B690" s="1" t="s">
        <v>32</v>
      </c>
      <c r="C690" s="1" t="s">
        <v>93</v>
      </c>
      <c r="D690" s="1" t="s">
        <v>94</v>
      </c>
      <c r="E690" s="3">
        <v>2003</v>
      </c>
      <c r="F690" s="11">
        <v>4.5999999999999996</v>
      </c>
      <c r="G690" s="12">
        <v>41</v>
      </c>
      <c r="H690" s="5">
        <v>993.28</v>
      </c>
      <c r="I690" s="1" t="s">
        <v>33</v>
      </c>
      <c r="J690" s="3">
        <v>4</v>
      </c>
      <c r="K690" s="3">
        <v>3</v>
      </c>
    </row>
    <row r="691" spans="2:11" ht="20.5" customHeight="1" x14ac:dyDescent="0.35">
      <c r="B691" s="1" t="s">
        <v>32</v>
      </c>
      <c r="C691" s="1" t="s">
        <v>93</v>
      </c>
      <c r="D691" s="1" t="s">
        <v>94</v>
      </c>
      <c r="E691" s="3">
        <v>1998</v>
      </c>
      <c r="F691" s="11">
        <v>4.5</v>
      </c>
      <c r="G691" s="12">
        <v>43</v>
      </c>
      <c r="H691" s="5">
        <v>993.28</v>
      </c>
      <c r="I691" s="1" t="s">
        <v>33</v>
      </c>
      <c r="J691" s="3">
        <v>4</v>
      </c>
      <c r="K691" s="3">
        <v>3</v>
      </c>
    </row>
    <row r="692" spans="2:11" ht="20.5" customHeight="1" x14ac:dyDescent="0.35">
      <c r="B692" s="1" t="s">
        <v>32</v>
      </c>
      <c r="C692" s="1" t="s">
        <v>30</v>
      </c>
      <c r="D692" s="1" t="s">
        <v>31</v>
      </c>
      <c r="E692" s="3">
        <v>2008</v>
      </c>
      <c r="F692" s="11">
        <v>4.8</v>
      </c>
      <c r="G692" s="12">
        <v>40</v>
      </c>
      <c r="H692" s="5">
        <v>1021.21</v>
      </c>
      <c r="I692" s="1" t="s">
        <v>33</v>
      </c>
      <c r="J692" s="3">
        <v>4</v>
      </c>
      <c r="K692" s="3">
        <v>3</v>
      </c>
    </row>
    <row r="693" spans="2:11" ht="20.5" customHeight="1" x14ac:dyDescent="0.35">
      <c r="B693" s="1" t="s">
        <v>32</v>
      </c>
      <c r="C693" s="1" t="s">
        <v>30</v>
      </c>
      <c r="D693" s="1" t="s">
        <v>31</v>
      </c>
      <c r="E693" s="3">
        <v>1997</v>
      </c>
      <c r="F693" s="11">
        <v>4.5999999999999996</v>
      </c>
      <c r="G693" s="12">
        <v>127</v>
      </c>
      <c r="H693" s="5">
        <v>1080</v>
      </c>
      <c r="I693" s="1" t="s">
        <v>33</v>
      </c>
      <c r="J693" s="3">
        <v>4</v>
      </c>
      <c r="K693" s="3">
        <v>3</v>
      </c>
    </row>
    <row r="694" spans="2:11" ht="20.5" customHeight="1" x14ac:dyDescent="0.35">
      <c r="B694" s="1" t="s">
        <v>32</v>
      </c>
      <c r="C694" s="1" t="s">
        <v>30</v>
      </c>
      <c r="D694" s="1" t="s">
        <v>31</v>
      </c>
      <c r="E694" s="3">
        <v>2018</v>
      </c>
      <c r="F694" s="11">
        <v>4.8</v>
      </c>
      <c r="G694" s="12">
        <v>26</v>
      </c>
      <c r="H694" s="5">
        <v>1094.9000000000001</v>
      </c>
      <c r="I694" s="1" t="s">
        <v>33</v>
      </c>
      <c r="J694" s="3">
        <v>4</v>
      </c>
      <c r="K694" s="3">
        <v>3</v>
      </c>
    </row>
    <row r="695" spans="2:11" ht="20.5" customHeight="1" x14ac:dyDescent="0.35">
      <c r="B695" s="1" t="s">
        <v>32</v>
      </c>
      <c r="C695" s="1" t="s">
        <v>30</v>
      </c>
      <c r="D695" s="1" t="s">
        <v>31</v>
      </c>
      <c r="E695" s="3">
        <v>2015</v>
      </c>
      <c r="F695" s="11">
        <v>4.7</v>
      </c>
      <c r="G695" s="12">
        <v>82</v>
      </c>
      <c r="H695" s="5">
        <v>1252.3499999999999</v>
      </c>
      <c r="I695" s="1" t="s">
        <v>33</v>
      </c>
      <c r="J695" s="3">
        <v>4</v>
      </c>
      <c r="K695" s="3">
        <v>3</v>
      </c>
    </row>
    <row r="696" spans="2:11" ht="20.5" customHeight="1" x14ac:dyDescent="0.35">
      <c r="B696" s="1" t="s">
        <v>32</v>
      </c>
      <c r="C696" s="1" t="s">
        <v>30</v>
      </c>
      <c r="D696" s="1" t="s">
        <v>31</v>
      </c>
      <c r="E696" s="3">
        <v>1995</v>
      </c>
      <c r="F696" s="11">
        <v>4.5999999999999996</v>
      </c>
      <c r="G696" s="12">
        <v>122</v>
      </c>
      <c r="H696" s="5">
        <v>1372.14</v>
      </c>
      <c r="I696" s="1" t="s">
        <v>33</v>
      </c>
      <c r="J696" s="3">
        <v>4</v>
      </c>
      <c r="K696" s="3">
        <v>3</v>
      </c>
    </row>
    <row r="697" spans="2:11" ht="20.5" customHeight="1" x14ac:dyDescent="0.35">
      <c r="B697" s="1" t="s">
        <v>32</v>
      </c>
      <c r="C697" s="1" t="s">
        <v>30</v>
      </c>
      <c r="D697" s="1" t="s">
        <v>31</v>
      </c>
      <c r="E697" s="3">
        <v>1996</v>
      </c>
      <c r="F697" s="11">
        <v>4.5999999999999996</v>
      </c>
      <c r="G697" s="12">
        <v>150</v>
      </c>
      <c r="H697" s="5">
        <v>1372.14</v>
      </c>
      <c r="I697" s="1" t="s">
        <v>33</v>
      </c>
      <c r="J697" s="3">
        <v>4</v>
      </c>
      <c r="K697" s="3">
        <v>3</v>
      </c>
    </row>
    <row r="698" spans="2:11" ht="20.5" customHeight="1" x14ac:dyDescent="0.35">
      <c r="B698" s="1" t="s">
        <v>32</v>
      </c>
      <c r="C698" s="1" t="s">
        <v>30</v>
      </c>
      <c r="D698" s="1" t="s">
        <v>31</v>
      </c>
      <c r="E698" s="3">
        <v>1998</v>
      </c>
      <c r="F698" s="11">
        <v>4.7</v>
      </c>
      <c r="G698" s="12">
        <v>171</v>
      </c>
      <c r="H698" s="5">
        <v>1372.14</v>
      </c>
      <c r="I698" s="1" t="s">
        <v>33</v>
      </c>
      <c r="J698" s="3">
        <v>4</v>
      </c>
      <c r="K698" s="3">
        <v>3</v>
      </c>
    </row>
    <row r="699" spans="2:11" ht="20.5" customHeight="1" x14ac:dyDescent="0.35">
      <c r="B699" s="1" t="s">
        <v>32</v>
      </c>
      <c r="C699" s="1" t="s">
        <v>30</v>
      </c>
      <c r="D699" s="1" t="s">
        <v>31</v>
      </c>
      <c r="E699" s="3">
        <v>2005</v>
      </c>
      <c r="F699" s="11">
        <v>4.7</v>
      </c>
      <c r="G699" s="12">
        <v>67</v>
      </c>
      <c r="H699" s="5">
        <v>1410.26</v>
      </c>
      <c r="I699" s="1" t="s">
        <v>33</v>
      </c>
      <c r="J699" s="3">
        <v>4</v>
      </c>
      <c r="K699" s="3">
        <v>3</v>
      </c>
    </row>
    <row r="700" spans="2:11" ht="20.5" customHeight="1" x14ac:dyDescent="0.35">
      <c r="B700" s="1" t="s">
        <v>32</v>
      </c>
      <c r="C700" s="1" t="s">
        <v>30</v>
      </c>
      <c r="D700" s="1" t="s">
        <v>31</v>
      </c>
      <c r="E700" s="3">
        <v>2004</v>
      </c>
      <c r="F700" s="11">
        <v>4.8</v>
      </c>
      <c r="G700" s="12">
        <v>87</v>
      </c>
      <c r="H700" s="5">
        <v>1410.26</v>
      </c>
      <c r="I700" s="1" t="s">
        <v>33</v>
      </c>
      <c r="J700" s="3">
        <v>4</v>
      </c>
      <c r="K700" s="3">
        <v>3</v>
      </c>
    </row>
    <row r="701" spans="2:11" ht="20.5" customHeight="1" x14ac:dyDescent="0.35">
      <c r="B701" s="1" t="s">
        <v>32</v>
      </c>
      <c r="C701" s="1" t="s">
        <v>30</v>
      </c>
      <c r="D701" s="1" t="s">
        <v>31</v>
      </c>
      <c r="E701" s="3">
        <v>2000</v>
      </c>
      <c r="F701" s="11">
        <v>4.7</v>
      </c>
      <c r="G701" s="12">
        <v>132</v>
      </c>
      <c r="H701" s="6">
        <v>1422.96</v>
      </c>
      <c r="I701" s="1" t="s">
        <v>33</v>
      </c>
      <c r="J701" s="3">
        <v>4</v>
      </c>
      <c r="K701" s="3">
        <v>3</v>
      </c>
    </row>
    <row r="702" spans="2:11" ht="20.5" customHeight="1" x14ac:dyDescent="0.35">
      <c r="B702" s="1" t="s">
        <v>32</v>
      </c>
      <c r="C702" s="1" t="s">
        <v>30</v>
      </c>
      <c r="D702" s="1" t="s">
        <v>31</v>
      </c>
      <c r="E702" s="3">
        <v>2014</v>
      </c>
      <c r="F702" s="11">
        <v>4.5999999999999996</v>
      </c>
      <c r="G702" s="12">
        <v>30</v>
      </c>
      <c r="H702" s="5">
        <v>1660</v>
      </c>
      <c r="I702" s="1" t="s">
        <v>33</v>
      </c>
      <c r="J702" s="3">
        <v>4</v>
      </c>
      <c r="K702" s="3">
        <v>3</v>
      </c>
    </row>
    <row r="703" spans="2:11" ht="20.5" customHeight="1" x14ac:dyDescent="0.35">
      <c r="B703" s="1" t="s">
        <v>32</v>
      </c>
      <c r="C703" s="1" t="s">
        <v>30</v>
      </c>
      <c r="D703" s="1" t="s">
        <v>31</v>
      </c>
      <c r="E703" s="3">
        <v>2011</v>
      </c>
      <c r="F703" s="11">
        <v>4.5999999999999996</v>
      </c>
      <c r="G703" s="12">
        <v>27</v>
      </c>
      <c r="H703" s="5">
        <v>2750</v>
      </c>
      <c r="I703" s="1" t="s">
        <v>33</v>
      </c>
      <c r="J703" s="3">
        <v>4</v>
      </c>
      <c r="K703" s="3">
        <v>3</v>
      </c>
    </row>
    <row r="704" spans="2:11" ht="20.5" customHeight="1" x14ac:dyDescent="0.35">
      <c r="B704" s="1" t="s">
        <v>32</v>
      </c>
      <c r="C704" s="1" t="s">
        <v>30</v>
      </c>
      <c r="D704" s="1" t="s">
        <v>31</v>
      </c>
      <c r="E704" s="3">
        <v>2010</v>
      </c>
      <c r="F704" s="11">
        <v>4.5999999999999996</v>
      </c>
      <c r="G704" s="12">
        <v>60</v>
      </c>
      <c r="H704" s="5">
        <v>2750</v>
      </c>
      <c r="I704" s="1" t="s">
        <v>33</v>
      </c>
      <c r="J704" s="3">
        <v>4</v>
      </c>
      <c r="K704" s="3">
        <v>3</v>
      </c>
    </row>
    <row r="705" spans="2:11" ht="20.5" customHeight="1" x14ac:dyDescent="0.35">
      <c r="B705" s="1" t="s">
        <v>326</v>
      </c>
      <c r="C705" s="1" t="s">
        <v>474</v>
      </c>
      <c r="D705" s="1" t="s">
        <v>475</v>
      </c>
      <c r="E705" s="3">
        <v>2013</v>
      </c>
      <c r="F705" s="11">
        <v>4.5</v>
      </c>
      <c r="G705" s="12">
        <v>25</v>
      </c>
      <c r="H705" s="5">
        <v>38</v>
      </c>
      <c r="I705" s="1" t="s">
        <v>327</v>
      </c>
      <c r="J705" s="3" t="s">
        <v>85</v>
      </c>
      <c r="K705" s="3" t="s">
        <v>85</v>
      </c>
    </row>
    <row r="706" spans="2:11" ht="20.5" customHeight="1" x14ac:dyDescent="0.35">
      <c r="B706" s="1" t="s">
        <v>326</v>
      </c>
      <c r="C706" s="1" t="s">
        <v>958</v>
      </c>
      <c r="D706" s="1" t="s">
        <v>959</v>
      </c>
      <c r="E706" s="3">
        <v>2018</v>
      </c>
      <c r="F706" s="11">
        <v>4.3</v>
      </c>
      <c r="G706" s="12">
        <v>155</v>
      </c>
      <c r="H706" s="5">
        <v>33.67</v>
      </c>
      <c r="I706" s="1" t="s">
        <v>327</v>
      </c>
      <c r="J706" s="3" t="s">
        <v>85</v>
      </c>
      <c r="K706" s="3" t="s">
        <v>85</v>
      </c>
    </row>
    <row r="707" spans="2:11" ht="20.5" customHeight="1" x14ac:dyDescent="0.35">
      <c r="B707" s="1" t="s">
        <v>326</v>
      </c>
      <c r="C707" s="1" t="s">
        <v>899</v>
      </c>
      <c r="D707" s="1" t="s">
        <v>900</v>
      </c>
      <c r="E707" s="3">
        <v>2018</v>
      </c>
      <c r="F707" s="11">
        <v>4.3</v>
      </c>
      <c r="G707" s="12">
        <v>301</v>
      </c>
      <c r="H707" s="5">
        <v>27.7</v>
      </c>
      <c r="I707" s="1" t="s">
        <v>327</v>
      </c>
      <c r="J707" s="3" t="s">
        <v>85</v>
      </c>
      <c r="K707" s="3" t="s">
        <v>85</v>
      </c>
    </row>
    <row r="708" spans="2:11" ht="20.5" customHeight="1" x14ac:dyDescent="0.35">
      <c r="B708" s="1" t="s">
        <v>326</v>
      </c>
      <c r="C708" s="1" t="s">
        <v>960</v>
      </c>
      <c r="D708" s="1" t="s">
        <v>327</v>
      </c>
      <c r="E708" s="3">
        <v>2019</v>
      </c>
      <c r="F708" s="11">
        <v>4.3</v>
      </c>
      <c r="G708" s="12">
        <v>150</v>
      </c>
      <c r="H708" s="5">
        <v>21.5</v>
      </c>
      <c r="I708" s="1" t="s">
        <v>327</v>
      </c>
      <c r="J708" s="3" t="s">
        <v>85</v>
      </c>
      <c r="K708" s="3" t="s">
        <v>85</v>
      </c>
    </row>
    <row r="709" spans="2:11" ht="20.5" customHeight="1" x14ac:dyDescent="0.35">
      <c r="B709" s="1" t="s">
        <v>326</v>
      </c>
      <c r="C709" s="1" t="s">
        <v>474</v>
      </c>
      <c r="D709" s="1" t="s">
        <v>1036</v>
      </c>
      <c r="E709" s="3">
        <v>2019</v>
      </c>
      <c r="F709" s="11">
        <v>4.3</v>
      </c>
      <c r="G709" s="12">
        <v>86</v>
      </c>
      <c r="H709" s="5">
        <v>15.71</v>
      </c>
      <c r="I709" s="1" t="s">
        <v>327</v>
      </c>
      <c r="J709" s="3" t="s">
        <v>85</v>
      </c>
      <c r="K709" s="3" t="s">
        <v>85</v>
      </c>
    </row>
    <row r="710" spans="2:11" ht="20.5" customHeight="1" x14ac:dyDescent="0.35">
      <c r="B710" s="1" t="s">
        <v>326</v>
      </c>
      <c r="C710" s="1" t="s">
        <v>415</v>
      </c>
      <c r="D710" s="1" t="s">
        <v>340</v>
      </c>
      <c r="E710" s="3">
        <v>2013</v>
      </c>
      <c r="F710" s="11">
        <v>4.5</v>
      </c>
      <c r="G710" s="12">
        <v>45</v>
      </c>
      <c r="H710" s="5">
        <v>14.96</v>
      </c>
      <c r="I710" s="1" t="s">
        <v>85</v>
      </c>
      <c r="J710" s="3" t="s">
        <v>85</v>
      </c>
      <c r="K710" s="3" t="s">
        <v>85</v>
      </c>
    </row>
    <row r="711" spans="2:11" ht="20.5" customHeight="1" x14ac:dyDescent="0.35">
      <c r="B711" s="1" t="s">
        <v>326</v>
      </c>
      <c r="C711" s="1" t="s">
        <v>904</v>
      </c>
      <c r="D711" s="1" t="s">
        <v>327</v>
      </c>
      <c r="E711" s="3">
        <v>2020</v>
      </c>
      <c r="F711" s="11">
        <v>4.3</v>
      </c>
      <c r="G711" s="12">
        <v>281</v>
      </c>
      <c r="H711" s="5">
        <v>13.75</v>
      </c>
      <c r="I711" s="1" t="s">
        <v>327</v>
      </c>
      <c r="J711" s="3" t="s">
        <v>85</v>
      </c>
      <c r="K711" s="3" t="s">
        <v>85</v>
      </c>
    </row>
    <row r="712" spans="2:11" ht="20.5" customHeight="1" x14ac:dyDescent="0.35">
      <c r="B712" s="1" t="s">
        <v>326</v>
      </c>
      <c r="C712" s="1" t="s">
        <v>899</v>
      </c>
      <c r="D712" s="1" t="s">
        <v>1295</v>
      </c>
      <c r="E712" s="3">
        <v>2021</v>
      </c>
      <c r="F712" s="11">
        <v>4.2</v>
      </c>
      <c r="G712" s="12">
        <v>466</v>
      </c>
      <c r="H712" s="5">
        <v>11.9</v>
      </c>
      <c r="I712" s="1" t="s">
        <v>327</v>
      </c>
      <c r="J712" s="3">
        <v>3</v>
      </c>
      <c r="K712" s="3">
        <v>3</v>
      </c>
    </row>
    <row r="713" spans="2:11" ht="20.5" customHeight="1" x14ac:dyDescent="0.35">
      <c r="B713" s="1" t="s">
        <v>326</v>
      </c>
      <c r="C713" s="1" t="s">
        <v>899</v>
      </c>
      <c r="D713" s="1" t="s">
        <v>1295</v>
      </c>
      <c r="E713" s="3">
        <v>2020</v>
      </c>
      <c r="F713" s="11">
        <v>4.2</v>
      </c>
      <c r="G713" s="12">
        <v>3648</v>
      </c>
      <c r="H713" s="5">
        <v>12.29</v>
      </c>
      <c r="I713" s="1" t="s">
        <v>327</v>
      </c>
      <c r="J713" s="3">
        <v>3</v>
      </c>
      <c r="K713" s="3">
        <v>3</v>
      </c>
    </row>
    <row r="714" spans="2:11" ht="20.5" customHeight="1" x14ac:dyDescent="0.35">
      <c r="B714" s="1" t="s">
        <v>326</v>
      </c>
      <c r="C714" s="1" t="s">
        <v>1198</v>
      </c>
      <c r="D714" s="1" t="s">
        <v>1199</v>
      </c>
      <c r="E714" s="3">
        <v>2021</v>
      </c>
      <c r="F714" s="11">
        <v>4.3</v>
      </c>
      <c r="G714" s="12">
        <v>35</v>
      </c>
      <c r="H714" s="5">
        <v>13.45</v>
      </c>
      <c r="I714" s="1" t="s">
        <v>327</v>
      </c>
      <c r="J714" s="3">
        <v>3</v>
      </c>
      <c r="K714" s="3">
        <v>3</v>
      </c>
    </row>
    <row r="715" spans="2:11" ht="20.5" customHeight="1" x14ac:dyDescent="0.35">
      <c r="B715" s="1" t="s">
        <v>326</v>
      </c>
      <c r="C715" s="1" t="s">
        <v>1292</v>
      </c>
      <c r="D715" s="1" t="s">
        <v>1293</v>
      </c>
      <c r="E715" s="3">
        <v>2021</v>
      </c>
      <c r="F715" s="11">
        <v>4.2</v>
      </c>
      <c r="G715" s="12">
        <v>439</v>
      </c>
      <c r="H715" s="5">
        <v>14.8</v>
      </c>
      <c r="I715" s="1" t="s">
        <v>327</v>
      </c>
      <c r="J715" s="3">
        <v>3</v>
      </c>
      <c r="K715" s="3">
        <v>3</v>
      </c>
    </row>
    <row r="716" spans="2:11" ht="20.5" customHeight="1" x14ac:dyDescent="0.35">
      <c r="B716" s="1" t="s">
        <v>326</v>
      </c>
      <c r="C716" s="1" t="s">
        <v>1292</v>
      </c>
      <c r="D716" s="1" t="s">
        <v>1293</v>
      </c>
      <c r="E716" s="3">
        <v>2019</v>
      </c>
      <c r="F716" s="11">
        <v>4.2</v>
      </c>
      <c r="G716" s="12">
        <v>4610</v>
      </c>
      <c r="H716" s="5">
        <v>14.95</v>
      </c>
      <c r="I716" s="1" t="s">
        <v>327</v>
      </c>
      <c r="J716" s="3">
        <v>3</v>
      </c>
      <c r="K716" s="3">
        <v>3</v>
      </c>
    </row>
    <row r="717" spans="2:11" ht="20.5" customHeight="1" x14ac:dyDescent="0.35">
      <c r="B717" s="1" t="s">
        <v>326</v>
      </c>
      <c r="C717" s="1" t="s">
        <v>474</v>
      </c>
      <c r="D717" s="1" t="s">
        <v>1036</v>
      </c>
      <c r="E717" s="3">
        <v>2020</v>
      </c>
      <c r="F717" s="11">
        <v>4.3</v>
      </c>
      <c r="G717" s="12">
        <v>74</v>
      </c>
      <c r="H717" s="5">
        <v>15</v>
      </c>
      <c r="I717" s="1" t="s">
        <v>327</v>
      </c>
      <c r="J717" s="3">
        <v>3</v>
      </c>
      <c r="K717" s="3">
        <v>3</v>
      </c>
    </row>
    <row r="718" spans="2:11" ht="20.5" customHeight="1" x14ac:dyDescent="0.35">
      <c r="B718" s="1" t="s">
        <v>326</v>
      </c>
      <c r="C718" s="1" t="s">
        <v>1292</v>
      </c>
      <c r="D718" s="1" t="s">
        <v>1361</v>
      </c>
      <c r="E718" s="3">
        <v>2015</v>
      </c>
      <c r="F718" s="11">
        <v>4.2</v>
      </c>
      <c r="G718" s="12">
        <v>414</v>
      </c>
      <c r="H718" s="5">
        <v>16.78</v>
      </c>
      <c r="I718" s="1" t="s">
        <v>327</v>
      </c>
      <c r="J718" s="3">
        <v>3</v>
      </c>
      <c r="K718" s="3">
        <v>3</v>
      </c>
    </row>
    <row r="719" spans="2:11" ht="20.5" customHeight="1" x14ac:dyDescent="0.35">
      <c r="B719" s="1" t="s">
        <v>326</v>
      </c>
      <c r="C719" s="1" t="s">
        <v>1351</v>
      </c>
      <c r="D719" s="1" t="s">
        <v>1352</v>
      </c>
      <c r="E719" s="3">
        <v>2019</v>
      </c>
      <c r="F719" s="11">
        <v>4.2</v>
      </c>
      <c r="G719" s="12">
        <v>438</v>
      </c>
      <c r="H719" s="5">
        <v>18.46</v>
      </c>
      <c r="I719" s="1" t="s">
        <v>327</v>
      </c>
      <c r="J719" s="3">
        <v>3</v>
      </c>
      <c r="K719" s="3">
        <v>3</v>
      </c>
    </row>
    <row r="720" spans="2:11" ht="20.5" customHeight="1" x14ac:dyDescent="0.35">
      <c r="B720" s="1" t="s">
        <v>326</v>
      </c>
      <c r="C720" s="1" t="s">
        <v>899</v>
      </c>
      <c r="D720" s="1" t="s">
        <v>900</v>
      </c>
      <c r="E720" s="3">
        <v>2019</v>
      </c>
      <c r="F720" s="11">
        <v>4.3</v>
      </c>
      <c r="G720" s="12">
        <v>45</v>
      </c>
      <c r="H720" s="5">
        <v>21.5</v>
      </c>
      <c r="I720" s="1" t="s">
        <v>327</v>
      </c>
      <c r="J720" s="3">
        <v>3</v>
      </c>
      <c r="K720" s="3">
        <v>3</v>
      </c>
    </row>
    <row r="721" spans="2:11" ht="20.5" customHeight="1" x14ac:dyDescent="0.35">
      <c r="B721" s="1" t="s">
        <v>326</v>
      </c>
      <c r="C721" s="1" t="s">
        <v>1147</v>
      </c>
      <c r="D721" s="1" t="s">
        <v>1148</v>
      </c>
      <c r="E721" s="3">
        <v>2018</v>
      </c>
      <c r="F721" s="11">
        <v>4.3</v>
      </c>
      <c r="G721" s="12">
        <v>43</v>
      </c>
      <c r="H721" s="5">
        <v>21.89</v>
      </c>
      <c r="I721" s="1" t="s">
        <v>327</v>
      </c>
      <c r="J721" s="3">
        <v>3</v>
      </c>
      <c r="K721" s="3">
        <v>3</v>
      </c>
    </row>
    <row r="722" spans="2:11" ht="20.5" customHeight="1" x14ac:dyDescent="0.35">
      <c r="B722" s="1" t="s">
        <v>326</v>
      </c>
      <c r="C722" s="1" t="s">
        <v>1134</v>
      </c>
      <c r="D722" s="1" t="s">
        <v>1135</v>
      </c>
      <c r="E722" s="3">
        <v>2015</v>
      </c>
      <c r="F722" s="11">
        <v>4.3</v>
      </c>
      <c r="G722" s="12">
        <v>45</v>
      </c>
      <c r="H722" s="5">
        <v>23.9</v>
      </c>
      <c r="I722" s="1" t="s">
        <v>327</v>
      </c>
      <c r="J722" s="3">
        <v>3</v>
      </c>
      <c r="K722" s="3">
        <v>3</v>
      </c>
    </row>
    <row r="723" spans="2:11" ht="20.5" customHeight="1" x14ac:dyDescent="0.35">
      <c r="B723" s="1" t="s">
        <v>326</v>
      </c>
      <c r="C723" s="1" t="s">
        <v>999</v>
      </c>
      <c r="D723" s="1" t="s">
        <v>1000</v>
      </c>
      <c r="E723" s="3">
        <v>2013</v>
      </c>
      <c r="F723" s="11">
        <v>4.3</v>
      </c>
      <c r="G723" s="12">
        <v>117</v>
      </c>
      <c r="H723" s="5">
        <v>24</v>
      </c>
      <c r="I723" s="1" t="s">
        <v>327</v>
      </c>
      <c r="J723" s="3">
        <v>3</v>
      </c>
      <c r="K723" s="3">
        <v>3</v>
      </c>
    </row>
    <row r="724" spans="2:11" ht="20.5" customHeight="1" x14ac:dyDescent="0.35">
      <c r="B724" s="1" t="s">
        <v>326</v>
      </c>
      <c r="C724" s="1" t="s">
        <v>729</v>
      </c>
      <c r="D724" s="1" t="s">
        <v>730</v>
      </c>
      <c r="E724" s="3">
        <v>2020</v>
      </c>
      <c r="F724" s="11">
        <v>4.4000000000000004</v>
      </c>
      <c r="G724" s="12">
        <v>44</v>
      </c>
      <c r="H724" s="5">
        <v>26.5</v>
      </c>
      <c r="I724" s="1" t="s">
        <v>327</v>
      </c>
      <c r="J724" s="3">
        <v>3</v>
      </c>
      <c r="K724" s="3">
        <v>3</v>
      </c>
    </row>
    <row r="725" spans="2:11" ht="20.5" customHeight="1" x14ac:dyDescent="0.35">
      <c r="B725" s="1" t="s">
        <v>326</v>
      </c>
      <c r="C725" s="1" t="s">
        <v>1120</v>
      </c>
      <c r="D725" s="1" t="s">
        <v>1121</v>
      </c>
      <c r="E725" s="3">
        <v>2019</v>
      </c>
      <c r="F725" s="11">
        <v>4.3</v>
      </c>
      <c r="G725" s="12">
        <v>49</v>
      </c>
      <c r="H725" s="5">
        <v>27.5</v>
      </c>
      <c r="I725" s="1" t="s">
        <v>327</v>
      </c>
      <c r="J725" s="3">
        <v>3</v>
      </c>
      <c r="K725" s="3">
        <v>3</v>
      </c>
    </row>
    <row r="726" spans="2:11" ht="20.5" customHeight="1" x14ac:dyDescent="0.35">
      <c r="B726" s="1" t="s">
        <v>326</v>
      </c>
      <c r="C726" s="1" t="s">
        <v>625</v>
      </c>
      <c r="D726" s="1" t="s">
        <v>1007</v>
      </c>
      <c r="E726" s="3">
        <v>2017</v>
      </c>
      <c r="F726" s="11">
        <v>4.3</v>
      </c>
      <c r="G726" s="12">
        <v>111</v>
      </c>
      <c r="H726" s="5">
        <v>30.75</v>
      </c>
      <c r="I726" s="1" t="s">
        <v>327</v>
      </c>
      <c r="J726" s="3">
        <v>3</v>
      </c>
      <c r="K726" s="3">
        <v>3</v>
      </c>
    </row>
    <row r="727" spans="2:11" ht="20.5" customHeight="1" x14ac:dyDescent="0.35">
      <c r="B727" s="1" t="s">
        <v>326</v>
      </c>
      <c r="C727" s="1" t="s">
        <v>729</v>
      </c>
      <c r="D727" s="1" t="s">
        <v>730</v>
      </c>
      <c r="E727" s="3">
        <v>2019</v>
      </c>
      <c r="F727" s="11">
        <v>4.3</v>
      </c>
      <c r="G727" s="12">
        <v>172</v>
      </c>
      <c r="H727" s="5">
        <v>33.950000000000003</v>
      </c>
      <c r="I727" s="1" t="s">
        <v>327</v>
      </c>
      <c r="J727" s="3">
        <v>3</v>
      </c>
      <c r="K727" s="3">
        <v>3</v>
      </c>
    </row>
    <row r="728" spans="2:11" ht="20.5" customHeight="1" x14ac:dyDescent="0.35">
      <c r="B728" s="1" t="s">
        <v>326</v>
      </c>
      <c r="C728" s="1" t="s">
        <v>591</v>
      </c>
      <c r="D728" s="1" t="s">
        <v>592</v>
      </c>
      <c r="E728" s="3">
        <v>2012</v>
      </c>
      <c r="F728" s="11">
        <v>4.4000000000000004</v>
      </c>
      <c r="G728" s="12">
        <v>130</v>
      </c>
      <c r="H728" s="5">
        <v>34.25</v>
      </c>
      <c r="I728" s="1" t="s">
        <v>327</v>
      </c>
      <c r="J728" s="3">
        <v>3</v>
      </c>
      <c r="K728" s="3">
        <v>3</v>
      </c>
    </row>
    <row r="729" spans="2:11" ht="20.5" customHeight="1" x14ac:dyDescent="0.35">
      <c r="B729" s="1" t="s">
        <v>326</v>
      </c>
      <c r="C729" s="1" t="s">
        <v>324</v>
      </c>
      <c r="D729" s="1" t="s">
        <v>325</v>
      </c>
      <c r="E729" s="3">
        <v>2019</v>
      </c>
      <c r="F729" s="11">
        <v>4.5</v>
      </c>
      <c r="G729" s="12">
        <v>188</v>
      </c>
      <c r="H729" s="5">
        <v>34.9</v>
      </c>
      <c r="I729" s="1" t="s">
        <v>327</v>
      </c>
      <c r="J729" s="3">
        <v>3</v>
      </c>
      <c r="K729" s="3">
        <v>3</v>
      </c>
    </row>
    <row r="730" spans="2:11" ht="20.5" customHeight="1" x14ac:dyDescent="0.35">
      <c r="B730" s="1" t="s">
        <v>326</v>
      </c>
      <c r="C730" s="1" t="s">
        <v>593</v>
      </c>
      <c r="D730" s="1" t="s">
        <v>594</v>
      </c>
      <c r="E730" s="3">
        <v>2017</v>
      </c>
      <c r="F730" s="11">
        <v>4.4000000000000004</v>
      </c>
      <c r="G730" s="12">
        <v>128</v>
      </c>
      <c r="H730" s="5">
        <v>35.4</v>
      </c>
      <c r="I730" s="1" t="s">
        <v>327</v>
      </c>
      <c r="J730" s="3">
        <v>3</v>
      </c>
      <c r="K730" s="3">
        <v>3</v>
      </c>
    </row>
    <row r="731" spans="2:11" ht="20.5" customHeight="1" x14ac:dyDescent="0.35">
      <c r="B731" s="1" t="s">
        <v>326</v>
      </c>
      <c r="C731" s="1" t="s">
        <v>625</v>
      </c>
      <c r="D731" s="1" t="s">
        <v>626</v>
      </c>
      <c r="E731" s="3">
        <v>2017</v>
      </c>
      <c r="F731" s="11">
        <v>4.4000000000000004</v>
      </c>
      <c r="G731" s="12">
        <v>95</v>
      </c>
      <c r="H731" s="5">
        <v>36.950000000000003</v>
      </c>
      <c r="I731" s="1" t="s">
        <v>327</v>
      </c>
      <c r="J731" s="3">
        <v>3</v>
      </c>
      <c r="K731" s="3">
        <v>3</v>
      </c>
    </row>
    <row r="732" spans="2:11" ht="20.5" customHeight="1" x14ac:dyDescent="0.35">
      <c r="B732" s="1" t="s">
        <v>326</v>
      </c>
      <c r="C732" s="1" t="s">
        <v>591</v>
      </c>
      <c r="D732" s="1" t="s">
        <v>592</v>
      </c>
      <c r="E732" s="3">
        <v>2008</v>
      </c>
      <c r="F732" s="11">
        <v>4.2</v>
      </c>
      <c r="G732" s="12">
        <v>459</v>
      </c>
      <c r="H732" s="5">
        <v>37.9</v>
      </c>
      <c r="I732" s="1" t="s">
        <v>327</v>
      </c>
      <c r="J732" s="3">
        <v>3</v>
      </c>
      <c r="K732" s="3">
        <v>3</v>
      </c>
    </row>
    <row r="733" spans="2:11" ht="20.5" customHeight="1" x14ac:dyDescent="0.35">
      <c r="B733" s="1" t="s">
        <v>326</v>
      </c>
      <c r="C733" s="1" t="s">
        <v>591</v>
      </c>
      <c r="D733" s="1" t="s">
        <v>1152</v>
      </c>
      <c r="E733" s="3">
        <v>2017</v>
      </c>
      <c r="F733" s="11">
        <v>4.3</v>
      </c>
      <c r="G733" s="12">
        <v>42</v>
      </c>
      <c r="H733" s="5">
        <v>38</v>
      </c>
      <c r="I733" s="1" t="s">
        <v>327</v>
      </c>
      <c r="J733" s="3">
        <v>3</v>
      </c>
      <c r="K733" s="3">
        <v>3</v>
      </c>
    </row>
    <row r="734" spans="2:11" ht="20.5" customHeight="1" x14ac:dyDescent="0.35">
      <c r="B734" s="1" t="s">
        <v>326</v>
      </c>
      <c r="C734" s="1" t="s">
        <v>734</v>
      </c>
      <c r="D734" s="1" t="s">
        <v>780</v>
      </c>
      <c r="E734" s="3">
        <v>2017</v>
      </c>
      <c r="F734" s="11">
        <v>4.4000000000000004</v>
      </c>
      <c r="G734" s="12">
        <v>34</v>
      </c>
      <c r="H734" s="5">
        <v>39.950000000000003</v>
      </c>
      <c r="I734" s="1" t="s">
        <v>327</v>
      </c>
      <c r="J734" s="3">
        <v>3</v>
      </c>
      <c r="K734" s="3">
        <v>3</v>
      </c>
    </row>
    <row r="735" spans="2:11" ht="20.5" customHeight="1" x14ac:dyDescent="0.35">
      <c r="B735" s="1" t="s">
        <v>326</v>
      </c>
      <c r="C735" s="1" t="s">
        <v>1043</v>
      </c>
      <c r="D735" s="1" t="s">
        <v>1105</v>
      </c>
      <c r="E735" s="3">
        <v>2019</v>
      </c>
      <c r="F735" s="11">
        <v>4.3</v>
      </c>
      <c r="G735" s="12">
        <v>56</v>
      </c>
      <c r="H735" s="5">
        <v>44.95</v>
      </c>
      <c r="I735" s="1" t="s">
        <v>327</v>
      </c>
      <c r="J735" s="3">
        <v>3</v>
      </c>
      <c r="K735" s="3">
        <v>3</v>
      </c>
    </row>
    <row r="736" spans="2:11" ht="20.5" customHeight="1" x14ac:dyDescent="0.35">
      <c r="B736" s="1" t="s">
        <v>326</v>
      </c>
      <c r="C736" s="1" t="s">
        <v>324</v>
      </c>
      <c r="D736" s="1" t="s">
        <v>666</v>
      </c>
      <c r="E736" s="3">
        <v>2017</v>
      </c>
      <c r="F736" s="11">
        <v>4.4000000000000004</v>
      </c>
      <c r="G736" s="12">
        <v>69</v>
      </c>
      <c r="H736" s="5">
        <v>59.95</v>
      </c>
      <c r="I736" s="1" t="s">
        <v>327</v>
      </c>
      <c r="J736" s="3">
        <v>3</v>
      </c>
      <c r="K736" s="3">
        <v>3</v>
      </c>
    </row>
    <row r="737" spans="2:11" ht="20.5" customHeight="1" x14ac:dyDescent="0.35">
      <c r="B737" s="1" t="s">
        <v>554</v>
      </c>
      <c r="C737" s="1" t="s">
        <v>1230</v>
      </c>
      <c r="D737" s="1" t="s">
        <v>1231</v>
      </c>
      <c r="E737" s="3">
        <v>2015</v>
      </c>
      <c r="F737" s="11">
        <v>4.3</v>
      </c>
      <c r="G737" s="12">
        <v>31</v>
      </c>
      <c r="H737" s="5">
        <v>38.5</v>
      </c>
      <c r="I737" s="1" t="s">
        <v>85</v>
      </c>
      <c r="J737" s="3" t="s">
        <v>85</v>
      </c>
      <c r="K737" s="3" t="s">
        <v>85</v>
      </c>
    </row>
    <row r="738" spans="2:11" ht="20.5" customHeight="1" x14ac:dyDescent="0.35">
      <c r="B738" s="1" t="s">
        <v>554</v>
      </c>
      <c r="C738" s="1" t="s">
        <v>552</v>
      </c>
      <c r="D738" s="1" t="s">
        <v>553</v>
      </c>
      <c r="E738" s="3">
        <v>2017</v>
      </c>
      <c r="F738" s="11">
        <v>4.3</v>
      </c>
      <c r="G738" s="12">
        <v>241</v>
      </c>
      <c r="H738" s="5">
        <v>21.8</v>
      </c>
      <c r="I738" s="1" t="s">
        <v>85</v>
      </c>
      <c r="J738" s="3" t="s">
        <v>85</v>
      </c>
      <c r="K738" s="3" t="s">
        <v>85</v>
      </c>
    </row>
    <row r="739" spans="2:11" ht="20.5" customHeight="1" x14ac:dyDescent="0.35">
      <c r="B739" s="1" t="s">
        <v>554</v>
      </c>
      <c r="C739" s="1" t="s">
        <v>552</v>
      </c>
      <c r="D739" s="1" t="s">
        <v>553</v>
      </c>
      <c r="E739" s="3">
        <v>2019</v>
      </c>
      <c r="F739" s="11">
        <v>4.4000000000000004</v>
      </c>
      <c r="G739" s="12">
        <v>196</v>
      </c>
      <c r="H739" s="5">
        <v>20.74</v>
      </c>
      <c r="I739" s="1" t="s">
        <v>85</v>
      </c>
      <c r="J739" s="3" t="s">
        <v>85</v>
      </c>
      <c r="K739" s="3" t="s">
        <v>85</v>
      </c>
    </row>
    <row r="740" spans="2:11" ht="20.5" customHeight="1" x14ac:dyDescent="0.35">
      <c r="B740" s="1" t="s">
        <v>204</v>
      </c>
      <c r="C740" s="1" t="s">
        <v>339</v>
      </c>
      <c r="D740" s="1" t="s">
        <v>340</v>
      </c>
      <c r="E740" s="3">
        <v>2017</v>
      </c>
      <c r="F740" s="11">
        <v>4.5</v>
      </c>
      <c r="G740" s="12">
        <v>134</v>
      </c>
      <c r="H740" s="5">
        <v>49.95</v>
      </c>
      <c r="I740" s="1" t="s">
        <v>85</v>
      </c>
      <c r="J740" s="3" t="s">
        <v>85</v>
      </c>
      <c r="K740" s="3" t="s">
        <v>85</v>
      </c>
    </row>
    <row r="741" spans="2:11" ht="20.5" customHeight="1" x14ac:dyDescent="0.35">
      <c r="B741" s="1" t="s">
        <v>204</v>
      </c>
      <c r="C741" s="1" t="s">
        <v>635</v>
      </c>
      <c r="D741" s="1" t="s">
        <v>636</v>
      </c>
      <c r="E741" s="3">
        <v>2016</v>
      </c>
      <c r="F741" s="11">
        <v>4.4000000000000004</v>
      </c>
      <c r="G741" s="12">
        <v>85</v>
      </c>
      <c r="H741" s="5">
        <v>37.65</v>
      </c>
      <c r="I741" s="1" t="s">
        <v>85</v>
      </c>
      <c r="J741" s="3" t="s">
        <v>85</v>
      </c>
      <c r="K741" s="3" t="s">
        <v>85</v>
      </c>
    </row>
    <row r="742" spans="2:11" ht="20.5" customHeight="1" x14ac:dyDescent="0.35">
      <c r="B742" s="1" t="s">
        <v>204</v>
      </c>
      <c r="C742" s="1" t="s">
        <v>202</v>
      </c>
      <c r="D742" s="1" t="s">
        <v>203</v>
      </c>
      <c r="E742" s="3">
        <v>2017</v>
      </c>
      <c r="F742" s="11">
        <v>4.5999999999999996</v>
      </c>
      <c r="G742" s="12">
        <v>53</v>
      </c>
      <c r="H742" s="5">
        <v>34.5</v>
      </c>
      <c r="I742" s="1" t="s">
        <v>85</v>
      </c>
      <c r="J742" s="3" t="s">
        <v>85</v>
      </c>
      <c r="K742" s="3" t="s">
        <v>85</v>
      </c>
    </row>
    <row r="743" spans="2:11" ht="20.5" customHeight="1" x14ac:dyDescent="0.35">
      <c r="B743" s="1" t="s">
        <v>204</v>
      </c>
      <c r="C743" s="1" t="s">
        <v>1193</v>
      </c>
      <c r="D743" s="1" t="s">
        <v>1194</v>
      </c>
      <c r="E743" s="3">
        <v>2017</v>
      </c>
      <c r="F743" s="11">
        <v>4.3</v>
      </c>
      <c r="G743" s="12">
        <v>31</v>
      </c>
      <c r="H743" s="5">
        <v>28.35</v>
      </c>
      <c r="I743" s="1" t="s">
        <v>85</v>
      </c>
      <c r="J743" s="3" t="s">
        <v>85</v>
      </c>
      <c r="K743" s="3" t="s">
        <v>85</v>
      </c>
    </row>
    <row r="744" spans="2:11" ht="20.5" customHeight="1" x14ac:dyDescent="0.35">
      <c r="B744" s="1" t="s">
        <v>204</v>
      </c>
      <c r="C744" s="1" t="s">
        <v>1193</v>
      </c>
      <c r="D744" s="1" t="s">
        <v>1194</v>
      </c>
      <c r="E744" s="3">
        <v>2018</v>
      </c>
      <c r="F744" s="11">
        <v>4.3</v>
      </c>
      <c r="G744" s="12">
        <v>35</v>
      </c>
      <c r="H744" s="5">
        <v>26.75</v>
      </c>
      <c r="I744" s="1" t="s">
        <v>85</v>
      </c>
      <c r="J744" s="3" t="s">
        <v>85</v>
      </c>
      <c r="K744" s="3" t="s">
        <v>85</v>
      </c>
    </row>
    <row r="745" spans="2:11" ht="20.5" customHeight="1" x14ac:dyDescent="0.35">
      <c r="B745" s="1" t="s">
        <v>204</v>
      </c>
      <c r="C745" s="1" t="s">
        <v>226</v>
      </c>
      <c r="D745" s="1" t="s">
        <v>1382</v>
      </c>
      <c r="E745" s="3">
        <v>2018</v>
      </c>
      <c r="F745" s="11">
        <v>4.5999999999999996</v>
      </c>
      <c r="G745" s="12">
        <v>44</v>
      </c>
      <c r="H745" s="5">
        <v>26.2</v>
      </c>
      <c r="I745" s="1" t="s">
        <v>85</v>
      </c>
      <c r="J745" s="3" t="s">
        <v>85</v>
      </c>
      <c r="K745" s="3" t="s">
        <v>85</v>
      </c>
    </row>
    <row r="746" spans="2:11" ht="20.5" customHeight="1" x14ac:dyDescent="0.35">
      <c r="B746" s="1" t="s">
        <v>204</v>
      </c>
      <c r="C746" s="1" t="s">
        <v>572</v>
      </c>
      <c r="D746" s="1" t="s">
        <v>573</v>
      </c>
      <c r="E746" s="3">
        <v>2019</v>
      </c>
      <c r="F746" s="11">
        <v>4.4000000000000004</v>
      </c>
      <c r="G746" s="12">
        <v>146</v>
      </c>
      <c r="H746" s="5">
        <v>18.989999999999998</v>
      </c>
      <c r="I746" s="1" t="s">
        <v>85</v>
      </c>
      <c r="J746" s="3" t="s">
        <v>85</v>
      </c>
      <c r="K746" s="3" t="s">
        <v>85</v>
      </c>
    </row>
    <row r="747" spans="2:11" ht="20.5" customHeight="1" x14ac:dyDescent="0.35">
      <c r="B747" s="1" t="s">
        <v>204</v>
      </c>
      <c r="C747" s="1" t="s">
        <v>1200</v>
      </c>
      <c r="D747" s="1" t="s">
        <v>1201</v>
      </c>
      <c r="E747" s="3">
        <v>2020</v>
      </c>
      <c r="F747" s="11">
        <v>4.3</v>
      </c>
      <c r="G747" s="12">
        <v>34</v>
      </c>
      <c r="H747" s="5">
        <v>15.9</v>
      </c>
      <c r="I747" s="1" t="s">
        <v>85</v>
      </c>
      <c r="J747" s="3" t="s">
        <v>85</v>
      </c>
      <c r="K747" s="3" t="s">
        <v>85</v>
      </c>
    </row>
    <row r="748" spans="2:11" ht="20.5" customHeight="1" x14ac:dyDescent="0.35">
      <c r="B748" s="1" t="s">
        <v>204</v>
      </c>
      <c r="C748" s="1" t="s">
        <v>1165</v>
      </c>
      <c r="D748" s="1" t="s">
        <v>1166</v>
      </c>
      <c r="E748" s="3">
        <v>2019</v>
      </c>
      <c r="F748" s="11">
        <v>4.3</v>
      </c>
      <c r="G748" s="12">
        <v>38</v>
      </c>
      <c r="H748" s="5">
        <v>13.5</v>
      </c>
      <c r="I748" s="1" t="s">
        <v>85</v>
      </c>
      <c r="J748" s="3" t="s">
        <v>85</v>
      </c>
      <c r="K748" s="3" t="s">
        <v>85</v>
      </c>
    </row>
    <row r="749" spans="2:11" ht="20.5" customHeight="1" x14ac:dyDescent="0.35">
      <c r="B749" s="1" t="s">
        <v>204</v>
      </c>
      <c r="C749" s="1" t="s">
        <v>1362</v>
      </c>
      <c r="D749" s="1" t="s">
        <v>1363</v>
      </c>
      <c r="E749" s="3">
        <v>2020</v>
      </c>
      <c r="F749" s="11">
        <v>4.2</v>
      </c>
      <c r="G749" s="12">
        <v>407</v>
      </c>
      <c r="H749" s="5">
        <v>11.95</v>
      </c>
      <c r="I749" s="1" t="s">
        <v>85</v>
      </c>
      <c r="J749" s="3" t="s">
        <v>85</v>
      </c>
      <c r="K749" s="3" t="s">
        <v>85</v>
      </c>
    </row>
    <row r="750" spans="2:11" ht="20.5" customHeight="1" x14ac:dyDescent="0.35">
      <c r="B750" s="1" t="s">
        <v>204</v>
      </c>
      <c r="C750" s="1" t="s">
        <v>635</v>
      </c>
      <c r="D750" s="1" t="s">
        <v>1181</v>
      </c>
      <c r="E750" s="3">
        <v>2016</v>
      </c>
      <c r="F750" s="11">
        <v>4.3</v>
      </c>
      <c r="G750" s="12">
        <v>37</v>
      </c>
      <c r="H750" s="5">
        <v>40.75</v>
      </c>
      <c r="I750" s="1" t="s">
        <v>21</v>
      </c>
      <c r="J750" s="3">
        <v>4</v>
      </c>
      <c r="K750" s="3">
        <v>3</v>
      </c>
    </row>
    <row r="751" spans="2:11" ht="20.5" customHeight="1" x14ac:dyDescent="0.35">
      <c r="B751" s="1" t="s">
        <v>9</v>
      </c>
      <c r="C751" s="1" t="s">
        <v>7</v>
      </c>
      <c r="D751" s="1" t="s">
        <v>49</v>
      </c>
      <c r="E751" s="3">
        <v>1995</v>
      </c>
      <c r="F751" s="11">
        <v>4.4000000000000004</v>
      </c>
      <c r="G751" s="12">
        <v>512</v>
      </c>
      <c r="H751" s="5">
        <v>299</v>
      </c>
      <c r="I751" s="1" t="s">
        <v>10</v>
      </c>
      <c r="J751" s="3" t="s">
        <v>85</v>
      </c>
      <c r="K751" s="3" t="s">
        <v>85</v>
      </c>
    </row>
    <row r="752" spans="2:11" ht="20.5" customHeight="1" x14ac:dyDescent="0.35">
      <c r="B752" s="1" t="s">
        <v>9</v>
      </c>
      <c r="C752" s="1" t="s">
        <v>270</v>
      </c>
      <c r="D752" s="1" t="s">
        <v>534</v>
      </c>
      <c r="E752" s="3">
        <v>2014</v>
      </c>
      <c r="F752" s="11">
        <v>4.3</v>
      </c>
      <c r="G752" s="12">
        <v>171</v>
      </c>
      <c r="H752" s="5">
        <v>245.53</v>
      </c>
      <c r="I752" s="1" t="s">
        <v>10</v>
      </c>
      <c r="J752" s="3" t="s">
        <v>85</v>
      </c>
      <c r="K752" s="3" t="s">
        <v>85</v>
      </c>
    </row>
    <row r="753" spans="2:11" ht="20.5" customHeight="1" x14ac:dyDescent="0.35">
      <c r="B753" s="1" t="s">
        <v>9</v>
      </c>
      <c r="C753" s="1" t="s">
        <v>129</v>
      </c>
      <c r="D753" s="1" t="s">
        <v>9</v>
      </c>
      <c r="E753" s="3">
        <v>2009</v>
      </c>
      <c r="F753" s="11">
        <v>4.4000000000000004</v>
      </c>
      <c r="G753" s="12">
        <v>6395</v>
      </c>
      <c r="H753" s="5">
        <v>189</v>
      </c>
      <c r="I753" s="1" t="s">
        <v>10</v>
      </c>
      <c r="J753" s="3" t="s">
        <v>85</v>
      </c>
      <c r="K753" s="3" t="s">
        <v>85</v>
      </c>
    </row>
    <row r="754" spans="2:11" ht="20.5" customHeight="1" x14ac:dyDescent="0.35">
      <c r="B754" s="1" t="s">
        <v>9</v>
      </c>
      <c r="C754" s="1" t="s">
        <v>27</v>
      </c>
      <c r="D754" s="1" t="s">
        <v>132</v>
      </c>
      <c r="E754" s="3">
        <v>2013</v>
      </c>
      <c r="F754" s="11">
        <v>4.4000000000000004</v>
      </c>
      <c r="G754" s="12">
        <v>2418</v>
      </c>
      <c r="H754" s="5">
        <v>125</v>
      </c>
      <c r="I754" s="1" t="s">
        <v>10</v>
      </c>
      <c r="J754" s="3" t="s">
        <v>85</v>
      </c>
      <c r="K754" s="3" t="s">
        <v>85</v>
      </c>
    </row>
    <row r="755" spans="2:11" ht="20.5" customHeight="1" x14ac:dyDescent="0.35">
      <c r="B755" s="1" t="s">
        <v>9</v>
      </c>
      <c r="C755" s="1" t="s">
        <v>27</v>
      </c>
      <c r="D755" s="1" t="s">
        <v>132</v>
      </c>
      <c r="E755" s="3">
        <v>2012</v>
      </c>
      <c r="F755" s="11">
        <v>4.4000000000000004</v>
      </c>
      <c r="G755" s="12">
        <v>2546</v>
      </c>
      <c r="H755" s="5">
        <v>125</v>
      </c>
      <c r="I755" s="1" t="s">
        <v>10</v>
      </c>
      <c r="J755" s="3" t="s">
        <v>85</v>
      </c>
      <c r="K755" s="3" t="s">
        <v>85</v>
      </c>
    </row>
    <row r="756" spans="2:11" ht="20.5" customHeight="1" x14ac:dyDescent="0.35">
      <c r="B756" s="1" t="s">
        <v>9</v>
      </c>
      <c r="C756" s="1" t="s">
        <v>70</v>
      </c>
      <c r="D756" s="1" t="s">
        <v>492</v>
      </c>
      <c r="E756" s="3">
        <v>2015</v>
      </c>
      <c r="F756" s="11">
        <v>4.3</v>
      </c>
      <c r="G756" s="12">
        <v>2295</v>
      </c>
      <c r="H756" s="5">
        <v>80.349999999999994</v>
      </c>
      <c r="I756" s="1" t="s">
        <v>10</v>
      </c>
      <c r="J756" s="3" t="s">
        <v>85</v>
      </c>
      <c r="K756" s="3" t="s">
        <v>85</v>
      </c>
    </row>
    <row r="757" spans="2:11" ht="20.5" customHeight="1" x14ac:dyDescent="0.35">
      <c r="B757" s="1" t="s">
        <v>9</v>
      </c>
      <c r="C757" s="1" t="s">
        <v>154</v>
      </c>
      <c r="D757" s="1" t="s">
        <v>316</v>
      </c>
      <c r="E757" s="3">
        <v>2009</v>
      </c>
      <c r="F757" s="11">
        <v>4.4000000000000004</v>
      </c>
      <c r="G757" s="12">
        <v>516</v>
      </c>
      <c r="H757" s="5">
        <v>76.3</v>
      </c>
      <c r="I757" s="1" t="s">
        <v>10</v>
      </c>
      <c r="J757" s="3" t="s">
        <v>85</v>
      </c>
      <c r="K757" s="3" t="s">
        <v>85</v>
      </c>
    </row>
    <row r="758" spans="2:11" ht="20.5" customHeight="1" x14ac:dyDescent="0.35">
      <c r="B758" s="1" t="s">
        <v>9</v>
      </c>
      <c r="C758" s="1" t="s">
        <v>176</v>
      </c>
      <c r="D758" s="1" t="s">
        <v>479</v>
      </c>
      <c r="E758" s="3">
        <v>2014</v>
      </c>
      <c r="F758" s="11">
        <v>4.3</v>
      </c>
      <c r="G758" s="12">
        <v>2990</v>
      </c>
      <c r="H758" s="5">
        <v>75.900000000000006</v>
      </c>
      <c r="I758" s="1" t="s">
        <v>10</v>
      </c>
      <c r="J758" s="3" t="s">
        <v>85</v>
      </c>
      <c r="K758" s="3" t="s">
        <v>85</v>
      </c>
    </row>
    <row r="759" spans="2:11" ht="20.5" customHeight="1" x14ac:dyDescent="0.35">
      <c r="B759" s="1" t="s">
        <v>9</v>
      </c>
      <c r="C759" s="1" t="s">
        <v>313</v>
      </c>
      <c r="D759" s="1" t="s">
        <v>349</v>
      </c>
      <c r="E759" s="3">
        <v>2008</v>
      </c>
      <c r="F759" s="11">
        <v>4.4000000000000004</v>
      </c>
      <c r="G759" s="12">
        <v>527</v>
      </c>
      <c r="H759" s="5">
        <v>74</v>
      </c>
      <c r="I759" s="1" t="s">
        <v>10</v>
      </c>
      <c r="J759" s="3" t="s">
        <v>85</v>
      </c>
      <c r="K759" s="3" t="s">
        <v>85</v>
      </c>
    </row>
    <row r="760" spans="2:11" ht="20.5" customHeight="1" x14ac:dyDescent="0.35">
      <c r="B760" s="1" t="s">
        <v>9</v>
      </c>
      <c r="C760" s="1" t="s">
        <v>313</v>
      </c>
      <c r="D760" s="1" t="s">
        <v>187</v>
      </c>
      <c r="E760" s="3">
        <v>1995</v>
      </c>
      <c r="F760" s="11">
        <v>4.3</v>
      </c>
      <c r="G760" s="12">
        <v>81</v>
      </c>
      <c r="H760" s="5">
        <v>73</v>
      </c>
      <c r="I760" s="1" t="s">
        <v>10</v>
      </c>
      <c r="J760" s="3" t="s">
        <v>85</v>
      </c>
      <c r="K760" s="3" t="s">
        <v>85</v>
      </c>
    </row>
    <row r="761" spans="2:11" ht="20.5" customHeight="1" x14ac:dyDescent="0.35">
      <c r="B761" s="1" t="s">
        <v>9</v>
      </c>
      <c r="C761" s="1" t="s">
        <v>270</v>
      </c>
      <c r="D761" s="1" t="s">
        <v>120</v>
      </c>
      <c r="E761" s="3">
        <v>2009</v>
      </c>
      <c r="F761" s="11">
        <v>4.3</v>
      </c>
      <c r="G761" s="12">
        <v>159</v>
      </c>
      <c r="H761" s="5">
        <v>67</v>
      </c>
      <c r="I761" s="1" t="s">
        <v>10</v>
      </c>
      <c r="J761" s="3" t="s">
        <v>85</v>
      </c>
      <c r="K761" s="3" t="s">
        <v>85</v>
      </c>
    </row>
    <row r="762" spans="2:11" ht="20.5" customHeight="1" x14ac:dyDescent="0.35">
      <c r="B762" s="1" t="s">
        <v>9</v>
      </c>
      <c r="C762" s="1" t="s">
        <v>198</v>
      </c>
      <c r="D762" s="1" t="s">
        <v>187</v>
      </c>
      <c r="E762" s="3">
        <v>2010</v>
      </c>
      <c r="F762" s="11">
        <v>4.3</v>
      </c>
      <c r="G762" s="12">
        <v>82</v>
      </c>
      <c r="H762" s="5">
        <v>65</v>
      </c>
      <c r="I762" s="1" t="s">
        <v>10</v>
      </c>
      <c r="J762" s="3" t="s">
        <v>85</v>
      </c>
      <c r="K762" s="3" t="s">
        <v>85</v>
      </c>
    </row>
    <row r="763" spans="2:11" ht="20.5" customHeight="1" x14ac:dyDescent="0.35">
      <c r="B763" s="1" t="s">
        <v>9</v>
      </c>
      <c r="C763" s="1" t="s">
        <v>144</v>
      </c>
      <c r="D763" s="1" t="s">
        <v>120</v>
      </c>
      <c r="E763" s="3">
        <v>2011</v>
      </c>
      <c r="F763" s="11">
        <v>4.2</v>
      </c>
      <c r="G763" s="12">
        <v>389</v>
      </c>
      <c r="H763" s="5">
        <v>64.5</v>
      </c>
      <c r="I763" s="1" t="s">
        <v>10</v>
      </c>
      <c r="J763" s="3" t="s">
        <v>85</v>
      </c>
      <c r="K763" s="3" t="s">
        <v>85</v>
      </c>
    </row>
    <row r="764" spans="2:11" ht="20.5" customHeight="1" x14ac:dyDescent="0.35">
      <c r="B764" s="1" t="s">
        <v>9</v>
      </c>
      <c r="C764" s="1" t="s">
        <v>133</v>
      </c>
      <c r="D764" s="1" t="s">
        <v>294</v>
      </c>
      <c r="E764" s="3">
        <v>2015</v>
      </c>
      <c r="F764" s="11">
        <v>4.4000000000000004</v>
      </c>
      <c r="G764" s="12">
        <v>367</v>
      </c>
      <c r="H764" s="5">
        <v>56.75</v>
      </c>
      <c r="I764" s="1" t="s">
        <v>10</v>
      </c>
      <c r="J764" s="3" t="s">
        <v>85</v>
      </c>
      <c r="K764" s="3" t="s">
        <v>85</v>
      </c>
    </row>
    <row r="765" spans="2:11" ht="20.5" customHeight="1" x14ac:dyDescent="0.35">
      <c r="B765" s="1" t="s">
        <v>9</v>
      </c>
      <c r="C765" s="1" t="s">
        <v>38</v>
      </c>
      <c r="D765" s="1" t="s">
        <v>139</v>
      </c>
      <c r="E765" s="3">
        <v>2014</v>
      </c>
      <c r="F765" s="11">
        <v>4.4000000000000004</v>
      </c>
      <c r="G765" s="12">
        <v>499</v>
      </c>
      <c r="H765" s="5">
        <v>54.9</v>
      </c>
      <c r="I765" s="1" t="s">
        <v>10</v>
      </c>
      <c r="J765" s="3" t="s">
        <v>85</v>
      </c>
      <c r="K765" s="3" t="s">
        <v>85</v>
      </c>
    </row>
    <row r="766" spans="2:11" ht="20.5" customHeight="1" x14ac:dyDescent="0.35">
      <c r="B766" s="1" t="s">
        <v>9</v>
      </c>
      <c r="C766" s="1" t="s">
        <v>511</v>
      </c>
      <c r="D766" s="1" t="s">
        <v>512</v>
      </c>
      <c r="E766" s="3">
        <v>2016</v>
      </c>
      <c r="F766" s="11">
        <v>4.4000000000000004</v>
      </c>
      <c r="G766" s="12">
        <v>495</v>
      </c>
      <c r="H766" s="5">
        <v>53.91</v>
      </c>
      <c r="I766" s="1" t="s">
        <v>10</v>
      </c>
      <c r="J766" s="3" t="s">
        <v>85</v>
      </c>
      <c r="K766" s="3" t="s">
        <v>85</v>
      </c>
    </row>
    <row r="767" spans="2:11" ht="20.5" customHeight="1" x14ac:dyDescent="0.35">
      <c r="B767" s="1" t="s">
        <v>9</v>
      </c>
      <c r="C767" s="1" t="s">
        <v>270</v>
      </c>
      <c r="D767" s="1" t="s">
        <v>120</v>
      </c>
      <c r="E767" s="3">
        <v>2011</v>
      </c>
      <c r="F767" s="11">
        <v>4.2</v>
      </c>
      <c r="G767" s="12">
        <v>410</v>
      </c>
      <c r="H767" s="5">
        <v>51.35</v>
      </c>
      <c r="I767" s="1" t="s">
        <v>10</v>
      </c>
      <c r="J767" s="3" t="s">
        <v>85</v>
      </c>
      <c r="K767" s="3" t="s">
        <v>85</v>
      </c>
    </row>
    <row r="768" spans="2:11" ht="20.5" customHeight="1" x14ac:dyDescent="0.35">
      <c r="B768" s="1" t="s">
        <v>9</v>
      </c>
      <c r="C768" s="1" t="s">
        <v>524</v>
      </c>
      <c r="D768" s="1" t="s">
        <v>1260</v>
      </c>
      <c r="E768" s="3">
        <v>2018</v>
      </c>
      <c r="F768" s="11">
        <v>4.3</v>
      </c>
      <c r="G768" s="12">
        <v>28</v>
      </c>
      <c r="H768" s="5">
        <v>49</v>
      </c>
      <c r="I768" s="1" t="s">
        <v>85</v>
      </c>
      <c r="J768" s="3" t="s">
        <v>85</v>
      </c>
      <c r="K768" s="3" t="s">
        <v>85</v>
      </c>
    </row>
    <row r="769" spans="2:11" ht="20.5" customHeight="1" x14ac:dyDescent="0.35">
      <c r="B769" s="1" t="s">
        <v>9</v>
      </c>
      <c r="C769" s="1" t="s">
        <v>416</v>
      </c>
      <c r="D769" s="1" t="s">
        <v>637</v>
      </c>
      <c r="E769" s="3">
        <v>2016</v>
      </c>
      <c r="F769" s="11">
        <v>4.3</v>
      </c>
      <c r="G769" s="12">
        <v>153</v>
      </c>
      <c r="H769" s="5">
        <v>45.48</v>
      </c>
      <c r="I769" s="1" t="s">
        <v>10</v>
      </c>
      <c r="J769" s="3" t="s">
        <v>85</v>
      </c>
      <c r="K769" s="3" t="s">
        <v>85</v>
      </c>
    </row>
    <row r="770" spans="2:11" ht="20.5" customHeight="1" x14ac:dyDescent="0.35">
      <c r="B770" s="1" t="s">
        <v>9</v>
      </c>
      <c r="C770" s="1" t="s">
        <v>503</v>
      </c>
      <c r="D770" s="1" t="s">
        <v>504</v>
      </c>
      <c r="E770" s="3">
        <v>2017</v>
      </c>
      <c r="F770" s="11">
        <v>4.4000000000000004</v>
      </c>
      <c r="G770" s="12">
        <v>514</v>
      </c>
      <c r="H770" s="5">
        <v>45.3</v>
      </c>
      <c r="I770" s="1" t="s">
        <v>10</v>
      </c>
      <c r="J770" s="3" t="s">
        <v>85</v>
      </c>
      <c r="K770" s="3" t="s">
        <v>85</v>
      </c>
    </row>
    <row r="771" spans="2:11" ht="20.5" customHeight="1" x14ac:dyDescent="0.35">
      <c r="B771" s="1" t="s">
        <v>9</v>
      </c>
      <c r="C771" s="1" t="s">
        <v>524</v>
      </c>
      <c r="D771" s="1" t="s">
        <v>525</v>
      </c>
      <c r="E771" s="3">
        <v>2018</v>
      </c>
      <c r="F771" s="11">
        <v>4.3</v>
      </c>
      <c r="G771" s="12">
        <v>293</v>
      </c>
      <c r="H771" s="5">
        <v>45</v>
      </c>
      <c r="I771" s="1" t="s">
        <v>10</v>
      </c>
      <c r="J771" s="3" t="s">
        <v>85</v>
      </c>
      <c r="K771" s="3" t="s">
        <v>85</v>
      </c>
    </row>
    <row r="772" spans="2:11" ht="20.5" customHeight="1" x14ac:dyDescent="0.35">
      <c r="B772" s="1" t="s">
        <v>9</v>
      </c>
      <c r="C772" s="1" t="s">
        <v>130</v>
      </c>
      <c r="D772" s="1" t="s">
        <v>1048</v>
      </c>
      <c r="E772" s="3">
        <v>2019</v>
      </c>
      <c r="F772" s="11">
        <v>4.3</v>
      </c>
      <c r="G772" s="12">
        <v>80</v>
      </c>
      <c r="H772" s="5">
        <v>41.9</v>
      </c>
      <c r="I772" s="1" t="s">
        <v>165</v>
      </c>
      <c r="J772" s="3" t="s">
        <v>85</v>
      </c>
      <c r="K772" s="3" t="s">
        <v>85</v>
      </c>
    </row>
    <row r="773" spans="2:11" ht="20.5" customHeight="1" x14ac:dyDescent="0.35">
      <c r="B773" s="1" t="s">
        <v>9</v>
      </c>
      <c r="C773" s="1" t="s">
        <v>144</v>
      </c>
      <c r="D773" s="1" t="s">
        <v>225</v>
      </c>
      <c r="E773" s="3">
        <v>2014</v>
      </c>
      <c r="F773" s="11">
        <v>4.4000000000000004</v>
      </c>
      <c r="G773" s="12">
        <v>421</v>
      </c>
      <c r="H773" s="5">
        <v>41.32</v>
      </c>
      <c r="I773" s="1" t="s">
        <v>10</v>
      </c>
      <c r="J773" s="3" t="s">
        <v>85</v>
      </c>
      <c r="K773" s="3" t="s">
        <v>85</v>
      </c>
    </row>
    <row r="774" spans="2:11" ht="20.5" customHeight="1" x14ac:dyDescent="0.35">
      <c r="B774" s="1" t="s">
        <v>9</v>
      </c>
      <c r="C774" s="1" t="s">
        <v>337</v>
      </c>
      <c r="D774" s="1" t="s">
        <v>338</v>
      </c>
      <c r="E774" s="3">
        <v>2013</v>
      </c>
      <c r="F774" s="11">
        <v>4.3</v>
      </c>
      <c r="G774" s="12">
        <v>163</v>
      </c>
      <c r="H774" s="5">
        <v>41.28</v>
      </c>
      <c r="I774" s="1" t="s">
        <v>10</v>
      </c>
      <c r="J774" s="3" t="s">
        <v>85</v>
      </c>
      <c r="K774" s="3" t="s">
        <v>85</v>
      </c>
    </row>
    <row r="775" spans="2:11" ht="20.5" customHeight="1" x14ac:dyDescent="0.35">
      <c r="B775" s="1" t="s">
        <v>9</v>
      </c>
      <c r="C775" s="1" t="s">
        <v>503</v>
      </c>
      <c r="D775" s="1" t="s">
        <v>504</v>
      </c>
      <c r="E775" s="3">
        <v>2018</v>
      </c>
      <c r="F775" s="11">
        <v>4.4000000000000004</v>
      </c>
      <c r="G775" s="12">
        <v>389</v>
      </c>
      <c r="H775" s="5">
        <v>41</v>
      </c>
      <c r="I775" s="1" t="s">
        <v>10</v>
      </c>
      <c r="J775" s="3" t="s">
        <v>85</v>
      </c>
      <c r="K775" s="3" t="s">
        <v>85</v>
      </c>
    </row>
    <row r="776" spans="2:11" ht="20.5" customHeight="1" x14ac:dyDescent="0.35">
      <c r="B776" s="1" t="s">
        <v>9</v>
      </c>
      <c r="C776" s="1" t="s">
        <v>55</v>
      </c>
      <c r="D776" s="1" t="s">
        <v>477</v>
      </c>
      <c r="E776" s="3">
        <v>2018</v>
      </c>
      <c r="F776" s="11">
        <v>4.4000000000000004</v>
      </c>
      <c r="G776" s="12">
        <v>4121</v>
      </c>
      <c r="H776" s="5">
        <v>38.61</v>
      </c>
      <c r="I776" s="1" t="s">
        <v>10</v>
      </c>
      <c r="J776" s="3" t="s">
        <v>85</v>
      </c>
      <c r="K776" s="3" t="s">
        <v>85</v>
      </c>
    </row>
    <row r="777" spans="2:11" ht="20.5" customHeight="1" x14ac:dyDescent="0.35">
      <c r="B777" s="1" t="s">
        <v>9</v>
      </c>
      <c r="C777" s="1" t="s">
        <v>55</v>
      </c>
      <c r="D777" s="1" t="s">
        <v>477</v>
      </c>
      <c r="E777" s="3">
        <v>2017</v>
      </c>
      <c r="F777" s="11">
        <v>4.3</v>
      </c>
      <c r="G777" s="12">
        <v>2936</v>
      </c>
      <c r="H777" s="5">
        <v>38.049999999999997</v>
      </c>
      <c r="I777" s="1" t="s">
        <v>10</v>
      </c>
      <c r="J777" s="3" t="s">
        <v>85</v>
      </c>
      <c r="K777" s="3" t="s">
        <v>85</v>
      </c>
    </row>
    <row r="778" spans="2:11" ht="20.5" customHeight="1" x14ac:dyDescent="0.35">
      <c r="B778" s="1" t="s">
        <v>9</v>
      </c>
      <c r="C778" s="1" t="s">
        <v>1308</v>
      </c>
      <c r="D778" s="1" t="s">
        <v>1309</v>
      </c>
      <c r="E778" s="3">
        <v>2015</v>
      </c>
      <c r="F778" s="11">
        <v>4.2</v>
      </c>
      <c r="G778" s="12">
        <v>412</v>
      </c>
      <c r="H778" s="5">
        <v>37.9</v>
      </c>
      <c r="I778" s="1" t="s">
        <v>10</v>
      </c>
      <c r="J778" s="3" t="s">
        <v>85</v>
      </c>
      <c r="K778" s="3" t="s">
        <v>85</v>
      </c>
    </row>
    <row r="779" spans="2:11" ht="20.5" customHeight="1" x14ac:dyDescent="0.35">
      <c r="B779" s="1" t="s">
        <v>9</v>
      </c>
      <c r="C779" s="1" t="s">
        <v>55</v>
      </c>
      <c r="D779" s="1" t="s">
        <v>477</v>
      </c>
      <c r="E779" s="3">
        <v>2016</v>
      </c>
      <c r="F779" s="11">
        <v>4.3</v>
      </c>
      <c r="G779" s="12">
        <v>3997</v>
      </c>
      <c r="H779" s="5">
        <v>37.86</v>
      </c>
      <c r="I779" s="1" t="s">
        <v>10</v>
      </c>
      <c r="J779" s="3" t="s">
        <v>85</v>
      </c>
      <c r="K779" s="3" t="s">
        <v>85</v>
      </c>
    </row>
    <row r="780" spans="2:11" ht="20.5" customHeight="1" x14ac:dyDescent="0.35">
      <c r="B780" s="1" t="s">
        <v>9</v>
      </c>
      <c r="C780" s="1" t="s">
        <v>176</v>
      </c>
      <c r="D780" s="1" t="s">
        <v>479</v>
      </c>
      <c r="E780" s="3">
        <v>2016</v>
      </c>
      <c r="F780" s="11">
        <v>4.4000000000000004</v>
      </c>
      <c r="G780" s="12">
        <v>3406</v>
      </c>
      <c r="H780" s="5">
        <v>37.799999999999997</v>
      </c>
      <c r="I780" s="1" t="s">
        <v>10</v>
      </c>
      <c r="J780" s="3" t="s">
        <v>85</v>
      </c>
      <c r="K780" s="3" t="s">
        <v>85</v>
      </c>
    </row>
    <row r="781" spans="2:11" ht="20.5" customHeight="1" x14ac:dyDescent="0.35">
      <c r="B781" s="1" t="s">
        <v>9</v>
      </c>
      <c r="C781" s="1" t="s">
        <v>144</v>
      </c>
      <c r="D781" s="1" t="s">
        <v>476</v>
      </c>
      <c r="E781" s="3">
        <v>2017</v>
      </c>
      <c r="F781" s="11">
        <v>4.4000000000000004</v>
      </c>
      <c r="G781" s="12">
        <v>3456</v>
      </c>
      <c r="H781" s="5">
        <v>37.25</v>
      </c>
      <c r="I781" s="1" t="s">
        <v>10</v>
      </c>
      <c r="J781" s="3" t="s">
        <v>85</v>
      </c>
      <c r="K781" s="3" t="s">
        <v>85</v>
      </c>
    </row>
    <row r="782" spans="2:11" ht="20.5" customHeight="1" x14ac:dyDescent="0.35">
      <c r="B782" s="1" t="s">
        <v>9</v>
      </c>
      <c r="C782" s="1" t="s">
        <v>144</v>
      </c>
      <c r="D782" s="1" t="s">
        <v>476</v>
      </c>
      <c r="E782" s="3">
        <v>2015</v>
      </c>
      <c r="F782" s="11">
        <v>4.3</v>
      </c>
      <c r="G782" s="12">
        <v>3620</v>
      </c>
      <c r="H782" s="5">
        <v>36.35</v>
      </c>
      <c r="I782" s="1" t="s">
        <v>10</v>
      </c>
      <c r="J782" s="3" t="s">
        <v>85</v>
      </c>
      <c r="K782" s="3" t="s">
        <v>85</v>
      </c>
    </row>
    <row r="783" spans="2:11" ht="20.5" customHeight="1" x14ac:dyDescent="0.35">
      <c r="B783" s="1" t="s">
        <v>9</v>
      </c>
      <c r="C783" s="1" t="s">
        <v>897</v>
      </c>
      <c r="D783" s="1" t="s">
        <v>898</v>
      </c>
      <c r="E783" s="3">
        <v>2017</v>
      </c>
      <c r="F783" s="11">
        <v>4.3</v>
      </c>
      <c r="G783" s="12">
        <v>301</v>
      </c>
      <c r="H783" s="5">
        <v>35.51</v>
      </c>
      <c r="I783" s="1" t="s">
        <v>10</v>
      </c>
      <c r="J783" s="3" t="s">
        <v>85</v>
      </c>
      <c r="K783" s="3" t="s">
        <v>85</v>
      </c>
    </row>
    <row r="784" spans="2:11" ht="20.5" customHeight="1" x14ac:dyDescent="0.35">
      <c r="B784" s="1" t="s">
        <v>9</v>
      </c>
      <c r="C784" s="1" t="s">
        <v>518</v>
      </c>
      <c r="D784" s="1" t="s">
        <v>519</v>
      </c>
      <c r="E784" s="3">
        <v>2016</v>
      </c>
      <c r="F784" s="11">
        <v>4.4000000000000004</v>
      </c>
      <c r="G784" s="12">
        <v>406</v>
      </c>
      <c r="H784" s="5">
        <v>35.200000000000003</v>
      </c>
      <c r="I784" s="1" t="s">
        <v>10</v>
      </c>
      <c r="J784" s="3" t="s">
        <v>85</v>
      </c>
      <c r="K784" s="3" t="s">
        <v>85</v>
      </c>
    </row>
    <row r="785" spans="2:11" ht="20.5" customHeight="1" x14ac:dyDescent="0.35">
      <c r="B785" s="1" t="s">
        <v>9</v>
      </c>
      <c r="C785" s="1" t="s">
        <v>176</v>
      </c>
      <c r="D785" s="1" t="s">
        <v>479</v>
      </c>
      <c r="E785" s="3">
        <v>2015</v>
      </c>
      <c r="F785" s="11">
        <v>4.3</v>
      </c>
      <c r="G785" s="12">
        <v>2783</v>
      </c>
      <c r="H785" s="5">
        <v>34.950000000000003</v>
      </c>
      <c r="I785" s="1" t="s">
        <v>10</v>
      </c>
      <c r="J785" s="3" t="s">
        <v>85</v>
      </c>
      <c r="K785" s="3" t="s">
        <v>85</v>
      </c>
    </row>
    <row r="786" spans="2:11" ht="20.5" customHeight="1" x14ac:dyDescent="0.35">
      <c r="B786" s="1" t="s">
        <v>9</v>
      </c>
      <c r="C786" s="1" t="s">
        <v>176</v>
      </c>
      <c r="D786" s="1" t="s">
        <v>479</v>
      </c>
      <c r="E786" s="3">
        <v>2019</v>
      </c>
      <c r="F786" s="11">
        <v>4.4000000000000004</v>
      </c>
      <c r="G786" s="12">
        <v>523</v>
      </c>
      <c r="H786" s="5">
        <v>34.35</v>
      </c>
      <c r="I786" s="1" t="s">
        <v>10</v>
      </c>
      <c r="J786" s="3" t="s">
        <v>85</v>
      </c>
      <c r="K786" s="3" t="s">
        <v>85</v>
      </c>
    </row>
    <row r="787" spans="2:11" ht="20.5" customHeight="1" x14ac:dyDescent="0.35">
      <c r="B787" s="1" t="s">
        <v>9</v>
      </c>
      <c r="C787" s="1" t="s">
        <v>144</v>
      </c>
      <c r="D787" s="1" t="s">
        <v>476</v>
      </c>
      <c r="E787" s="3">
        <v>2014</v>
      </c>
      <c r="F787" s="11">
        <v>4.3</v>
      </c>
      <c r="G787" s="12">
        <v>3660</v>
      </c>
      <c r="H787" s="5">
        <v>33.64</v>
      </c>
      <c r="I787" s="1" t="s">
        <v>10</v>
      </c>
      <c r="J787" s="3" t="s">
        <v>85</v>
      </c>
      <c r="K787" s="3" t="s">
        <v>85</v>
      </c>
    </row>
    <row r="788" spans="2:11" ht="20.5" customHeight="1" x14ac:dyDescent="0.35">
      <c r="B788" s="1" t="s">
        <v>9</v>
      </c>
      <c r="C788" s="1" t="s">
        <v>133</v>
      </c>
      <c r="D788" s="1" t="s">
        <v>187</v>
      </c>
      <c r="E788" s="3">
        <v>2016</v>
      </c>
      <c r="F788" s="11">
        <v>4.4000000000000004</v>
      </c>
      <c r="G788" s="12">
        <v>450</v>
      </c>
      <c r="H788" s="5">
        <v>32.9</v>
      </c>
      <c r="I788" s="1" t="s">
        <v>10</v>
      </c>
      <c r="J788" s="3" t="s">
        <v>85</v>
      </c>
      <c r="K788" s="3" t="s">
        <v>85</v>
      </c>
    </row>
    <row r="789" spans="2:11" ht="20.5" customHeight="1" x14ac:dyDescent="0.35">
      <c r="B789" s="1" t="s">
        <v>9</v>
      </c>
      <c r="C789" s="1" t="s">
        <v>953</v>
      </c>
      <c r="D789" s="1" t="s">
        <v>954</v>
      </c>
      <c r="E789" s="3">
        <v>2011</v>
      </c>
      <c r="F789" s="11">
        <v>4.3</v>
      </c>
      <c r="G789" s="12">
        <v>163</v>
      </c>
      <c r="H789" s="5">
        <v>32.450000000000003</v>
      </c>
      <c r="I789" s="1" t="s">
        <v>10</v>
      </c>
      <c r="J789" s="3" t="s">
        <v>85</v>
      </c>
      <c r="K789" s="3" t="s">
        <v>85</v>
      </c>
    </row>
    <row r="790" spans="2:11" ht="20.5" customHeight="1" x14ac:dyDescent="0.35">
      <c r="B790" s="1" t="s">
        <v>9</v>
      </c>
      <c r="C790" s="1" t="s">
        <v>385</v>
      </c>
      <c r="D790" s="1" t="s">
        <v>1334</v>
      </c>
      <c r="E790" s="3">
        <v>2016</v>
      </c>
      <c r="F790" s="11">
        <v>4.2</v>
      </c>
      <c r="G790" s="12">
        <v>388</v>
      </c>
      <c r="H790" s="5">
        <v>31.63</v>
      </c>
      <c r="I790" s="1" t="s">
        <v>10</v>
      </c>
      <c r="J790" s="3" t="s">
        <v>85</v>
      </c>
      <c r="K790" s="3" t="s">
        <v>85</v>
      </c>
    </row>
    <row r="791" spans="2:11" ht="20.5" customHeight="1" x14ac:dyDescent="0.35">
      <c r="B791" s="1" t="s">
        <v>9</v>
      </c>
      <c r="C791" s="1" t="s">
        <v>144</v>
      </c>
      <c r="D791" s="1" t="s">
        <v>476</v>
      </c>
      <c r="E791" s="3">
        <v>2016</v>
      </c>
      <c r="F791" s="11">
        <v>4.4000000000000004</v>
      </c>
      <c r="G791" s="12">
        <v>4851</v>
      </c>
      <c r="H791" s="5">
        <v>31.5</v>
      </c>
      <c r="I791" s="1" t="s">
        <v>10</v>
      </c>
      <c r="J791" s="3" t="s">
        <v>85</v>
      </c>
      <c r="K791" s="3" t="s">
        <v>85</v>
      </c>
    </row>
    <row r="792" spans="2:11" ht="20.5" customHeight="1" x14ac:dyDescent="0.35">
      <c r="B792" s="1" t="s">
        <v>9</v>
      </c>
      <c r="C792" s="1" t="s">
        <v>70</v>
      </c>
      <c r="D792" s="1" t="s">
        <v>492</v>
      </c>
      <c r="E792" s="3">
        <v>2018</v>
      </c>
      <c r="F792" s="11">
        <v>4.3</v>
      </c>
      <c r="G792" s="12">
        <v>287</v>
      </c>
      <c r="H792" s="5">
        <v>30.99</v>
      </c>
      <c r="I792" s="1" t="s">
        <v>10</v>
      </c>
      <c r="J792" s="3" t="s">
        <v>85</v>
      </c>
      <c r="K792" s="3" t="s">
        <v>85</v>
      </c>
    </row>
    <row r="793" spans="2:11" ht="20.5" customHeight="1" x14ac:dyDescent="0.35">
      <c r="B793" s="1" t="s">
        <v>9</v>
      </c>
      <c r="C793" s="1" t="s">
        <v>599</v>
      </c>
      <c r="D793" s="1" t="s">
        <v>1051</v>
      </c>
      <c r="E793" s="3">
        <v>2015</v>
      </c>
      <c r="F793" s="11">
        <v>4.3</v>
      </c>
      <c r="G793" s="12">
        <v>80</v>
      </c>
      <c r="H793" s="5">
        <v>28.5</v>
      </c>
      <c r="I793" s="1" t="s">
        <v>10</v>
      </c>
      <c r="J793" s="3" t="s">
        <v>85</v>
      </c>
      <c r="K793" s="3" t="s">
        <v>85</v>
      </c>
    </row>
    <row r="794" spans="2:11" ht="20.5" customHeight="1" x14ac:dyDescent="0.35">
      <c r="B794" s="1" t="s">
        <v>9</v>
      </c>
      <c r="C794" s="1" t="s">
        <v>946</v>
      </c>
      <c r="D794" s="1" t="s">
        <v>947</v>
      </c>
      <c r="E794" s="3">
        <v>2016</v>
      </c>
      <c r="F794" s="11">
        <v>4.3</v>
      </c>
      <c r="G794" s="12">
        <v>170</v>
      </c>
      <c r="H794" s="5">
        <v>28.3</v>
      </c>
      <c r="I794" s="1" t="s">
        <v>10</v>
      </c>
      <c r="J794" s="3" t="s">
        <v>85</v>
      </c>
      <c r="K794" s="3" t="s">
        <v>85</v>
      </c>
    </row>
    <row r="795" spans="2:11" ht="20.5" customHeight="1" x14ac:dyDescent="0.35">
      <c r="B795" s="1" t="s">
        <v>9</v>
      </c>
      <c r="C795" s="1" t="s">
        <v>567</v>
      </c>
      <c r="D795" s="1" t="s">
        <v>568</v>
      </c>
      <c r="E795" s="3">
        <v>2015</v>
      </c>
      <c r="F795" s="11">
        <v>4.3</v>
      </c>
      <c r="G795" s="12">
        <v>290</v>
      </c>
      <c r="H795" s="5">
        <v>27.85</v>
      </c>
      <c r="I795" s="1" t="s">
        <v>10</v>
      </c>
      <c r="J795" s="3" t="s">
        <v>85</v>
      </c>
      <c r="K795" s="3" t="s">
        <v>85</v>
      </c>
    </row>
    <row r="796" spans="2:11" ht="20.5" customHeight="1" x14ac:dyDescent="0.35">
      <c r="B796" s="1" t="s">
        <v>9</v>
      </c>
      <c r="C796" s="1" t="s">
        <v>527</v>
      </c>
      <c r="D796" s="1" t="s">
        <v>838</v>
      </c>
      <c r="E796" s="3">
        <v>2019</v>
      </c>
      <c r="F796" s="11">
        <v>4.3</v>
      </c>
      <c r="G796" s="12">
        <v>260</v>
      </c>
      <c r="H796" s="5">
        <v>26.9</v>
      </c>
      <c r="I796" s="1" t="s">
        <v>10</v>
      </c>
      <c r="J796" s="3" t="s">
        <v>85</v>
      </c>
      <c r="K796" s="3" t="s">
        <v>85</v>
      </c>
    </row>
    <row r="797" spans="2:11" ht="20.5" customHeight="1" x14ac:dyDescent="0.35">
      <c r="B797" s="1" t="s">
        <v>9</v>
      </c>
      <c r="C797" s="1" t="s">
        <v>130</v>
      </c>
      <c r="D797" s="1" t="s">
        <v>1</v>
      </c>
      <c r="E797" s="3">
        <v>2012</v>
      </c>
      <c r="F797" s="11">
        <v>4.3</v>
      </c>
      <c r="G797" s="12">
        <v>2844</v>
      </c>
      <c r="H797" s="5">
        <v>26.9</v>
      </c>
      <c r="I797" s="1" t="s">
        <v>10</v>
      </c>
      <c r="J797" s="3" t="s">
        <v>85</v>
      </c>
      <c r="K797" s="3" t="s">
        <v>85</v>
      </c>
    </row>
    <row r="798" spans="2:11" ht="20.5" customHeight="1" x14ac:dyDescent="0.35">
      <c r="B798" s="1" t="s">
        <v>9</v>
      </c>
      <c r="C798" s="1" t="s">
        <v>11</v>
      </c>
      <c r="D798" s="1" t="s">
        <v>1</v>
      </c>
      <c r="E798" s="3">
        <v>2012</v>
      </c>
      <c r="F798" s="11">
        <v>4.3</v>
      </c>
      <c r="G798" s="12">
        <v>4023</v>
      </c>
      <c r="H798" s="5">
        <v>25.8</v>
      </c>
      <c r="I798" s="1" t="s">
        <v>10</v>
      </c>
      <c r="J798" s="3" t="s">
        <v>85</v>
      </c>
      <c r="K798" s="3" t="s">
        <v>85</v>
      </c>
    </row>
    <row r="799" spans="2:11" ht="20.5" customHeight="1" x14ac:dyDescent="0.35">
      <c r="B799" s="1" t="s">
        <v>9</v>
      </c>
      <c r="C799" s="1" t="s">
        <v>70</v>
      </c>
      <c r="D799" s="1" t="s">
        <v>837</v>
      </c>
      <c r="E799" s="3">
        <v>2018</v>
      </c>
      <c r="F799" s="11">
        <v>4.3</v>
      </c>
      <c r="G799" s="12">
        <v>2705</v>
      </c>
      <c r="H799" s="5">
        <v>24.5</v>
      </c>
      <c r="I799" s="1" t="s">
        <v>10</v>
      </c>
      <c r="J799" s="3" t="s">
        <v>85</v>
      </c>
      <c r="K799" s="3" t="s">
        <v>85</v>
      </c>
    </row>
    <row r="800" spans="2:11" ht="20.5" customHeight="1" x14ac:dyDescent="0.35">
      <c r="B800" s="1" t="s">
        <v>9</v>
      </c>
      <c r="C800" s="1" t="s">
        <v>154</v>
      </c>
      <c r="D800" s="1" t="s">
        <v>835</v>
      </c>
      <c r="E800" s="3">
        <v>2018</v>
      </c>
      <c r="F800" s="11">
        <v>4.3</v>
      </c>
      <c r="G800" s="12">
        <v>3524</v>
      </c>
      <c r="H800" s="5">
        <v>19.010000000000002</v>
      </c>
      <c r="I800" s="1" t="s">
        <v>10</v>
      </c>
      <c r="J800" s="3" t="s">
        <v>85</v>
      </c>
      <c r="K800" s="3" t="s">
        <v>85</v>
      </c>
    </row>
    <row r="801" spans="2:11" ht="20.5" customHeight="1" x14ac:dyDescent="0.35">
      <c r="B801" s="1" t="s">
        <v>9</v>
      </c>
      <c r="C801" s="1" t="s">
        <v>897</v>
      </c>
      <c r="D801" s="1" t="s">
        <v>1101</v>
      </c>
      <c r="E801" s="3">
        <v>2018</v>
      </c>
      <c r="F801" s="11">
        <v>4.3</v>
      </c>
      <c r="G801" s="12">
        <v>57</v>
      </c>
      <c r="H801" s="5">
        <v>17.899999999999999</v>
      </c>
      <c r="I801" s="1" t="s">
        <v>85</v>
      </c>
      <c r="J801" s="3" t="s">
        <v>85</v>
      </c>
      <c r="K801" s="3" t="s">
        <v>85</v>
      </c>
    </row>
    <row r="802" spans="2:11" ht="20.5" customHeight="1" x14ac:dyDescent="0.35">
      <c r="B802" s="1" t="s">
        <v>9</v>
      </c>
      <c r="C802" s="1" t="s">
        <v>820</v>
      </c>
      <c r="D802" s="1" t="s">
        <v>644</v>
      </c>
      <c r="E802" s="3">
        <v>2020</v>
      </c>
      <c r="F802" s="11">
        <v>4.4000000000000004</v>
      </c>
      <c r="G802" s="12">
        <v>27</v>
      </c>
      <c r="H802" s="5">
        <v>7.9</v>
      </c>
      <c r="I802" s="1" t="s">
        <v>10</v>
      </c>
      <c r="J802" s="3">
        <v>5</v>
      </c>
      <c r="K802" s="3">
        <v>3</v>
      </c>
    </row>
    <row r="803" spans="2:11" ht="20.5" customHeight="1" x14ac:dyDescent="0.35">
      <c r="B803" s="1" t="s">
        <v>9</v>
      </c>
      <c r="C803" s="1" t="s">
        <v>1272</v>
      </c>
      <c r="D803" s="1" t="s">
        <v>1</v>
      </c>
      <c r="E803" s="3">
        <v>2019</v>
      </c>
      <c r="F803" s="11">
        <v>4.3</v>
      </c>
      <c r="G803" s="12">
        <v>26</v>
      </c>
      <c r="H803" s="5">
        <v>8.57</v>
      </c>
      <c r="I803" s="1" t="s">
        <v>10</v>
      </c>
      <c r="J803" s="3">
        <v>5</v>
      </c>
      <c r="K803" s="3">
        <v>3</v>
      </c>
    </row>
    <row r="804" spans="2:11" ht="20.5" customHeight="1" x14ac:dyDescent="0.35">
      <c r="B804" s="1" t="s">
        <v>9</v>
      </c>
      <c r="C804" s="1" t="s">
        <v>1261</v>
      </c>
      <c r="D804" s="1" t="s">
        <v>1286</v>
      </c>
      <c r="E804" s="3">
        <v>2020</v>
      </c>
      <c r="F804" s="11">
        <v>4.3</v>
      </c>
      <c r="G804" s="12">
        <v>25</v>
      </c>
      <c r="H804" s="5">
        <v>8.9</v>
      </c>
      <c r="I804" s="1" t="s">
        <v>10</v>
      </c>
      <c r="J804" s="3">
        <v>5</v>
      </c>
      <c r="K804" s="3">
        <v>3</v>
      </c>
    </row>
    <row r="805" spans="2:11" ht="20.5" customHeight="1" x14ac:dyDescent="0.35">
      <c r="B805" s="1" t="s">
        <v>9</v>
      </c>
      <c r="C805" s="1" t="s">
        <v>144</v>
      </c>
      <c r="D805" s="1" t="s">
        <v>857</v>
      </c>
      <c r="E805" s="3">
        <v>2016</v>
      </c>
      <c r="F805" s="11">
        <v>4.2</v>
      </c>
      <c r="G805" s="12">
        <v>4127</v>
      </c>
      <c r="H805" s="5">
        <v>9.76</v>
      </c>
      <c r="I805" s="1" t="s">
        <v>10</v>
      </c>
      <c r="J805" s="3">
        <v>5</v>
      </c>
      <c r="K805" s="3">
        <v>3</v>
      </c>
    </row>
    <row r="806" spans="2:11" ht="20.5" customHeight="1" x14ac:dyDescent="0.35">
      <c r="B806" s="1" t="s">
        <v>9</v>
      </c>
      <c r="C806" s="1" t="s">
        <v>169</v>
      </c>
      <c r="D806" s="1" t="s">
        <v>857</v>
      </c>
      <c r="E806" s="3">
        <v>2019</v>
      </c>
      <c r="F806" s="11">
        <v>4.3</v>
      </c>
      <c r="G806" s="12">
        <v>64</v>
      </c>
      <c r="H806" s="5">
        <v>9.99</v>
      </c>
      <c r="I806" s="1" t="s">
        <v>10</v>
      </c>
      <c r="J806" s="3">
        <v>5</v>
      </c>
      <c r="K806" s="3">
        <v>3</v>
      </c>
    </row>
    <row r="807" spans="2:11" ht="20.5" customHeight="1" x14ac:dyDescent="0.35">
      <c r="B807" s="1" t="s">
        <v>9</v>
      </c>
      <c r="C807" s="1" t="s">
        <v>1172</v>
      </c>
      <c r="D807" s="1" t="s">
        <v>1173</v>
      </c>
      <c r="E807" s="3">
        <v>2018</v>
      </c>
      <c r="F807" s="11">
        <v>4.3</v>
      </c>
      <c r="G807" s="12">
        <v>35</v>
      </c>
      <c r="H807" s="5">
        <v>11.94</v>
      </c>
      <c r="I807" s="1" t="s">
        <v>10</v>
      </c>
      <c r="J807" s="3">
        <v>5</v>
      </c>
      <c r="K807" s="3">
        <v>3</v>
      </c>
    </row>
    <row r="808" spans="2:11" ht="20.5" customHeight="1" x14ac:dyDescent="0.35">
      <c r="B808" s="1" t="s">
        <v>9</v>
      </c>
      <c r="C808" s="1" t="s">
        <v>1136</v>
      </c>
      <c r="D808" s="1" t="s">
        <v>1137</v>
      </c>
      <c r="E808" s="3">
        <v>2019</v>
      </c>
      <c r="F808" s="11">
        <v>4.3</v>
      </c>
      <c r="G808" s="12">
        <v>45</v>
      </c>
      <c r="H808" s="5">
        <v>12.8</v>
      </c>
      <c r="I808" s="1" t="s">
        <v>6</v>
      </c>
      <c r="J808" s="3">
        <v>4</v>
      </c>
      <c r="K808" s="3">
        <v>2</v>
      </c>
    </row>
    <row r="809" spans="2:11" ht="20.5" customHeight="1" x14ac:dyDescent="0.35">
      <c r="B809" s="1" t="s">
        <v>9</v>
      </c>
      <c r="C809" s="1" t="s">
        <v>1172</v>
      </c>
      <c r="D809" s="1" t="s">
        <v>1173</v>
      </c>
      <c r="E809" s="3">
        <v>2019</v>
      </c>
      <c r="F809" s="11">
        <v>4.3</v>
      </c>
      <c r="G809" s="12">
        <v>38</v>
      </c>
      <c r="H809" s="5">
        <v>14.71</v>
      </c>
      <c r="I809" s="1" t="s">
        <v>10</v>
      </c>
      <c r="J809" s="3">
        <v>5</v>
      </c>
      <c r="K809" s="3">
        <v>3</v>
      </c>
    </row>
    <row r="810" spans="2:11" ht="20.5" customHeight="1" x14ac:dyDescent="0.35">
      <c r="B810" s="1" t="s">
        <v>9</v>
      </c>
      <c r="C810" s="1" t="s">
        <v>154</v>
      </c>
      <c r="D810" s="1" t="s">
        <v>835</v>
      </c>
      <c r="E810" s="3">
        <v>2017</v>
      </c>
      <c r="F810" s="11">
        <v>4.2</v>
      </c>
      <c r="G810" s="12">
        <v>3354</v>
      </c>
      <c r="H810" s="5">
        <v>15.45</v>
      </c>
      <c r="I810" s="1" t="s">
        <v>10</v>
      </c>
      <c r="J810" s="3">
        <v>5</v>
      </c>
      <c r="K810" s="3">
        <v>3</v>
      </c>
    </row>
    <row r="811" spans="2:11" ht="20.5" customHeight="1" x14ac:dyDescent="0.35">
      <c r="B811" s="1" t="s">
        <v>9</v>
      </c>
      <c r="C811" s="1" t="s">
        <v>414</v>
      </c>
      <c r="D811" s="1" t="s">
        <v>859</v>
      </c>
      <c r="E811" s="3">
        <v>2016</v>
      </c>
      <c r="F811" s="11">
        <v>4.3</v>
      </c>
      <c r="G811" s="12">
        <v>511</v>
      </c>
      <c r="H811" s="5">
        <v>15.9</v>
      </c>
      <c r="I811" s="1" t="s">
        <v>10</v>
      </c>
      <c r="J811" s="3">
        <v>5</v>
      </c>
      <c r="K811" s="3">
        <v>3</v>
      </c>
    </row>
    <row r="812" spans="2:11" ht="20.5" customHeight="1" x14ac:dyDescent="0.35">
      <c r="B812" s="1" t="s">
        <v>9</v>
      </c>
      <c r="C812" s="1" t="s">
        <v>897</v>
      </c>
      <c r="D812" s="1" t="s">
        <v>1353</v>
      </c>
      <c r="E812" s="3">
        <v>2017</v>
      </c>
      <c r="F812" s="11">
        <v>4.2</v>
      </c>
      <c r="G812" s="12">
        <v>436</v>
      </c>
      <c r="H812" s="5">
        <v>16.45</v>
      </c>
      <c r="I812" s="1" t="s">
        <v>10</v>
      </c>
      <c r="J812" s="3">
        <v>5</v>
      </c>
      <c r="K812" s="3">
        <v>3</v>
      </c>
    </row>
    <row r="813" spans="2:11" ht="20.5" customHeight="1" x14ac:dyDescent="0.35">
      <c r="B813" s="1" t="s">
        <v>9</v>
      </c>
      <c r="C813" s="1" t="s">
        <v>133</v>
      </c>
      <c r="D813" s="1" t="s">
        <v>857</v>
      </c>
      <c r="E813" s="3">
        <v>2018</v>
      </c>
      <c r="F813" s="11">
        <v>4.2</v>
      </c>
      <c r="G813" s="12">
        <v>1070</v>
      </c>
      <c r="H813" s="5">
        <v>16.489999999999998</v>
      </c>
      <c r="I813" s="1" t="s">
        <v>10</v>
      </c>
      <c r="J813" s="3">
        <v>5</v>
      </c>
      <c r="K813" s="3">
        <v>3</v>
      </c>
    </row>
    <row r="814" spans="2:11" ht="20.5" customHeight="1" x14ac:dyDescent="0.35">
      <c r="B814" s="1" t="s">
        <v>9</v>
      </c>
      <c r="C814" s="1" t="s">
        <v>601</v>
      </c>
      <c r="D814" s="1" t="s">
        <v>602</v>
      </c>
      <c r="E814" s="3">
        <v>2016</v>
      </c>
      <c r="F814" s="11">
        <v>4.3</v>
      </c>
      <c r="G814" s="12">
        <v>567</v>
      </c>
      <c r="H814" s="5">
        <v>16.5</v>
      </c>
      <c r="I814" s="1" t="s">
        <v>10</v>
      </c>
      <c r="J814" s="3">
        <v>5</v>
      </c>
      <c r="K814" s="3">
        <v>3</v>
      </c>
    </row>
    <row r="815" spans="2:11" ht="20.5" customHeight="1" x14ac:dyDescent="0.35">
      <c r="B815" s="1" t="s">
        <v>9</v>
      </c>
      <c r="C815" s="1" t="s">
        <v>144</v>
      </c>
      <c r="D815" s="1" t="s">
        <v>857</v>
      </c>
      <c r="E815" s="3">
        <v>2017</v>
      </c>
      <c r="F815" s="11">
        <v>4.2</v>
      </c>
      <c r="G815" s="12">
        <v>1209</v>
      </c>
      <c r="H815" s="5">
        <v>16.88</v>
      </c>
      <c r="I815" s="1" t="s">
        <v>10</v>
      </c>
      <c r="J815" s="3">
        <v>5</v>
      </c>
      <c r="K815" s="3">
        <v>3</v>
      </c>
    </row>
    <row r="816" spans="2:11" ht="20.5" customHeight="1" x14ac:dyDescent="0.35">
      <c r="B816" s="1" t="s">
        <v>9</v>
      </c>
      <c r="C816" s="1" t="s">
        <v>1306</v>
      </c>
      <c r="D816" s="1" t="s">
        <v>1307</v>
      </c>
      <c r="E816" s="3">
        <v>2017</v>
      </c>
      <c r="F816" s="11">
        <v>4.2</v>
      </c>
      <c r="G816" s="12">
        <v>433</v>
      </c>
      <c r="H816" s="5">
        <v>16.899999999999999</v>
      </c>
      <c r="I816" s="1" t="s">
        <v>10</v>
      </c>
      <c r="J816" s="3">
        <v>5</v>
      </c>
      <c r="K816" s="3">
        <v>3</v>
      </c>
    </row>
    <row r="817" spans="2:11" ht="20.5" customHeight="1" x14ac:dyDescent="0.35">
      <c r="B817" s="1" t="s">
        <v>9</v>
      </c>
      <c r="C817" s="1" t="s">
        <v>55</v>
      </c>
      <c r="D817" s="1" t="s">
        <v>9</v>
      </c>
      <c r="E817" s="3">
        <v>2019</v>
      </c>
      <c r="F817" s="11">
        <v>4.2</v>
      </c>
      <c r="G817" s="12">
        <v>876</v>
      </c>
      <c r="H817" s="5">
        <v>16.95</v>
      </c>
      <c r="I817" s="1" t="s">
        <v>10</v>
      </c>
      <c r="J817" s="3">
        <v>5</v>
      </c>
      <c r="K817" s="3">
        <v>3</v>
      </c>
    </row>
    <row r="818" spans="2:11" ht="20.5" customHeight="1" x14ac:dyDescent="0.35">
      <c r="B818" s="1" t="s">
        <v>9</v>
      </c>
      <c r="C818" s="1" t="s">
        <v>313</v>
      </c>
      <c r="D818" s="1" t="s">
        <v>857</v>
      </c>
      <c r="E818" s="3">
        <v>2019</v>
      </c>
      <c r="F818" s="11">
        <v>4.2</v>
      </c>
      <c r="G818" s="12">
        <v>599</v>
      </c>
      <c r="H818" s="5">
        <v>17.25</v>
      </c>
      <c r="I818" s="1" t="s">
        <v>10</v>
      </c>
      <c r="J818" s="3">
        <v>5</v>
      </c>
      <c r="K818" s="3">
        <v>3</v>
      </c>
    </row>
    <row r="819" spans="2:11" ht="20.5" customHeight="1" x14ac:dyDescent="0.35">
      <c r="B819" s="1" t="s">
        <v>9</v>
      </c>
      <c r="C819" s="1" t="s">
        <v>119</v>
      </c>
      <c r="D819" s="1" t="s">
        <v>857</v>
      </c>
      <c r="E819" s="3">
        <v>2017</v>
      </c>
      <c r="F819" s="11">
        <v>4.2</v>
      </c>
      <c r="G819" s="12">
        <v>520</v>
      </c>
      <c r="H819" s="5">
        <v>18.25</v>
      </c>
      <c r="I819" s="1" t="s">
        <v>10</v>
      </c>
      <c r="J819" s="3">
        <v>5</v>
      </c>
      <c r="K819" s="3">
        <v>3</v>
      </c>
    </row>
    <row r="820" spans="2:11" ht="20.5" customHeight="1" x14ac:dyDescent="0.35">
      <c r="B820" s="1" t="s">
        <v>9</v>
      </c>
      <c r="C820" s="1" t="s">
        <v>1306</v>
      </c>
      <c r="D820" s="1" t="s">
        <v>1307</v>
      </c>
      <c r="E820" s="3">
        <v>2018</v>
      </c>
      <c r="F820" s="11">
        <v>4.2</v>
      </c>
      <c r="G820" s="12">
        <v>733</v>
      </c>
      <c r="H820" s="5">
        <v>18.5</v>
      </c>
      <c r="I820" s="1" t="s">
        <v>10</v>
      </c>
      <c r="J820" s="3">
        <v>5</v>
      </c>
      <c r="K820" s="3">
        <v>3</v>
      </c>
    </row>
    <row r="821" spans="2:11" ht="20.5" customHeight="1" x14ac:dyDescent="0.35">
      <c r="B821" s="1" t="s">
        <v>9</v>
      </c>
      <c r="C821" s="1" t="s">
        <v>154</v>
      </c>
      <c r="D821" s="1" t="s">
        <v>835</v>
      </c>
      <c r="E821" s="3">
        <v>2019</v>
      </c>
      <c r="F821" s="11">
        <v>4.2</v>
      </c>
      <c r="G821" s="12">
        <v>806</v>
      </c>
      <c r="H821" s="5">
        <v>18.5</v>
      </c>
      <c r="I821" s="1" t="s">
        <v>10</v>
      </c>
      <c r="J821" s="3">
        <v>5</v>
      </c>
      <c r="K821" s="3">
        <v>3</v>
      </c>
    </row>
    <row r="822" spans="2:11" ht="20.5" customHeight="1" x14ac:dyDescent="0.35">
      <c r="B822" s="1" t="s">
        <v>9</v>
      </c>
      <c r="C822" s="1" t="s">
        <v>119</v>
      </c>
      <c r="D822" s="1" t="s">
        <v>857</v>
      </c>
      <c r="E822" s="3">
        <v>2018</v>
      </c>
      <c r="F822" s="11">
        <v>4.2</v>
      </c>
      <c r="G822" s="12">
        <v>528</v>
      </c>
      <c r="H822" s="5">
        <v>18.899999999999999</v>
      </c>
      <c r="I822" s="1" t="s">
        <v>10</v>
      </c>
      <c r="J822" s="3">
        <v>5</v>
      </c>
      <c r="K822" s="3">
        <v>3</v>
      </c>
    </row>
    <row r="823" spans="2:11" ht="20.5" customHeight="1" x14ac:dyDescent="0.35">
      <c r="B823" s="1" t="s">
        <v>9</v>
      </c>
      <c r="C823" s="1" t="s">
        <v>1306</v>
      </c>
      <c r="D823" s="1" t="s">
        <v>1307</v>
      </c>
      <c r="E823" s="3">
        <v>2015</v>
      </c>
      <c r="F823" s="11">
        <v>4.2</v>
      </c>
      <c r="G823" s="12">
        <v>1095</v>
      </c>
      <c r="H823" s="5">
        <v>18.899999999999999</v>
      </c>
      <c r="I823" s="1" t="s">
        <v>10</v>
      </c>
      <c r="J823" s="3">
        <v>5</v>
      </c>
      <c r="K823" s="3">
        <v>3</v>
      </c>
    </row>
    <row r="824" spans="2:11" ht="20.5" customHeight="1" x14ac:dyDescent="0.35">
      <c r="B824" s="1" t="s">
        <v>9</v>
      </c>
      <c r="C824" s="1" t="s">
        <v>984</v>
      </c>
      <c r="D824" s="1" t="s">
        <v>985</v>
      </c>
      <c r="E824" s="3">
        <v>2018</v>
      </c>
      <c r="F824" s="11">
        <v>4.3</v>
      </c>
      <c r="G824" s="12">
        <v>130</v>
      </c>
      <c r="H824" s="5">
        <v>18.95</v>
      </c>
      <c r="I824" s="1" t="s">
        <v>10</v>
      </c>
      <c r="J824" s="3">
        <v>5</v>
      </c>
      <c r="K824" s="3">
        <v>3</v>
      </c>
    </row>
    <row r="825" spans="2:11" ht="20.5" customHeight="1" x14ac:dyDescent="0.35">
      <c r="B825" s="1" t="s">
        <v>9</v>
      </c>
      <c r="C825" s="1" t="s">
        <v>154</v>
      </c>
      <c r="D825" s="1" t="s">
        <v>835</v>
      </c>
      <c r="E825" s="3">
        <v>2016</v>
      </c>
      <c r="F825" s="11">
        <v>4.2</v>
      </c>
      <c r="G825" s="12">
        <v>4091</v>
      </c>
      <c r="H825" s="5">
        <v>19.16</v>
      </c>
      <c r="I825" s="1" t="s">
        <v>10</v>
      </c>
      <c r="J825" s="3">
        <v>5</v>
      </c>
      <c r="K825" s="3">
        <v>3</v>
      </c>
    </row>
    <row r="826" spans="2:11" ht="20.5" customHeight="1" x14ac:dyDescent="0.35">
      <c r="B826" s="1" t="s">
        <v>9</v>
      </c>
      <c r="C826" s="1" t="s">
        <v>70</v>
      </c>
      <c r="D826" s="1" t="s">
        <v>837</v>
      </c>
      <c r="E826" s="3">
        <v>2019</v>
      </c>
      <c r="F826" s="11">
        <v>4.3</v>
      </c>
      <c r="G826" s="12">
        <v>1011</v>
      </c>
      <c r="H826" s="5">
        <v>19.45</v>
      </c>
      <c r="I826" s="1" t="s">
        <v>10</v>
      </c>
      <c r="J826" s="3">
        <v>5</v>
      </c>
      <c r="K826" s="3">
        <v>3</v>
      </c>
    </row>
    <row r="827" spans="2:11" ht="20.5" customHeight="1" x14ac:dyDescent="0.35">
      <c r="B827" s="1" t="s">
        <v>9</v>
      </c>
      <c r="C827" s="1" t="s">
        <v>55</v>
      </c>
      <c r="D827" s="1" t="s">
        <v>9</v>
      </c>
      <c r="E827" s="3">
        <v>2018</v>
      </c>
      <c r="F827" s="11">
        <v>4.2</v>
      </c>
      <c r="G827" s="12">
        <v>7825</v>
      </c>
      <c r="H827" s="5">
        <v>19.5</v>
      </c>
      <c r="I827" s="1" t="s">
        <v>10</v>
      </c>
      <c r="J827" s="3">
        <v>5</v>
      </c>
      <c r="K827" s="3">
        <v>3</v>
      </c>
    </row>
    <row r="828" spans="2:11" ht="20.5" customHeight="1" x14ac:dyDescent="0.35">
      <c r="B828" s="1" t="s">
        <v>9</v>
      </c>
      <c r="C828" s="1" t="s">
        <v>561</v>
      </c>
      <c r="D828" s="1" t="s">
        <v>1312</v>
      </c>
      <c r="E828" s="3">
        <v>2014</v>
      </c>
      <c r="F828" s="11">
        <v>4.2</v>
      </c>
      <c r="G828" s="12">
        <v>855</v>
      </c>
      <c r="H828" s="5">
        <v>19.53</v>
      </c>
      <c r="I828" s="1" t="s">
        <v>10</v>
      </c>
      <c r="J828" s="3">
        <v>5</v>
      </c>
      <c r="K828" s="3">
        <v>3</v>
      </c>
    </row>
    <row r="829" spans="2:11" ht="20.5" customHeight="1" x14ac:dyDescent="0.35">
      <c r="B829" s="1" t="s">
        <v>9</v>
      </c>
      <c r="C829" s="1" t="s">
        <v>36</v>
      </c>
      <c r="D829" s="1" t="s">
        <v>1340</v>
      </c>
      <c r="E829" s="3">
        <v>2017</v>
      </c>
      <c r="F829" s="11">
        <v>4.2</v>
      </c>
      <c r="G829" s="12">
        <v>557</v>
      </c>
      <c r="H829" s="5">
        <v>19.899999999999999</v>
      </c>
      <c r="I829" s="1" t="s">
        <v>10</v>
      </c>
      <c r="J829" s="3">
        <v>5</v>
      </c>
      <c r="K829" s="3">
        <v>3</v>
      </c>
    </row>
    <row r="830" spans="2:11" ht="20.5" customHeight="1" x14ac:dyDescent="0.35">
      <c r="B830" s="1" t="s">
        <v>9</v>
      </c>
      <c r="C830" s="1" t="s">
        <v>133</v>
      </c>
      <c r="D830" s="1" t="s">
        <v>857</v>
      </c>
      <c r="E830" s="3">
        <v>2019</v>
      </c>
      <c r="F830" s="11">
        <v>4.3</v>
      </c>
      <c r="G830" s="12">
        <v>533</v>
      </c>
      <c r="H830" s="5">
        <v>19.95</v>
      </c>
      <c r="I830" s="1" t="s">
        <v>10</v>
      </c>
      <c r="J830" s="3">
        <v>5</v>
      </c>
      <c r="K830" s="3">
        <v>3</v>
      </c>
    </row>
    <row r="831" spans="2:11" ht="20.5" customHeight="1" x14ac:dyDescent="0.35">
      <c r="B831" s="1" t="s">
        <v>9</v>
      </c>
      <c r="C831" s="1" t="s">
        <v>133</v>
      </c>
      <c r="D831" s="1" t="s">
        <v>857</v>
      </c>
      <c r="E831" s="3">
        <v>2017</v>
      </c>
      <c r="F831" s="11">
        <v>4.2</v>
      </c>
      <c r="G831" s="12">
        <v>2050</v>
      </c>
      <c r="H831" s="5">
        <v>19.989999999999998</v>
      </c>
      <c r="I831" s="1" t="s">
        <v>10</v>
      </c>
      <c r="J831" s="3">
        <v>5</v>
      </c>
      <c r="K831" s="3">
        <v>3</v>
      </c>
    </row>
    <row r="832" spans="2:11" ht="20.5" customHeight="1" x14ac:dyDescent="0.35">
      <c r="B832" s="1" t="s">
        <v>9</v>
      </c>
      <c r="C832" s="1" t="s">
        <v>70</v>
      </c>
      <c r="D832" s="1" t="s">
        <v>837</v>
      </c>
      <c r="E832" s="3">
        <v>2017</v>
      </c>
      <c r="F832" s="11">
        <v>4.2</v>
      </c>
      <c r="G832" s="12">
        <v>3224</v>
      </c>
      <c r="H832" s="5">
        <v>20.95</v>
      </c>
      <c r="I832" s="1" t="s">
        <v>10</v>
      </c>
      <c r="J832" s="3">
        <v>5</v>
      </c>
      <c r="K832" s="3">
        <v>3</v>
      </c>
    </row>
    <row r="833" spans="2:11" ht="20.5" customHeight="1" x14ac:dyDescent="0.35">
      <c r="B833" s="1" t="s">
        <v>9</v>
      </c>
      <c r="C833" s="1" t="s">
        <v>561</v>
      </c>
      <c r="D833" s="1" t="s">
        <v>1294</v>
      </c>
      <c r="E833" s="3">
        <v>2016</v>
      </c>
      <c r="F833" s="11">
        <v>4.2</v>
      </c>
      <c r="G833" s="12">
        <v>3725</v>
      </c>
      <c r="H833" s="5">
        <v>21</v>
      </c>
      <c r="I833" s="1" t="s">
        <v>10</v>
      </c>
      <c r="J833" s="3">
        <v>5</v>
      </c>
      <c r="K833" s="3">
        <v>3</v>
      </c>
    </row>
    <row r="834" spans="2:11" ht="20.5" customHeight="1" x14ac:dyDescent="0.35">
      <c r="B834" s="1" t="s">
        <v>9</v>
      </c>
      <c r="C834" s="1" t="s">
        <v>55</v>
      </c>
      <c r="D834" s="1" t="s">
        <v>9</v>
      </c>
      <c r="E834" s="3">
        <v>2017</v>
      </c>
      <c r="F834" s="11">
        <v>4.2</v>
      </c>
      <c r="G834" s="12">
        <v>7294</v>
      </c>
      <c r="H834" s="5">
        <v>21.2</v>
      </c>
      <c r="I834" s="1" t="s">
        <v>10</v>
      </c>
      <c r="J834" s="3">
        <v>5</v>
      </c>
      <c r="K834" s="3">
        <v>3</v>
      </c>
    </row>
    <row r="835" spans="2:11" ht="20.5" customHeight="1" x14ac:dyDescent="0.35">
      <c r="B835" s="1" t="s">
        <v>9</v>
      </c>
      <c r="C835" s="1" t="s">
        <v>708</v>
      </c>
      <c r="D835" s="1" t="s">
        <v>877</v>
      </c>
      <c r="E835" s="3">
        <v>2016</v>
      </c>
      <c r="F835" s="11">
        <v>4.3</v>
      </c>
      <c r="G835" s="12">
        <v>410</v>
      </c>
      <c r="H835" s="5">
        <v>21.3</v>
      </c>
      <c r="I835" s="1" t="s">
        <v>10</v>
      </c>
      <c r="J835" s="3">
        <v>5</v>
      </c>
      <c r="K835" s="3">
        <v>3</v>
      </c>
    </row>
    <row r="836" spans="2:11" ht="20.5" customHeight="1" x14ac:dyDescent="0.35">
      <c r="B836" s="1" t="s">
        <v>9</v>
      </c>
      <c r="C836" s="1" t="s">
        <v>55</v>
      </c>
      <c r="D836" s="1" t="s">
        <v>644</v>
      </c>
      <c r="E836" s="3">
        <v>2019</v>
      </c>
      <c r="F836" s="11">
        <v>4.4000000000000004</v>
      </c>
      <c r="G836" s="12">
        <v>77</v>
      </c>
      <c r="H836" s="5">
        <v>21.38</v>
      </c>
      <c r="I836" s="1" t="s">
        <v>10</v>
      </c>
      <c r="J836" s="3">
        <v>5</v>
      </c>
      <c r="K836" s="3">
        <v>3</v>
      </c>
    </row>
    <row r="837" spans="2:11" ht="20.5" customHeight="1" x14ac:dyDescent="0.35">
      <c r="B837" s="1" t="s">
        <v>9</v>
      </c>
      <c r="C837" s="1" t="s">
        <v>440</v>
      </c>
      <c r="D837" s="1" t="s">
        <v>1</v>
      </c>
      <c r="E837" s="3">
        <v>2018</v>
      </c>
      <c r="F837" s="11">
        <v>4.2</v>
      </c>
      <c r="G837" s="12">
        <v>481</v>
      </c>
      <c r="H837" s="5">
        <v>21.5</v>
      </c>
      <c r="I837" s="1" t="s">
        <v>10</v>
      </c>
      <c r="J837" s="3">
        <v>5</v>
      </c>
      <c r="K837" s="3">
        <v>3</v>
      </c>
    </row>
    <row r="838" spans="2:11" ht="20.5" customHeight="1" x14ac:dyDescent="0.35">
      <c r="B838" s="1" t="s">
        <v>9</v>
      </c>
      <c r="C838" s="1" t="s">
        <v>1350</v>
      </c>
      <c r="D838" s="1" t="s">
        <v>187</v>
      </c>
      <c r="E838" s="3">
        <v>2009</v>
      </c>
      <c r="F838" s="11">
        <v>4.2</v>
      </c>
      <c r="G838" s="12">
        <v>442</v>
      </c>
      <c r="H838" s="5">
        <v>21.65</v>
      </c>
      <c r="I838" s="1" t="s">
        <v>10</v>
      </c>
      <c r="J838" s="3">
        <v>5</v>
      </c>
      <c r="K838" s="3">
        <v>3</v>
      </c>
    </row>
    <row r="839" spans="2:11" ht="20.5" customHeight="1" x14ac:dyDescent="0.35">
      <c r="B839" s="1" t="s">
        <v>9</v>
      </c>
      <c r="C839" s="1" t="s">
        <v>561</v>
      </c>
      <c r="D839" s="1" t="s">
        <v>1312</v>
      </c>
      <c r="E839" s="3">
        <v>2015</v>
      </c>
      <c r="F839" s="11">
        <v>4.2</v>
      </c>
      <c r="G839" s="12">
        <v>1040</v>
      </c>
      <c r="H839" s="5">
        <v>22.95</v>
      </c>
      <c r="I839" s="1" t="s">
        <v>10</v>
      </c>
      <c r="J839" s="3">
        <v>5</v>
      </c>
      <c r="K839" s="3">
        <v>3</v>
      </c>
    </row>
    <row r="840" spans="2:11" ht="20.5" customHeight="1" x14ac:dyDescent="0.35">
      <c r="B840" s="1" t="s">
        <v>9</v>
      </c>
      <c r="C840" s="1" t="s">
        <v>1308</v>
      </c>
      <c r="D840" s="1" t="s">
        <v>1309</v>
      </c>
      <c r="E840" s="3">
        <v>2011</v>
      </c>
      <c r="F840" s="11">
        <v>4.2</v>
      </c>
      <c r="G840" s="12">
        <v>918</v>
      </c>
      <c r="H840" s="5">
        <v>23.4</v>
      </c>
      <c r="I840" s="1" t="s">
        <v>10</v>
      </c>
      <c r="J840" s="3">
        <v>5</v>
      </c>
      <c r="K840" s="3">
        <v>3</v>
      </c>
    </row>
    <row r="841" spans="2:11" ht="20.5" customHeight="1" x14ac:dyDescent="0.35">
      <c r="B841" s="1" t="s">
        <v>9</v>
      </c>
      <c r="C841" s="1" t="s">
        <v>1003</v>
      </c>
      <c r="D841" s="1" t="s">
        <v>1004</v>
      </c>
      <c r="E841" s="3">
        <v>2017</v>
      </c>
      <c r="F841" s="11">
        <v>4.3</v>
      </c>
      <c r="G841" s="12">
        <v>114</v>
      </c>
      <c r="H841" s="5">
        <v>23.5</v>
      </c>
      <c r="I841" s="1" t="s">
        <v>10</v>
      </c>
      <c r="J841" s="3">
        <v>5</v>
      </c>
      <c r="K841" s="3">
        <v>3</v>
      </c>
    </row>
    <row r="842" spans="2:11" ht="20.5" customHeight="1" x14ac:dyDescent="0.35">
      <c r="B842" s="1" t="s">
        <v>9</v>
      </c>
      <c r="C842" s="1" t="s">
        <v>561</v>
      </c>
      <c r="D842" s="1" t="s">
        <v>1294</v>
      </c>
      <c r="E842" s="3">
        <v>2018</v>
      </c>
      <c r="F842" s="11">
        <v>4.2</v>
      </c>
      <c r="G842" s="12">
        <v>1981</v>
      </c>
      <c r="H842" s="5">
        <v>23.74</v>
      </c>
      <c r="I842" s="1" t="s">
        <v>10</v>
      </c>
      <c r="J842" s="3">
        <v>5</v>
      </c>
      <c r="K842" s="3">
        <v>3</v>
      </c>
    </row>
    <row r="843" spans="2:11" ht="20.5" customHeight="1" x14ac:dyDescent="0.35">
      <c r="B843" s="1" t="s">
        <v>9</v>
      </c>
      <c r="C843" s="1" t="s">
        <v>561</v>
      </c>
      <c r="D843" s="1" t="s">
        <v>1294</v>
      </c>
      <c r="E843" s="3">
        <v>2017</v>
      </c>
      <c r="F843" s="11">
        <v>4.2</v>
      </c>
      <c r="G843" s="12">
        <v>3545</v>
      </c>
      <c r="H843" s="5">
        <v>23.75</v>
      </c>
      <c r="I843" s="1" t="s">
        <v>10</v>
      </c>
      <c r="J843" s="3">
        <v>5</v>
      </c>
      <c r="K843" s="3">
        <v>3</v>
      </c>
    </row>
    <row r="844" spans="2:11" ht="20.5" customHeight="1" x14ac:dyDescent="0.35">
      <c r="B844" s="1" t="s">
        <v>9</v>
      </c>
      <c r="C844" s="1" t="s">
        <v>1096</v>
      </c>
      <c r="D844" s="1" t="s">
        <v>187</v>
      </c>
      <c r="E844" s="3">
        <v>2014</v>
      </c>
      <c r="F844" s="11">
        <v>4.3</v>
      </c>
      <c r="G844" s="12">
        <v>59</v>
      </c>
      <c r="H844" s="5">
        <v>23.77</v>
      </c>
      <c r="I844" s="1" t="s">
        <v>10</v>
      </c>
      <c r="J844" s="3">
        <v>5</v>
      </c>
      <c r="K844" s="3">
        <v>3</v>
      </c>
    </row>
    <row r="845" spans="2:11" ht="20.5" customHeight="1" x14ac:dyDescent="0.35">
      <c r="B845" s="1" t="s">
        <v>9</v>
      </c>
      <c r="C845" s="1" t="s">
        <v>518</v>
      </c>
      <c r="D845" s="1" t="s">
        <v>519</v>
      </c>
      <c r="E845" s="3">
        <v>2012</v>
      </c>
      <c r="F845" s="11">
        <v>4.3</v>
      </c>
      <c r="G845" s="12">
        <v>210</v>
      </c>
      <c r="H845" s="5">
        <v>24</v>
      </c>
      <c r="I845" s="1" t="s">
        <v>10</v>
      </c>
      <c r="J845" s="3">
        <v>5</v>
      </c>
      <c r="K845" s="3">
        <v>3</v>
      </c>
    </row>
    <row r="846" spans="2:11" ht="20.5" customHeight="1" x14ac:dyDescent="0.35">
      <c r="B846" s="1" t="s">
        <v>9</v>
      </c>
      <c r="C846" s="1" t="s">
        <v>385</v>
      </c>
      <c r="D846" s="1" t="s">
        <v>1334</v>
      </c>
      <c r="E846" s="3">
        <v>2018</v>
      </c>
      <c r="F846" s="11">
        <v>4.2</v>
      </c>
      <c r="G846" s="12">
        <v>488</v>
      </c>
      <c r="H846" s="5">
        <v>24.5</v>
      </c>
      <c r="I846" s="1" t="s">
        <v>10</v>
      </c>
      <c r="J846" s="3">
        <v>5</v>
      </c>
      <c r="K846" s="3">
        <v>3</v>
      </c>
    </row>
    <row r="847" spans="2:11" ht="20.5" customHeight="1" x14ac:dyDescent="0.35">
      <c r="B847" s="1" t="s">
        <v>9</v>
      </c>
      <c r="C847" s="1" t="s">
        <v>270</v>
      </c>
      <c r="D847" s="1" t="s">
        <v>813</v>
      </c>
      <c r="E847" s="3">
        <v>2017</v>
      </c>
      <c r="F847" s="11">
        <v>4.4000000000000004</v>
      </c>
      <c r="G847" s="12">
        <v>27</v>
      </c>
      <c r="H847" s="5">
        <v>24.9</v>
      </c>
      <c r="I847" s="1" t="s">
        <v>10</v>
      </c>
      <c r="J847" s="3">
        <v>5</v>
      </c>
      <c r="K847" s="3">
        <v>3</v>
      </c>
    </row>
    <row r="848" spans="2:11" ht="20.5" customHeight="1" x14ac:dyDescent="0.35">
      <c r="B848" s="1" t="s">
        <v>9</v>
      </c>
      <c r="C848" s="1" t="s">
        <v>385</v>
      </c>
      <c r="D848" s="1" t="s">
        <v>1334</v>
      </c>
      <c r="E848" s="3">
        <v>2017</v>
      </c>
      <c r="F848" s="11">
        <v>4.2</v>
      </c>
      <c r="G848" s="12">
        <v>591</v>
      </c>
      <c r="H848" s="5">
        <v>24.9</v>
      </c>
      <c r="I848" s="1" t="s">
        <v>10</v>
      </c>
      <c r="J848" s="3">
        <v>5</v>
      </c>
      <c r="K848" s="3">
        <v>3</v>
      </c>
    </row>
    <row r="849" spans="2:11" ht="20.5" customHeight="1" x14ac:dyDescent="0.35">
      <c r="B849" s="1" t="s">
        <v>9</v>
      </c>
      <c r="C849" s="1" t="s">
        <v>169</v>
      </c>
      <c r="D849" s="1" t="s">
        <v>849</v>
      </c>
      <c r="E849" s="3">
        <v>2016</v>
      </c>
      <c r="F849" s="11">
        <v>4.3</v>
      </c>
      <c r="G849" s="12">
        <v>716</v>
      </c>
      <c r="H849" s="5">
        <v>24.9</v>
      </c>
      <c r="I849" s="1" t="s">
        <v>10</v>
      </c>
      <c r="J849" s="3">
        <v>5</v>
      </c>
      <c r="K849" s="3">
        <v>3</v>
      </c>
    </row>
    <row r="850" spans="2:11" ht="20.5" customHeight="1" x14ac:dyDescent="0.35">
      <c r="B850" s="1" t="s">
        <v>9</v>
      </c>
      <c r="C850" s="1" t="s">
        <v>601</v>
      </c>
      <c r="D850" s="1" t="s">
        <v>602</v>
      </c>
      <c r="E850" s="3">
        <v>2018</v>
      </c>
      <c r="F850" s="11">
        <v>4.4000000000000004</v>
      </c>
      <c r="G850" s="12">
        <v>119</v>
      </c>
      <c r="H850" s="5">
        <v>25.1</v>
      </c>
      <c r="I850" s="1" t="s">
        <v>10</v>
      </c>
      <c r="J850" s="3">
        <v>5</v>
      </c>
      <c r="K850" s="3">
        <v>3</v>
      </c>
    </row>
    <row r="851" spans="2:11" ht="20.5" customHeight="1" x14ac:dyDescent="0.35">
      <c r="B851" s="1" t="s">
        <v>9</v>
      </c>
      <c r="C851" s="1" t="s">
        <v>239</v>
      </c>
      <c r="D851" s="1" t="s">
        <v>239</v>
      </c>
      <c r="E851" s="3">
        <v>2017</v>
      </c>
      <c r="F851" s="11">
        <v>4.3</v>
      </c>
      <c r="G851" s="12">
        <v>556</v>
      </c>
      <c r="H851" s="5">
        <v>25.25</v>
      </c>
      <c r="I851" s="1" t="s">
        <v>10</v>
      </c>
      <c r="J851" s="3">
        <v>5</v>
      </c>
      <c r="K851" s="3">
        <v>3</v>
      </c>
    </row>
    <row r="852" spans="2:11" ht="20.5" customHeight="1" x14ac:dyDescent="0.35">
      <c r="B852" s="1" t="s">
        <v>9</v>
      </c>
      <c r="C852" s="1" t="s">
        <v>567</v>
      </c>
      <c r="D852" s="1" t="s">
        <v>568</v>
      </c>
      <c r="E852" s="3">
        <v>2011</v>
      </c>
      <c r="F852" s="11">
        <v>4.3</v>
      </c>
      <c r="G852" s="12">
        <v>223</v>
      </c>
      <c r="H852" s="5">
        <v>25.65</v>
      </c>
      <c r="I852" s="1" t="s">
        <v>10</v>
      </c>
      <c r="J852" s="3">
        <v>5</v>
      </c>
      <c r="K852" s="3">
        <v>3</v>
      </c>
    </row>
    <row r="853" spans="2:11" ht="20.5" customHeight="1" x14ac:dyDescent="0.35">
      <c r="B853" s="1" t="s">
        <v>9</v>
      </c>
      <c r="C853" s="1" t="s">
        <v>239</v>
      </c>
      <c r="D853" s="1" t="s">
        <v>239</v>
      </c>
      <c r="E853" s="3">
        <v>2016</v>
      </c>
      <c r="F853" s="11">
        <v>4.2</v>
      </c>
      <c r="G853" s="12">
        <v>1159</v>
      </c>
      <c r="H853" s="5">
        <v>25.71</v>
      </c>
      <c r="I853" s="1" t="s">
        <v>10</v>
      </c>
      <c r="J853" s="3">
        <v>5</v>
      </c>
      <c r="K853" s="3">
        <v>3</v>
      </c>
    </row>
    <row r="854" spans="2:11" ht="20.5" customHeight="1" x14ac:dyDescent="0.35">
      <c r="B854" s="1" t="s">
        <v>9</v>
      </c>
      <c r="C854" s="1" t="s">
        <v>36</v>
      </c>
      <c r="D854" s="1" t="s">
        <v>320</v>
      </c>
      <c r="E854" s="3">
        <v>2015</v>
      </c>
      <c r="F854" s="11">
        <v>4.3</v>
      </c>
      <c r="G854" s="12">
        <v>1645</v>
      </c>
      <c r="H854" s="5">
        <v>25.95</v>
      </c>
      <c r="I854" s="1" t="s">
        <v>10</v>
      </c>
      <c r="J854" s="3">
        <v>5</v>
      </c>
      <c r="K854" s="3">
        <v>3</v>
      </c>
    </row>
    <row r="855" spans="2:11" ht="20.5" customHeight="1" x14ac:dyDescent="0.35">
      <c r="B855" s="1" t="s">
        <v>9</v>
      </c>
      <c r="C855" s="1" t="s">
        <v>154</v>
      </c>
      <c r="D855" s="1" t="s">
        <v>297</v>
      </c>
      <c r="E855" s="3">
        <v>2016</v>
      </c>
      <c r="F855" s="11">
        <v>4.4000000000000004</v>
      </c>
      <c r="G855" s="12">
        <v>1087</v>
      </c>
      <c r="H855" s="5">
        <v>26.24</v>
      </c>
      <c r="I855" s="1" t="s">
        <v>10</v>
      </c>
      <c r="J855" s="3">
        <v>5</v>
      </c>
      <c r="K855" s="3">
        <v>3</v>
      </c>
    </row>
    <row r="856" spans="2:11" ht="20.5" customHeight="1" x14ac:dyDescent="0.35">
      <c r="B856" s="1" t="s">
        <v>9</v>
      </c>
      <c r="C856" s="1" t="s">
        <v>55</v>
      </c>
      <c r="D856" s="1" t="s">
        <v>1348</v>
      </c>
      <c r="E856" s="3">
        <v>2018</v>
      </c>
      <c r="F856" s="11">
        <v>4.2</v>
      </c>
      <c r="G856" s="12">
        <v>483</v>
      </c>
      <c r="H856" s="5">
        <v>26.3</v>
      </c>
      <c r="I856" s="1" t="s">
        <v>10</v>
      </c>
      <c r="J856" s="3">
        <v>5</v>
      </c>
      <c r="K856" s="3">
        <v>3</v>
      </c>
    </row>
    <row r="857" spans="2:11" ht="20.5" customHeight="1" x14ac:dyDescent="0.35">
      <c r="B857" s="1" t="s">
        <v>9</v>
      </c>
      <c r="C857" s="1" t="s">
        <v>36</v>
      </c>
      <c r="D857" s="1" t="s">
        <v>320</v>
      </c>
      <c r="E857" s="3">
        <v>2017</v>
      </c>
      <c r="F857" s="11">
        <v>4.5</v>
      </c>
      <c r="G857" s="12">
        <v>194</v>
      </c>
      <c r="H857" s="5">
        <v>26.5</v>
      </c>
      <c r="I857" s="1" t="s">
        <v>10</v>
      </c>
      <c r="J857" s="3">
        <v>5</v>
      </c>
      <c r="K857" s="3">
        <v>3</v>
      </c>
    </row>
    <row r="858" spans="2:11" ht="20.5" customHeight="1" x14ac:dyDescent="0.35">
      <c r="B858" s="1" t="s">
        <v>9</v>
      </c>
      <c r="C858" s="1" t="s">
        <v>524</v>
      </c>
      <c r="D858" s="1" t="s">
        <v>525</v>
      </c>
      <c r="E858" s="3">
        <v>2019</v>
      </c>
      <c r="F858" s="11">
        <v>4.4000000000000004</v>
      </c>
      <c r="G858" s="12">
        <v>336</v>
      </c>
      <c r="H858" s="5">
        <v>26.63</v>
      </c>
      <c r="I858" s="1" t="s">
        <v>10</v>
      </c>
      <c r="J858" s="3">
        <v>5</v>
      </c>
      <c r="K858" s="3">
        <v>3</v>
      </c>
    </row>
    <row r="859" spans="2:11" ht="20.5" customHeight="1" x14ac:dyDescent="0.35">
      <c r="B859" s="1" t="s">
        <v>9</v>
      </c>
      <c r="C859" s="1" t="s">
        <v>875</v>
      </c>
      <c r="D859" s="1" t="s">
        <v>876</v>
      </c>
      <c r="E859" s="3">
        <v>2016</v>
      </c>
      <c r="F859" s="11">
        <v>4.3</v>
      </c>
      <c r="G859" s="12">
        <v>411</v>
      </c>
      <c r="H859" s="5">
        <v>26.9</v>
      </c>
      <c r="I859" s="1" t="s">
        <v>10</v>
      </c>
      <c r="J859" s="3">
        <v>5</v>
      </c>
      <c r="K859" s="3">
        <v>3</v>
      </c>
    </row>
    <row r="860" spans="2:11" ht="20.5" customHeight="1" x14ac:dyDescent="0.35">
      <c r="B860" s="1" t="s">
        <v>9</v>
      </c>
      <c r="C860" s="1" t="s">
        <v>527</v>
      </c>
      <c r="D860" s="1" t="s">
        <v>838</v>
      </c>
      <c r="E860" s="3">
        <v>2018</v>
      </c>
      <c r="F860" s="11">
        <v>4.3</v>
      </c>
      <c r="G860" s="12">
        <v>1465</v>
      </c>
      <c r="H860" s="5">
        <v>26.9</v>
      </c>
      <c r="I860" s="1" t="s">
        <v>10</v>
      </c>
      <c r="J860" s="3">
        <v>5</v>
      </c>
      <c r="K860" s="3">
        <v>3</v>
      </c>
    </row>
    <row r="861" spans="2:11" ht="20.5" customHeight="1" x14ac:dyDescent="0.35">
      <c r="B861" s="1" t="s">
        <v>9</v>
      </c>
      <c r="C861" s="1" t="s">
        <v>313</v>
      </c>
      <c r="D861" s="1" t="s">
        <v>187</v>
      </c>
      <c r="E861" s="3">
        <v>2012</v>
      </c>
      <c r="F861" s="11">
        <v>4.2</v>
      </c>
      <c r="G861" s="12">
        <v>6567</v>
      </c>
      <c r="H861" s="5">
        <v>27</v>
      </c>
      <c r="I861" s="1" t="s">
        <v>10</v>
      </c>
      <c r="J861" s="3">
        <v>5</v>
      </c>
      <c r="K861" s="3">
        <v>3</v>
      </c>
    </row>
    <row r="862" spans="2:11" ht="20.5" customHeight="1" x14ac:dyDescent="0.35">
      <c r="B862" s="1" t="s">
        <v>9</v>
      </c>
      <c r="C862" s="1" t="s">
        <v>159</v>
      </c>
      <c r="D862" s="1" t="s">
        <v>482</v>
      </c>
      <c r="E862" s="3">
        <v>2016</v>
      </c>
      <c r="F862" s="11">
        <v>4.3</v>
      </c>
      <c r="G862" s="12">
        <v>1914</v>
      </c>
      <c r="H862" s="5">
        <v>27.29</v>
      </c>
      <c r="I862" s="1" t="s">
        <v>10</v>
      </c>
      <c r="J862" s="3">
        <v>5</v>
      </c>
      <c r="K862" s="3">
        <v>3</v>
      </c>
    </row>
    <row r="863" spans="2:11" ht="20.5" customHeight="1" x14ac:dyDescent="0.35">
      <c r="B863" s="1" t="s">
        <v>9</v>
      </c>
      <c r="C863" s="1" t="s">
        <v>159</v>
      </c>
      <c r="D863" s="1" t="s">
        <v>482</v>
      </c>
      <c r="E863" s="3">
        <v>2017</v>
      </c>
      <c r="F863" s="11">
        <v>4.4000000000000004</v>
      </c>
      <c r="G863" s="12">
        <v>2080</v>
      </c>
      <c r="H863" s="5">
        <v>27.4</v>
      </c>
      <c r="I863" s="1" t="s">
        <v>10</v>
      </c>
      <c r="J863" s="3">
        <v>5</v>
      </c>
      <c r="K863" s="3">
        <v>3</v>
      </c>
    </row>
    <row r="864" spans="2:11" ht="20.5" customHeight="1" x14ac:dyDescent="0.35">
      <c r="B864" s="1" t="s">
        <v>9</v>
      </c>
      <c r="C864" s="1" t="s">
        <v>1196</v>
      </c>
      <c r="D864" s="1" t="s">
        <v>1197</v>
      </c>
      <c r="E864" s="3">
        <v>2016</v>
      </c>
      <c r="F864" s="11">
        <v>4.3</v>
      </c>
      <c r="G864" s="12">
        <v>35</v>
      </c>
      <c r="H864" s="5">
        <v>27.7</v>
      </c>
      <c r="I864" s="1" t="s">
        <v>10</v>
      </c>
      <c r="J864" s="3">
        <v>5</v>
      </c>
      <c r="K864" s="3">
        <v>3</v>
      </c>
    </row>
    <row r="865" spans="2:11" ht="20.5" customHeight="1" x14ac:dyDescent="0.35">
      <c r="B865" s="1" t="s">
        <v>9</v>
      </c>
      <c r="C865" s="1" t="s">
        <v>159</v>
      </c>
      <c r="D865" s="1" t="s">
        <v>482</v>
      </c>
      <c r="E865" s="3">
        <v>2018</v>
      </c>
      <c r="F865" s="11">
        <v>4.4000000000000004</v>
      </c>
      <c r="G865" s="12">
        <v>1842</v>
      </c>
      <c r="H865" s="5">
        <v>27.75</v>
      </c>
      <c r="I865" s="1" t="s">
        <v>10</v>
      </c>
      <c r="J865" s="3">
        <v>5</v>
      </c>
      <c r="K865" s="3">
        <v>3</v>
      </c>
    </row>
    <row r="866" spans="2:11" ht="20.5" customHeight="1" x14ac:dyDescent="0.35">
      <c r="B866" s="1" t="s">
        <v>9</v>
      </c>
      <c r="C866" s="1" t="s">
        <v>1003</v>
      </c>
      <c r="D866" s="1" t="s">
        <v>1212</v>
      </c>
      <c r="E866" s="3">
        <v>2018</v>
      </c>
      <c r="F866" s="11">
        <v>4.3</v>
      </c>
      <c r="G866" s="12">
        <v>34</v>
      </c>
      <c r="H866" s="5">
        <v>27.9</v>
      </c>
      <c r="I866" s="1" t="s">
        <v>10</v>
      </c>
      <c r="J866" s="3">
        <v>5</v>
      </c>
      <c r="K866" s="3">
        <v>3</v>
      </c>
    </row>
    <row r="867" spans="2:11" ht="20.5" customHeight="1" x14ac:dyDescent="0.35">
      <c r="B867" s="1" t="s">
        <v>9</v>
      </c>
      <c r="C867" s="1" t="s">
        <v>55</v>
      </c>
      <c r="D867" s="1" t="s">
        <v>477</v>
      </c>
      <c r="E867" s="3">
        <v>2019</v>
      </c>
      <c r="F867" s="11">
        <v>4.4000000000000004</v>
      </c>
      <c r="G867" s="12">
        <v>1069</v>
      </c>
      <c r="H867" s="5">
        <v>28.5</v>
      </c>
      <c r="I867" s="1" t="s">
        <v>10</v>
      </c>
      <c r="J867" s="3">
        <v>5</v>
      </c>
      <c r="K867" s="3">
        <v>3</v>
      </c>
    </row>
    <row r="868" spans="2:11" ht="20.5" customHeight="1" x14ac:dyDescent="0.35">
      <c r="B868" s="1" t="s">
        <v>9</v>
      </c>
      <c r="C868" s="1" t="s">
        <v>440</v>
      </c>
      <c r="D868" s="1" t="s">
        <v>1104</v>
      </c>
      <c r="E868" s="3">
        <v>2017</v>
      </c>
      <c r="F868" s="11">
        <v>4.3</v>
      </c>
      <c r="G868" s="12">
        <v>56</v>
      </c>
      <c r="H868" s="5">
        <v>28.6</v>
      </c>
      <c r="I868" s="1" t="s">
        <v>10</v>
      </c>
      <c r="J868" s="3">
        <v>5</v>
      </c>
      <c r="K868" s="3">
        <v>3</v>
      </c>
    </row>
    <row r="869" spans="2:11" ht="20.5" customHeight="1" x14ac:dyDescent="0.35">
      <c r="B869" s="1" t="s">
        <v>9</v>
      </c>
      <c r="C869" s="1" t="s">
        <v>382</v>
      </c>
      <c r="D869" s="1" t="s">
        <v>505</v>
      </c>
      <c r="E869" s="3">
        <v>2016</v>
      </c>
      <c r="F869" s="11">
        <v>4.3</v>
      </c>
      <c r="G869" s="12">
        <v>930</v>
      </c>
      <c r="H869" s="5">
        <v>28.65</v>
      </c>
      <c r="I869" s="1" t="s">
        <v>10</v>
      </c>
      <c r="J869" s="3">
        <v>5</v>
      </c>
      <c r="K869" s="3">
        <v>3</v>
      </c>
    </row>
    <row r="870" spans="2:11" ht="20.5" customHeight="1" x14ac:dyDescent="0.35">
      <c r="B870" s="1" t="s">
        <v>9</v>
      </c>
      <c r="C870" s="1" t="s">
        <v>875</v>
      </c>
      <c r="D870" s="1" t="s">
        <v>876</v>
      </c>
      <c r="E870" s="3">
        <v>2014</v>
      </c>
      <c r="F870" s="11">
        <v>4.2</v>
      </c>
      <c r="G870" s="12">
        <v>1267</v>
      </c>
      <c r="H870" s="5">
        <v>28.75</v>
      </c>
      <c r="I870" s="1" t="s">
        <v>10</v>
      </c>
      <c r="J870" s="3">
        <v>5</v>
      </c>
      <c r="K870" s="3">
        <v>3</v>
      </c>
    </row>
    <row r="871" spans="2:11" ht="20.5" customHeight="1" x14ac:dyDescent="0.35">
      <c r="B871" s="1" t="s">
        <v>9</v>
      </c>
      <c r="C871" s="1" t="s">
        <v>1109</v>
      </c>
      <c r="D871" s="1" t="s">
        <v>644</v>
      </c>
      <c r="E871" s="3">
        <v>2015</v>
      </c>
      <c r="F871" s="11">
        <v>4.3</v>
      </c>
      <c r="G871" s="12">
        <v>53</v>
      </c>
      <c r="H871" s="5">
        <v>28.83</v>
      </c>
      <c r="I871" s="1" t="s">
        <v>10</v>
      </c>
      <c r="J871" s="3">
        <v>5</v>
      </c>
      <c r="K871" s="3">
        <v>3</v>
      </c>
    </row>
    <row r="872" spans="2:11" ht="20.5" customHeight="1" x14ac:dyDescent="0.35">
      <c r="B872" s="1" t="s">
        <v>9</v>
      </c>
      <c r="C872" s="1" t="s">
        <v>245</v>
      </c>
      <c r="D872" s="1" t="s">
        <v>874</v>
      </c>
      <c r="E872" s="3">
        <v>2016</v>
      </c>
      <c r="F872" s="11">
        <v>4.3</v>
      </c>
      <c r="G872" s="12">
        <v>419</v>
      </c>
      <c r="H872" s="5">
        <v>28.85</v>
      </c>
      <c r="I872" s="1" t="s">
        <v>10</v>
      </c>
      <c r="J872" s="3">
        <v>5</v>
      </c>
      <c r="K872" s="3">
        <v>3</v>
      </c>
    </row>
    <row r="873" spans="2:11" ht="20.5" customHeight="1" x14ac:dyDescent="0.35">
      <c r="B873" s="1" t="s">
        <v>9</v>
      </c>
      <c r="C873" s="1" t="s">
        <v>110</v>
      </c>
      <c r="D873" s="1" t="s">
        <v>733</v>
      </c>
      <c r="E873" s="3">
        <v>2018</v>
      </c>
      <c r="F873" s="11">
        <v>4.4000000000000004</v>
      </c>
      <c r="G873" s="12">
        <v>43</v>
      </c>
      <c r="H873" s="5">
        <v>28.9</v>
      </c>
      <c r="I873" s="1" t="s">
        <v>10</v>
      </c>
      <c r="J873" s="3">
        <v>5</v>
      </c>
      <c r="K873" s="3">
        <v>3</v>
      </c>
    </row>
    <row r="874" spans="2:11" ht="20.5" customHeight="1" x14ac:dyDescent="0.35">
      <c r="B874" s="1" t="s">
        <v>9</v>
      </c>
      <c r="C874" s="1" t="s">
        <v>133</v>
      </c>
      <c r="D874" s="1" t="s">
        <v>187</v>
      </c>
      <c r="E874" s="3">
        <v>2018</v>
      </c>
      <c r="F874" s="11">
        <v>4.4000000000000004</v>
      </c>
      <c r="G874" s="12">
        <v>83</v>
      </c>
      <c r="H874" s="5">
        <v>28.9</v>
      </c>
      <c r="I874" s="1" t="s">
        <v>10</v>
      </c>
      <c r="J874" s="3">
        <v>5</v>
      </c>
      <c r="K874" s="3">
        <v>3</v>
      </c>
    </row>
    <row r="875" spans="2:11" ht="20.5" customHeight="1" x14ac:dyDescent="0.35">
      <c r="B875" s="1" t="s">
        <v>9</v>
      </c>
      <c r="C875" s="1" t="s">
        <v>36</v>
      </c>
      <c r="D875" s="1" t="s">
        <v>320</v>
      </c>
      <c r="E875" s="3">
        <v>2016</v>
      </c>
      <c r="F875" s="11">
        <v>4.4000000000000004</v>
      </c>
      <c r="G875" s="12">
        <v>1372</v>
      </c>
      <c r="H875" s="5">
        <v>28.9</v>
      </c>
      <c r="I875" s="1" t="s">
        <v>10</v>
      </c>
      <c r="J875" s="3">
        <v>5</v>
      </c>
      <c r="K875" s="3">
        <v>3</v>
      </c>
    </row>
    <row r="876" spans="2:11" ht="20.5" customHeight="1" x14ac:dyDescent="0.35">
      <c r="B876" s="1" t="s">
        <v>9</v>
      </c>
      <c r="C876" s="1" t="s">
        <v>567</v>
      </c>
      <c r="D876" s="1" t="s">
        <v>568</v>
      </c>
      <c r="E876" s="3">
        <v>2018</v>
      </c>
      <c r="F876" s="11">
        <v>4.4000000000000004</v>
      </c>
      <c r="G876" s="12">
        <v>155</v>
      </c>
      <c r="H876" s="5">
        <v>28.95</v>
      </c>
      <c r="I876" s="1" t="s">
        <v>10</v>
      </c>
      <c r="J876" s="3">
        <v>5</v>
      </c>
      <c r="K876" s="3">
        <v>3</v>
      </c>
    </row>
    <row r="877" spans="2:11" ht="20.5" customHeight="1" x14ac:dyDescent="0.35">
      <c r="B877" s="1" t="s">
        <v>9</v>
      </c>
      <c r="C877" s="1" t="s">
        <v>27</v>
      </c>
      <c r="D877" s="1" t="s">
        <v>834</v>
      </c>
      <c r="E877" s="3">
        <v>2018</v>
      </c>
      <c r="F877" s="11">
        <v>4.3</v>
      </c>
      <c r="G877" s="12">
        <v>4767</v>
      </c>
      <c r="H877" s="5">
        <v>29.13</v>
      </c>
      <c r="I877" s="1" t="s">
        <v>10</v>
      </c>
      <c r="J877" s="3">
        <v>5</v>
      </c>
      <c r="K877" s="3">
        <v>3</v>
      </c>
    </row>
    <row r="878" spans="2:11" ht="20.5" customHeight="1" x14ac:dyDescent="0.35">
      <c r="B878" s="1" t="s">
        <v>9</v>
      </c>
      <c r="C878" s="1" t="s">
        <v>11</v>
      </c>
      <c r="D878" s="1" t="s">
        <v>1</v>
      </c>
      <c r="E878" s="3">
        <v>2016</v>
      </c>
      <c r="F878" s="11">
        <v>4.5</v>
      </c>
      <c r="G878" s="12">
        <v>7529</v>
      </c>
      <c r="H878" s="5">
        <v>29.8</v>
      </c>
      <c r="I878" s="1" t="s">
        <v>10</v>
      </c>
      <c r="J878" s="3">
        <v>5</v>
      </c>
      <c r="K878" s="3">
        <v>3</v>
      </c>
    </row>
    <row r="879" spans="2:11" ht="20.5" customHeight="1" x14ac:dyDescent="0.35">
      <c r="B879" s="1" t="s">
        <v>9</v>
      </c>
      <c r="C879" s="1" t="s">
        <v>418</v>
      </c>
      <c r="D879" s="1" t="s">
        <v>771</v>
      </c>
      <c r="E879" s="3">
        <v>2017</v>
      </c>
      <c r="F879" s="11">
        <v>4.4000000000000004</v>
      </c>
      <c r="G879" s="12">
        <v>35</v>
      </c>
      <c r="H879" s="5">
        <v>29.89</v>
      </c>
      <c r="I879" s="1" t="s">
        <v>10</v>
      </c>
      <c r="J879" s="3">
        <v>5</v>
      </c>
      <c r="K879" s="3">
        <v>3</v>
      </c>
    </row>
    <row r="880" spans="2:11" ht="20.5" customHeight="1" x14ac:dyDescent="0.35">
      <c r="B880" s="1" t="s">
        <v>9</v>
      </c>
      <c r="C880" s="1" t="s">
        <v>750</v>
      </c>
      <c r="D880" s="1" t="s">
        <v>751</v>
      </c>
      <c r="E880" s="3">
        <v>2012</v>
      </c>
      <c r="F880" s="11">
        <v>4.4000000000000004</v>
      </c>
      <c r="G880" s="12">
        <v>40</v>
      </c>
      <c r="H880" s="5">
        <v>29.9</v>
      </c>
      <c r="I880" s="1" t="s">
        <v>10</v>
      </c>
      <c r="J880" s="3">
        <v>5</v>
      </c>
      <c r="K880" s="3">
        <v>3</v>
      </c>
    </row>
    <row r="881" spans="2:11" ht="20.5" customHeight="1" x14ac:dyDescent="0.35">
      <c r="B881" s="1" t="s">
        <v>9</v>
      </c>
      <c r="C881" s="1" t="s">
        <v>270</v>
      </c>
      <c r="D881" s="1" t="s">
        <v>187</v>
      </c>
      <c r="E881" s="3">
        <v>2012</v>
      </c>
      <c r="F881" s="11">
        <v>4.2</v>
      </c>
      <c r="G881" s="12">
        <v>628</v>
      </c>
      <c r="H881" s="5">
        <v>29.93</v>
      </c>
      <c r="I881" s="1" t="s">
        <v>10</v>
      </c>
      <c r="J881" s="3">
        <v>5</v>
      </c>
      <c r="K881" s="3">
        <v>3</v>
      </c>
    </row>
    <row r="882" spans="2:11" ht="20.5" customHeight="1" x14ac:dyDescent="0.35">
      <c r="B882" s="1" t="s">
        <v>9</v>
      </c>
      <c r="C882" s="1" t="s">
        <v>376</v>
      </c>
      <c r="D882" s="13">
        <v>8000</v>
      </c>
      <c r="E882" s="3">
        <v>2017</v>
      </c>
      <c r="F882" s="11">
        <v>4.5</v>
      </c>
      <c r="G882" s="12">
        <v>75</v>
      </c>
      <c r="H882" s="5">
        <v>29.95</v>
      </c>
      <c r="I882" s="1" t="s">
        <v>10</v>
      </c>
      <c r="J882" s="3">
        <v>5</v>
      </c>
      <c r="K882" s="3">
        <v>3</v>
      </c>
    </row>
    <row r="883" spans="2:11" ht="20.5" customHeight="1" x14ac:dyDescent="0.35">
      <c r="B883" s="1" t="s">
        <v>9</v>
      </c>
      <c r="C883" s="1" t="s">
        <v>133</v>
      </c>
      <c r="D883" s="1" t="s">
        <v>187</v>
      </c>
      <c r="E883" s="3">
        <v>2017</v>
      </c>
      <c r="F883" s="11">
        <v>4.4000000000000004</v>
      </c>
      <c r="G883" s="12">
        <v>217</v>
      </c>
      <c r="H883" s="5">
        <v>29.95</v>
      </c>
      <c r="I883" s="1" t="s">
        <v>10</v>
      </c>
      <c r="J883" s="3">
        <v>5</v>
      </c>
      <c r="K883" s="3">
        <v>3</v>
      </c>
    </row>
    <row r="884" spans="2:11" ht="20.5" customHeight="1" x14ac:dyDescent="0.35">
      <c r="B884" s="1" t="s">
        <v>9</v>
      </c>
      <c r="C884" s="1" t="s">
        <v>313</v>
      </c>
      <c r="D884" s="1" t="s">
        <v>187</v>
      </c>
      <c r="E884" s="3">
        <v>2015</v>
      </c>
      <c r="F884" s="11">
        <v>4.2</v>
      </c>
      <c r="G884" s="12">
        <v>1688</v>
      </c>
      <c r="H884" s="5">
        <v>29.95</v>
      </c>
      <c r="I884" s="1" t="s">
        <v>10</v>
      </c>
      <c r="J884" s="3">
        <v>5</v>
      </c>
      <c r="K884" s="3">
        <v>3</v>
      </c>
    </row>
    <row r="885" spans="2:11" ht="20.5" customHeight="1" x14ac:dyDescent="0.35">
      <c r="B885" s="1" t="s">
        <v>9</v>
      </c>
      <c r="C885" s="1" t="s">
        <v>36</v>
      </c>
      <c r="D885" s="1" t="s">
        <v>1319</v>
      </c>
      <c r="E885" s="3">
        <v>2012</v>
      </c>
      <c r="F885" s="11">
        <v>4.2</v>
      </c>
      <c r="G885" s="12">
        <v>852</v>
      </c>
      <c r="H885" s="5">
        <v>30</v>
      </c>
      <c r="I885" s="1" t="s">
        <v>10</v>
      </c>
      <c r="J885" s="3">
        <v>5</v>
      </c>
      <c r="K885" s="3">
        <v>3</v>
      </c>
    </row>
    <row r="886" spans="2:11" ht="20.5" customHeight="1" x14ac:dyDescent="0.35">
      <c r="B886" s="1" t="s">
        <v>9</v>
      </c>
      <c r="C886" s="1" t="s">
        <v>36</v>
      </c>
      <c r="D886" s="1" t="s">
        <v>878</v>
      </c>
      <c r="E886" s="3">
        <v>2014</v>
      </c>
      <c r="F886" s="11">
        <v>4.3</v>
      </c>
      <c r="G886" s="12">
        <v>407</v>
      </c>
      <c r="H886" s="5">
        <v>30.5</v>
      </c>
      <c r="I886" s="1" t="s">
        <v>10</v>
      </c>
      <c r="J886" s="3">
        <v>5</v>
      </c>
      <c r="K886" s="3">
        <v>3</v>
      </c>
    </row>
    <row r="887" spans="2:11" ht="20.5" customHeight="1" x14ac:dyDescent="0.35">
      <c r="B887" s="1" t="s">
        <v>9</v>
      </c>
      <c r="C887" s="1" t="s">
        <v>298</v>
      </c>
      <c r="D887" s="1" t="s">
        <v>299</v>
      </c>
      <c r="E887" s="3">
        <v>2019</v>
      </c>
      <c r="F887" s="11">
        <v>4.3</v>
      </c>
      <c r="G887" s="12">
        <v>242</v>
      </c>
      <c r="H887" s="5">
        <v>30.9</v>
      </c>
      <c r="I887" s="1" t="s">
        <v>10</v>
      </c>
      <c r="J887" s="3">
        <v>5</v>
      </c>
      <c r="K887" s="3">
        <v>3</v>
      </c>
    </row>
    <row r="888" spans="2:11" ht="20.5" customHeight="1" x14ac:dyDescent="0.35">
      <c r="B888" s="1" t="s">
        <v>9</v>
      </c>
      <c r="C888" s="1" t="s">
        <v>167</v>
      </c>
      <c r="D888" s="1" t="s">
        <v>675</v>
      </c>
      <c r="E888" s="3">
        <v>2018</v>
      </c>
      <c r="F888" s="11">
        <v>4.4000000000000004</v>
      </c>
      <c r="G888" s="12">
        <v>65</v>
      </c>
      <c r="H888" s="5">
        <v>31.5</v>
      </c>
      <c r="I888" s="1" t="s">
        <v>10</v>
      </c>
      <c r="J888" s="3">
        <v>5</v>
      </c>
      <c r="K888" s="3">
        <v>3</v>
      </c>
    </row>
    <row r="889" spans="2:11" ht="20.5" customHeight="1" x14ac:dyDescent="0.35">
      <c r="B889" s="1" t="s">
        <v>9</v>
      </c>
      <c r="C889" s="1" t="s">
        <v>385</v>
      </c>
      <c r="D889" s="1" t="s">
        <v>1334</v>
      </c>
      <c r="E889" s="3">
        <v>2016</v>
      </c>
      <c r="F889" s="11">
        <v>4.2</v>
      </c>
      <c r="G889" s="12">
        <v>388</v>
      </c>
      <c r="H889" s="5">
        <v>31.63</v>
      </c>
      <c r="I889" s="1" t="s">
        <v>10</v>
      </c>
      <c r="J889" s="3">
        <v>5</v>
      </c>
      <c r="K889" s="3">
        <v>3</v>
      </c>
    </row>
    <row r="890" spans="2:11" ht="20.5" customHeight="1" x14ac:dyDescent="0.35">
      <c r="B890" s="1" t="s">
        <v>9</v>
      </c>
      <c r="C890" s="1" t="s">
        <v>154</v>
      </c>
      <c r="D890" s="1" t="s">
        <v>297</v>
      </c>
      <c r="E890" s="3">
        <v>2017</v>
      </c>
      <c r="F890" s="11">
        <v>4.5</v>
      </c>
      <c r="G890" s="12">
        <v>477</v>
      </c>
      <c r="H890" s="5">
        <v>31.8</v>
      </c>
      <c r="I890" s="1" t="s">
        <v>10</v>
      </c>
      <c r="J890" s="3">
        <v>5</v>
      </c>
      <c r="K890" s="3">
        <v>3</v>
      </c>
    </row>
    <row r="891" spans="2:11" ht="20.5" customHeight="1" x14ac:dyDescent="0.35">
      <c r="B891" s="1" t="s">
        <v>9</v>
      </c>
      <c r="C891" s="1" t="s">
        <v>1177</v>
      </c>
      <c r="D891" s="1" t="s">
        <v>1178</v>
      </c>
      <c r="E891" s="3">
        <v>2015</v>
      </c>
      <c r="F891" s="11">
        <v>4.3</v>
      </c>
      <c r="G891" s="12">
        <v>37</v>
      </c>
      <c r="H891" s="5">
        <v>31.9</v>
      </c>
      <c r="I891" s="1" t="s">
        <v>10</v>
      </c>
      <c r="J891" s="3">
        <v>5</v>
      </c>
      <c r="K891" s="3">
        <v>3</v>
      </c>
    </row>
    <row r="892" spans="2:11" ht="20.5" customHeight="1" x14ac:dyDescent="0.35">
      <c r="B892" s="1" t="s">
        <v>9</v>
      </c>
      <c r="C892" s="1" t="s">
        <v>55</v>
      </c>
      <c r="D892" s="1" t="s">
        <v>477</v>
      </c>
      <c r="E892" s="3">
        <v>2014</v>
      </c>
      <c r="F892" s="11">
        <v>4.2</v>
      </c>
      <c r="G892" s="12">
        <v>1030</v>
      </c>
      <c r="H892" s="5">
        <v>31.95</v>
      </c>
      <c r="I892" s="1" t="s">
        <v>10</v>
      </c>
      <c r="J892" s="3">
        <v>5</v>
      </c>
      <c r="K892" s="3">
        <v>3</v>
      </c>
    </row>
    <row r="893" spans="2:11" ht="20.5" customHeight="1" x14ac:dyDescent="0.35">
      <c r="B893" s="1" t="s">
        <v>9</v>
      </c>
      <c r="C893" s="1" t="s">
        <v>1259</v>
      </c>
      <c r="D893" s="1" t="s">
        <v>426</v>
      </c>
      <c r="E893" s="3">
        <v>2016</v>
      </c>
      <c r="F893" s="11">
        <v>4.3</v>
      </c>
      <c r="G893" s="12">
        <v>28</v>
      </c>
      <c r="H893" s="5">
        <v>32</v>
      </c>
      <c r="I893" s="1" t="s">
        <v>10</v>
      </c>
      <c r="J893" s="3">
        <v>5</v>
      </c>
      <c r="K893" s="3">
        <v>3</v>
      </c>
    </row>
    <row r="894" spans="2:11" ht="20.5" customHeight="1" x14ac:dyDescent="0.35">
      <c r="B894" s="1" t="s">
        <v>9</v>
      </c>
      <c r="C894" s="1" t="s">
        <v>308</v>
      </c>
      <c r="D894" s="1" t="s">
        <v>1</v>
      </c>
      <c r="E894" s="3">
        <v>2007</v>
      </c>
      <c r="F894" s="11">
        <v>4.5</v>
      </c>
      <c r="G894" s="12">
        <v>55</v>
      </c>
      <c r="H894" s="5">
        <v>32</v>
      </c>
      <c r="I894" s="1" t="s">
        <v>10</v>
      </c>
      <c r="J894" s="3">
        <v>5</v>
      </c>
      <c r="K894" s="3">
        <v>3</v>
      </c>
    </row>
    <row r="895" spans="2:11" ht="20.5" customHeight="1" x14ac:dyDescent="0.35">
      <c r="B895" s="1" t="s">
        <v>9</v>
      </c>
      <c r="C895" s="1" t="s">
        <v>154</v>
      </c>
      <c r="D895" s="1" t="s">
        <v>297</v>
      </c>
      <c r="E895" s="3">
        <v>2018</v>
      </c>
      <c r="F895" s="11">
        <v>4.4000000000000004</v>
      </c>
      <c r="G895" s="12">
        <v>128</v>
      </c>
      <c r="H895" s="5">
        <v>32.15</v>
      </c>
      <c r="I895" s="1" t="s">
        <v>10</v>
      </c>
      <c r="J895" s="3">
        <v>5</v>
      </c>
      <c r="K895" s="3">
        <v>3</v>
      </c>
    </row>
    <row r="896" spans="2:11" ht="20.5" customHeight="1" x14ac:dyDescent="0.35">
      <c r="B896" s="1" t="s">
        <v>9</v>
      </c>
      <c r="C896" s="1" t="s">
        <v>416</v>
      </c>
      <c r="D896" s="1" t="s">
        <v>637</v>
      </c>
      <c r="E896" s="3">
        <v>2018</v>
      </c>
      <c r="F896" s="11">
        <v>4.4000000000000004</v>
      </c>
      <c r="G896" s="12">
        <v>80</v>
      </c>
      <c r="H896" s="5">
        <v>32.450000000000003</v>
      </c>
      <c r="I896" s="1" t="s">
        <v>10</v>
      </c>
      <c r="J896" s="3">
        <v>5</v>
      </c>
      <c r="K896" s="3">
        <v>3</v>
      </c>
    </row>
    <row r="897" spans="2:11" ht="20.5" customHeight="1" x14ac:dyDescent="0.35">
      <c r="B897" s="1" t="s">
        <v>9</v>
      </c>
      <c r="C897" s="1" t="s">
        <v>418</v>
      </c>
      <c r="D897" s="1" t="s">
        <v>731</v>
      </c>
      <c r="E897" s="3">
        <v>2016</v>
      </c>
      <c r="F897" s="11">
        <v>4.4000000000000004</v>
      </c>
      <c r="G897" s="12">
        <v>44</v>
      </c>
      <c r="H897" s="5">
        <v>32.5</v>
      </c>
      <c r="I897" s="1" t="s">
        <v>10</v>
      </c>
      <c r="J897" s="3">
        <v>5</v>
      </c>
      <c r="K897" s="3">
        <v>3</v>
      </c>
    </row>
    <row r="898" spans="2:11" ht="20.5" customHeight="1" x14ac:dyDescent="0.35">
      <c r="B898" s="1" t="s">
        <v>9</v>
      </c>
      <c r="C898" s="1" t="s">
        <v>176</v>
      </c>
      <c r="D898" s="1" t="s">
        <v>479</v>
      </c>
      <c r="E898" s="3">
        <v>2018</v>
      </c>
      <c r="F898" s="11">
        <v>4.4000000000000004</v>
      </c>
      <c r="G898" s="12">
        <v>1777</v>
      </c>
      <c r="H898" s="5">
        <v>32.5</v>
      </c>
      <c r="I898" s="1" t="s">
        <v>10</v>
      </c>
      <c r="J898" s="3">
        <v>5</v>
      </c>
      <c r="K898" s="3">
        <v>3</v>
      </c>
    </row>
    <row r="899" spans="2:11" ht="20.5" customHeight="1" x14ac:dyDescent="0.35">
      <c r="B899" s="1" t="s">
        <v>9</v>
      </c>
      <c r="C899" s="1" t="s">
        <v>1150</v>
      </c>
      <c r="D899" s="1" t="s">
        <v>1151</v>
      </c>
      <c r="E899" s="3">
        <v>2017</v>
      </c>
      <c r="F899" s="11">
        <v>4.3</v>
      </c>
      <c r="G899" s="12">
        <v>42</v>
      </c>
      <c r="H899" s="5">
        <v>33</v>
      </c>
      <c r="I899" s="1" t="s">
        <v>10</v>
      </c>
      <c r="J899" s="3">
        <v>5</v>
      </c>
      <c r="K899" s="3">
        <v>3</v>
      </c>
    </row>
    <row r="900" spans="2:11" ht="20.5" customHeight="1" x14ac:dyDescent="0.35">
      <c r="B900" s="1" t="s">
        <v>9</v>
      </c>
      <c r="C900" s="1" t="s">
        <v>130</v>
      </c>
      <c r="D900" s="1" t="s">
        <v>1</v>
      </c>
      <c r="E900" s="3">
        <v>2019</v>
      </c>
      <c r="F900" s="11">
        <v>4.4000000000000004</v>
      </c>
      <c r="G900" s="12">
        <v>1018</v>
      </c>
      <c r="H900" s="5">
        <v>33</v>
      </c>
      <c r="I900" s="1" t="s">
        <v>10</v>
      </c>
      <c r="J900" s="3">
        <v>5</v>
      </c>
      <c r="K900" s="3">
        <v>3</v>
      </c>
    </row>
    <row r="901" spans="2:11" ht="20.5" customHeight="1" x14ac:dyDescent="0.35">
      <c r="B901" s="1" t="s">
        <v>9</v>
      </c>
      <c r="C901" s="1" t="s">
        <v>130</v>
      </c>
      <c r="D901" s="1" t="s">
        <v>1</v>
      </c>
      <c r="E901" s="3">
        <v>2018</v>
      </c>
      <c r="F901" s="11">
        <v>4.5</v>
      </c>
      <c r="G901" s="12">
        <v>1864</v>
      </c>
      <c r="H901" s="5">
        <v>33.25</v>
      </c>
      <c r="I901" s="1" t="s">
        <v>10</v>
      </c>
      <c r="J901" s="3">
        <v>5</v>
      </c>
      <c r="K901" s="3">
        <v>3</v>
      </c>
    </row>
    <row r="902" spans="2:11" ht="20.5" customHeight="1" x14ac:dyDescent="0.35">
      <c r="B902" s="1" t="s">
        <v>9</v>
      </c>
      <c r="C902" s="1" t="s">
        <v>176</v>
      </c>
      <c r="D902" s="1" t="s">
        <v>479</v>
      </c>
      <c r="E902" s="3">
        <v>2017</v>
      </c>
      <c r="F902" s="11">
        <v>4.4000000000000004</v>
      </c>
      <c r="G902" s="12">
        <v>1266</v>
      </c>
      <c r="H902" s="5">
        <v>33.31</v>
      </c>
      <c r="I902" s="1" t="s">
        <v>10</v>
      </c>
      <c r="J902" s="3">
        <v>5</v>
      </c>
      <c r="K902" s="3">
        <v>3</v>
      </c>
    </row>
    <row r="903" spans="2:11" ht="20.5" customHeight="1" x14ac:dyDescent="0.35">
      <c r="B903" s="1" t="s">
        <v>9</v>
      </c>
      <c r="C903" s="1" t="s">
        <v>843</v>
      </c>
      <c r="D903" s="1" t="s">
        <v>9</v>
      </c>
      <c r="E903" s="3">
        <v>2018</v>
      </c>
      <c r="F903" s="11">
        <v>4.3</v>
      </c>
      <c r="G903" s="12">
        <v>188</v>
      </c>
      <c r="H903" s="5">
        <v>33.5</v>
      </c>
      <c r="I903" s="1" t="s">
        <v>10</v>
      </c>
      <c r="J903" s="3">
        <v>5</v>
      </c>
      <c r="K903" s="3">
        <v>3</v>
      </c>
    </row>
    <row r="904" spans="2:11" ht="20.5" customHeight="1" x14ac:dyDescent="0.35">
      <c r="B904" s="1" t="s">
        <v>9</v>
      </c>
      <c r="C904" s="1" t="s">
        <v>843</v>
      </c>
      <c r="D904" s="1" t="s">
        <v>9</v>
      </c>
      <c r="E904" s="3">
        <v>2016</v>
      </c>
      <c r="F904" s="11">
        <v>4.3</v>
      </c>
      <c r="G904" s="12">
        <v>1119</v>
      </c>
      <c r="H904" s="5">
        <v>33.590000000000003</v>
      </c>
      <c r="I904" s="1" t="s">
        <v>10</v>
      </c>
      <c r="J904" s="3">
        <v>5</v>
      </c>
      <c r="K904" s="3">
        <v>3</v>
      </c>
    </row>
    <row r="905" spans="2:11" ht="20.5" customHeight="1" x14ac:dyDescent="0.35">
      <c r="B905" s="1" t="s">
        <v>9</v>
      </c>
      <c r="C905" s="1" t="s">
        <v>843</v>
      </c>
      <c r="D905" s="1" t="s">
        <v>9</v>
      </c>
      <c r="E905" s="3">
        <v>2015</v>
      </c>
      <c r="F905" s="11">
        <v>4.2</v>
      </c>
      <c r="G905" s="12">
        <v>1308</v>
      </c>
      <c r="H905" s="5">
        <v>33.590000000000003</v>
      </c>
      <c r="I905" s="1" t="s">
        <v>10</v>
      </c>
      <c r="J905" s="3">
        <v>5</v>
      </c>
      <c r="K905" s="3">
        <v>3</v>
      </c>
    </row>
    <row r="906" spans="2:11" ht="20.5" customHeight="1" x14ac:dyDescent="0.35">
      <c r="B906" s="1" t="s">
        <v>9</v>
      </c>
      <c r="C906" s="1" t="s">
        <v>11</v>
      </c>
      <c r="D906" s="1" t="s">
        <v>1</v>
      </c>
      <c r="E906" s="3">
        <v>2019</v>
      </c>
      <c r="F906" s="11">
        <v>4.5</v>
      </c>
      <c r="G906" s="12">
        <v>2144</v>
      </c>
      <c r="H906" s="5">
        <v>33.799999999999997</v>
      </c>
      <c r="I906" s="1" t="s">
        <v>10</v>
      </c>
      <c r="J906" s="3">
        <v>5</v>
      </c>
      <c r="K906" s="3">
        <v>3</v>
      </c>
    </row>
    <row r="907" spans="2:11" ht="20.5" customHeight="1" x14ac:dyDescent="0.35">
      <c r="B907" s="1" t="s">
        <v>9</v>
      </c>
      <c r="C907" s="1" t="s">
        <v>154</v>
      </c>
      <c r="D907" s="1" t="s">
        <v>297</v>
      </c>
      <c r="E907" s="3">
        <v>2014</v>
      </c>
      <c r="F907" s="11">
        <v>4.3</v>
      </c>
      <c r="G907" s="12">
        <v>641</v>
      </c>
      <c r="H907" s="5">
        <v>33.9</v>
      </c>
      <c r="I907" s="1" t="s">
        <v>10</v>
      </c>
      <c r="J907" s="3">
        <v>5</v>
      </c>
      <c r="K907" s="3">
        <v>3</v>
      </c>
    </row>
    <row r="908" spans="2:11" ht="20.5" customHeight="1" x14ac:dyDescent="0.35">
      <c r="B908" s="1" t="s">
        <v>9</v>
      </c>
      <c r="C908" s="1" t="s">
        <v>27</v>
      </c>
      <c r="D908" s="1" t="s">
        <v>834</v>
      </c>
      <c r="E908" s="3">
        <v>2017</v>
      </c>
      <c r="F908" s="11">
        <v>4.3</v>
      </c>
      <c r="G908" s="12">
        <v>4457</v>
      </c>
      <c r="H908" s="5">
        <v>33.9</v>
      </c>
      <c r="I908" s="1" t="s">
        <v>10</v>
      </c>
      <c r="J908" s="3">
        <v>5</v>
      </c>
      <c r="K908" s="3">
        <v>3</v>
      </c>
    </row>
    <row r="909" spans="2:11" ht="20.5" customHeight="1" x14ac:dyDescent="0.35">
      <c r="B909" s="1" t="s">
        <v>9</v>
      </c>
      <c r="C909" s="1" t="s">
        <v>382</v>
      </c>
      <c r="D909" s="1" t="s">
        <v>505</v>
      </c>
      <c r="E909" s="3">
        <v>2018</v>
      </c>
      <c r="F909" s="11">
        <v>4.3</v>
      </c>
      <c r="G909" s="12">
        <v>215</v>
      </c>
      <c r="H909" s="5">
        <v>34.25</v>
      </c>
      <c r="I909" s="1" t="s">
        <v>10</v>
      </c>
      <c r="J909" s="3">
        <v>5</v>
      </c>
      <c r="K909" s="3">
        <v>3</v>
      </c>
    </row>
    <row r="910" spans="2:11" ht="20.5" customHeight="1" x14ac:dyDescent="0.35">
      <c r="B910" s="1" t="s">
        <v>9</v>
      </c>
      <c r="C910" s="1" t="s">
        <v>27</v>
      </c>
      <c r="D910" s="1" t="s">
        <v>834</v>
      </c>
      <c r="E910" s="3">
        <v>2019</v>
      </c>
      <c r="F910" s="11">
        <v>4.2</v>
      </c>
      <c r="G910" s="12">
        <v>1355</v>
      </c>
      <c r="H910" s="5">
        <v>34.5</v>
      </c>
      <c r="I910" s="1" t="s">
        <v>10</v>
      </c>
      <c r="J910" s="3">
        <v>5</v>
      </c>
      <c r="K910" s="3">
        <v>3</v>
      </c>
    </row>
    <row r="911" spans="2:11" ht="20.5" customHeight="1" x14ac:dyDescent="0.35">
      <c r="B911" s="1" t="s">
        <v>9</v>
      </c>
      <c r="C911" s="1" t="s">
        <v>70</v>
      </c>
      <c r="D911" s="1" t="s">
        <v>492</v>
      </c>
      <c r="E911" s="3">
        <v>2016</v>
      </c>
      <c r="F911" s="11">
        <v>4.3</v>
      </c>
      <c r="G911" s="12">
        <v>1638</v>
      </c>
      <c r="H911" s="5">
        <v>34.5</v>
      </c>
      <c r="I911" s="1" t="s">
        <v>10</v>
      </c>
      <c r="J911" s="3">
        <v>5</v>
      </c>
      <c r="K911" s="3">
        <v>3</v>
      </c>
    </row>
    <row r="912" spans="2:11" ht="20.5" customHeight="1" x14ac:dyDescent="0.35">
      <c r="B912" s="1" t="s">
        <v>9</v>
      </c>
      <c r="C912" s="1" t="s">
        <v>601</v>
      </c>
      <c r="D912" s="1" t="s">
        <v>1073</v>
      </c>
      <c r="E912" s="3">
        <v>2016</v>
      </c>
      <c r="F912" s="11">
        <v>4.3</v>
      </c>
      <c r="G912" s="12">
        <v>68</v>
      </c>
      <c r="H912" s="5">
        <v>34.85</v>
      </c>
      <c r="I912" s="1" t="s">
        <v>10</v>
      </c>
      <c r="J912" s="3">
        <v>5</v>
      </c>
      <c r="K912" s="3">
        <v>3</v>
      </c>
    </row>
    <row r="913" spans="2:11" ht="20.5" customHeight="1" x14ac:dyDescent="0.35">
      <c r="B913" s="1" t="s">
        <v>9</v>
      </c>
      <c r="C913" s="1" t="s">
        <v>1257</v>
      </c>
      <c r="D913" s="1" t="s">
        <v>1258</v>
      </c>
      <c r="E913" s="3">
        <v>2018</v>
      </c>
      <c r="F913" s="11">
        <v>4.3</v>
      </c>
      <c r="G913" s="12">
        <v>28</v>
      </c>
      <c r="H913" s="5">
        <v>35</v>
      </c>
      <c r="I913" s="1" t="s">
        <v>10</v>
      </c>
      <c r="J913" s="3">
        <v>5</v>
      </c>
      <c r="K913" s="3">
        <v>3</v>
      </c>
    </row>
    <row r="914" spans="2:11" ht="20.5" customHeight="1" x14ac:dyDescent="0.35">
      <c r="B914" s="1" t="s">
        <v>9</v>
      </c>
      <c r="C914" s="1" t="s">
        <v>1185</v>
      </c>
      <c r="D914" s="1" t="s">
        <v>1186</v>
      </c>
      <c r="E914" s="3">
        <v>2005</v>
      </c>
      <c r="F914" s="11">
        <v>4.3</v>
      </c>
      <c r="G914" s="12">
        <v>37</v>
      </c>
      <c r="H914" s="5">
        <v>35</v>
      </c>
      <c r="I914" s="1" t="s">
        <v>10</v>
      </c>
      <c r="J914" s="3">
        <v>5</v>
      </c>
      <c r="K914" s="3">
        <v>3</v>
      </c>
    </row>
    <row r="915" spans="2:11" ht="20.5" customHeight="1" x14ac:dyDescent="0.35">
      <c r="B915" s="1" t="s">
        <v>9</v>
      </c>
      <c r="C915" s="1" t="s">
        <v>308</v>
      </c>
      <c r="D915" s="1" t="s">
        <v>1</v>
      </c>
      <c r="E915" s="3">
        <v>2010</v>
      </c>
      <c r="F915" s="11">
        <v>4.5</v>
      </c>
      <c r="G915" s="12">
        <v>79</v>
      </c>
      <c r="H915" s="5">
        <v>35</v>
      </c>
      <c r="I915" s="1" t="s">
        <v>10</v>
      </c>
      <c r="J915" s="3">
        <v>5</v>
      </c>
      <c r="K915" s="3">
        <v>3</v>
      </c>
    </row>
    <row r="916" spans="2:11" ht="20.5" customHeight="1" x14ac:dyDescent="0.35">
      <c r="B916" s="1" t="s">
        <v>9</v>
      </c>
      <c r="C916" s="1" t="s">
        <v>169</v>
      </c>
      <c r="D916" s="1" t="s">
        <v>640</v>
      </c>
      <c r="E916" s="3">
        <v>2018</v>
      </c>
      <c r="F916" s="11">
        <v>4.4000000000000004</v>
      </c>
      <c r="G916" s="12">
        <v>79</v>
      </c>
      <c r="H916" s="5">
        <v>35</v>
      </c>
      <c r="I916" s="1" t="s">
        <v>10</v>
      </c>
      <c r="J916" s="3">
        <v>5</v>
      </c>
      <c r="K916" s="3">
        <v>3</v>
      </c>
    </row>
    <row r="917" spans="2:11" ht="20.5" customHeight="1" x14ac:dyDescent="0.35">
      <c r="B917" s="1" t="s">
        <v>9</v>
      </c>
      <c r="C917" s="1" t="s">
        <v>350</v>
      </c>
      <c r="D917" s="1" t="s">
        <v>351</v>
      </c>
      <c r="E917" s="3">
        <v>2018</v>
      </c>
      <c r="F917" s="11">
        <v>4.3</v>
      </c>
      <c r="G917" s="12">
        <v>120</v>
      </c>
      <c r="H917" s="5">
        <v>35</v>
      </c>
      <c r="I917" s="1" t="s">
        <v>10</v>
      </c>
      <c r="J917" s="3">
        <v>5</v>
      </c>
      <c r="K917" s="3">
        <v>3</v>
      </c>
    </row>
    <row r="918" spans="2:11" ht="20.5" customHeight="1" x14ac:dyDescent="0.35">
      <c r="B918" s="1" t="s">
        <v>9</v>
      </c>
      <c r="C918" s="1" t="s">
        <v>953</v>
      </c>
      <c r="D918" s="1" t="s">
        <v>989</v>
      </c>
      <c r="E918" s="3">
        <v>2005</v>
      </c>
      <c r="F918" s="11">
        <v>4.3</v>
      </c>
      <c r="G918" s="12">
        <v>126</v>
      </c>
      <c r="H918" s="5">
        <v>35</v>
      </c>
      <c r="I918" s="1" t="s">
        <v>10</v>
      </c>
      <c r="J918" s="3">
        <v>5</v>
      </c>
      <c r="K918" s="3">
        <v>3</v>
      </c>
    </row>
    <row r="919" spans="2:11" ht="20.5" customHeight="1" x14ac:dyDescent="0.35">
      <c r="B919" s="1" t="s">
        <v>9</v>
      </c>
      <c r="C919" s="1" t="s">
        <v>119</v>
      </c>
      <c r="D919" s="1" t="s">
        <v>1333</v>
      </c>
      <c r="E919" s="3">
        <v>2015</v>
      </c>
      <c r="F919" s="11">
        <v>4.2</v>
      </c>
      <c r="G919" s="12">
        <v>592</v>
      </c>
      <c r="H919" s="5">
        <v>35.090000000000003</v>
      </c>
      <c r="I919" s="1" t="s">
        <v>10</v>
      </c>
      <c r="J919" s="3">
        <v>5</v>
      </c>
      <c r="K919" s="3">
        <v>3</v>
      </c>
    </row>
    <row r="920" spans="2:11" ht="20.5" customHeight="1" x14ac:dyDescent="0.35">
      <c r="B920" s="1" t="s">
        <v>9</v>
      </c>
      <c r="C920" s="1" t="s">
        <v>245</v>
      </c>
      <c r="D920" s="1" t="s">
        <v>1029</v>
      </c>
      <c r="E920" s="3">
        <v>2018</v>
      </c>
      <c r="F920" s="11">
        <v>4.3</v>
      </c>
      <c r="G920" s="12">
        <v>89</v>
      </c>
      <c r="H920" s="5">
        <v>35.15</v>
      </c>
      <c r="I920" s="1" t="s">
        <v>10</v>
      </c>
      <c r="J920" s="3">
        <v>5</v>
      </c>
      <c r="K920" s="3">
        <v>3</v>
      </c>
    </row>
    <row r="921" spans="2:11" ht="20.5" customHeight="1" x14ac:dyDescent="0.35">
      <c r="B921" s="1" t="s">
        <v>9</v>
      </c>
      <c r="C921" s="1" t="s">
        <v>797</v>
      </c>
      <c r="D921" s="1" t="s">
        <v>798</v>
      </c>
      <c r="E921" s="3">
        <v>2012</v>
      </c>
      <c r="F921" s="11">
        <v>4.4000000000000004</v>
      </c>
      <c r="G921" s="12">
        <v>31</v>
      </c>
      <c r="H921" s="5">
        <v>35.35</v>
      </c>
      <c r="I921" s="1" t="s">
        <v>10</v>
      </c>
      <c r="J921" s="3">
        <v>5</v>
      </c>
      <c r="K921" s="3">
        <v>3</v>
      </c>
    </row>
    <row r="922" spans="2:11" ht="20.5" customHeight="1" x14ac:dyDescent="0.35">
      <c r="B922" s="1" t="s">
        <v>9</v>
      </c>
      <c r="C922" s="1" t="s">
        <v>793</v>
      </c>
      <c r="D922" s="1" t="s">
        <v>794</v>
      </c>
      <c r="E922" s="3">
        <v>2014</v>
      </c>
      <c r="F922" s="11">
        <v>4.4000000000000004</v>
      </c>
      <c r="G922" s="12">
        <v>31</v>
      </c>
      <c r="H922" s="5">
        <v>35.479999999999997</v>
      </c>
      <c r="I922" s="1" t="s">
        <v>10</v>
      </c>
      <c r="J922" s="3">
        <v>5</v>
      </c>
      <c r="K922" s="3">
        <v>3</v>
      </c>
    </row>
    <row r="923" spans="2:11" ht="20.5" customHeight="1" x14ac:dyDescent="0.35">
      <c r="B923" s="1" t="s">
        <v>9</v>
      </c>
      <c r="C923" s="1" t="s">
        <v>70</v>
      </c>
      <c r="D923" s="1" t="s">
        <v>492</v>
      </c>
      <c r="E923" s="3">
        <v>2017</v>
      </c>
      <c r="F923" s="11">
        <v>4.4000000000000004</v>
      </c>
      <c r="G923" s="12">
        <v>1040</v>
      </c>
      <c r="H923" s="5">
        <v>35.700000000000003</v>
      </c>
      <c r="I923" s="1" t="s">
        <v>10</v>
      </c>
      <c r="J923" s="3">
        <v>5</v>
      </c>
      <c r="K923" s="3">
        <v>3</v>
      </c>
    </row>
    <row r="924" spans="2:11" ht="20.5" customHeight="1" x14ac:dyDescent="0.35">
      <c r="B924" s="1" t="s">
        <v>9</v>
      </c>
      <c r="C924" s="1" t="s">
        <v>298</v>
      </c>
      <c r="D924" s="1" t="s">
        <v>299</v>
      </c>
      <c r="E924" s="3">
        <v>2018</v>
      </c>
      <c r="F924" s="11">
        <v>4.5</v>
      </c>
      <c r="G924" s="12">
        <v>462</v>
      </c>
      <c r="H924" s="5">
        <v>35.85</v>
      </c>
      <c r="I924" s="1" t="s">
        <v>10</v>
      </c>
      <c r="J924" s="3">
        <v>5</v>
      </c>
      <c r="K924" s="3">
        <v>3</v>
      </c>
    </row>
    <row r="925" spans="2:11" ht="20.5" customHeight="1" x14ac:dyDescent="0.35">
      <c r="B925" s="1" t="s">
        <v>9</v>
      </c>
      <c r="C925" s="1" t="s">
        <v>414</v>
      </c>
      <c r="D925" s="1" t="s">
        <v>547</v>
      </c>
      <c r="E925" s="3">
        <v>2014</v>
      </c>
      <c r="F925" s="11">
        <v>4.4000000000000004</v>
      </c>
      <c r="G925" s="12">
        <v>208</v>
      </c>
      <c r="H925" s="5">
        <v>37</v>
      </c>
      <c r="I925" s="1" t="s">
        <v>10</v>
      </c>
      <c r="J925" s="3">
        <v>5</v>
      </c>
      <c r="K925" s="3">
        <v>3</v>
      </c>
    </row>
    <row r="926" spans="2:11" ht="20.5" customHeight="1" x14ac:dyDescent="0.35">
      <c r="B926" s="1" t="s">
        <v>9</v>
      </c>
      <c r="C926" s="1" t="s">
        <v>548</v>
      </c>
      <c r="D926" s="1" t="s">
        <v>1</v>
      </c>
      <c r="E926" s="3">
        <v>2014</v>
      </c>
      <c r="F926" s="11">
        <v>4.4000000000000004</v>
      </c>
      <c r="G926" s="12">
        <v>207</v>
      </c>
      <c r="H926" s="5">
        <v>37.130000000000003</v>
      </c>
      <c r="I926" s="1" t="s">
        <v>10</v>
      </c>
      <c r="J926" s="3">
        <v>5</v>
      </c>
      <c r="K926" s="3">
        <v>3</v>
      </c>
    </row>
    <row r="927" spans="2:11" ht="20.5" customHeight="1" x14ac:dyDescent="0.35">
      <c r="B927" s="1" t="s">
        <v>9</v>
      </c>
      <c r="C927" s="1" t="s">
        <v>1308</v>
      </c>
      <c r="D927" s="1" t="s">
        <v>1309</v>
      </c>
      <c r="E927" s="3">
        <v>2013</v>
      </c>
      <c r="F927" s="11">
        <v>4.2</v>
      </c>
      <c r="G927" s="12">
        <v>915</v>
      </c>
      <c r="H927" s="5">
        <v>37.5</v>
      </c>
      <c r="I927" s="1" t="s">
        <v>10</v>
      </c>
      <c r="J927" s="3">
        <v>5</v>
      </c>
      <c r="K927" s="3">
        <v>3</v>
      </c>
    </row>
    <row r="928" spans="2:11" ht="20.5" customHeight="1" x14ac:dyDescent="0.35">
      <c r="B928" s="1" t="s">
        <v>9</v>
      </c>
      <c r="C928" s="1" t="s">
        <v>1308</v>
      </c>
      <c r="D928" s="1" t="s">
        <v>1309</v>
      </c>
      <c r="E928" s="3">
        <v>2015</v>
      </c>
      <c r="F928" s="11">
        <v>4.2</v>
      </c>
      <c r="G928" s="12">
        <v>412</v>
      </c>
      <c r="H928" s="5">
        <v>37.9</v>
      </c>
      <c r="I928" s="1" t="s">
        <v>10</v>
      </c>
      <c r="J928" s="3">
        <v>5</v>
      </c>
      <c r="K928" s="3">
        <v>3</v>
      </c>
    </row>
    <row r="929" spans="2:11" ht="20.5" customHeight="1" x14ac:dyDescent="0.35">
      <c r="B929" s="1" t="s">
        <v>9</v>
      </c>
      <c r="C929" s="1" t="s">
        <v>843</v>
      </c>
      <c r="D929" s="1" t="s">
        <v>9</v>
      </c>
      <c r="E929" s="3">
        <v>2014</v>
      </c>
      <c r="F929" s="11">
        <v>4.2</v>
      </c>
      <c r="G929" s="12">
        <v>1086</v>
      </c>
      <c r="H929" s="5">
        <v>37.9</v>
      </c>
      <c r="I929" s="1" t="s">
        <v>10</v>
      </c>
      <c r="J929" s="3">
        <v>5</v>
      </c>
      <c r="K929" s="3">
        <v>3</v>
      </c>
    </row>
    <row r="930" spans="2:11" ht="20.5" customHeight="1" x14ac:dyDescent="0.35">
      <c r="B930" s="1" t="s">
        <v>9</v>
      </c>
      <c r="C930" s="1" t="s">
        <v>27</v>
      </c>
      <c r="D930" s="1" t="s">
        <v>834</v>
      </c>
      <c r="E930" s="3">
        <v>2016</v>
      </c>
      <c r="F930" s="11">
        <v>4.2</v>
      </c>
      <c r="G930" s="12">
        <v>6163</v>
      </c>
      <c r="H930" s="5">
        <v>37.950000000000003</v>
      </c>
      <c r="I930" s="1" t="s">
        <v>10</v>
      </c>
      <c r="J930" s="3">
        <v>5</v>
      </c>
      <c r="K930" s="3">
        <v>3</v>
      </c>
    </row>
    <row r="931" spans="2:11" ht="20.5" customHeight="1" x14ac:dyDescent="0.35">
      <c r="B931" s="1" t="s">
        <v>9</v>
      </c>
      <c r="C931" s="1" t="s">
        <v>580</v>
      </c>
      <c r="D931" s="1" t="s">
        <v>581</v>
      </c>
      <c r="E931" s="3">
        <v>2017</v>
      </c>
      <c r="F931" s="11">
        <v>4.3</v>
      </c>
      <c r="G931" s="12">
        <v>77</v>
      </c>
      <c r="H931" s="5">
        <v>38</v>
      </c>
      <c r="I931" s="1" t="s">
        <v>10</v>
      </c>
      <c r="J931" s="3">
        <v>5</v>
      </c>
      <c r="K931" s="3">
        <v>3</v>
      </c>
    </row>
    <row r="932" spans="2:11" ht="20.5" customHeight="1" x14ac:dyDescent="0.35">
      <c r="B932" s="1" t="s">
        <v>9</v>
      </c>
      <c r="C932" s="1" t="s">
        <v>414</v>
      </c>
      <c r="D932" s="1" t="s">
        <v>547</v>
      </c>
      <c r="E932" s="3">
        <v>2012</v>
      </c>
      <c r="F932" s="11">
        <v>4.3</v>
      </c>
      <c r="G932" s="12">
        <v>535</v>
      </c>
      <c r="H932" s="5">
        <v>38.299999999999997</v>
      </c>
      <c r="I932" s="1" t="s">
        <v>10</v>
      </c>
      <c r="J932" s="3">
        <v>5</v>
      </c>
      <c r="K932" s="3">
        <v>3</v>
      </c>
    </row>
    <row r="933" spans="2:11" ht="20.5" customHeight="1" x14ac:dyDescent="0.35">
      <c r="B933" s="1" t="s">
        <v>9</v>
      </c>
      <c r="C933" s="1" t="s">
        <v>708</v>
      </c>
      <c r="D933" s="1" t="s">
        <v>886</v>
      </c>
      <c r="E933" s="3">
        <v>2011</v>
      </c>
      <c r="F933" s="11">
        <v>4.3</v>
      </c>
      <c r="G933" s="12">
        <v>355</v>
      </c>
      <c r="H933" s="5">
        <v>38.4</v>
      </c>
      <c r="I933" s="1" t="s">
        <v>10</v>
      </c>
      <c r="J933" s="3">
        <v>5</v>
      </c>
      <c r="K933" s="3">
        <v>3</v>
      </c>
    </row>
    <row r="934" spans="2:11" ht="20.5" customHeight="1" x14ac:dyDescent="0.35">
      <c r="B934" s="1" t="s">
        <v>9</v>
      </c>
      <c r="C934" s="1" t="s">
        <v>397</v>
      </c>
      <c r="D934" s="1" t="s">
        <v>1143</v>
      </c>
      <c r="E934" s="3">
        <v>2017</v>
      </c>
      <c r="F934" s="11">
        <v>4.3</v>
      </c>
      <c r="G934" s="12">
        <v>44</v>
      </c>
      <c r="H934" s="5">
        <v>38.5</v>
      </c>
      <c r="I934" s="1" t="s">
        <v>10</v>
      </c>
      <c r="J934" s="3">
        <v>5</v>
      </c>
      <c r="K934" s="3">
        <v>3</v>
      </c>
    </row>
    <row r="935" spans="2:11" ht="20.5" customHeight="1" x14ac:dyDescent="0.35">
      <c r="B935" s="1" t="s">
        <v>9</v>
      </c>
      <c r="C935" s="1" t="s">
        <v>561</v>
      </c>
      <c r="D935" s="1" t="s">
        <v>120</v>
      </c>
      <c r="E935" s="3">
        <v>2012</v>
      </c>
      <c r="F935" s="11">
        <v>4.2</v>
      </c>
      <c r="G935" s="12">
        <v>1921</v>
      </c>
      <c r="H935" s="5">
        <v>38.840000000000003</v>
      </c>
      <c r="I935" s="1" t="s">
        <v>10</v>
      </c>
      <c r="J935" s="3">
        <v>5</v>
      </c>
      <c r="K935" s="3">
        <v>3</v>
      </c>
    </row>
    <row r="936" spans="2:11" ht="20.5" customHeight="1" x14ac:dyDescent="0.35">
      <c r="B936" s="1" t="s">
        <v>9</v>
      </c>
      <c r="C936" s="1" t="s">
        <v>308</v>
      </c>
      <c r="D936" s="1" t="s">
        <v>1</v>
      </c>
      <c r="E936" s="3">
        <v>2011</v>
      </c>
      <c r="F936" s="11">
        <v>4.5</v>
      </c>
      <c r="G936" s="12">
        <v>110</v>
      </c>
      <c r="H936" s="5">
        <v>39</v>
      </c>
      <c r="I936" s="1" t="s">
        <v>10</v>
      </c>
      <c r="J936" s="3">
        <v>5</v>
      </c>
      <c r="K936" s="3">
        <v>3</v>
      </c>
    </row>
    <row r="937" spans="2:11" ht="20.5" customHeight="1" x14ac:dyDescent="0.35">
      <c r="B937" s="1" t="s">
        <v>9</v>
      </c>
      <c r="C937" s="1" t="s">
        <v>308</v>
      </c>
      <c r="D937" s="1" t="s">
        <v>1</v>
      </c>
      <c r="E937" s="3">
        <v>2009</v>
      </c>
      <c r="F937" s="11">
        <v>4.5</v>
      </c>
      <c r="G937" s="12">
        <v>229</v>
      </c>
      <c r="H937" s="5">
        <v>39</v>
      </c>
      <c r="I937" s="1" t="s">
        <v>10</v>
      </c>
      <c r="J937" s="3">
        <v>5</v>
      </c>
      <c r="K937" s="3">
        <v>3</v>
      </c>
    </row>
    <row r="938" spans="2:11" ht="20.5" customHeight="1" x14ac:dyDescent="0.35">
      <c r="B938" s="1" t="s">
        <v>9</v>
      </c>
      <c r="C938" s="1" t="s">
        <v>1308</v>
      </c>
      <c r="D938" s="1" t="s">
        <v>1309</v>
      </c>
      <c r="E938" s="3">
        <v>2014</v>
      </c>
      <c r="F938" s="11">
        <v>4.2</v>
      </c>
      <c r="G938" s="12">
        <v>1078</v>
      </c>
      <c r="H938" s="5">
        <v>39</v>
      </c>
      <c r="I938" s="1" t="s">
        <v>10</v>
      </c>
      <c r="J938" s="3">
        <v>5</v>
      </c>
      <c r="K938" s="3">
        <v>3</v>
      </c>
    </row>
    <row r="939" spans="2:11" ht="20.5" customHeight="1" x14ac:dyDescent="0.35">
      <c r="B939" s="1" t="s">
        <v>9</v>
      </c>
      <c r="C939" s="1" t="s">
        <v>1261</v>
      </c>
      <c r="D939" s="1" t="s">
        <v>1262</v>
      </c>
      <c r="E939" s="3">
        <v>2016</v>
      </c>
      <c r="F939" s="11">
        <v>4.3</v>
      </c>
      <c r="G939" s="12">
        <v>28</v>
      </c>
      <c r="H939" s="5">
        <v>39.549999999999997</v>
      </c>
      <c r="I939" s="1" t="s">
        <v>10</v>
      </c>
      <c r="J939" s="3">
        <v>5</v>
      </c>
      <c r="K939" s="3">
        <v>3</v>
      </c>
    </row>
    <row r="940" spans="2:11" ht="20.5" customHeight="1" x14ac:dyDescent="0.35">
      <c r="B940" s="1" t="s">
        <v>9</v>
      </c>
      <c r="C940" s="1" t="s">
        <v>752</v>
      </c>
      <c r="D940" s="1" t="s">
        <v>753</v>
      </c>
      <c r="E940" s="3">
        <v>2015</v>
      </c>
      <c r="F940" s="11">
        <v>4.3</v>
      </c>
      <c r="G940" s="12">
        <v>46</v>
      </c>
      <c r="H940" s="5">
        <v>39.700000000000003</v>
      </c>
      <c r="I940" s="1" t="s">
        <v>10</v>
      </c>
      <c r="J940" s="3">
        <v>5</v>
      </c>
      <c r="K940" s="3">
        <v>3</v>
      </c>
    </row>
    <row r="941" spans="2:11" ht="20.5" customHeight="1" x14ac:dyDescent="0.35">
      <c r="B941" s="1" t="s">
        <v>9</v>
      </c>
      <c r="C941" s="1" t="s">
        <v>265</v>
      </c>
      <c r="D941" s="1" t="s">
        <v>969</v>
      </c>
      <c r="E941" s="3">
        <v>2016</v>
      </c>
      <c r="F941" s="11">
        <v>4.3</v>
      </c>
      <c r="G941" s="12">
        <v>128</v>
      </c>
      <c r="H941" s="5">
        <v>39.75</v>
      </c>
      <c r="I941" s="1" t="s">
        <v>10</v>
      </c>
      <c r="J941" s="3">
        <v>5</v>
      </c>
      <c r="K941" s="3">
        <v>3</v>
      </c>
    </row>
    <row r="942" spans="2:11" ht="20.5" customHeight="1" x14ac:dyDescent="0.35">
      <c r="B942" s="1" t="s">
        <v>9</v>
      </c>
      <c r="C942" s="1" t="s">
        <v>752</v>
      </c>
      <c r="D942" s="1" t="s">
        <v>753</v>
      </c>
      <c r="E942" s="3">
        <v>2016</v>
      </c>
      <c r="F942" s="11">
        <v>4.4000000000000004</v>
      </c>
      <c r="G942" s="12">
        <v>39</v>
      </c>
      <c r="H942" s="5">
        <v>39.9</v>
      </c>
      <c r="I942" s="1" t="s">
        <v>10</v>
      </c>
      <c r="J942" s="3">
        <v>5</v>
      </c>
      <c r="K942" s="3">
        <v>3</v>
      </c>
    </row>
    <row r="943" spans="2:11" ht="20.5" customHeight="1" x14ac:dyDescent="0.35">
      <c r="B943" s="1" t="s">
        <v>9</v>
      </c>
      <c r="C943" s="1" t="s">
        <v>245</v>
      </c>
      <c r="D943" s="1" t="s">
        <v>246</v>
      </c>
      <c r="E943" s="3">
        <v>2016</v>
      </c>
      <c r="F943" s="11">
        <v>4.5999999999999996</v>
      </c>
      <c r="G943" s="12">
        <v>32</v>
      </c>
      <c r="H943" s="5">
        <v>40.450000000000003</v>
      </c>
      <c r="I943" s="1" t="s">
        <v>10</v>
      </c>
      <c r="J943" s="3">
        <v>5</v>
      </c>
      <c r="K943" s="3">
        <v>3</v>
      </c>
    </row>
    <row r="944" spans="2:11" ht="20.5" customHeight="1" x14ac:dyDescent="0.35">
      <c r="B944" s="1" t="s">
        <v>9</v>
      </c>
      <c r="C944" s="1" t="s">
        <v>38</v>
      </c>
      <c r="D944" s="1" t="s">
        <v>139</v>
      </c>
      <c r="E944" s="3">
        <v>2017</v>
      </c>
      <c r="F944" s="11">
        <v>4.5</v>
      </c>
      <c r="G944" s="12">
        <v>217</v>
      </c>
      <c r="H944" s="5">
        <v>40.9</v>
      </c>
      <c r="I944" s="1" t="s">
        <v>10</v>
      </c>
      <c r="J944" s="3">
        <v>5</v>
      </c>
      <c r="K944" s="3">
        <v>3</v>
      </c>
    </row>
    <row r="945" spans="2:11" ht="20.5" customHeight="1" x14ac:dyDescent="0.35">
      <c r="B945" s="1" t="s">
        <v>9</v>
      </c>
      <c r="C945" s="1" t="s">
        <v>843</v>
      </c>
      <c r="D945" s="1" t="s">
        <v>9</v>
      </c>
      <c r="E945" s="3">
        <v>2017</v>
      </c>
      <c r="F945" s="11">
        <v>4.3</v>
      </c>
      <c r="G945" s="12">
        <v>598</v>
      </c>
      <c r="H945" s="5">
        <v>40.92</v>
      </c>
      <c r="I945" s="1" t="s">
        <v>10</v>
      </c>
      <c r="J945" s="3">
        <v>5</v>
      </c>
      <c r="K945" s="3">
        <v>3</v>
      </c>
    </row>
    <row r="946" spans="2:11" ht="20.5" customHeight="1" x14ac:dyDescent="0.35">
      <c r="B946" s="1" t="s">
        <v>9</v>
      </c>
      <c r="C946" s="1" t="s">
        <v>416</v>
      </c>
      <c r="D946" s="1" t="s">
        <v>637</v>
      </c>
      <c r="E946" s="3">
        <v>2015</v>
      </c>
      <c r="F946" s="11">
        <v>4.3</v>
      </c>
      <c r="G946" s="12">
        <v>128</v>
      </c>
      <c r="H946" s="5">
        <v>40.950000000000003</v>
      </c>
      <c r="I946" s="1" t="s">
        <v>10</v>
      </c>
      <c r="J946" s="3">
        <v>5</v>
      </c>
      <c r="K946" s="3">
        <v>3</v>
      </c>
    </row>
    <row r="947" spans="2:11" ht="20.5" customHeight="1" x14ac:dyDescent="0.35">
      <c r="B947" s="1" t="s">
        <v>9</v>
      </c>
      <c r="C947" s="1" t="s">
        <v>70</v>
      </c>
      <c r="D947" s="1" t="s">
        <v>279</v>
      </c>
      <c r="E947" s="3">
        <v>2014</v>
      </c>
      <c r="F947" s="11">
        <v>4.5</v>
      </c>
      <c r="G947" s="12">
        <v>1163</v>
      </c>
      <c r="H947" s="5">
        <v>40.950000000000003</v>
      </c>
      <c r="I947" s="1" t="s">
        <v>10</v>
      </c>
      <c r="J947" s="3">
        <v>5</v>
      </c>
      <c r="K947" s="3">
        <v>3</v>
      </c>
    </row>
    <row r="948" spans="2:11" ht="20.5" customHeight="1" x14ac:dyDescent="0.35">
      <c r="B948" s="1" t="s">
        <v>9</v>
      </c>
      <c r="C948" s="1" t="s">
        <v>561</v>
      </c>
      <c r="D948" s="1" t="s">
        <v>120</v>
      </c>
      <c r="E948" s="3">
        <v>2014</v>
      </c>
      <c r="F948" s="11">
        <v>4.3</v>
      </c>
      <c r="G948" s="12">
        <v>553</v>
      </c>
      <c r="H948" s="5">
        <v>41.95</v>
      </c>
      <c r="I948" s="1" t="s">
        <v>10</v>
      </c>
      <c r="J948" s="3">
        <v>5</v>
      </c>
      <c r="K948" s="3">
        <v>3</v>
      </c>
    </row>
    <row r="949" spans="2:11" ht="20.5" customHeight="1" x14ac:dyDescent="0.35">
      <c r="B949" s="1" t="s">
        <v>9</v>
      </c>
      <c r="C949" s="1" t="s">
        <v>350</v>
      </c>
      <c r="D949" s="1" t="s">
        <v>351</v>
      </c>
      <c r="E949" s="3">
        <v>2016</v>
      </c>
      <c r="F949" s="11">
        <v>4.4000000000000004</v>
      </c>
      <c r="G949" s="12">
        <v>104</v>
      </c>
      <c r="H949" s="5">
        <v>42</v>
      </c>
      <c r="I949" s="1" t="s">
        <v>10</v>
      </c>
      <c r="J949" s="3">
        <v>5</v>
      </c>
      <c r="K949" s="3">
        <v>3</v>
      </c>
    </row>
    <row r="950" spans="2:11" ht="20.5" customHeight="1" x14ac:dyDescent="0.35">
      <c r="B950" s="1" t="s">
        <v>9</v>
      </c>
      <c r="C950" s="1" t="s">
        <v>265</v>
      </c>
      <c r="D950" s="1" t="s">
        <v>969</v>
      </c>
      <c r="E950" s="3">
        <v>2014</v>
      </c>
      <c r="F950" s="11">
        <v>4.3</v>
      </c>
      <c r="G950" s="12">
        <v>138</v>
      </c>
      <c r="H950" s="5">
        <v>42</v>
      </c>
      <c r="I950" s="1" t="s">
        <v>10</v>
      </c>
      <c r="J950" s="3">
        <v>5</v>
      </c>
      <c r="K950" s="3">
        <v>3</v>
      </c>
    </row>
    <row r="951" spans="2:11" ht="20.5" customHeight="1" x14ac:dyDescent="0.35">
      <c r="B951" s="1" t="s">
        <v>9</v>
      </c>
      <c r="C951" s="1" t="s">
        <v>377</v>
      </c>
      <c r="D951" s="1" t="s">
        <v>914</v>
      </c>
      <c r="E951" s="3">
        <v>2015</v>
      </c>
      <c r="F951" s="11">
        <v>4.3</v>
      </c>
      <c r="G951" s="12">
        <v>239</v>
      </c>
      <c r="H951" s="5">
        <v>42.35</v>
      </c>
      <c r="I951" s="1" t="s">
        <v>10</v>
      </c>
      <c r="J951" s="3">
        <v>5</v>
      </c>
      <c r="K951" s="3">
        <v>3</v>
      </c>
    </row>
    <row r="952" spans="2:11" ht="20.5" customHeight="1" x14ac:dyDescent="0.35">
      <c r="B952" s="1" t="s">
        <v>9</v>
      </c>
      <c r="C952" s="1" t="s">
        <v>511</v>
      </c>
      <c r="D952" s="1" t="s">
        <v>512</v>
      </c>
      <c r="E952" s="3">
        <v>2018</v>
      </c>
      <c r="F952" s="11">
        <v>4.4000000000000004</v>
      </c>
      <c r="G952" s="12">
        <v>225</v>
      </c>
      <c r="H952" s="5">
        <v>42.75</v>
      </c>
      <c r="I952" s="1" t="s">
        <v>10</v>
      </c>
      <c r="J952" s="3">
        <v>5</v>
      </c>
      <c r="K952" s="3">
        <v>3</v>
      </c>
    </row>
    <row r="953" spans="2:11" ht="20.5" customHeight="1" x14ac:dyDescent="0.35">
      <c r="B953" s="1" t="s">
        <v>9</v>
      </c>
      <c r="C953" s="1" t="s">
        <v>70</v>
      </c>
      <c r="D953" s="1" t="s">
        <v>279</v>
      </c>
      <c r="E953" s="3">
        <v>2016</v>
      </c>
      <c r="F953" s="11">
        <v>4.5</v>
      </c>
      <c r="G953" s="12">
        <v>595</v>
      </c>
      <c r="H953" s="5">
        <v>42.95</v>
      </c>
      <c r="I953" s="1" t="s">
        <v>10</v>
      </c>
      <c r="J953" s="3">
        <v>5</v>
      </c>
      <c r="K953" s="3">
        <v>3</v>
      </c>
    </row>
    <row r="954" spans="2:11" ht="20.5" customHeight="1" x14ac:dyDescent="0.35">
      <c r="B954" s="1" t="s">
        <v>9</v>
      </c>
      <c r="C954" s="1" t="s">
        <v>169</v>
      </c>
      <c r="D954" s="1" t="s">
        <v>1</v>
      </c>
      <c r="E954" s="3">
        <v>2019</v>
      </c>
      <c r="F954" s="11">
        <v>4.5999999999999996</v>
      </c>
      <c r="G954" s="12">
        <v>97</v>
      </c>
      <c r="H954" s="5">
        <v>43.5</v>
      </c>
      <c r="I954" s="1" t="s">
        <v>10</v>
      </c>
      <c r="J954" s="3">
        <v>5</v>
      </c>
      <c r="K954" s="3">
        <v>3</v>
      </c>
    </row>
    <row r="955" spans="2:11" ht="20.5" customHeight="1" x14ac:dyDescent="0.35">
      <c r="B955" s="1" t="s">
        <v>9</v>
      </c>
      <c r="C955" s="1" t="s">
        <v>245</v>
      </c>
      <c r="D955" s="1" t="s">
        <v>246</v>
      </c>
      <c r="E955" s="3">
        <v>2014</v>
      </c>
      <c r="F955" s="11">
        <v>4.4000000000000004</v>
      </c>
      <c r="G955" s="12">
        <v>97</v>
      </c>
      <c r="H955" s="5">
        <v>44</v>
      </c>
      <c r="I955" s="1" t="s">
        <v>10</v>
      </c>
      <c r="J955" s="3">
        <v>5</v>
      </c>
      <c r="K955" s="3">
        <v>3</v>
      </c>
    </row>
    <row r="956" spans="2:11" ht="20.5" customHeight="1" x14ac:dyDescent="0.35">
      <c r="B956" s="1" t="s">
        <v>9</v>
      </c>
      <c r="C956" s="1" t="s">
        <v>159</v>
      </c>
      <c r="D956" s="1" t="s">
        <v>160</v>
      </c>
      <c r="E956" s="3">
        <v>2016</v>
      </c>
      <c r="F956" s="11">
        <v>4.5999999999999996</v>
      </c>
      <c r="G956" s="12">
        <v>113</v>
      </c>
      <c r="H956" s="5">
        <v>44</v>
      </c>
      <c r="I956" s="1" t="s">
        <v>10</v>
      </c>
      <c r="J956" s="3">
        <v>5</v>
      </c>
      <c r="K956" s="3">
        <v>3</v>
      </c>
    </row>
    <row r="957" spans="2:11" ht="20.5" customHeight="1" x14ac:dyDescent="0.35">
      <c r="B957" s="1" t="s">
        <v>9</v>
      </c>
      <c r="C957" s="1" t="s">
        <v>429</v>
      </c>
      <c r="D957" s="1" t="s">
        <v>430</v>
      </c>
      <c r="E957" s="3">
        <v>2010</v>
      </c>
      <c r="F957" s="11">
        <v>4.5</v>
      </c>
      <c r="G957" s="12">
        <v>38</v>
      </c>
      <c r="H957" s="5">
        <v>44.95</v>
      </c>
      <c r="I957" s="1" t="s">
        <v>10</v>
      </c>
      <c r="J957" s="3">
        <v>5</v>
      </c>
      <c r="K957" s="3">
        <v>3</v>
      </c>
    </row>
    <row r="958" spans="2:11" ht="20.5" customHeight="1" x14ac:dyDescent="0.35">
      <c r="B958" s="1" t="s">
        <v>9</v>
      </c>
      <c r="C958" s="1" t="s">
        <v>11</v>
      </c>
      <c r="D958" s="1" t="s">
        <v>1</v>
      </c>
      <c r="E958" s="3">
        <v>2018</v>
      </c>
      <c r="F958" s="11">
        <v>4.5</v>
      </c>
      <c r="G958" s="12">
        <v>5372</v>
      </c>
      <c r="H958" s="5">
        <v>45</v>
      </c>
      <c r="I958" s="1" t="s">
        <v>10</v>
      </c>
      <c r="J958" s="3">
        <v>5</v>
      </c>
      <c r="K958" s="3">
        <v>3</v>
      </c>
    </row>
    <row r="959" spans="2:11" ht="20.5" customHeight="1" x14ac:dyDescent="0.35">
      <c r="B959" s="1" t="s">
        <v>9</v>
      </c>
      <c r="C959" s="1" t="s">
        <v>503</v>
      </c>
      <c r="D959" s="1" t="s">
        <v>504</v>
      </c>
      <c r="E959" s="3">
        <v>2016</v>
      </c>
      <c r="F959" s="11">
        <v>4.4000000000000004</v>
      </c>
      <c r="G959" s="12">
        <v>618</v>
      </c>
      <c r="H959" s="5">
        <v>45.15</v>
      </c>
      <c r="I959" s="1" t="s">
        <v>10</v>
      </c>
      <c r="J959" s="3">
        <v>5</v>
      </c>
      <c r="K959" s="3">
        <v>3</v>
      </c>
    </row>
    <row r="960" spans="2:11" ht="20.5" customHeight="1" x14ac:dyDescent="0.35">
      <c r="B960" s="1" t="s">
        <v>9</v>
      </c>
      <c r="C960" s="1" t="s">
        <v>70</v>
      </c>
      <c r="D960" s="1" t="s">
        <v>279</v>
      </c>
      <c r="E960" s="3">
        <v>2015</v>
      </c>
      <c r="F960" s="11">
        <v>4.5</v>
      </c>
      <c r="G960" s="12">
        <v>1393</v>
      </c>
      <c r="H960" s="5">
        <v>45.9</v>
      </c>
      <c r="I960" s="1" t="s">
        <v>10</v>
      </c>
      <c r="J960" s="3">
        <v>5</v>
      </c>
      <c r="K960" s="3">
        <v>3</v>
      </c>
    </row>
    <row r="961" spans="2:11" ht="20.5" customHeight="1" x14ac:dyDescent="0.35">
      <c r="B961" s="1" t="s">
        <v>9</v>
      </c>
      <c r="C961" s="1" t="s">
        <v>831</v>
      </c>
      <c r="D961" s="1" t="s">
        <v>1385</v>
      </c>
      <c r="E961" s="3">
        <v>2015</v>
      </c>
      <c r="F961" s="11">
        <v>4.4000000000000004</v>
      </c>
      <c r="G961" s="12">
        <v>25</v>
      </c>
      <c r="H961" s="5">
        <v>46</v>
      </c>
      <c r="I961" s="1" t="s">
        <v>10</v>
      </c>
      <c r="J961" s="3">
        <v>5</v>
      </c>
      <c r="K961" s="3">
        <v>3</v>
      </c>
    </row>
    <row r="962" spans="2:11" ht="20.5" customHeight="1" x14ac:dyDescent="0.35">
      <c r="B962" s="1" t="s">
        <v>9</v>
      </c>
      <c r="C962" s="1" t="s">
        <v>159</v>
      </c>
      <c r="D962" s="1" t="s">
        <v>160</v>
      </c>
      <c r="E962" s="3">
        <v>2017</v>
      </c>
      <c r="F962" s="11">
        <v>4.5999999999999996</v>
      </c>
      <c r="G962" s="12">
        <v>27</v>
      </c>
      <c r="H962" s="5">
        <v>46.45</v>
      </c>
      <c r="I962" s="1" t="s">
        <v>10</v>
      </c>
      <c r="J962" s="3">
        <v>5</v>
      </c>
      <c r="K962" s="3">
        <v>3</v>
      </c>
    </row>
    <row r="963" spans="2:11" ht="20.5" customHeight="1" x14ac:dyDescent="0.35">
      <c r="B963" s="1" t="s">
        <v>9</v>
      </c>
      <c r="C963" s="1" t="s">
        <v>36</v>
      </c>
      <c r="D963" s="1" t="s">
        <v>320</v>
      </c>
      <c r="E963" s="3">
        <v>2014</v>
      </c>
      <c r="F963" s="11">
        <v>4.3</v>
      </c>
      <c r="G963" s="12">
        <v>1362</v>
      </c>
      <c r="H963" s="5">
        <v>46.95</v>
      </c>
      <c r="I963" s="1" t="s">
        <v>10</v>
      </c>
      <c r="J963" s="3">
        <v>5</v>
      </c>
      <c r="K963" s="3">
        <v>3</v>
      </c>
    </row>
    <row r="964" spans="2:11" ht="20.5" customHeight="1" x14ac:dyDescent="0.35">
      <c r="B964" s="1" t="s">
        <v>9</v>
      </c>
      <c r="C964" s="1" t="s">
        <v>133</v>
      </c>
      <c r="D964" s="1" t="s">
        <v>134</v>
      </c>
      <c r="E964" s="3">
        <v>2018</v>
      </c>
      <c r="F964" s="11">
        <v>4.5999999999999996</v>
      </c>
      <c r="G964" s="12">
        <v>99</v>
      </c>
      <c r="H964" s="5">
        <v>47.5</v>
      </c>
      <c r="I964" s="1" t="s">
        <v>10</v>
      </c>
      <c r="J964" s="3">
        <v>5</v>
      </c>
      <c r="K964" s="3">
        <v>3</v>
      </c>
    </row>
    <row r="965" spans="2:11" ht="20.5" customHeight="1" x14ac:dyDescent="0.35">
      <c r="B965" s="1" t="s">
        <v>9</v>
      </c>
      <c r="C965" s="1" t="s">
        <v>354</v>
      </c>
      <c r="D965" s="1" t="s">
        <v>355</v>
      </c>
      <c r="E965" s="3">
        <v>2016</v>
      </c>
      <c r="F965" s="11">
        <v>4.5</v>
      </c>
      <c r="G965" s="12">
        <v>103</v>
      </c>
      <c r="H965" s="5">
        <v>47.95</v>
      </c>
      <c r="I965" s="1" t="s">
        <v>10</v>
      </c>
      <c r="J965" s="3">
        <v>5</v>
      </c>
      <c r="K965" s="3">
        <v>3</v>
      </c>
    </row>
    <row r="966" spans="2:11" ht="20.5" customHeight="1" x14ac:dyDescent="0.35">
      <c r="B966" s="1" t="s">
        <v>9</v>
      </c>
      <c r="C966" s="1" t="s">
        <v>38</v>
      </c>
      <c r="D966" s="1" t="s">
        <v>139</v>
      </c>
      <c r="E966" s="3">
        <v>2019</v>
      </c>
      <c r="F966" s="11">
        <v>4.4000000000000004</v>
      </c>
      <c r="G966" s="12">
        <v>109</v>
      </c>
      <c r="H966" s="5">
        <v>48.69</v>
      </c>
      <c r="I966" s="1" t="s">
        <v>10</v>
      </c>
      <c r="J966" s="3">
        <v>5</v>
      </c>
      <c r="K966" s="3">
        <v>3</v>
      </c>
    </row>
    <row r="967" spans="2:11" ht="20.5" customHeight="1" x14ac:dyDescent="0.35">
      <c r="B967" s="1" t="s">
        <v>9</v>
      </c>
      <c r="C967" s="1" t="s">
        <v>36</v>
      </c>
      <c r="D967" s="1" t="s">
        <v>295</v>
      </c>
      <c r="E967" s="3">
        <v>2011</v>
      </c>
      <c r="F967" s="11">
        <v>4.5</v>
      </c>
      <c r="G967" s="12">
        <v>500</v>
      </c>
      <c r="H967" s="5">
        <v>48.7</v>
      </c>
      <c r="I967" s="1" t="s">
        <v>10</v>
      </c>
      <c r="J967" s="3">
        <v>5</v>
      </c>
      <c r="K967" s="3">
        <v>3</v>
      </c>
    </row>
    <row r="968" spans="2:11" ht="20.5" customHeight="1" x14ac:dyDescent="0.35">
      <c r="B968" s="1" t="s">
        <v>9</v>
      </c>
      <c r="C968" s="1" t="s">
        <v>354</v>
      </c>
      <c r="D968" s="1" t="s">
        <v>355</v>
      </c>
      <c r="E968" s="3">
        <v>2018</v>
      </c>
      <c r="F968" s="11">
        <v>4.3</v>
      </c>
      <c r="G968" s="12">
        <v>30</v>
      </c>
      <c r="H968" s="5">
        <v>48.9</v>
      </c>
      <c r="I968" s="1" t="s">
        <v>10</v>
      </c>
      <c r="J968" s="3">
        <v>5</v>
      </c>
      <c r="K968" s="3">
        <v>3</v>
      </c>
    </row>
    <row r="969" spans="2:11" ht="20.5" customHeight="1" x14ac:dyDescent="0.35">
      <c r="B969" s="1" t="s">
        <v>9</v>
      </c>
      <c r="C969" s="1" t="s">
        <v>133</v>
      </c>
      <c r="D969" s="1" t="s">
        <v>134</v>
      </c>
      <c r="E969" s="3">
        <v>2016</v>
      </c>
      <c r="F969" s="11">
        <v>4.5999999999999996</v>
      </c>
      <c r="G969" s="12">
        <v>200</v>
      </c>
      <c r="H969" s="5">
        <v>48.95</v>
      </c>
      <c r="I969" s="1" t="s">
        <v>10</v>
      </c>
      <c r="J969" s="3">
        <v>5</v>
      </c>
      <c r="K969" s="3">
        <v>3</v>
      </c>
    </row>
    <row r="970" spans="2:11" ht="20.5" customHeight="1" x14ac:dyDescent="0.35">
      <c r="B970" s="1" t="s">
        <v>9</v>
      </c>
      <c r="C970" s="1" t="s">
        <v>377</v>
      </c>
      <c r="D970" s="1" t="s">
        <v>378</v>
      </c>
      <c r="E970" s="3">
        <v>2015</v>
      </c>
      <c r="F970" s="11">
        <v>4.5</v>
      </c>
      <c r="G970" s="12">
        <v>73</v>
      </c>
      <c r="H970" s="5">
        <v>49.5</v>
      </c>
      <c r="I970" s="1" t="s">
        <v>10</v>
      </c>
      <c r="J970" s="3">
        <v>5</v>
      </c>
      <c r="K970" s="3">
        <v>3</v>
      </c>
    </row>
    <row r="971" spans="2:11" ht="20.5" customHeight="1" x14ac:dyDescent="0.35">
      <c r="B971" s="1" t="s">
        <v>9</v>
      </c>
      <c r="C971" s="1" t="s">
        <v>36</v>
      </c>
      <c r="D971" s="1" t="s">
        <v>295</v>
      </c>
      <c r="E971" s="3">
        <v>2014</v>
      </c>
      <c r="F971" s="11">
        <v>4.5</v>
      </c>
      <c r="G971" s="12">
        <v>53</v>
      </c>
      <c r="H971" s="5">
        <v>49.9</v>
      </c>
      <c r="I971" s="1" t="s">
        <v>10</v>
      </c>
      <c r="J971" s="3">
        <v>5</v>
      </c>
      <c r="K971" s="3">
        <v>3</v>
      </c>
    </row>
    <row r="972" spans="2:11" ht="20.5" customHeight="1" x14ac:dyDescent="0.35">
      <c r="B972" s="1" t="s">
        <v>9</v>
      </c>
      <c r="C972" s="1" t="s">
        <v>337</v>
      </c>
      <c r="D972" s="1" t="s">
        <v>338</v>
      </c>
      <c r="E972" s="3">
        <v>2014</v>
      </c>
      <c r="F972" s="11">
        <v>4.4000000000000004</v>
      </c>
      <c r="G972" s="12">
        <v>351</v>
      </c>
      <c r="H972" s="5">
        <v>49.9</v>
      </c>
      <c r="I972" s="1" t="s">
        <v>10</v>
      </c>
      <c r="J972" s="3">
        <v>5</v>
      </c>
      <c r="K972" s="3">
        <v>3</v>
      </c>
    </row>
    <row r="973" spans="2:11" ht="20.5" customHeight="1" x14ac:dyDescent="0.35">
      <c r="B973" s="1" t="s">
        <v>9</v>
      </c>
      <c r="C973" s="1" t="s">
        <v>133</v>
      </c>
      <c r="D973" s="1" t="s">
        <v>134</v>
      </c>
      <c r="E973" s="3">
        <v>2015</v>
      </c>
      <c r="F973" s="11">
        <v>4.5999999999999996</v>
      </c>
      <c r="G973" s="12">
        <v>700</v>
      </c>
      <c r="H973" s="5">
        <v>49.95</v>
      </c>
      <c r="I973" s="1" t="s">
        <v>10</v>
      </c>
      <c r="J973" s="3">
        <v>5</v>
      </c>
      <c r="K973" s="3">
        <v>3</v>
      </c>
    </row>
    <row r="974" spans="2:11" ht="20.5" customHeight="1" x14ac:dyDescent="0.35">
      <c r="B974" s="1" t="s">
        <v>9</v>
      </c>
      <c r="C974" s="1" t="s">
        <v>176</v>
      </c>
      <c r="D974" s="1" t="s">
        <v>187</v>
      </c>
      <c r="E974" s="3">
        <v>2017</v>
      </c>
      <c r="F974" s="11">
        <v>4.5999999999999996</v>
      </c>
      <c r="G974" s="12">
        <v>64</v>
      </c>
      <c r="H974" s="5">
        <v>50</v>
      </c>
      <c r="I974" s="1" t="s">
        <v>10</v>
      </c>
      <c r="J974" s="3">
        <v>5</v>
      </c>
      <c r="K974" s="3">
        <v>3</v>
      </c>
    </row>
    <row r="975" spans="2:11" ht="20.5" customHeight="1" x14ac:dyDescent="0.35">
      <c r="B975" s="1" t="s">
        <v>9</v>
      </c>
      <c r="C975" s="1" t="s">
        <v>580</v>
      </c>
      <c r="D975" s="1" t="s">
        <v>581</v>
      </c>
      <c r="E975" s="3">
        <v>2016</v>
      </c>
      <c r="F975" s="11">
        <v>4.4000000000000004</v>
      </c>
      <c r="G975" s="12">
        <v>142</v>
      </c>
      <c r="H975" s="5">
        <v>50.76</v>
      </c>
      <c r="I975" s="1" t="s">
        <v>10</v>
      </c>
      <c r="J975" s="3">
        <v>5</v>
      </c>
      <c r="K975" s="3">
        <v>3</v>
      </c>
    </row>
    <row r="976" spans="2:11" ht="20.5" customHeight="1" x14ac:dyDescent="0.35">
      <c r="B976" s="1" t="s">
        <v>9</v>
      </c>
      <c r="C976" s="1" t="s">
        <v>154</v>
      </c>
      <c r="D976" s="1" t="s">
        <v>155</v>
      </c>
      <c r="E976" s="3">
        <v>2015</v>
      </c>
      <c r="F976" s="11">
        <v>4.3</v>
      </c>
      <c r="G976" s="12">
        <v>77</v>
      </c>
      <c r="H976" s="5">
        <v>51.2</v>
      </c>
      <c r="I976" s="1" t="s">
        <v>10</v>
      </c>
      <c r="J976" s="3">
        <v>5</v>
      </c>
      <c r="K976" s="3">
        <v>3</v>
      </c>
    </row>
    <row r="977" spans="2:11" ht="20.5" customHeight="1" x14ac:dyDescent="0.35">
      <c r="B977" s="1" t="s">
        <v>9</v>
      </c>
      <c r="C977" s="1" t="s">
        <v>270</v>
      </c>
      <c r="D977" s="1" t="s">
        <v>120</v>
      </c>
      <c r="E977" s="3">
        <v>2011</v>
      </c>
      <c r="F977" s="11">
        <v>4.2</v>
      </c>
      <c r="G977" s="12">
        <v>410</v>
      </c>
      <c r="H977" s="5">
        <v>51.35</v>
      </c>
      <c r="I977" s="1" t="s">
        <v>10</v>
      </c>
      <c r="J977" s="3">
        <v>5</v>
      </c>
      <c r="K977" s="3">
        <v>3</v>
      </c>
    </row>
    <row r="978" spans="2:11" ht="20.5" customHeight="1" x14ac:dyDescent="0.35">
      <c r="B978" s="1" t="s">
        <v>9</v>
      </c>
      <c r="C978" s="1" t="s">
        <v>154</v>
      </c>
      <c r="D978" s="1" t="s">
        <v>175</v>
      </c>
      <c r="E978" s="3">
        <v>2015</v>
      </c>
      <c r="F978" s="11">
        <v>4.5</v>
      </c>
      <c r="G978" s="12">
        <v>187</v>
      </c>
      <c r="H978" s="5">
        <v>51.5</v>
      </c>
      <c r="I978" s="1" t="s">
        <v>10</v>
      </c>
      <c r="J978" s="3">
        <v>5</v>
      </c>
      <c r="K978" s="3">
        <v>3</v>
      </c>
    </row>
    <row r="979" spans="2:11" ht="20.5" customHeight="1" x14ac:dyDescent="0.35">
      <c r="B979" s="1" t="s">
        <v>9</v>
      </c>
      <c r="C979" s="1" t="s">
        <v>110</v>
      </c>
      <c r="D979" s="1" t="s">
        <v>733</v>
      </c>
      <c r="E979" s="3">
        <v>2015</v>
      </c>
      <c r="F979" s="11">
        <v>4.3</v>
      </c>
      <c r="G979" s="12">
        <v>73</v>
      </c>
      <c r="H979" s="5">
        <v>52</v>
      </c>
      <c r="I979" s="1" t="s">
        <v>10</v>
      </c>
      <c r="J979" s="3">
        <v>5</v>
      </c>
      <c r="K979" s="3">
        <v>3</v>
      </c>
    </row>
    <row r="980" spans="2:11" ht="20.5" customHeight="1" x14ac:dyDescent="0.35">
      <c r="B980" s="1" t="s">
        <v>9</v>
      </c>
      <c r="C980" s="1" t="s">
        <v>350</v>
      </c>
      <c r="D980" s="1" t="s">
        <v>351</v>
      </c>
      <c r="E980" s="3">
        <v>2015</v>
      </c>
      <c r="F980" s="11">
        <v>4.5</v>
      </c>
      <c r="G980" s="12">
        <v>104</v>
      </c>
      <c r="H980" s="5">
        <v>52</v>
      </c>
      <c r="I980" s="1" t="s">
        <v>10</v>
      </c>
      <c r="J980" s="3">
        <v>5</v>
      </c>
      <c r="K980" s="3">
        <v>3</v>
      </c>
    </row>
    <row r="981" spans="2:11" ht="20.5" customHeight="1" x14ac:dyDescent="0.35">
      <c r="B981" s="1" t="s">
        <v>9</v>
      </c>
      <c r="C981" s="1" t="s">
        <v>385</v>
      </c>
      <c r="D981" s="1" t="s">
        <v>1</v>
      </c>
      <c r="E981" s="3">
        <v>2016</v>
      </c>
      <c r="F981" s="11">
        <v>4.3</v>
      </c>
      <c r="G981" s="12">
        <v>137</v>
      </c>
      <c r="H981" s="5">
        <v>52.8</v>
      </c>
      <c r="I981" s="1" t="s">
        <v>10</v>
      </c>
      <c r="J981" s="3">
        <v>5</v>
      </c>
      <c r="K981" s="3">
        <v>3</v>
      </c>
    </row>
    <row r="982" spans="2:11" ht="20.5" customHeight="1" x14ac:dyDescent="0.35">
      <c r="B982" s="1" t="s">
        <v>9</v>
      </c>
      <c r="C982" s="1" t="s">
        <v>385</v>
      </c>
      <c r="D982" s="1" t="s">
        <v>1</v>
      </c>
      <c r="E982" s="3">
        <v>2018</v>
      </c>
      <c r="F982" s="11">
        <v>4.4000000000000004</v>
      </c>
      <c r="G982" s="12">
        <v>99</v>
      </c>
      <c r="H982" s="5">
        <v>52.9</v>
      </c>
      <c r="I982" s="1" t="s">
        <v>10</v>
      </c>
      <c r="J982" s="3">
        <v>5</v>
      </c>
      <c r="K982" s="3">
        <v>3</v>
      </c>
    </row>
    <row r="983" spans="2:11" ht="20.5" customHeight="1" x14ac:dyDescent="0.35">
      <c r="B983" s="1" t="s">
        <v>9</v>
      </c>
      <c r="C983" s="1" t="s">
        <v>309</v>
      </c>
      <c r="D983" s="1" t="s">
        <v>1</v>
      </c>
      <c r="E983" s="3">
        <v>2018</v>
      </c>
      <c r="F983" s="11">
        <v>4.5</v>
      </c>
      <c r="G983" s="12">
        <v>218</v>
      </c>
      <c r="H983" s="5">
        <v>52.9</v>
      </c>
      <c r="I983" s="1" t="s">
        <v>10</v>
      </c>
      <c r="J983" s="3">
        <v>5</v>
      </c>
      <c r="K983" s="3">
        <v>3</v>
      </c>
    </row>
    <row r="984" spans="2:11" ht="20.5" customHeight="1" x14ac:dyDescent="0.35">
      <c r="B984" s="1" t="s">
        <v>9</v>
      </c>
      <c r="C984" s="1" t="s">
        <v>167</v>
      </c>
      <c r="D984" s="1" t="s">
        <v>675</v>
      </c>
      <c r="E984" s="3">
        <v>2015</v>
      </c>
      <c r="F984" s="11">
        <v>4.3</v>
      </c>
      <c r="G984" s="12">
        <v>374</v>
      </c>
      <c r="H984" s="5">
        <v>53.5</v>
      </c>
      <c r="I984" s="1" t="s">
        <v>10</v>
      </c>
      <c r="J984" s="3">
        <v>5</v>
      </c>
      <c r="K984" s="3">
        <v>3</v>
      </c>
    </row>
    <row r="985" spans="2:11" ht="20.5" customHeight="1" x14ac:dyDescent="0.35">
      <c r="B985" s="1" t="s">
        <v>9</v>
      </c>
      <c r="C985" s="1" t="s">
        <v>642</v>
      </c>
      <c r="D985" s="1" t="s">
        <v>643</v>
      </c>
      <c r="E985" s="3">
        <v>2016</v>
      </c>
      <c r="F985" s="11">
        <v>4.4000000000000004</v>
      </c>
      <c r="G985" s="12">
        <v>78</v>
      </c>
      <c r="H985" s="5">
        <v>53.9</v>
      </c>
      <c r="I985" s="1" t="s">
        <v>10</v>
      </c>
      <c r="J985" s="3">
        <v>5</v>
      </c>
      <c r="K985" s="3">
        <v>3</v>
      </c>
    </row>
    <row r="986" spans="2:11" ht="20.5" customHeight="1" x14ac:dyDescent="0.35">
      <c r="B986" s="1" t="s">
        <v>9</v>
      </c>
      <c r="C986" s="1" t="s">
        <v>144</v>
      </c>
      <c r="D986" s="1" t="s">
        <v>225</v>
      </c>
      <c r="E986" s="3">
        <v>2016</v>
      </c>
      <c r="F986" s="11">
        <v>4.5999999999999996</v>
      </c>
      <c r="G986" s="12">
        <v>45</v>
      </c>
      <c r="H986" s="5">
        <v>53.95</v>
      </c>
      <c r="I986" s="1" t="s">
        <v>10</v>
      </c>
      <c r="J986" s="3">
        <v>5</v>
      </c>
      <c r="K986" s="3">
        <v>3</v>
      </c>
    </row>
    <row r="987" spans="2:11" ht="20.5" customHeight="1" x14ac:dyDescent="0.35">
      <c r="B987" s="1" t="s">
        <v>9</v>
      </c>
      <c r="C987" s="1" t="s">
        <v>176</v>
      </c>
      <c r="D987" s="1" t="s">
        <v>187</v>
      </c>
      <c r="E987" s="3">
        <v>2013</v>
      </c>
      <c r="F987" s="11">
        <v>4.3</v>
      </c>
      <c r="G987" s="12">
        <v>431</v>
      </c>
      <c r="H987" s="5">
        <v>53.95</v>
      </c>
      <c r="I987" s="1" t="s">
        <v>10</v>
      </c>
      <c r="J987" s="3">
        <v>5</v>
      </c>
      <c r="K987" s="3">
        <v>3</v>
      </c>
    </row>
    <row r="988" spans="2:11" ht="20.5" customHeight="1" x14ac:dyDescent="0.35">
      <c r="B988" s="1" t="s">
        <v>9</v>
      </c>
      <c r="C988" s="1" t="s">
        <v>176</v>
      </c>
      <c r="D988" s="1" t="s">
        <v>187</v>
      </c>
      <c r="E988" s="3">
        <v>2015</v>
      </c>
      <c r="F988" s="11">
        <v>4.5</v>
      </c>
      <c r="G988" s="12">
        <v>629</v>
      </c>
      <c r="H988" s="5">
        <v>53.95</v>
      </c>
      <c r="I988" s="1" t="s">
        <v>10</v>
      </c>
      <c r="J988" s="3">
        <v>5</v>
      </c>
      <c r="K988" s="3">
        <v>3</v>
      </c>
    </row>
    <row r="989" spans="2:11" ht="20.5" customHeight="1" x14ac:dyDescent="0.35">
      <c r="B989" s="1" t="s">
        <v>9</v>
      </c>
      <c r="C989" s="1" t="s">
        <v>110</v>
      </c>
      <c r="D989" s="1" t="s">
        <v>342</v>
      </c>
      <c r="E989" s="3">
        <v>2016</v>
      </c>
      <c r="F989" s="11">
        <v>4.5</v>
      </c>
      <c r="G989" s="12">
        <v>128</v>
      </c>
      <c r="H989" s="5">
        <v>54</v>
      </c>
      <c r="I989" s="1" t="s">
        <v>10</v>
      </c>
      <c r="J989" s="3">
        <v>5</v>
      </c>
      <c r="K989" s="3">
        <v>3</v>
      </c>
    </row>
    <row r="990" spans="2:11" ht="20.5" customHeight="1" x14ac:dyDescent="0.35">
      <c r="B990" s="1" t="s">
        <v>9</v>
      </c>
      <c r="C990" s="1" t="s">
        <v>797</v>
      </c>
      <c r="D990" s="1" t="s">
        <v>1338</v>
      </c>
      <c r="E990" s="3">
        <v>2012</v>
      </c>
      <c r="F990" s="11">
        <v>4.2</v>
      </c>
      <c r="G990" s="12">
        <v>559</v>
      </c>
      <c r="H990" s="5">
        <v>54</v>
      </c>
      <c r="I990" s="1" t="s">
        <v>10</v>
      </c>
      <c r="J990" s="3">
        <v>5</v>
      </c>
      <c r="K990" s="3">
        <v>3</v>
      </c>
    </row>
    <row r="991" spans="2:11" ht="20.5" customHeight="1" x14ac:dyDescent="0.35">
      <c r="B991" s="1" t="s">
        <v>9</v>
      </c>
      <c r="C991" s="1" t="s">
        <v>144</v>
      </c>
      <c r="D991" s="1" t="s">
        <v>225</v>
      </c>
      <c r="E991" s="3">
        <v>2015</v>
      </c>
      <c r="F991" s="11">
        <v>4.5</v>
      </c>
      <c r="G991" s="12">
        <v>190</v>
      </c>
      <c r="H991" s="5">
        <v>54.01</v>
      </c>
      <c r="I991" s="1" t="s">
        <v>10</v>
      </c>
      <c r="J991" s="3">
        <v>5</v>
      </c>
      <c r="K991" s="3">
        <v>3</v>
      </c>
    </row>
    <row r="992" spans="2:11" ht="20.5" customHeight="1" x14ac:dyDescent="0.35">
      <c r="B992" s="1" t="s">
        <v>9</v>
      </c>
      <c r="C992" s="1" t="s">
        <v>154</v>
      </c>
      <c r="D992" s="1" t="s">
        <v>175</v>
      </c>
      <c r="E992" s="3">
        <v>2016</v>
      </c>
      <c r="F992" s="11">
        <v>4.5999999999999996</v>
      </c>
      <c r="G992" s="12">
        <v>83</v>
      </c>
      <c r="H992" s="5">
        <v>54.5</v>
      </c>
      <c r="I992" s="1" t="s">
        <v>10</v>
      </c>
      <c r="J992" s="3">
        <v>5</v>
      </c>
      <c r="K992" s="3">
        <v>3</v>
      </c>
    </row>
    <row r="993" spans="2:11" ht="20.5" customHeight="1" x14ac:dyDescent="0.35">
      <c r="B993" s="1" t="s">
        <v>9</v>
      </c>
      <c r="C993" s="1" t="s">
        <v>642</v>
      </c>
      <c r="D993" s="1" t="s">
        <v>643</v>
      </c>
      <c r="E993" s="3">
        <v>2015</v>
      </c>
      <c r="F993" s="11">
        <v>4.4000000000000004</v>
      </c>
      <c r="G993" s="12">
        <v>75</v>
      </c>
      <c r="H993" s="5">
        <v>54.9</v>
      </c>
      <c r="I993" s="1" t="s">
        <v>10</v>
      </c>
      <c r="J993" s="3">
        <v>5</v>
      </c>
      <c r="K993" s="3">
        <v>3</v>
      </c>
    </row>
    <row r="994" spans="2:11" ht="20.5" customHeight="1" x14ac:dyDescent="0.35">
      <c r="B994" s="1" t="s">
        <v>9</v>
      </c>
      <c r="C994" s="1" t="s">
        <v>38</v>
      </c>
      <c r="D994" s="1" t="s">
        <v>345</v>
      </c>
      <c r="E994" s="3">
        <v>2014</v>
      </c>
      <c r="F994" s="11">
        <v>4.5</v>
      </c>
      <c r="G994" s="12">
        <v>115</v>
      </c>
      <c r="H994" s="5">
        <v>54.9</v>
      </c>
      <c r="I994" s="1" t="s">
        <v>10</v>
      </c>
      <c r="J994" s="3">
        <v>5</v>
      </c>
      <c r="K994" s="3">
        <v>3</v>
      </c>
    </row>
    <row r="995" spans="2:11" ht="20.5" customHeight="1" x14ac:dyDescent="0.35">
      <c r="B995" s="1" t="s">
        <v>9</v>
      </c>
      <c r="C995" s="1" t="s">
        <v>270</v>
      </c>
      <c r="D995" s="1" t="s">
        <v>534</v>
      </c>
      <c r="E995" s="3">
        <v>2015</v>
      </c>
      <c r="F995" s="11">
        <v>4.4000000000000004</v>
      </c>
      <c r="G995" s="12">
        <v>55</v>
      </c>
      <c r="H995" s="5">
        <v>55.25</v>
      </c>
      <c r="I995" s="1" t="s">
        <v>10</v>
      </c>
      <c r="J995" s="3">
        <v>5</v>
      </c>
      <c r="K995" s="3">
        <v>3</v>
      </c>
    </row>
    <row r="996" spans="2:11" ht="20.5" customHeight="1" x14ac:dyDescent="0.35">
      <c r="B996" s="1" t="s">
        <v>9</v>
      </c>
      <c r="C996" s="1" t="s">
        <v>133</v>
      </c>
      <c r="D996" s="1" t="s">
        <v>294</v>
      </c>
      <c r="E996" s="3">
        <v>2017</v>
      </c>
      <c r="F996" s="11">
        <v>4.5</v>
      </c>
      <c r="G996" s="12">
        <v>503</v>
      </c>
      <c r="H996" s="5">
        <v>55.35</v>
      </c>
      <c r="I996" s="1" t="s">
        <v>10</v>
      </c>
      <c r="J996" s="3">
        <v>5</v>
      </c>
      <c r="K996" s="3">
        <v>3</v>
      </c>
    </row>
    <row r="997" spans="2:11" ht="20.5" customHeight="1" x14ac:dyDescent="0.35">
      <c r="B997" s="1" t="s">
        <v>9</v>
      </c>
      <c r="C997" s="1" t="s">
        <v>527</v>
      </c>
      <c r="D997" s="1" t="s">
        <v>838</v>
      </c>
      <c r="E997" s="3">
        <v>2017</v>
      </c>
      <c r="F997" s="11">
        <v>4.2</v>
      </c>
      <c r="G997" s="12">
        <v>1093</v>
      </c>
      <c r="H997" s="5">
        <v>55.75</v>
      </c>
      <c r="I997" s="1" t="s">
        <v>10</v>
      </c>
      <c r="J997" s="3">
        <v>5</v>
      </c>
      <c r="K997" s="3">
        <v>3</v>
      </c>
    </row>
    <row r="998" spans="2:11" ht="20.5" customHeight="1" x14ac:dyDescent="0.35">
      <c r="B998" s="1" t="s">
        <v>9</v>
      </c>
      <c r="C998" s="1" t="s">
        <v>176</v>
      </c>
      <c r="D998" s="1" t="s">
        <v>187</v>
      </c>
      <c r="E998" s="3">
        <v>2016</v>
      </c>
      <c r="F998" s="11">
        <v>4.5</v>
      </c>
      <c r="G998" s="12">
        <v>297</v>
      </c>
      <c r="H998" s="5">
        <v>55.95</v>
      </c>
      <c r="I998" s="1" t="s">
        <v>10</v>
      </c>
      <c r="J998" s="3">
        <v>5</v>
      </c>
      <c r="K998" s="3">
        <v>3</v>
      </c>
    </row>
    <row r="999" spans="2:11" ht="20.5" customHeight="1" x14ac:dyDescent="0.35">
      <c r="B999" s="1" t="s">
        <v>9</v>
      </c>
      <c r="C999" s="1" t="s">
        <v>129</v>
      </c>
      <c r="D999" s="1" t="s">
        <v>9</v>
      </c>
      <c r="E999" s="3">
        <v>2014</v>
      </c>
      <c r="F999" s="11">
        <v>4.5</v>
      </c>
      <c r="G999" s="12">
        <v>7237</v>
      </c>
      <c r="H999" s="5">
        <v>56.27</v>
      </c>
      <c r="I999" s="1" t="s">
        <v>10</v>
      </c>
      <c r="J999" s="3">
        <v>5</v>
      </c>
      <c r="K999" s="3">
        <v>3</v>
      </c>
    </row>
    <row r="1000" spans="2:11" ht="20.5" customHeight="1" x14ac:dyDescent="0.35">
      <c r="B1000" s="1" t="s">
        <v>9</v>
      </c>
      <c r="C1000" s="1" t="s">
        <v>198</v>
      </c>
      <c r="D1000" s="1" t="s">
        <v>187</v>
      </c>
      <c r="E1000" s="3">
        <v>2017</v>
      </c>
      <c r="F1000" s="11">
        <v>4.4000000000000004</v>
      </c>
      <c r="G1000" s="12">
        <v>149</v>
      </c>
      <c r="H1000" s="5">
        <v>56.95</v>
      </c>
      <c r="I1000" s="1" t="s">
        <v>10</v>
      </c>
      <c r="J1000" s="3">
        <v>5</v>
      </c>
      <c r="K1000" s="3">
        <v>3</v>
      </c>
    </row>
    <row r="1001" spans="2:11" ht="20.5" customHeight="1" x14ac:dyDescent="0.35">
      <c r="B1001" s="1" t="s">
        <v>9</v>
      </c>
      <c r="C1001" s="1" t="s">
        <v>337</v>
      </c>
      <c r="D1001" s="1" t="s">
        <v>338</v>
      </c>
      <c r="E1001" s="3">
        <v>2015</v>
      </c>
      <c r="F1001" s="11">
        <v>4.5</v>
      </c>
      <c r="G1001" s="12">
        <v>140</v>
      </c>
      <c r="H1001" s="5">
        <v>57</v>
      </c>
      <c r="I1001" s="1" t="s">
        <v>10</v>
      </c>
      <c r="J1001" s="3">
        <v>5</v>
      </c>
      <c r="K1001" s="3">
        <v>3</v>
      </c>
    </row>
    <row r="1002" spans="2:11" ht="20.5" customHeight="1" x14ac:dyDescent="0.35">
      <c r="B1002" s="1" t="s">
        <v>9</v>
      </c>
      <c r="C1002" s="1" t="s">
        <v>605</v>
      </c>
      <c r="D1002" s="1">
        <v>17</v>
      </c>
      <c r="E1002" s="3">
        <v>2018</v>
      </c>
      <c r="F1002" s="11">
        <v>4.4000000000000004</v>
      </c>
      <c r="G1002" s="12">
        <v>115</v>
      </c>
      <c r="H1002" s="5">
        <v>57.9</v>
      </c>
      <c r="I1002" s="1" t="s">
        <v>6</v>
      </c>
      <c r="J1002" s="3">
        <v>4</v>
      </c>
      <c r="K1002" s="3">
        <v>2</v>
      </c>
    </row>
    <row r="1003" spans="2:11" ht="20.5" customHeight="1" x14ac:dyDescent="0.35">
      <c r="B1003" s="1" t="s">
        <v>9</v>
      </c>
      <c r="C1003" s="1" t="s">
        <v>159</v>
      </c>
      <c r="D1003" s="1" t="s">
        <v>160</v>
      </c>
      <c r="E1003" s="3">
        <v>2014</v>
      </c>
      <c r="F1003" s="11">
        <v>4.5</v>
      </c>
      <c r="G1003" s="12">
        <v>165</v>
      </c>
      <c r="H1003" s="5">
        <v>57.96</v>
      </c>
      <c r="I1003" s="1" t="s">
        <v>10</v>
      </c>
      <c r="J1003" s="3">
        <v>5</v>
      </c>
      <c r="K1003" s="3">
        <v>3</v>
      </c>
    </row>
    <row r="1004" spans="2:11" ht="20.5" customHeight="1" x14ac:dyDescent="0.35">
      <c r="B1004" s="1" t="s">
        <v>9</v>
      </c>
      <c r="C1004" s="1" t="s">
        <v>70</v>
      </c>
      <c r="D1004" s="1" t="s">
        <v>1381</v>
      </c>
      <c r="E1004" s="3">
        <v>2015</v>
      </c>
      <c r="F1004" s="11">
        <v>4.5999999999999996</v>
      </c>
      <c r="G1004" s="12">
        <v>86</v>
      </c>
      <c r="H1004" s="5">
        <v>59</v>
      </c>
      <c r="I1004" s="1" t="s">
        <v>10</v>
      </c>
      <c r="J1004" s="3">
        <v>5</v>
      </c>
      <c r="K1004" s="3">
        <v>3</v>
      </c>
    </row>
    <row r="1005" spans="2:11" ht="20.5" customHeight="1" x14ac:dyDescent="0.35">
      <c r="B1005" s="1" t="s">
        <v>9</v>
      </c>
      <c r="C1005" s="1" t="s">
        <v>36</v>
      </c>
      <c r="D1005" s="1" t="s">
        <v>295</v>
      </c>
      <c r="E1005" s="3">
        <v>2012</v>
      </c>
      <c r="F1005" s="11">
        <v>4.5</v>
      </c>
      <c r="G1005" s="12">
        <v>406</v>
      </c>
      <c r="H1005" s="5">
        <v>59</v>
      </c>
      <c r="I1005" s="1" t="s">
        <v>10</v>
      </c>
      <c r="J1005" s="3">
        <v>5</v>
      </c>
      <c r="K1005" s="3">
        <v>3</v>
      </c>
    </row>
    <row r="1006" spans="2:11" ht="20.5" customHeight="1" x14ac:dyDescent="0.35">
      <c r="B1006" s="1" t="s">
        <v>9</v>
      </c>
      <c r="C1006" s="1" t="s">
        <v>198</v>
      </c>
      <c r="D1006" s="1" t="s">
        <v>187</v>
      </c>
      <c r="E1006" s="3">
        <v>2018</v>
      </c>
      <c r="F1006" s="11">
        <v>4.5</v>
      </c>
      <c r="G1006" s="12">
        <v>141</v>
      </c>
      <c r="H1006" s="5">
        <v>59.8</v>
      </c>
      <c r="I1006" s="1" t="s">
        <v>10</v>
      </c>
      <c r="J1006" s="3">
        <v>5</v>
      </c>
      <c r="K1006" s="3">
        <v>3</v>
      </c>
    </row>
    <row r="1007" spans="2:11" ht="20.5" customHeight="1" x14ac:dyDescent="0.35">
      <c r="B1007" s="1" t="s">
        <v>9</v>
      </c>
      <c r="C1007" s="1" t="s">
        <v>561</v>
      </c>
      <c r="D1007" s="1" t="s">
        <v>562</v>
      </c>
      <c r="E1007" s="3">
        <v>2014</v>
      </c>
      <c r="F1007" s="11">
        <v>4.3</v>
      </c>
      <c r="G1007" s="12">
        <v>530</v>
      </c>
      <c r="H1007" s="5">
        <v>59.87</v>
      </c>
      <c r="I1007" s="1" t="s">
        <v>10</v>
      </c>
      <c r="J1007" s="3">
        <v>5</v>
      </c>
      <c r="K1007" s="3">
        <v>3</v>
      </c>
    </row>
    <row r="1008" spans="2:11" ht="20.5" customHeight="1" x14ac:dyDescent="0.35">
      <c r="B1008" s="1" t="s">
        <v>9</v>
      </c>
      <c r="C1008" s="1" t="s">
        <v>748</v>
      </c>
      <c r="D1008" s="1" t="s">
        <v>749</v>
      </c>
      <c r="E1008" s="3">
        <v>2015</v>
      </c>
      <c r="F1008" s="11">
        <v>4.4000000000000004</v>
      </c>
      <c r="G1008" s="12">
        <v>40</v>
      </c>
      <c r="H1008" s="5">
        <v>59.9</v>
      </c>
      <c r="I1008" s="1" t="s">
        <v>10</v>
      </c>
      <c r="J1008" s="3">
        <v>5</v>
      </c>
      <c r="K1008" s="3">
        <v>3</v>
      </c>
    </row>
    <row r="1009" spans="2:11" ht="20.5" customHeight="1" x14ac:dyDescent="0.35">
      <c r="B1009" s="1" t="s">
        <v>9</v>
      </c>
      <c r="C1009" s="1" t="s">
        <v>561</v>
      </c>
      <c r="D1009" s="1" t="s">
        <v>562</v>
      </c>
      <c r="E1009" s="3">
        <v>2017</v>
      </c>
      <c r="F1009" s="11">
        <v>4.4000000000000004</v>
      </c>
      <c r="G1009" s="12">
        <v>65</v>
      </c>
      <c r="H1009" s="5">
        <v>59.9</v>
      </c>
      <c r="I1009" s="1" t="s">
        <v>10</v>
      </c>
      <c r="J1009" s="3">
        <v>5</v>
      </c>
      <c r="K1009" s="3">
        <v>3</v>
      </c>
    </row>
    <row r="1010" spans="2:11" ht="20.5" customHeight="1" x14ac:dyDescent="0.35">
      <c r="B1010" s="1" t="s">
        <v>9</v>
      </c>
      <c r="C1010" s="1" t="s">
        <v>388</v>
      </c>
      <c r="D1010" s="1" t="s">
        <v>389</v>
      </c>
      <c r="E1010" s="3">
        <v>2014</v>
      </c>
      <c r="F1010" s="11">
        <v>4.5</v>
      </c>
      <c r="G1010" s="12">
        <v>66</v>
      </c>
      <c r="H1010" s="5">
        <v>59.95</v>
      </c>
      <c r="I1010" s="1" t="s">
        <v>10</v>
      </c>
      <c r="J1010" s="3">
        <v>5</v>
      </c>
      <c r="K1010" s="3">
        <v>3</v>
      </c>
    </row>
    <row r="1011" spans="2:11" ht="20.5" customHeight="1" x14ac:dyDescent="0.35">
      <c r="B1011" s="1" t="s">
        <v>9</v>
      </c>
      <c r="C1011" s="1" t="s">
        <v>561</v>
      </c>
      <c r="D1011" s="1" t="s">
        <v>562</v>
      </c>
      <c r="E1011" s="3">
        <v>2016</v>
      </c>
      <c r="F1011" s="11">
        <v>4.4000000000000004</v>
      </c>
      <c r="G1011" s="12">
        <v>162</v>
      </c>
      <c r="H1011" s="5">
        <v>59.95</v>
      </c>
      <c r="I1011" s="1" t="s">
        <v>10</v>
      </c>
      <c r="J1011" s="3">
        <v>5</v>
      </c>
      <c r="K1011" s="3">
        <v>3</v>
      </c>
    </row>
    <row r="1012" spans="2:11" ht="20.5" customHeight="1" x14ac:dyDescent="0.35">
      <c r="B1012" s="1" t="s">
        <v>9</v>
      </c>
      <c r="C1012" s="1" t="s">
        <v>601</v>
      </c>
      <c r="D1012" s="1" t="s">
        <v>754</v>
      </c>
      <c r="E1012" s="3">
        <v>2015</v>
      </c>
      <c r="F1012" s="11">
        <v>4.4000000000000004</v>
      </c>
      <c r="G1012" s="12">
        <v>38</v>
      </c>
      <c r="H1012" s="5">
        <v>60</v>
      </c>
      <c r="I1012" s="1" t="s">
        <v>10</v>
      </c>
      <c r="J1012" s="3">
        <v>5</v>
      </c>
      <c r="K1012" s="3">
        <v>3</v>
      </c>
    </row>
    <row r="1013" spans="2:11" ht="20.5" customHeight="1" x14ac:dyDescent="0.35">
      <c r="B1013" s="1" t="s">
        <v>9</v>
      </c>
      <c r="C1013" s="1" t="s">
        <v>416</v>
      </c>
      <c r="D1013" s="1" t="s">
        <v>417</v>
      </c>
      <c r="E1013" s="3">
        <v>2011</v>
      </c>
      <c r="F1013" s="11">
        <v>4.5</v>
      </c>
      <c r="G1013" s="12">
        <v>44</v>
      </c>
      <c r="H1013" s="5">
        <v>60.06</v>
      </c>
      <c r="I1013" s="1" t="s">
        <v>10</v>
      </c>
      <c r="J1013" s="3">
        <v>5</v>
      </c>
      <c r="K1013" s="3">
        <v>3</v>
      </c>
    </row>
    <row r="1014" spans="2:11" ht="20.5" customHeight="1" x14ac:dyDescent="0.35">
      <c r="B1014" s="1" t="s">
        <v>9</v>
      </c>
      <c r="C1014" s="1" t="s">
        <v>154</v>
      </c>
      <c r="D1014" s="1" t="s">
        <v>316</v>
      </c>
      <c r="E1014" s="3">
        <v>2014</v>
      </c>
      <c r="F1014" s="11">
        <v>4.3</v>
      </c>
      <c r="G1014" s="12">
        <v>140</v>
      </c>
      <c r="H1014" s="5">
        <v>62.56</v>
      </c>
      <c r="I1014" s="1" t="s">
        <v>10</v>
      </c>
      <c r="J1014" s="3">
        <v>5</v>
      </c>
      <c r="K1014" s="3">
        <v>3</v>
      </c>
    </row>
    <row r="1015" spans="2:11" ht="20.5" customHeight="1" x14ac:dyDescent="0.35">
      <c r="B1015" s="1" t="s">
        <v>9</v>
      </c>
      <c r="C1015" s="1" t="s">
        <v>561</v>
      </c>
      <c r="D1015" s="1" t="s">
        <v>562</v>
      </c>
      <c r="E1015" s="3">
        <v>2010</v>
      </c>
      <c r="F1015" s="11">
        <v>4.3</v>
      </c>
      <c r="G1015" s="12">
        <v>427</v>
      </c>
      <c r="H1015" s="5">
        <v>62.74</v>
      </c>
      <c r="I1015" s="1" t="s">
        <v>10</v>
      </c>
      <c r="J1015" s="3">
        <v>5</v>
      </c>
      <c r="K1015" s="3">
        <v>3</v>
      </c>
    </row>
    <row r="1016" spans="2:11" ht="20.5" customHeight="1" x14ac:dyDescent="0.35">
      <c r="B1016" s="1" t="s">
        <v>9</v>
      </c>
      <c r="C1016" s="1" t="s">
        <v>36</v>
      </c>
      <c r="D1016" s="1" t="s">
        <v>933</v>
      </c>
      <c r="E1016" s="3">
        <v>2010</v>
      </c>
      <c r="F1016" s="11">
        <v>4.3</v>
      </c>
      <c r="G1016" s="12">
        <v>187</v>
      </c>
      <c r="H1016" s="5">
        <v>62.8</v>
      </c>
      <c r="I1016" s="1" t="s">
        <v>10</v>
      </c>
      <c r="J1016" s="3">
        <v>5</v>
      </c>
      <c r="K1016" s="3">
        <v>3</v>
      </c>
    </row>
    <row r="1017" spans="2:11" ht="20.5" customHeight="1" x14ac:dyDescent="0.35">
      <c r="B1017" s="1" t="s">
        <v>9</v>
      </c>
      <c r="C1017" s="1" t="s">
        <v>385</v>
      </c>
      <c r="D1017" s="1" t="s">
        <v>1</v>
      </c>
      <c r="E1017" s="3">
        <v>2012</v>
      </c>
      <c r="F1017" s="11">
        <v>4.5</v>
      </c>
      <c r="G1017" s="12">
        <v>70</v>
      </c>
      <c r="H1017" s="5">
        <v>63.5</v>
      </c>
      <c r="I1017" s="1" t="s">
        <v>10</v>
      </c>
      <c r="J1017" s="3">
        <v>5</v>
      </c>
      <c r="K1017" s="3">
        <v>3</v>
      </c>
    </row>
    <row r="1018" spans="2:11" ht="20.5" customHeight="1" x14ac:dyDescent="0.35">
      <c r="B1018" s="1" t="s">
        <v>9</v>
      </c>
      <c r="C1018" s="1" t="s">
        <v>130</v>
      </c>
      <c r="D1018" s="1" t="s">
        <v>131</v>
      </c>
      <c r="E1018" s="3">
        <v>2011</v>
      </c>
      <c r="F1018" s="11">
        <v>4.5</v>
      </c>
      <c r="G1018" s="12">
        <v>2207</v>
      </c>
      <c r="H1018" s="5">
        <v>64</v>
      </c>
      <c r="I1018" s="1" t="s">
        <v>10</v>
      </c>
      <c r="J1018" s="3">
        <v>5</v>
      </c>
      <c r="K1018" s="3">
        <v>3</v>
      </c>
    </row>
    <row r="1019" spans="2:11" ht="20.5" customHeight="1" x14ac:dyDescent="0.35">
      <c r="B1019" s="1" t="s">
        <v>9</v>
      </c>
      <c r="C1019" s="1" t="s">
        <v>200</v>
      </c>
      <c r="D1019" s="1" t="s">
        <v>399</v>
      </c>
      <c r="E1019" s="3">
        <v>2016</v>
      </c>
      <c r="F1019" s="11">
        <v>4.5</v>
      </c>
      <c r="G1019" s="12">
        <v>57</v>
      </c>
      <c r="H1019" s="5">
        <v>64.3</v>
      </c>
      <c r="I1019" s="1" t="s">
        <v>10</v>
      </c>
      <c r="J1019" s="3">
        <v>5</v>
      </c>
      <c r="K1019" s="3">
        <v>3</v>
      </c>
    </row>
    <row r="1020" spans="2:11" ht="20.5" customHeight="1" x14ac:dyDescent="0.35">
      <c r="B1020" s="1" t="s">
        <v>9</v>
      </c>
      <c r="C1020" s="1" t="s">
        <v>144</v>
      </c>
      <c r="D1020" s="1" t="s">
        <v>120</v>
      </c>
      <c r="E1020" s="3">
        <v>2011</v>
      </c>
      <c r="F1020" s="11">
        <v>4.2</v>
      </c>
      <c r="G1020" s="12">
        <v>389</v>
      </c>
      <c r="H1020" s="5">
        <v>64.5</v>
      </c>
      <c r="I1020" s="1" t="s">
        <v>10</v>
      </c>
      <c r="J1020" s="3">
        <v>5</v>
      </c>
      <c r="K1020" s="3">
        <v>3</v>
      </c>
    </row>
    <row r="1021" spans="2:11" ht="20.5" customHeight="1" x14ac:dyDescent="0.35">
      <c r="B1021" s="1" t="s">
        <v>9</v>
      </c>
      <c r="C1021" s="1" t="s">
        <v>154</v>
      </c>
      <c r="D1021" s="1" t="s">
        <v>155</v>
      </c>
      <c r="E1021" s="3">
        <v>2016</v>
      </c>
      <c r="F1021" s="11">
        <v>4.5999999999999996</v>
      </c>
      <c r="G1021" s="12">
        <v>123</v>
      </c>
      <c r="H1021" s="5">
        <v>64.900000000000006</v>
      </c>
      <c r="I1021" s="1" t="s">
        <v>10</v>
      </c>
      <c r="J1021" s="3">
        <v>5</v>
      </c>
      <c r="K1021" s="3">
        <v>3</v>
      </c>
    </row>
    <row r="1022" spans="2:11" ht="20.5" customHeight="1" x14ac:dyDescent="0.35">
      <c r="B1022" s="1" t="s">
        <v>9</v>
      </c>
      <c r="C1022" s="1" t="s">
        <v>313</v>
      </c>
      <c r="D1022" s="1" t="s">
        <v>187</v>
      </c>
      <c r="E1022" s="3">
        <v>2002</v>
      </c>
      <c r="F1022" s="11">
        <v>4.3</v>
      </c>
      <c r="G1022" s="12">
        <v>144</v>
      </c>
      <c r="H1022" s="5">
        <v>65</v>
      </c>
      <c r="I1022" s="1" t="s">
        <v>10</v>
      </c>
      <c r="J1022" s="3">
        <v>5</v>
      </c>
      <c r="K1022" s="3">
        <v>3</v>
      </c>
    </row>
    <row r="1023" spans="2:11" ht="20.5" customHeight="1" x14ac:dyDescent="0.35">
      <c r="B1023" s="1" t="s">
        <v>9</v>
      </c>
      <c r="C1023" s="1" t="s">
        <v>38</v>
      </c>
      <c r="D1023" s="1" t="s">
        <v>121</v>
      </c>
      <c r="E1023" s="3">
        <v>2012</v>
      </c>
      <c r="F1023" s="11">
        <v>4.4000000000000004</v>
      </c>
      <c r="G1023" s="12">
        <v>148</v>
      </c>
      <c r="H1023" s="5">
        <v>65.34</v>
      </c>
      <c r="I1023" s="1" t="s">
        <v>10</v>
      </c>
      <c r="J1023" s="3">
        <v>5</v>
      </c>
      <c r="K1023" s="3">
        <v>3</v>
      </c>
    </row>
    <row r="1024" spans="2:11" ht="20.5" customHeight="1" x14ac:dyDescent="0.35">
      <c r="B1024" s="1" t="s">
        <v>9</v>
      </c>
      <c r="C1024" s="1" t="s">
        <v>130</v>
      </c>
      <c r="D1024" s="1" t="s">
        <v>1</v>
      </c>
      <c r="E1024" s="3">
        <v>2016</v>
      </c>
      <c r="F1024" s="11">
        <v>4.3</v>
      </c>
      <c r="G1024" s="12">
        <v>1884</v>
      </c>
      <c r="H1024" s="5">
        <v>65.900000000000006</v>
      </c>
      <c r="I1024" s="1" t="s">
        <v>10</v>
      </c>
      <c r="J1024" s="3">
        <v>5</v>
      </c>
      <c r="K1024" s="3">
        <v>3</v>
      </c>
    </row>
    <row r="1025" spans="2:11" ht="20.5" customHeight="1" x14ac:dyDescent="0.35">
      <c r="B1025" s="1" t="s">
        <v>9</v>
      </c>
      <c r="C1025" s="1" t="s">
        <v>200</v>
      </c>
      <c r="D1025" s="1" t="s">
        <v>201</v>
      </c>
      <c r="E1025" s="3">
        <v>2016</v>
      </c>
      <c r="F1025" s="11">
        <v>4.5999999999999996</v>
      </c>
      <c r="G1025" s="12">
        <v>57</v>
      </c>
      <c r="H1025" s="5">
        <v>65.95</v>
      </c>
      <c r="I1025" s="1" t="s">
        <v>10</v>
      </c>
      <c r="J1025" s="3">
        <v>5</v>
      </c>
      <c r="K1025" s="3">
        <v>3</v>
      </c>
    </row>
    <row r="1026" spans="2:11" ht="20.5" customHeight="1" x14ac:dyDescent="0.35">
      <c r="B1026" s="1" t="s">
        <v>9</v>
      </c>
      <c r="C1026" s="1" t="s">
        <v>133</v>
      </c>
      <c r="D1026" s="1" t="s">
        <v>294</v>
      </c>
      <c r="E1026" s="3">
        <v>2019</v>
      </c>
      <c r="F1026" s="11">
        <v>4.3</v>
      </c>
      <c r="G1026" s="12">
        <v>577</v>
      </c>
      <c r="H1026" s="5">
        <v>67.5</v>
      </c>
      <c r="I1026" s="1" t="s">
        <v>10</v>
      </c>
      <c r="J1026" s="3">
        <v>5</v>
      </c>
      <c r="K1026" s="3">
        <v>3</v>
      </c>
    </row>
    <row r="1027" spans="2:11" ht="20.5" customHeight="1" x14ac:dyDescent="0.35">
      <c r="B1027" s="1" t="s">
        <v>9</v>
      </c>
      <c r="C1027" s="1" t="s">
        <v>158</v>
      </c>
      <c r="D1027" s="1" t="s">
        <v>1</v>
      </c>
      <c r="E1027" s="3">
        <v>2019</v>
      </c>
      <c r="F1027" s="11">
        <v>4.5999999999999996</v>
      </c>
      <c r="G1027" s="12">
        <v>114</v>
      </c>
      <c r="H1027" s="5">
        <v>67.94</v>
      </c>
      <c r="I1027" s="1" t="s">
        <v>10</v>
      </c>
      <c r="J1027" s="3">
        <v>5</v>
      </c>
      <c r="K1027" s="3">
        <v>3</v>
      </c>
    </row>
    <row r="1028" spans="2:11" ht="20.5" customHeight="1" x14ac:dyDescent="0.35">
      <c r="B1028" s="1" t="s">
        <v>9</v>
      </c>
      <c r="C1028" s="1" t="s">
        <v>1118</v>
      </c>
      <c r="D1028" s="1" t="s">
        <v>1119</v>
      </c>
      <c r="E1028" s="3">
        <v>2014</v>
      </c>
      <c r="F1028" s="11">
        <v>4.3</v>
      </c>
      <c r="G1028" s="12">
        <v>49</v>
      </c>
      <c r="H1028" s="5">
        <v>68</v>
      </c>
      <c r="I1028" s="1" t="s">
        <v>10</v>
      </c>
      <c r="J1028" s="3">
        <v>5</v>
      </c>
      <c r="K1028" s="3">
        <v>3</v>
      </c>
    </row>
    <row r="1029" spans="2:11" ht="20.5" customHeight="1" x14ac:dyDescent="0.35">
      <c r="B1029" s="1" t="s">
        <v>9</v>
      </c>
      <c r="C1029" s="1" t="s">
        <v>38</v>
      </c>
      <c r="D1029" s="1" t="s">
        <v>139</v>
      </c>
      <c r="E1029" s="3">
        <v>2018</v>
      </c>
      <c r="F1029" s="11">
        <v>4.5999999999999996</v>
      </c>
      <c r="G1029" s="12">
        <v>211</v>
      </c>
      <c r="H1029" s="5">
        <v>68.7</v>
      </c>
      <c r="I1029" s="1" t="s">
        <v>10</v>
      </c>
      <c r="J1029" s="3">
        <v>5</v>
      </c>
      <c r="K1029" s="3">
        <v>3</v>
      </c>
    </row>
    <row r="1030" spans="2:11" ht="20.5" customHeight="1" x14ac:dyDescent="0.35">
      <c r="B1030" s="1" t="s">
        <v>9</v>
      </c>
      <c r="C1030" s="1" t="s">
        <v>200</v>
      </c>
      <c r="D1030" s="1" t="s">
        <v>201</v>
      </c>
      <c r="E1030" s="3">
        <v>2018</v>
      </c>
      <c r="F1030" s="11">
        <v>4.3</v>
      </c>
      <c r="G1030" s="12">
        <v>25</v>
      </c>
      <c r="H1030" s="5">
        <v>68.900000000000006</v>
      </c>
      <c r="I1030" s="1" t="s">
        <v>10</v>
      </c>
      <c r="J1030" s="3">
        <v>5</v>
      </c>
      <c r="K1030" s="3">
        <v>3</v>
      </c>
    </row>
    <row r="1031" spans="2:11" ht="20.5" customHeight="1" x14ac:dyDescent="0.35">
      <c r="B1031" s="1" t="s">
        <v>9</v>
      </c>
      <c r="C1031" s="1" t="s">
        <v>440</v>
      </c>
      <c r="D1031" s="1" t="s">
        <v>441</v>
      </c>
      <c r="E1031" s="3">
        <v>2010</v>
      </c>
      <c r="F1031" s="11">
        <v>4.3</v>
      </c>
      <c r="G1031" s="12">
        <v>57</v>
      </c>
      <c r="H1031" s="5">
        <v>68.989999999999995</v>
      </c>
      <c r="I1031" s="1" t="s">
        <v>10</v>
      </c>
      <c r="J1031" s="3">
        <v>5</v>
      </c>
      <c r="K1031" s="3">
        <v>3</v>
      </c>
    </row>
    <row r="1032" spans="2:11" ht="20.5" customHeight="1" x14ac:dyDescent="0.35">
      <c r="B1032" s="1" t="s">
        <v>9</v>
      </c>
      <c r="C1032" s="1" t="s">
        <v>38</v>
      </c>
      <c r="D1032" s="1" t="s">
        <v>121</v>
      </c>
      <c r="E1032" s="3">
        <v>2018</v>
      </c>
      <c r="F1032" s="11">
        <v>4.3</v>
      </c>
      <c r="G1032" s="12">
        <v>71</v>
      </c>
      <c r="H1032" s="5">
        <v>69.900000000000006</v>
      </c>
      <c r="I1032" s="1" t="s">
        <v>10</v>
      </c>
      <c r="J1032" s="3">
        <v>5</v>
      </c>
      <c r="K1032" s="3">
        <v>3</v>
      </c>
    </row>
    <row r="1033" spans="2:11" ht="20.5" customHeight="1" x14ac:dyDescent="0.35">
      <c r="B1033" s="1" t="s">
        <v>9</v>
      </c>
      <c r="C1033" s="1" t="s">
        <v>159</v>
      </c>
      <c r="D1033" s="1" t="s">
        <v>160</v>
      </c>
      <c r="E1033" s="3">
        <v>2011</v>
      </c>
      <c r="F1033" s="11">
        <v>4.5</v>
      </c>
      <c r="G1033" s="12">
        <v>264</v>
      </c>
      <c r="H1033" s="5">
        <v>69.900000000000006</v>
      </c>
      <c r="I1033" s="1" t="s">
        <v>10</v>
      </c>
      <c r="J1033" s="3">
        <v>5</v>
      </c>
      <c r="K1033" s="3">
        <v>3</v>
      </c>
    </row>
    <row r="1034" spans="2:11" ht="20.5" customHeight="1" x14ac:dyDescent="0.35">
      <c r="B1034" s="1" t="s">
        <v>9</v>
      </c>
      <c r="C1034" s="1" t="s">
        <v>852</v>
      </c>
      <c r="D1034" s="1" t="s">
        <v>853</v>
      </c>
      <c r="E1034" s="3">
        <v>2006</v>
      </c>
      <c r="F1034" s="11">
        <v>4.3</v>
      </c>
      <c r="G1034" s="12">
        <v>675</v>
      </c>
      <c r="H1034" s="5">
        <v>70</v>
      </c>
      <c r="I1034" s="1" t="s">
        <v>10</v>
      </c>
      <c r="J1034" s="3">
        <v>5</v>
      </c>
      <c r="K1034" s="3">
        <v>3</v>
      </c>
    </row>
    <row r="1035" spans="2:11" ht="20.5" customHeight="1" x14ac:dyDescent="0.35">
      <c r="B1035" s="1" t="s">
        <v>9</v>
      </c>
      <c r="C1035" s="1" t="s">
        <v>38</v>
      </c>
      <c r="D1035" s="1" t="s">
        <v>121</v>
      </c>
      <c r="E1035" s="3">
        <v>2016</v>
      </c>
      <c r="F1035" s="11">
        <v>4.5</v>
      </c>
      <c r="G1035" s="12">
        <v>144</v>
      </c>
      <c r="H1035" s="5">
        <v>70.55</v>
      </c>
      <c r="I1035" s="1" t="s">
        <v>10</v>
      </c>
      <c r="J1035" s="3">
        <v>5</v>
      </c>
      <c r="K1035" s="3">
        <v>3</v>
      </c>
    </row>
    <row r="1036" spans="2:11" ht="20.5" customHeight="1" x14ac:dyDescent="0.35">
      <c r="B1036" s="1" t="s">
        <v>9</v>
      </c>
      <c r="C1036" s="1" t="s">
        <v>440</v>
      </c>
      <c r="D1036" s="1" t="s">
        <v>441</v>
      </c>
      <c r="E1036" s="3">
        <v>2011</v>
      </c>
      <c r="F1036" s="11">
        <v>4.5</v>
      </c>
      <c r="G1036" s="12">
        <v>32</v>
      </c>
      <c r="H1036" s="5">
        <v>71.3</v>
      </c>
      <c r="I1036" s="1" t="s">
        <v>10</v>
      </c>
      <c r="J1036" s="3">
        <v>5</v>
      </c>
      <c r="K1036" s="3">
        <v>3</v>
      </c>
    </row>
    <row r="1037" spans="2:11" ht="20.5" customHeight="1" x14ac:dyDescent="0.35">
      <c r="B1037" s="1" t="s">
        <v>9</v>
      </c>
      <c r="C1037" s="1" t="s">
        <v>418</v>
      </c>
      <c r="D1037" s="1" t="s">
        <v>419</v>
      </c>
      <c r="E1037" s="3">
        <v>2014</v>
      </c>
      <c r="F1037" s="11">
        <v>4.5</v>
      </c>
      <c r="G1037" s="12">
        <v>43</v>
      </c>
      <c r="H1037" s="5">
        <v>71.900000000000006</v>
      </c>
      <c r="I1037" s="1" t="s">
        <v>10</v>
      </c>
      <c r="J1037" s="3">
        <v>5</v>
      </c>
      <c r="K1037" s="3">
        <v>3</v>
      </c>
    </row>
    <row r="1038" spans="2:11" ht="20.5" customHeight="1" x14ac:dyDescent="0.35">
      <c r="B1038" s="1" t="s">
        <v>9</v>
      </c>
      <c r="C1038" s="1" t="s">
        <v>38</v>
      </c>
      <c r="D1038" s="1" t="s">
        <v>345</v>
      </c>
      <c r="E1038" s="3">
        <v>2015</v>
      </c>
      <c r="F1038" s="11">
        <v>4.4000000000000004</v>
      </c>
      <c r="G1038" s="12">
        <v>116</v>
      </c>
      <c r="H1038" s="5">
        <v>71.95</v>
      </c>
      <c r="I1038" s="1" t="s">
        <v>10</v>
      </c>
      <c r="J1038" s="3">
        <v>5</v>
      </c>
      <c r="K1038" s="3">
        <v>3</v>
      </c>
    </row>
    <row r="1039" spans="2:11" ht="20.5" customHeight="1" x14ac:dyDescent="0.35">
      <c r="B1039" s="1" t="s">
        <v>9</v>
      </c>
      <c r="C1039" s="1" t="s">
        <v>129</v>
      </c>
      <c r="D1039" s="1" t="s">
        <v>9</v>
      </c>
      <c r="E1039" s="3">
        <v>2013</v>
      </c>
      <c r="F1039" s="11">
        <v>4.5</v>
      </c>
      <c r="G1039" s="12">
        <v>7435</v>
      </c>
      <c r="H1039" s="5">
        <v>73</v>
      </c>
      <c r="I1039" s="1" t="s">
        <v>10</v>
      </c>
      <c r="J1039" s="3">
        <v>5</v>
      </c>
      <c r="K1039" s="3">
        <v>3</v>
      </c>
    </row>
    <row r="1040" spans="2:11" ht="20.5" customHeight="1" x14ac:dyDescent="0.35">
      <c r="B1040" s="1" t="s">
        <v>9</v>
      </c>
      <c r="C1040" s="1" t="s">
        <v>198</v>
      </c>
      <c r="D1040" s="1" t="s">
        <v>187</v>
      </c>
      <c r="E1040" s="3">
        <v>2016</v>
      </c>
      <c r="F1040" s="11">
        <v>4.4000000000000004</v>
      </c>
      <c r="G1040" s="12">
        <v>778</v>
      </c>
      <c r="H1040" s="5">
        <v>73.569999999999993</v>
      </c>
      <c r="I1040" s="1" t="s">
        <v>10</v>
      </c>
      <c r="J1040" s="3">
        <v>5</v>
      </c>
      <c r="K1040" s="3">
        <v>3</v>
      </c>
    </row>
    <row r="1041" spans="2:11" ht="20.5" customHeight="1" x14ac:dyDescent="0.35">
      <c r="B1041" s="1" t="s">
        <v>9</v>
      </c>
      <c r="C1041" s="1" t="s">
        <v>350</v>
      </c>
      <c r="D1041" s="1" t="s">
        <v>351</v>
      </c>
      <c r="E1041" s="3">
        <v>2014</v>
      </c>
      <c r="F1041" s="11">
        <v>4.5</v>
      </c>
      <c r="G1041" s="12">
        <v>87</v>
      </c>
      <c r="H1041" s="5">
        <v>74</v>
      </c>
      <c r="I1041" s="1" t="s">
        <v>10</v>
      </c>
      <c r="J1041" s="3">
        <v>5</v>
      </c>
      <c r="K1041" s="3">
        <v>3</v>
      </c>
    </row>
    <row r="1042" spans="2:11" ht="20.5" customHeight="1" x14ac:dyDescent="0.35">
      <c r="B1042" s="1" t="s">
        <v>9</v>
      </c>
      <c r="C1042" s="1" t="s">
        <v>313</v>
      </c>
      <c r="D1042" s="1" t="s">
        <v>120</v>
      </c>
      <c r="E1042" s="3">
        <v>2015</v>
      </c>
      <c r="F1042" s="11">
        <v>4.4000000000000004</v>
      </c>
      <c r="G1042" s="12">
        <v>35</v>
      </c>
      <c r="H1042" s="5">
        <v>74.5</v>
      </c>
      <c r="I1042" s="1" t="s">
        <v>10</v>
      </c>
      <c r="J1042" s="3">
        <v>5</v>
      </c>
      <c r="K1042" s="3">
        <v>3</v>
      </c>
    </row>
    <row r="1043" spans="2:11" ht="20.5" customHeight="1" x14ac:dyDescent="0.35">
      <c r="B1043" s="1" t="s">
        <v>9</v>
      </c>
      <c r="C1043" s="1" t="s">
        <v>144</v>
      </c>
      <c r="D1043" s="1" t="s">
        <v>120</v>
      </c>
      <c r="E1043" s="3">
        <v>2014</v>
      </c>
      <c r="F1043" s="11">
        <v>4.4000000000000004</v>
      </c>
      <c r="G1043" s="12">
        <v>52</v>
      </c>
      <c r="H1043" s="5">
        <v>74.55</v>
      </c>
      <c r="I1043" s="1" t="s">
        <v>10</v>
      </c>
      <c r="J1043" s="3">
        <v>5</v>
      </c>
      <c r="K1043" s="3">
        <v>3</v>
      </c>
    </row>
    <row r="1044" spans="2:11" ht="20.5" customHeight="1" x14ac:dyDescent="0.35">
      <c r="B1044" s="1" t="s">
        <v>9</v>
      </c>
      <c r="C1044" s="1" t="s">
        <v>313</v>
      </c>
      <c r="D1044" s="1" t="s">
        <v>349</v>
      </c>
      <c r="E1044" s="3">
        <v>2015</v>
      </c>
      <c r="F1044" s="11">
        <v>4.4000000000000004</v>
      </c>
      <c r="G1044" s="12">
        <v>160</v>
      </c>
      <c r="H1044" s="5">
        <v>75</v>
      </c>
      <c r="I1044" s="1" t="s">
        <v>10</v>
      </c>
      <c r="J1044" s="3">
        <v>5</v>
      </c>
      <c r="K1044" s="3">
        <v>3</v>
      </c>
    </row>
    <row r="1045" spans="2:11" ht="20.5" customHeight="1" x14ac:dyDescent="0.35">
      <c r="B1045" s="1" t="s">
        <v>9</v>
      </c>
      <c r="C1045" s="1" t="s">
        <v>55</v>
      </c>
      <c r="D1045" s="1" t="s">
        <v>56</v>
      </c>
      <c r="E1045" s="3">
        <v>2015</v>
      </c>
      <c r="F1045" s="11">
        <v>4.5999999999999996</v>
      </c>
      <c r="G1045" s="12">
        <v>516</v>
      </c>
      <c r="H1045" s="5">
        <v>75</v>
      </c>
      <c r="I1045" s="1" t="s">
        <v>10</v>
      </c>
      <c r="J1045" s="3">
        <v>5</v>
      </c>
      <c r="K1045" s="3">
        <v>3</v>
      </c>
    </row>
    <row r="1046" spans="2:11" ht="20.5" customHeight="1" x14ac:dyDescent="0.35">
      <c r="B1046" s="1" t="s">
        <v>9</v>
      </c>
      <c r="C1046" s="1" t="s">
        <v>129</v>
      </c>
      <c r="D1046" s="1" t="s">
        <v>9</v>
      </c>
      <c r="E1046" s="3">
        <v>2015</v>
      </c>
      <c r="F1046" s="11">
        <v>4.5</v>
      </c>
      <c r="G1046" s="12">
        <v>5365</v>
      </c>
      <c r="H1046" s="5">
        <v>75</v>
      </c>
      <c r="I1046" s="1" t="s">
        <v>10</v>
      </c>
      <c r="J1046" s="3">
        <v>5</v>
      </c>
      <c r="K1046" s="3">
        <v>3</v>
      </c>
    </row>
    <row r="1047" spans="2:11" ht="20.5" customHeight="1" x14ac:dyDescent="0.35">
      <c r="B1047" s="1" t="s">
        <v>9</v>
      </c>
      <c r="C1047" s="1" t="s">
        <v>11</v>
      </c>
      <c r="D1047" s="1" t="s">
        <v>12</v>
      </c>
      <c r="E1047" s="3">
        <v>2015</v>
      </c>
      <c r="F1047" s="11">
        <v>4.7</v>
      </c>
      <c r="G1047" s="12">
        <v>543</v>
      </c>
      <c r="H1047" s="5">
        <v>75.099999999999994</v>
      </c>
      <c r="I1047" s="1" t="s">
        <v>10</v>
      </c>
      <c r="J1047" s="3">
        <v>5</v>
      </c>
      <c r="K1047" s="3">
        <v>3</v>
      </c>
    </row>
    <row r="1048" spans="2:11" ht="20.5" customHeight="1" x14ac:dyDescent="0.35">
      <c r="B1048" s="1" t="s">
        <v>9</v>
      </c>
      <c r="C1048" s="1" t="s">
        <v>167</v>
      </c>
      <c r="D1048" s="1" t="s">
        <v>168</v>
      </c>
      <c r="E1048" s="3">
        <v>2015</v>
      </c>
      <c r="F1048" s="11">
        <v>4.5999999999999996</v>
      </c>
      <c r="G1048" s="12">
        <v>100</v>
      </c>
      <c r="H1048" s="5">
        <v>75.3</v>
      </c>
      <c r="I1048" s="1" t="s">
        <v>10</v>
      </c>
      <c r="J1048" s="3">
        <v>5</v>
      </c>
      <c r="K1048" s="3">
        <v>3</v>
      </c>
    </row>
    <row r="1049" spans="2:11" ht="20.5" customHeight="1" x14ac:dyDescent="0.35">
      <c r="B1049" s="1" t="s">
        <v>9</v>
      </c>
      <c r="C1049" s="1" t="s">
        <v>343</v>
      </c>
      <c r="D1049" s="1" t="s">
        <v>344</v>
      </c>
      <c r="E1049" s="3">
        <v>2017</v>
      </c>
      <c r="F1049" s="11">
        <v>4.5</v>
      </c>
      <c r="G1049" s="12">
        <v>103</v>
      </c>
      <c r="H1049" s="5">
        <v>75.81</v>
      </c>
      <c r="I1049" s="1" t="s">
        <v>10</v>
      </c>
      <c r="J1049" s="3">
        <v>5</v>
      </c>
      <c r="K1049" s="3">
        <v>3</v>
      </c>
    </row>
    <row r="1050" spans="2:11" ht="20.5" customHeight="1" x14ac:dyDescent="0.35">
      <c r="B1050" s="1" t="s">
        <v>9</v>
      </c>
      <c r="C1050" s="1" t="s">
        <v>343</v>
      </c>
      <c r="D1050" s="1" t="s">
        <v>344</v>
      </c>
      <c r="E1050" s="3">
        <v>2019</v>
      </c>
      <c r="F1050" s="11">
        <v>4.3</v>
      </c>
      <c r="G1050" s="12">
        <v>59</v>
      </c>
      <c r="H1050" s="5">
        <v>75.95</v>
      </c>
      <c r="I1050" s="1" t="s">
        <v>10</v>
      </c>
      <c r="J1050" s="3">
        <v>5</v>
      </c>
      <c r="K1050" s="3">
        <v>3</v>
      </c>
    </row>
    <row r="1051" spans="2:11" ht="20.5" customHeight="1" x14ac:dyDescent="0.35">
      <c r="B1051" s="1" t="s">
        <v>9</v>
      </c>
      <c r="C1051" s="1" t="s">
        <v>38</v>
      </c>
      <c r="D1051" s="1" t="s">
        <v>139</v>
      </c>
      <c r="E1051" s="3">
        <v>2016</v>
      </c>
      <c r="F1051" s="11">
        <v>4.5</v>
      </c>
      <c r="G1051" s="12">
        <v>501</v>
      </c>
      <c r="H1051" s="5">
        <v>75.95</v>
      </c>
      <c r="I1051" s="1" t="s">
        <v>10</v>
      </c>
      <c r="J1051" s="3">
        <v>5</v>
      </c>
      <c r="K1051" s="3">
        <v>3</v>
      </c>
    </row>
    <row r="1052" spans="2:11" ht="20.5" customHeight="1" x14ac:dyDescent="0.35">
      <c r="B1052" s="1" t="s">
        <v>9</v>
      </c>
      <c r="C1052" s="1" t="s">
        <v>416</v>
      </c>
      <c r="D1052" s="1" t="s">
        <v>1184</v>
      </c>
      <c r="E1052" s="3">
        <v>2010</v>
      </c>
      <c r="F1052" s="11">
        <v>4.3</v>
      </c>
      <c r="G1052" s="12">
        <v>37</v>
      </c>
      <c r="H1052" s="5">
        <v>76.87</v>
      </c>
      <c r="I1052" s="1" t="s">
        <v>10</v>
      </c>
      <c r="J1052" s="3">
        <v>5</v>
      </c>
      <c r="K1052" s="3">
        <v>3</v>
      </c>
    </row>
    <row r="1053" spans="2:11" ht="20.5" customHeight="1" x14ac:dyDescent="0.35">
      <c r="B1053" s="1" t="s">
        <v>9</v>
      </c>
      <c r="C1053" s="1" t="s">
        <v>130</v>
      </c>
      <c r="D1053" s="1" t="s">
        <v>131</v>
      </c>
      <c r="E1053" s="3">
        <v>2019</v>
      </c>
      <c r="F1053" s="11">
        <v>4.5999999999999996</v>
      </c>
      <c r="G1053" s="12">
        <v>1108</v>
      </c>
      <c r="H1053" s="5">
        <v>76.95</v>
      </c>
      <c r="I1053" s="1" t="s">
        <v>10</v>
      </c>
      <c r="J1053" s="3">
        <v>5</v>
      </c>
      <c r="K1053" s="3">
        <v>3</v>
      </c>
    </row>
    <row r="1054" spans="2:11" ht="20.5" customHeight="1" x14ac:dyDescent="0.35">
      <c r="B1054" s="1" t="s">
        <v>9</v>
      </c>
      <c r="C1054" s="1" t="s">
        <v>313</v>
      </c>
      <c r="D1054" s="1" t="s">
        <v>314</v>
      </c>
      <c r="E1054" s="3">
        <v>2015</v>
      </c>
      <c r="F1054" s="11">
        <v>4.5</v>
      </c>
      <c r="G1054" s="12">
        <v>213</v>
      </c>
      <c r="H1054" s="5">
        <v>77.5</v>
      </c>
      <c r="I1054" s="1" t="s">
        <v>10</v>
      </c>
      <c r="J1054" s="3">
        <v>5</v>
      </c>
      <c r="K1054" s="3">
        <v>3</v>
      </c>
    </row>
    <row r="1055" spans="2:11" ht="20.5" customHeight="1" x14ac:dyDescent="0.35">
      <c r="B1055" s="1" t="s">
        <v>9</v>
      </c>
      <c r="C1055" s="1" t="s">
        <v>129</v>
      </c>
      <c r="D1055" s="1" t="s">
        <v>9</v>
      </c>
      <c r="E1055" s="3">
        <v>2018</v>
      </c>
      <c r="F1055" s="11">
        <v>4.5</v>
      </c>
      <c r="G1055" s="12">
        <v>128</v>
      </c>
      <c r="H1055" s="5">
        <v>78.38</v>
      </c>
      <c r="I1055" s="1" t="s">
        <v>10</v>
      </c>
      <c r="J1055" s="3">
        <v>5</v>
      </c>
      <c r="K1055" s="3">
        <v>3</v>
      </c>
    </row>
    <row r="1056" spans="2:11" ht="20.5" customHeight="1" x14ac:dyDescent="0.35">
      <c r="B1056" s="1" t="s">
        <v>9</v>
      </c>
      <c r="C1056" s="1" t="s">
        <v>176</v>
      </c>
      <c r="D1056" s="1" t="s">
        <v>187</v>
      </c>
      <c r="E1056" s="3">
        <v>2011</v>
      </c>
      <c r="F1056" s="11">
        <v>4.4000000000000004</v>
      </c>
      <c r="G1056" s="12">
        <v>1048</v>
      </c>
      <c r="H1056" s="5">
        <v>78.650000000000006</v>
      </c>
      <c r="I1056" s="1" t="s">
        <v>10</v>
      </c>
      <c r="J1056" s="3">
        <v>5</v>
      </c>
      <c r="K1056" s="3">
        <v>3</v>
      </c>
    </row>
    <row r="1057" spans="2:11" ht="20.5" customHeight="1" x14ac:dyDescent="0.35">
      <c r="B1057" s="1" t="s">
        <v>9</v>
      </c>
      <c r="C1057" s="1" t="s">
        <v>130</v>
      </c>
      <c r="D1057" s="1" t="s">
        <v>131</v>
      </c>
      <c r="E1057" s="3">
        <v>2016</v>
      </c>
      <c r="F1057" s="11">
        <v>4.5</v>
      </c>
      <c r="G1057" s="12">
        <v>4411</v>
      </c>
      <c r="H1057" s="5">
        <v>78.650000000000006</v>
      </c>
      <c r="I1057" s="1" t="s">
        <v>10</v>
      </c>
      <c r="J1057" s="3">
        <v>5</v>
      </c>
      <c r="K1057" s="3">
        <v>3</v>
      </c>
    </row>
    <row r="1058" spans="2:11" ht="20.5" customHeight="1" x14ac:dyDescent="0.35">
      <c r="B1058" s="1" t="s">
        <v>9</v>
      </c>
      <c r="C1058" s="1" t="s">
        <v>176</v>
      </c>
      <c r="D1058" s="1" t="s">
        <v>177</v>
      </c>
      <c r="E1058" s="3">
        <v>2015</v>
      </c>
      <c r="F1058" s="11">
        <v>4.5999999999999996</v>
      </c>
      <c r="G1058" s="12">
        <v>80</v>
      </c>
      <c r="H1058" s="5">
        <v>79.099999999999994</v>
      </c>
      <c r="I1058" s="1" t="s">
        <v>10</v>
      </c>
      <c r="J1058" s="3">
        <v>5</v>
      </c>
      <c r="K1058" s="3">
        <v>3</v>
      </c>
    </row>
    <row r="1059" spans="2:11" ht="20.5" customHeight="1" x14ac:dyDescent="0.35">
      <c r="B1059" s="1" t="s">
        <v>9</v>
      </c>
      <c r="C1059" s="1" t="s">
        <v>129</v>
      </c>
      <c r="D1059" s="1" t="s">
        <v>9</v>
      </c>
      <c r="E1059" s="3">
        <v>2016</v>
      </c>
      <c r="F1059" s="11">
        <v>4.5999999999999996</v>
      </c>
      <c r="G1059" s="12">
        <v>4516</v>
      </c>
      <c r="H1059" s="5">
        <v>79.8</v>
      </c>
      <c r="I1059" s="1" t="s">
        <v>10</v>
      </c>
      <c r="J1059" s="3">
        <v>5</v>
      </c>
      <c r="K1059" s="3">
        <v>3</v>
      </c>
    </row>
    <row r="1060" spans="2:11" ht="20.5" customHeight="1" x14ac:dyDescent="0.35">
      <c r="B1060" s="1" t="s">
        <v>9</v>
      </c>
      <c r="C1060" s="1" t="s">
        <v>129</v>
      </c>
      <c r="D1060" s="1" t="s">
        <v>9</v>
      </c>
      <c r="E1060" s="3">
        <v>2017</v>
      </c>
      <c r="F1060" s="11">
        <v>4.5999999999999996</v>
      </c>
      <c r="G1060" s="12">
        <v>2208</v>
      </c>
      <c r="H1060" s="5">
        <v>79.900000000000006</v>
      </c>
      <c r="I1060" s="1" t="s">
        <v>10</v>
      </c>
      <c r="J1060" s="3">
        <v>5</v>
      </c>
      <c r="K1060" s="3">
        <v>3</v>
      </c>
    </row>
    <row r="1061" spans="2:11" ht="20.5" customHeight="1" x14ac:dyDescent="0.35">
      <c r="B1061" s="1" t="s">
        <v>9</v>
      </c>
      <c r="C1061" s="1" t="s">
        <v>416</v>
      </c>
      <c r="D1061" s="1" t="s">
        <v>1184</v>
      </c>
      <c r="E1061" s="3">
        <v>2014</v>
      </c>
      <c r="F1061" s="11">
        <v>4.3</v>
      </c>
      <c r="G1061" s="12">
        <v>37</v>
      </c>
      <c r="H1061" s="5">
        <v>79.98</v>
      </c>
      <c r="I1061" s="1" t="s">
        <v>10</v>
      </c>
      <c r="J1061" s="3">
        <v>5</v>
      </c>
      <c r="K1061" s="3">
        <v>3</v>
      </c>
    </row>
    <row r="1062" spans="2:11" ht="20.5" customHeight="1" x14ac:dyDescent="0.35">
      <c r="B1062" s="1" t="s">
        <v>9</v>
      </c>
      <c r="C1062" s="1" t="s">
        <v>416</v>
      </c>
      <c r="D1062" s="1" t="s">
        <v>417</v>
      </c>
      <c r="E1062" s="3">
        <v>2014</v>
      </c>
      <c r="F1062" s="11">
        <v>4.3</v>
      </c>
      <c r="G1062" s="12">
        <v>50</v>
      </c>
      <c r="H1062" s="5">
        <v>79.98</v>
      </c>
      <c r="I1062" s="1" t="s">
        <v>10</v>
      </c>
      <c r="J1062" s="3">
        <v>5</v>
      </c>
      <c r="K1062" s="3">
        <v>3</v>
      </c>
    </row>
    <row r="1063" spans="2:11" ht="20.5" customHeight="1" x14ac:dyDescent="0.35">
      <c r="B1063" s="1" t="s">
        <v>9</v>
      </c>
      <c r="C1063" s="1" t="s">
        <v>154</v>
      </c>
      <c r="D1063" s="1" t="s">
        <v>316</v>
      </c>
      <c r="E1063" s="3">
        <v>2015</v>
      </c>
      <c r="F1063" s="11">
        <v>4.5</v>
      </c>
      <c r="G1063" s="12">
        <v>205</v>
      </c>
      <c r="H1063" s="5">
        <v>80.98</v>
      </c>
      <c r="I1063" s="1" t="s">
        <v>10</v>
      </c>
      <c r="J1063" s="3">
        <v>5</v>
      </c>
      <c r="K1063" s="3">
        <v>3</v>
      </c>
    </row>
    <row r="1064" spans="2:11" ht="20.5" customHeight="1" x14ac:dyDescent="0.35">
      <c r="B1064" s="1" t="s">
        <v>9</v>
      </c>
      <c r="C1064" s="1" t="s">
        <v>11</v>
      </c>
      <c r="D1064" s="1" t="s">
        <v>17</v>
      </c>
      <c r="E1064" s="3">
        <v>2010</v>
      </c>
      <c r="F1064" s="11">
        <v>4.5999999999999996</v>
      </c>
      <c r="G1064" s="12">
        <v>405</v>
      </c>
      <c r="H1064" s="5">
        <v>81.5</v>
      </c>
      <c r="I1064" s="1" t="s">
        <v>10</v>
      </c>
      <c r="J1064" s="3">
        <v>5</v>
      </c>
      <c r="K1064" s="3">
        <v>3</v>
      </c>
    </row>
    <row r="1065" spans="2:11" ht="20.5" customHeight="1" x14ac:dyDescent="0.35">
      <c r="B1065" s="1" t="s">
        <v>9</v>
      </c>
      <c r="C1065" s="1" t="s">
        <v>36</v>
      </c>
      <c r="D1065" s="1" t="s">
        <v>174</v>
      </c>
      <c r="E1065" s="3">
        <v>2011</v>
      </c>
      <c r="F1065" s="11">
        <v>4.5999999999999996</v>
      </c>
      <c r="G1065" s="12">
        <v>85</v>
      </c>
      <c r="H1065" s="5">
        <v>82.5</v>
      </c>
      <c r="I1065" s="1" t="s">
        <v>10</v>
      </c>
      <c r="J1065" s="3">
        <v>5</v>
      </c>
      <c r="K1065" s="3">
        <v>3</v>
      </c>
    </row>
    <row r="1066" spans="2:11" ht="20.5" customHeight="1" x14ac:dyDescent="0.35">
      <c r="B1066" s="1" t="s">
        <v>9</v>
      </c>
      <c r="C1066" s="1" t="s">
        <v>38</v>
      </c>
      <c r="D1066" s="1" t="s">
        <v>139</v>
      </c>
      <c r="E1066" s="3">
        <v>2015</v>
      </c>
      <c r="F1066" s="11">
        <v>4.5</v>
      </c>
      <c r="G1066" s="12">
        <v>420</v>
      </c>
      <c r="H1066" s="5">
        <v>82.95</v>
      </c>
      <c r="I1066" s="1" t="s">
        <v>10</v>
      </c>
      <c r="J1066" s="3">
        <v>5</v>
      </c>
      <c r="K1066" s="3">
        <v>3</v>
      </c>
    </row>
    <row r="1067" spans="2:11" ht="20.5" customHeight="1" x14ac:dyDescent="0.35">
      <c r="B1067" s="1" t="s">
        <v>9</v>
      </c>
      <c r="C1067" s="1" t="s">
        <v>55</v>
      </c>
      <c r="D1067" s="1" t="s">
        <v>56</v>
      </c>
      <c r="E1067" s="3">
        <v>2016</v>
      </c>
      <c r="F1067" s="11">
        <v>4.7</v>
      </c>
      <c r="G1067" s="12">
        <v>300</v>
      </c>
      <c r="H1067" s="5">
        <v>84.95</v>
      </c>
      <c r="I1067" s="1" t="s">
        <v>10</v>
      </c>
      <c r="J1067" s="3">
        <v>5</v>
      </c>
      <c r="K1067" s="3">
        <v>3</v>
      </c>
    </row>
    <row r="1068" spans="2:11" ht="20.5" customHeight="1" x14ac:dyDescent="0.35">
      <c r="B1068" s="1" t="s">
        <v>9</v>
      </c>
      <c r="C1068" s="1" t="s">
        <v>55</v>
      </c>
      <c r="D1068" s="1" t="s">
        <v>56</v>
      </c>
      <c r="E1068" s="3">
        <v>2018</v>
      </c>
      <c r="F1068" s="11">
        <v>4.5</v>
      </c>
      <c r="G1068" s="12">
        <v>82</v>
      </c>
      <c r="H1068" s="5">
        <v>85.55</v>
      </c>
      <c r="I1068" s="1" t="s">
        <v>10</v>
      </c>
      <c r="J1068" s="3">
        <v>5</v>
      </c>
      <c r="K1068" s="3">
        <v>3</v>
      </c>
    </row>
    <row r="1069" spans="2:11" ht="20.5" customHeight="1" x14ac:dyDescent="0.35">
      <c r="B1069" s="1" t="s">
        <v>9</v>
      </c>
      <c r="C1069" s="1" t="s">
        <v>176</v>
      </c>
      <c r="D1069" s="1" t="s">
        <v>177</v>
      </c>
      <c r="E1069" s="3">
        <v>2016</v>
      </c>
      <c r="F1069" s="11">
        <v>4.5999999999999996</v>
      </c>
      <c r="G1069" s="12">
        <v>41</v>
      </c>
      <c r="H1069" s="5">
        <v>85.63</v>
      </c>
      <c r="I1069" s="1" t="s">
        <v>10</v>
      </c>
      <c r="J1069" s="3">
        <v>5</v>
      </c>
      <c r="K1069" s="3">
        <v>3</v>
      </c>
    </row>
    <row r="1070" spans="2:11" ht="20.5" customHeight="1" x14ac:dyDescent="0.35">
      <c r="B1070" s="1" t="s">
        <v>9</v>
      </c>
      <c r="C1070" s="1" t="s">
        <v>70</v>
      </c>
      <c r="D1070" s="1" t="s">
        <v>71</v>
      </c>
      <c r="E1070" s="3">
        <v>2012</v>
      </c>
      <c r="F1070" s="11">
        <v>4.5999999999999996</v>
      </c>
      <c r="G1070" s="12">
        <v>165</v>
      </c>
      <c r="H1070" s="5">
        <v>89</v>
      </c>
      <c r="I1070" s="1" t="s">
        <v>10</v>
      </c>
      <c r="J1070" s="3">
        <v>5</v>
      </c>
      <c r="K1070" s="3">
        <v>3</v>
      </c>
    </row>
    <row r="1071" spans="2:11" ht="20.5" customHeight="1" x14ac:dyDescent="0.35">
      <c r="B1071" s="1" t="s">
        <v>9</v>
      </c>
      <c r="C1071" s="1" t="s">
        <v>130</v>
      </c>
      <c r="D1071" s="1" t="s">
        <v>131</v>
      </c>
      <c r="E1071" s="3">
        <v>2018</v>
      </c>
      <c r="F1071" s="11">
        <v>4.5999999999999996</v>
      </c>
      <c r="G1071" s="12">
        <v>3239</v>
      </c>
      <c r="H1071" s="5">
        <v>89.3</v>
      </c>
      <c r="I1071" s="1" t="s">
        <v>10</v>
      </c>
      <c r="J1071" s="3">
        <v>5</v>
      </c>
      <c r="K1071" s="3">
        <v>3</v>
      </c>
    </row>
    <row r="1072" spans="2:11" ht="20.5" customHeight="1" x14ac:dyDescent="0.35">
      <c r="B1072" s="1" t="s">
        <v>9</v>
      </c>
      <c r="C1072" s="1" t="s">
        <v>397</v>
      </c>
      <c r="D1072" s="1" t="s">
        <v>398</v>
      </c>
      <c r="E1072" s="3">
        <v>2015</v>
      </c>
      <c r="F1072" s="11">
        <v>4.5</v>
      </c>
      <c r="G1072" s="12">
        <v>58</v>
      </c>
      <c r="H1072" s="5">
        <v>89.66</v>
      </c>
      <c r="I1072" s="1" t="s">
        <v>6</v>
      </c>
      <c r="J1072" s="3">
        <v>4</v>
      </c>
      <c r="K1072" s="3">
        <v>2</v>
      </c>
    </row>
    <row r="1073" spans="2:11" ht="20.5" customHeight="1" x14ac:dyDescent="0.35">
      <c r="B1073" s="1" t="s">
        <v>9</v>
      </c>
      <c r="C1073" s="1" t="s">
        <v>697</v>
      </c>
      <c r="D1073" s="1" t="s">
        <v>1384</v>
      </c>
      <c r="E1073" s="3">
        <v>2015</v>
      </c>
      <c r="F1073" s="11">
        <v>4.4000000000000004</v>
      </c>
      <c r="G1073" s="12">
        <v>56</v>
      </c>
      <c r="H1073" s="5">
        <v>89.97</v>
      </c>
      <c r="I1073" s="1" t="s">
        <v>10</v>
      </c>
      <c r="J1073" s="3">
        <v>5</v>
      </c>
      <c r="K1073" s="3">
        <v>3</v>
      </c>
    </row>
    <row r="1074" spans="2:11" ht="20.5" customHeight="1" x14ac:dyDescent="0.35">
      <c r="B1074" s="1" t="s">
        <v>9</v>
      </c>
      <c r="C1074" s="1" t="s">
        <v>313</v>
      </c>
      <c r="D1074" s="1" t="s">
        <v>187</v>
      </c>
      <c r="E1074" s="3">
        <v>1986</v>
      </c>
      <c r="F1074" s="11">
        <v>4.5</v>
      </c>
      <c r="G1074" s="12">
        <v>29</v>
      </c>
      <c r="H1074" s="5">
        <v>90</v>
      </c>
      <c r="I1074" s="1" t="s">
        <v>10</v>
      </c>
      <c r="J1074" s="3">
        <v>5</v>
      </c>
      <c r="K1074" s="3">
        <v>3</v>
      </c>
    </row>
    <row r="1075" spans="2:11" ht="20.5" customHeight="1" x14ac:dyDescent="0.35">
      <c r="B1075" s="1" t="s">
        <v>9</v>
      </c>
      <c r="C1075" s="1" t="s">
        <v>343</v>
      </c>
      <c r="D1075" s="1" t="s">
        <v>344</v>
      </c>
      <c r="E1075" s="3">
        <v>2015</v>
      </c>
      <c r="F1075" s="11">
        <v>4.3</v>
      </c>
      <c r="G1075" s="12">
        <v>108</v>
      </c>
      <c r="H1075" s="5">
        <v>92.24</v>
      </c>
      <c r="I1075" s="1" t="s">
        <v>10</v>
      </c>
      <c r="J1075" s="3">
        <v>5</v>
      </c>
      <c r="K1075" s="3">
        <v>3</v>
      </c>
    </row>
    <row r="1076" spans="2:11" ht="20.5" customHeight="1" x14ac:dyDescent="0.35">
      <c r="B1076" s="1" t="s">
        <v>9</v>
      </c>
      <c r="C1076" s="1" t="s">
        <v>343</v>
      </c>
      <c r="D1076" s="1" t="s">
        <v>344</v>
      </c>
      <c r="E1076" s="3">
        <v>2014</v>
      </c>
      <c r="F1076" s="11">
        <v>4.3</v>
      </c>
      <c r="G1076" s="12">
        <v>184</v>
      </c>
      <c r="H1076" s="5">
        <v>92.24</v>
      </c>
      <c r="I1076" s="1" t="s">
        <v>10</v>
      </c>
      <c r="J1076" s="3">
        <v>5</v>
      </c>
      <c r="K1076" s="3">
        <v>3</v>
      </c>
    </row>
    <row r="1077" spans="2:11" ht="20.5" customHeight="1" x14ac:dyDescent="0.35">
      <c r="B1077" s="1" t="s">
        <v>9</v>
      </c>
      <c r="C1077" s="1" t="s">
        <v>38</v>
      </c>
      <c r="D1077" s="1" t="s">
        <v>121</v>
      </c>
      <c r="E1077" s="3">
        <v>2015</v>
      </c>
      <c r="F1077" s="11">
        <v>4.5</v>
      </c>
      <c r="G1077" s="12">
        <v>154</v>
      </c>
      <c r="H1077" s="5">
        <v>92.8</v>
      </c>
      <c r="I1077" s="1" t="s">
        <v>10</v>
      </c>
      <c r="J1077" s="3">
        <v>5</v>
      </c>
      <c r="K1077" s="3">
        <v>3</v>
      </c>
    </row>
    <row r="1078" spans="2:11" ht="20.5" customHeight="1" x14ac:dyDescent="0.35">
      <c r="B1078" s="1" t="s">
        <v>9</v>
      </c>
      <c r="C1078" s="1" t="s">
        <v>38</v>
      </c>
      <c r="D1078" s="1" t="s">
        <v>121</v>
      </c>
      <c r="E1078" s="3">
        <v>1998</v>
      </c>
      <c r="F1078" s="11">
        <v>4.7</v>
      </c>
      <c r="G1078" s="12">
        <v>30</v>
      </c>
      <c r="H1078" s="5">
        <v>94.2</v>
      </c>
      <c r="I1078" s="1" t="s">
        <v>10</v>
      </c>
      <c r="J1078" s="3">
        <v>5</v>
      </c>
      <c r="K1078" s="3">
        <v>3</v>
      </c>
    </row>
    <row r="1079" spans="2:11" ht="20.5" customHeight="1" x14ac:dyDescent="0.35">
      <c r="B1079" s="1" t="s">
        <v>9</v>
      </c>
      <c r="C1079" s="1" t="s">
        <v>270</v>
      </c>
      <c r="D1079" s="1" t="s">
        <v>271</v>
      </c>
      <c r="E1079" s="3">
        <v>2012</v>
      </c>
      <c r="F1079" s="11">
        <v>4.5999999999999996</v>
      </c>
      <c r="G1079" s="12">
        <v>25</v>
      </c>
      <c r="H1079" s="5">
        <v>95</v>
      </c>
      <c r="I1079" s="1" t="s">
        <v>10</v>
      </c>
      <c r="J1079" s="3">
        <v>5</v>
      </c>
      <c r="K1079" s="3">
        <v>3</v>
      </c>
    </row>
    <row r="1080" spans="2:11" ht="20.5" customHeight="1" x14ac:dyDescent="0.35">
      <c r="B1080" s="1" t="s">
        <v>9</v>
      </c>
      <c r="C1080" s="1" t="s">
        <v>239</v>
      </c>
      <c r="D1080" s="1" t="s">
        <v>653</v>
      </c>
      <c r="E1080" s="3">
        <v>2010</v>
      </c>
      <c r="F1080" s="11">
        <v>4.3</v>
      </c>
      <c r="G1080" s="12">
        <v>48</v>
      </c>
      <c r="H1080" s="5">
        <v>95</v>
      </c>
      <c r="I1080" s="1" t="s">
        <v>10</v>
      </c>
      <c r="J1080" s="3">
        <v>5</v>
      </c>
      <c r="K1080" s="3">
        <v>3</v>
      </c>
    </row>
    <row r="1081" spans="2:11" ht="20.5" customHeight="1" x14ac:dyDescent="0.35">
      <c r="B1081" s="1" t="s">
        <v>9</v>
      </c>
      <c r="C1081" s="1" t="s">
        <v>129</v>
      </c>
      <c r="D1081" s="1" t="s">
        <v>9</v>
      </c>
      <c r="E1081" s="3">
        <v>2007</v>
      </c>
      <c r="F1081" s="11">
        <v>4.4000000000000004</v>
      </c>
      <c r="G1081" s="12">
        <v>2053</v>
      </c>
      <c r="H1081" s="5">
        <v>96</v>
      </c>
      <c r="I1081" s="1" t="s">
        <v>10</v>
      </c>
      <c r="J1081" s="3">
        <v>5</v>
      </c>
      <c r="K1081" s="3">
        <v>3</v>
      </c>
    </row>
    <row r="1082" spans="2:11" ht="20.5" customHeight="1" x14ac:dyDescent="0.35">
      <c r="B1082" s="1" t="s">
        <v>9</v>
      </c>
      <c r="C1082" s="1" t="s">
        <v>129</v>
      </c>
      <c r="D1082" s="1" t="s">
        <v>9</v>
      </c>
      <c r="E1082" s="3">
        <v>2000</v>
      </c>
      <c r="F1082" s="11">
        <v>4.3</v>
      </c>
      <c r="G1082" s="12">
        <v>456</v>
      </c>
      <c r="H1082" s="5">
        <v>98</v>
      </c>
      <c r="I1082" s="1" t="s">
        <v>10</v>
      </c>
      <c r="J1082" s="3">
        <v>5</v>
      </c>
      <c r="K1082" s="3">
        <v>3</v>
      </c>
    </row>
    <row r="1083" spans="2:11" ht="20.5" customHeight="1" x14ac:dyDescent="0.35">
      <c r="B1083" s="1" t="s">
        <v>9</v>
      </c>
      <c r="C1083" s="1" t="s">
        <v>55</v>
      </c>
      <c r="D1083" s="1" t="s">
        <v>57</v>
      </c>
      <c r="E1083" s="3">
        <v>2015</v>
      </c>
      <c r="F1083" s="11">
        <v>4.5999999999999996</v>
      </c>
      <c r="G1083" s="12">
        <v>369</v>
      </c>
      <c r="H1083" s="5">
        <v>99</v>
      </c>
      <c r="I1083" s="1" t="s">
        <v>10</v>
      </c>
      <c r="J1083" s="3">
        <v>5</v>
      </c>
      <c r="K1083" s="3">
        <v>3</v>
      </c>
    </row>
    <row r="1084" spans="2:11" ht="20.5" customHeight="1" x14ac:dyDescent="0.35">
      <c r="B1084" s="1" t="s">
        <v>9</v>
      </c>
      <c r="C1084" s="1" t="s">
        <v>382</v>
      </c>
      <c r="D1084" s="1" t="s">
        <v>383</v>
      </c>
      <c r="E1084" s="3">
        <v>2016</v>
      </c>
      <c r="F1084" s="11">
        <v>4.5</v>
      </c>
      <c r="G1084" s="12">
        <v>71</v>
      </c>
      <c r="H1084" s="5">
        <v>100</v>
      </c>
      <c r="I1084" s="1" t="s">
        <v>6</v>
      </c>
      <c r="J1084" s="3">
        <v>4</v>
      </c>
      <c r="K1084" s="3">
        <v>2</v>
      </c>
    </row>
    <row r="1085" spans="2:11" ht="20.5" customHeight="1" x14ac:dyDescent="0.35">
      <c r="B1085" s="1" t="s">
        <v>9</v>
      </c>
      <c r="C1085" s="1" t="s">
        <v>38</v>
      </c>
      <c r="D1085" s="1" t="s">
        <v>121</v>
      </c>
      <c r="E1085" s="3">
        <v>2010</v>
      </c>
      <c r="F1085" s="11">
        <v>4.4000000000000004</v>
      </c>
      <c r="G1085" s="12">
        <v>96</v>
      </c>
      <c r="H1085" s="5">
        <v>101.1</v>
      </c>
      <c r="I1085" s="1" t="s">
        <v>10</v>
      </c>
      <c r="J1085" s="3">
        <v>5</v>
      </c>
      <c r="K1085" s="3">
        <v>3</v>
      </c>
    </row>
    <row r="1086" spans="2:11" ht="20.5" customHeight="1" x14ac:dyDescent="0.35">
      <c r="B1086" s="1" t="s">
        <v>9</v>
      </c>
      <c r="C1086" s="1" t="s">
        <v>27</v>
      </c>
      <c r="D1086" s="1" t="s">
        <v>132</v>
      </c>
      <c r="E1086" s="3">
        <v>2016</v>
      </c>
      <c r="F1086" s="11">
        <v>4.5</v>
      </c>
      <c r="G1086" s="12">
        <v>2887</v>
      </c>
      <c r="H1086" s="5">
        <v>101.94</v>
      </c>
      <c r="I1086" s="1" t="s">
        <v>10</v>
      </c>
      <c r="J1086" s="3">
        <v>5</v>
      </c>
      <c r="K1086" s="3">
        <v>3</v>
      </c>
    </row>
    <row r="1087" spans="2:11" ht="20.5" customHeight="1" x14ac:dyDescent="0.35">
      <c r="B1087" s="1" t="s">
        <v>9</v>
      </c>
      <c r="C1087" s="1" t="s">
        <v>38</v>
      </c>
      <c r="D1087" s="1" t="s">
        <v>121</v>
      </c>
      <c r="E1087" s="3">
        <v>2014</v>
      </c>
      <c r="F1087" s="11">
        <v>4.5</v>
      </c>
      <c r="G1087" s="12">
        <v>189</v>
      </c>
      <c r="H1087" s="5">
        <v>104.9</v>
      </c>
      <c r="I1087" s="1" t="s">
        <v>10</v>
      </c>
      <c r="J1087" s="3">
        <v>5</v>
      </c>
      <c r="K1087" s="3">
        <v>3</v>
      </c>
    </row>
    <row r="1088" spans="2:11" ht="20.5" customHeight="1" x14ac:dyDescent="0.35">
      <c r="B1088" s="1" t="s">
        <v>9</v>
      </c>
      <c r="C1088" s="1" t="s">
        <v>11</v>
      </c>
      <c r="D1088" s="1" t="s">
        <v>12</v>
      </c>
      <c r="E1088" s="3">
        <v>2016</v>
      </c>
      <c r="F1088" s="11">
        <v>4.8</v>
      </c>
      <c r="G1088" s="12">
        <v>454</v>
      </c>
      <c r="H1088" s="5">
        <v>105.15</v>
      </c>
      <c r="I1088" s="1" t="s">
        <v>10</v>
      </c>
      <c r="J1088" s="3">
        <v>5</v>
      </c>
      <c r="K1088" s="3">
        <v>3</v>
      </c>
    </row>
    <row r="1089" spans="2:11" ht="20.5" customHeight="1" x14ac:dyDescent="0.35">
      <c r="B1089" s="1" t="s">
        <v>9</v>
      </c>
      <c r="C1089" s="1" t="s">
        <v>239</v>
      </c>
      <c r="D1089" s="1" t="s">
        <v>240</v>
      </c>
      <c r="E1089" s="3">
        <v>2012</v>
      </c>
      <c r="F1089" s="11">
        <v>4.5999999999999996</v>
      </c>
      <c r="G1089" s="12">
        <v>34</v>
      </c>
      <c r="H1089" s="5">
        <v>106.35</v>
      </c>
      <c r="I1089" s="1" t="s">
        <v>10</v>
      </c>
      <c r="J1089" s="3">
        <v>5</v>
      </c>
      <c r="K1089" s="3">
        <v>3</v>
      </c>
    </row>
    <row r="1090" spans="2:11" ht="20.5" customHeight="1" x14ac:dyDescent="0.35">
      <c r="B1090" s="1" t="s">
        <v>9</v>
      </c>
      <c r="C1090" s="1" t="s">
        <v>7</v>
      </c>
      <c r="D1090" s="1" t="s">
        <v>49</v>
      </c>
      <c r="E1090" s="3">
        <v>2016</v>
      </c>
      <c r="F1090" s="11">
        <v>4.7</v>
      </c>
      <c r="G1090" s="12">
        <v>2177</v>
      </c>
      <c r="H1090" s="5">
        <v>107.57</v>
      </c>
      <c r="I1090" s="1" t="s">
        <v>10</v>
      </c>
      <c r="J1090" s="3">
        <v>5</v>
      </c>
      <c r="K1090" s="3">
        <v>3</v>
      </c>
    </row>
    <row r="1091" spans="2:11" ht="20.5" customHeight="1" x14ac:dyDescent="0.35">
      <c r="B1091" s="1" t="s">
        <v>9</v>
      </c>
      <c r="C1091" s="1" t="s">
        <v>239</v>
      </c>
      <c r="D1091" s="1" t="s">
        <v>653</v>
      </c>
      <c r="E1091" s="3">
        <v>2009</v>
      </c>
      <c r="F1091" s="11">
        <v>4.3</v>
      </c>
      <c r="G1091" s="12">
        <v>251</v>
      </c>
      <c r="H1091" s="5">
        <v>107.74</v>
      </c>
      <c r="I1091" s="1" t="s">
        <v>10</v>
      </c>
      <c r="J1091" s="3">
        <v>5</v>
      </c>
      <c r="K1091" s="3">
        <v>3</v>
      </c>
    </row>
    <row r="1092" spans="2:11" ht="20.5" customHeight="1" x14ac:dyDescent="0.35">
      <c r="B1092" s="1" t="s">
        <v>9</v>
      </c>
      <c r="C1092" s="1" t="s">
        <v>70</v>
      </c>
      <c r="D1092" s="1" t="s">
        <v>71</v>
      </c>
      <c r="E1092" s="3">
        <v>2014</v>
      </c>
      <c r="F1092" s="11">
        <v>4.5999999999999996</v>
      </c>
      <c r="G1092" s="12">
        <v>197</v>
      </c>
      <c r="H1092" s="5">
        <v>109.41</v>
      </c>
      <c r="I1092" s="1" t="s">
        <v>10</v>
      </c>
      <c r="J1092" s="3">
        <v>5</v>
      </c>
      <c r="K1092" s="3">
        <v>3</v>
      </c>
    </row>
    <row r="1093" spans="2:11" ht="20.5" customHeight="1" x14ac:dyDescent="0.35">
      <c r="B1093" s="1" t="s">
        <v>9</v>
      </c>
      <c r="C1093" s="1" t="s">
        <v>176</v>
      </c>
      <c r="D1093" s="1" t="s">
        <v>187</v>
      </c>
      <c r="E1093" s="3">
        <v>2014</v>
      </c>
      <c r="F1093" s="11">
        <v>4.4000000000000004</v>
      </c>
      <c r="G1093" s="12">
        <v>927</v>
      </c>
      <c r="H1093" s="5">
        <v>109.9</v>
      </c>
      <c r="I1093" s="1" t="s">
        <v>10</v>
      </c>
      <c r="J1093" s="3">
        <v>5</v>
      </c>
      <c r="K1093" s="3">
        <v>3</v>
      </c>
    </row>
    <row r="1094" spans="2:11" ht="20.5" customHeight="1" x14ac:dyDescent="0.35">
      <c r="B1094" s="1" t="s">
        <v>9</v>
      </c>
      <c r="C1094" s="1" t="s">
        <v>27</v>
      </c>
      <c r="D1094" s="1" t="s">
        <v>132</v>
      </c>
      <c r="E1094" s="3">
        <v>2017</v>
      </c>
      <c r="F1094" s="11">
        <v>4.5</v>
      </c>
      <c r="G1094" s="12">
        <v>1094</v>
      </c>
      <c r="H1094" s="5">
        <v>110</v>
      </c>
      <c r="I1094" s="1" t="s">
        <v>10</v>
      </c>
      <c r="J1094" s="3">
        <v>5</v>
      </c>
      <c r="K1094" s="3">
        <v>3</v>
      </c>
    </row>
    <row r="1095" spans="2:11" ht="20.5" customHeight="1" x14ac:dyDescent="0.35">
      <c r="B1095" s="1" t="s">
        <v>9</v>
      </c>
      <c r="C1095" s="1" t="s">
        <v>239</v>
      </c>
      <c r="D1095" s="1" t="s">
        <v>240</v>
      </c>
      <c r="E1095" s="3">
        <v>2013</v>
      </c>
      <c r="F1095" s="11">
        <v>4.5999999999999996</v>
      </c>
      <c r="G1095" s="12">
        <v>29</v>
      </c>
      <c r="H1095" s="5">
        <v>111.9</v>
      </c>
      <c r="I1095" s="1" t="s">
        <v>10</v>
      </c>
      <c r="J1095" s="3">
        <v>5</v>
      </c>
      <c r="K1095" s="3">
        <v>3</v>
      </c>
    </row>
    <row r="1096" spans="2:11" ht="20.5" customHeight="1" x14ac:dyDescent="0.35">
      <c r="B1096" s="1" t="s">
        <v>9</v>
      </c>
      <c r="C1096" s="1" t="s">
        <v>11</v>
      </c>
      <c r="D1096" s="1" t="s">
        <v>17</v>
      </c>
      <c r="E1096" s="3">
        <v>2014</v>
      </c>
      <c r="F1096" s="11">
        <v>4.7</v>
      </c>
      <c r="G1096" s="12">
        <v>685</v>
      </c>
      <c r="H1096" s="5">
        <v>113.18</v>
      </c>
      <c r="I1096" s="1" t="s">
        <v>10</v>
      </c>
      <c r="J1096" s="3">
        <v>5</v>
      </c>
      <c r="K1096" s="3">
        <v>3</v>
      </c>
    </row>
    <row r="1097" spans="2:11" ht="14.5" x14ac:dyDescent="0.35">
      <c r="B1097" s="1" t="s">
        <v>9</v>
      </c>
      <c r="C1097" s="1" t="s">
        <v>239</v>
      </c>
      <c r="D1097" s="1" t="s">
        <v>653</v>
      </c>
      <c r="E1097" s="3">
        <v>2011</v>
      </c>
      <c r="F1097" s="11">
        <v>4.4000000000000004</v>
      </c>
      <c r="G1097" s="12">
        <v>73</v>
      </c>
      <c r="H1097" s="5">
        <v>115.2</v>
      </c>
      <c r="I1097" s="1" t="s">
        <v>10</v>
      </c>
      <c r="J1097" s="3">
        <v>5</v>
      </c>
      <c r="K1097" s="3">
        <v>3</v>
      </c>
    </row>
    <row r="1098" spans="2:11" ht="20.5" customHeight="1" x14ac:dyDescent="0.35">
      <c r="B1098" s="1" t="s">
        <v>9</v>
      </c>
      <c r="C1098" s="1" t="s">
        <v>38</v>
      </c>
      <c r="D1098" s="1" t="s">
        <v>121</v>
      </c>
      <c r="E1098" s="3">
        <v>2011</v>
      </c>
      <c r="F1098" s="11">
        <v>4.5</v>
      </c>
      <c r="G1098" s="12">
        <v>213</v>
      </c>
      <c r="H1098" s="5">
        <v>116</v>
      </c>
      <c r="I1098" s="1" t="s">
        <v>10</v>
      </c>
      <c r="J1098" s="3">
        <v>5</v>
      </c>
      <c r="K1098" s="3">
        <v>3</v>
      </c>
    </row>
    <row r="1099" spans="2:11" ht="20.5" customHeight="1" x14ac:dyDescent="0.35">
      <c r="B1099" s="1" t="s">
        <v>9</v>
      </c>
      <c r="C1099" s="1" t="s">
        <v>55</v>
      </c>
      <c r="D1099" s="1" t="s">
        <v>57</v>
      </c>
      <c r="E1099" s="3">
        <v>2016</v>
      </c>
      <c r="F1099" s="11">
        <v>4.7</v>
      </c>
      <c r="G1099" s="12">
        <v>291</v>
      </c>
      <c r="H1099" s="5">
        <v>116.54</v>
      </c>
      <c r="I1099" s="1" t="s">
        <v>10</v>
      </c>
      <c r="J1099" s="3">
        <v>5</v>
      </c>
      <c r="K1099" s="3">
        <v>3</v>
      </c>
    </row>
    <row r="1100" spans="2:11" ht="20.5" customHeight="1" x14ac:dyDescent="0.35">
      <c r="B1100" s="1" t="s">
        <v>9</v>
      </c>
      <c r="C1100" s="1" t="s">
        <v>27</v>
      </c>
      <c r="D1100" s="1" t="s">
        <v>132</v>
      </c>
      <c r="E1100" s="3">
        <v>2019</v>
      </c>
      <c r="F1100" s="11">
        <v>4.5</v>
      </c>
      <c r="G1100" s="12">
        <v>201</v>
      </c>
      <c r="H1100" s="5">
        <v>118.5</v>
      </c>
      <c r="I1100" s="1" t="s">
        <v>10</v>
      </c>
      <c r="J1100" s="3">
        <v>5</v>
      </c>
      <c r="K1100" s="3">
        <v>3</v>
      </c>
    </row>
    <row r="1101" spans="2:11" ht="20.5" customHeight="1" x14ac:dyDescent="0.35">
      <c r="B1101" s="1" t="s">
        <v>9</v>
      </c>
      <c r="C1101" s="1" t="s">
        <v>707</v>
      </c>
      <c r="D1101" s="1" t="s">
        <v>1</v>
      </c>
      <c r="E1101" s="3">
        <v>2016</v>
      </c>
      <c r="F1101" s="11">
        <v>4.4000000000000004</v>
      </c>
      <c r="G1101" s="12">
        <v>52</v>
      </c>
      <c r="H1101" s="5">
        <v>119</v>
      </c>
      <c r="I1101" s="1" t="s">
        <v>10</v>
      </c>
      <c r="J1101" s="3">
        <v>5</v>
      </c>
      <c r="K1101" s="3">
        <v>3</v>
      </c>
    </row>
    <row r="1102" spans="2:11" ht="20.5" customHeight="1" x14ac:dyDescent="0.35">
      <c r="B1102" s="1" t="s">
        <v>9</v>
      </c>
      <c r="C1102" s="1" t="s">
        <v>55</v>
      </c>
      <c r="D1102" s="1" t="s">
        <v>57</v>
      </c>
      <c r="E1102" s="3">
        <v>2014</v>
      </c>
      <c r="F1102" s="11">
        <v>4.5999999999999996</v>
      </c>
      <c r="G1102" s="12">
        <v>186</v>
      </c>
      <c r="H1102" s="5">
        <v>119</v>
      </c>
      <c r="I1102" s="1" t="s">
        <v>10</v>
      </c>
      <c r="J1102" s="3">
        <v>5</v>
      </c>
      <c r="K1102" s="3">
        <v>3</v>
      </c>
    </row>
    <row r="1103" spans="2:11" ht="20.5" customHeight="1" x14ac:dyDescent="0.35">
      <c r="B1103" s="1" t="s">
        <v>9</v>
      </c>
      <c r="C1103" s="1" t="s">
        <v>55</v>
      </c>
      <c r="D1103" s="1" t="s">
        <v>57</v>
      </c>
      <c r="E1103" s="3">
        <v>2018</v>
      </c>
      <c r="F1103" s="11">
        <v>4.4000000000000004</v>
      </c>
      <c r="G1103" s="12">
        <v>39</v>
      </c>
      <c r="H1103" s="5">
        <v>119.35</v>
      </c>
      <c r="I1103" s="1" t="s">
        <v>10</v>
      </c>
      <c r="J1103" s="3">
        <v>5</v>
      </c>
      <c r="K1103" s="3">
        <v>3</v>
      </c>
    </row>
    <row r="1104" spans="2:11" ht="20.5" customHeight="1" x14ac:dyDescent="0.35">
      <c r="B1104" s="1" t="s">
        <v>9</v>
      </c>
      <c r="C1104" s="1" t="s">
        <v>129</v>
      </c>
      <c r="D1104" s="1" t="s">
        <v>9</v>
      </c>
      <c r="E1104" s="3">
        <v>2006</v>
      </c>
      <c r="F1104" s="11">
        <v>4.4000000000000004</v>
      </c>
      <c r="G1104" s="12">
        <v>1514</v>
      </c>
      <c r="H1104" s="5">
        <v>119.7</v>
      </c>
      <c r="I1104" s="1" t="s">
        <v>10</v>
      </c>
      <c r="J1104" s="3">
        <v>5</v>
      </c>
      <c r="K1104" s="3">
        <v>3</v>
      </c>
    </row>
    <row r="1105" spans="2:11" ht="20.5" customHeight="1" x14ac:dyDescent="0.35">
      <c r="B1105" s="1" t="s">
        <v>9</v>
      </c>
      <c r="C1105" s="1" t="s">
        <v>38</v>
      </c>
      <c r="D1105" s="1" t="s">
        <v>121</v>
      </c>
      <c r="E1105" s="3">
        <v>2001</v>
      </c>
      <c r="F1105" s="11">
        <v>4.3</v>
      </c>
      <c r="G1105" s="12">
        <v>50</v>
      </c>
      <c r="H1105" s="5">
        <v>121.5</v>
      </c>
      <c r="I1105" s="1" t="s">
        <v>10</v>
      </c>
      <c r="J1105" s="3">
        <v>5</v>
      </c>
      <c r="K1105" s="3">
        <v>3</v>
      </c>
    </row>
    <row r="1106" spans="2:11" ht="20.5" customHeight="1" x14ac:dyDescent="0.35">
      <c r="B1106" s="1" t="s">
        <v>9</v>
      </c>
      <c r="C1106" s="1" t="s">
        <v>55</v>
      </c>
      <c r="D1106" s="1" t="s">
        <v>57</v>
      </c>
      <c r="E1106" s="3">
        <v>2011</v>
      </c>
      <c r="F1106" s="11">
        <v>4.5999999999999996</v>
      </c>
      <c r="G1106" s="12">
        <v>693</v>
      </c>
      <c r="H1106" s="5">
        <v>125</v>
      </c>
      <c r="I1106" s="1" t="s">
        <v>10</v>
      </c>
      <c r="J1106" s="3">
        <v>5</v>
      </c>
      <c r="K1106" s="3">
        <v>3</v>
      </c>
    </row>
    <row r="1107" spans="2:11" ht="20.5" customHeight="1" x14ac:dyDescent="0.35">
      <c r="B1107" s="1" t="s">
        <v>9</v>
      </c>
      <c r="C1107" s="1" t="s">
        <v>27</v>
      </c>
      <c r="D1107" s="1" t="s">
        <v>132</v>
      </c>
      <c r="E1107" s="3">
        <v>2008</v>
      </c>
      <c r="F1107" s="11">
        <v>4.4000000000000004</v>
      </c>
      <c r="G1107" s="12">
        <v>1047</v>
      </c>
      <c r="H1107" s="5">
        <v>125</v>
      </c>
      <c r="I1107" s="1" t="s">
        <v>10</v>
      </c>
      <c r="J1107" s="3">
        <v>5</v>
      </c>
      <c r="K1107" s="3">
        <v>3</v>
      </c>
    </row>
    <row r="1108" spans="2:11" ht="20.5" customHeight="1" x14ac:dyDescent="0.35">
      <c r="B1108" s="1" t="s">
        <v>9</v>
      </c>
      <c r="C1108" s="1" t="s">
        <v>27</v>
      </c>
      <c r="D1108" s="1" t="s">
        <v>132</v>
      </c>
      <c r="E1108" s="3">
        <v>2015</v>
      </c>
      <c r="F1108" s="11">
        <v>4.5</v>
      </c>
      <c r="G1108" s="12">
        <v>2530</v>
      </c>
      <c r="H1108" s="5">
        <v>125</v>
      </c>
      <c r="I1108" s="1" t="s">
        <v>10</v>
      </c>
      <c r="J1108" s="3">
        <v>5</v>
      </c>
      <c r="K1108" s="3">
        <v>3</v>
      </c>
    </row>
    <row r="1109" spans="2:11" ht="20.5" customHeight="1" x14ac:dyDescent="0.35">
      <c r="B1109" s="1" t="s">
        <v>9</v>
      </c>
      <c r="C1109" s="1" t="s">
        <v>27</v>
      </c>
      <c r="D1109" s="1" t="s">
        <v>132</v>
      </c>
      <c r="E1109" s="3">
        <v>2010</v>
      </c>
      <c r="F1109" s="11">
        <v>4.5</v>
      </c>
      <c r="G1109" s="12">
        <v>2551</v>
      </c>
      <c r="H1109" s="5">
        <v>125</v>
      </c>
      <c r="I1109" s="1" t="s">
        <v>10</v>
      </c>
      <c r="J1109" s="3">
        <v>5</v>
      </c>
      <c r="K1109" s="3">
        <v>3</v>
      </c>
    </row>
    <row r="1110" spans="2:11" ht="20.5" customHeight="1" x14ac:dyDescent="0.35">
      <c r="B1110" s="1" t="s">
        <v>9</v>
      </c>
      <c r="C1110" s="1" t="s">
        <v>27</v>
      </c>
      <c r="D1110" s="1" t="s">
        <v>132</v>
      </c>
      <c r="E1110" s="3">
        <v>2014</v>
      </c>
      <c r="F1110" s="11">
        <v>4.5</v>
      </c>
      <c r="G1110" s="12">
        <v>2710</v>
      </c>
      <c r="H1110" s="5">
        <v>125</v>
      </c>
      <c r="I1110" s="1" t="s">
        <v>10</v>
      </c>
      <c r="J1110" s="3">
        <v>5</v>
      </c>
      <c r="K1110" s="3">
        <v>3</v>
      </c>
    </row>
    <row r="1111" spans="2:11" ht="20.5" customHeight="1" x14ac:dyDescent="0.35">
      <c r="B1111" s="1" t="s">
        <v>9</v>
      </c>
      <c r="C1111" s="1" t="s">
        <v>27</v>
      </c>
      <c r="D1111" s="1" t="s">
        <v>132</v>
      </c>
      <c r="E1111" s="3">
        <v>2018</v>
      </c>
      <c r="F1111" s="11">
        <v>4.5999999999999996</v>
      </c>
      <c r="G1111" s="12">
        <v>1363</v>
      </c>
      <c r="H1111" s="5">
        <v>129.94999999999999</v>
      </c>
      <c r="I1111" s="1" t="s">
        <v>10</v>
      </c>
      <c r="J1111" s="3">
        <v>5</v>
      </c>
      <c r="K1111" s="3">
        <v>3</v>
      </c>
    </row>
    <row r="1112" spans="2:11" ht="20.5" customHeight="1" x14ac:dyDescent="0.35">
      <c r="B1112" s="1" t="s">
        <v>9</v>
      </c>
      <c r="C1112" s="1" t="s">
        <v>70</v>
      </c>
      <c r="D1112" s="1" t="s">
        <v>71</v>
      </c>
      <c r="E1112" s="3">
        <v>2016</v>
      </c>
      <c r="F1112" s="11">
        <v>4.7</v>
      </c>
      <c r="G1112" s="12">
        <v>59</v>
      </c>
      <c r="H1112" s="5">
        <v>134.26</v>
      </c>
      <c r="I1112" s="1" t="s">
        <v>10</v>
      </c>
      <c r="J1112" s="3">
        <v>5</v>
      </c>
      <c r="K1112" s="3">
        <v>3</v>
      </c>
    </row>
    <row r="1113" spans="2:11" ht="20.5" customHeight="1" x14ac:dyDescent="0.35">
      <c r="B1113" s="1" t="s">
        <v>9</v>
      </c>
      <c r="C1113" s="1" t="s">
        <v>7</v>
      </c>
      <c r="D1113" s="1" t="s">
        <v>49</v>
      </c>
      <c r="E1113" s="3">
        <v>2017</v>
      </c>
      <c r="F1113" s="11">
        <v>4.7</v>
      </c>
      <c r="G1113" s="12">
        <v>133</v>
      </c>
      <c r="H1113" s="6">
        <v>134.88999999999999</v>
      </c>
      <c r="I1113" s="1" t="s">
        <v>10</v>
      </c>
      <c r="J1113" s="3">
        <v>5</v>
      </c>
      <c r="K1113" s="3">
        <v>3</v>
      </c>
    </row>
    <row r="1114" spans="2:11" ht="20.5" customHeight="1" x14ac:dyDescent="0.35">
      <c r="B1114" s="1" t="s">
        <v>9</v>
      </c>
      <c r="C1114" s="1" t="s">
        <v>70</v>
      </c>
      <c r="D1114" s="1" t="s">
        <v>71</v>
      </c>
      <c r="E1114" s="3">
        <v>2011</v>
      </c>
      <c r="F1114" s="11">
        <v>4.5999999999999996</v>
      </c>
      <c r="G1114" s="12">
        <v>93</v>
      </c>
      <c r="H1114" s="5">
        <v>135</v>
      </c>
      <c r="I1114" s="1" t="s">
        <v>10</v>
      </c>
      <c r="J1114" s="3">
        <v>5</v>
      </c>
      <c r="K1114" s="3">
        <v>3</v>
      </c>
    </row>
    <row r="1115" spans="2:11" ht="20.5" customHeight="1" x14ac:dyDescent="0.35">
      <c r="B1115" s="1" t="s">
        <v>9</v>
      </c>
      <c r="C1115" s="1" t="s">
        <v>7</v>
      </c>
      <c r="D1115" s="1" t="s">
        <v>49</v>
      </c>
      <c r="E1115" s="3">
        <v>2013</v>
      </c>
      <c r="F1115" s="11">
        <v>4.5999999999999996</v>
      </c>
      <c r="G1115" s="12">
        <v>4747</v>
      </c>
      <c r="H1115" s="5">
        <v>135</v>
      </c>
      <c r="I1115" s="1" t="s">
        <v>10</v>
      </c>
      <c r="J1115" s="3">
        <v>5</v>
      </c>
      <c r="K1115" s="3">
        <v>3</v>
      </c>
    </row>
    <row r="1116" spans="2:11" ht="20.5" customHeight="1" x14ac:dyDescent="0.35">
      <c r="B1116" s="1" t="s">
        <v>9</v>
      </c>
      <c r="C1116" s="1" t="s">
        <v>386</v>
      </c>
      <c r="D1116" s="1" t="s">
        <v>387</v>
      </c>
      <c r="E1116" s="3">
        <v>2009</v>
      </c>
      <c r="F1116" s="11">
        <v>4.3</v>
      </c>
      <c r="G1116" s="12">
        <v>107</v>
      </c>
      <c r="H1116" s="5">
        <v>135.94999999999999</v>
      </c>
      <c r="I1116" s="1" t="s">
        <v>10</v>
      </c>
      <c r="J1116" s="3">
        <v>5</v>
      </c>
      <c r="K1116" s="3">
        <v>3</v>
      </c>
    </row>
    <row r="1117" spans="2:11" ht="20.5" customHeight="1" x14ac:dyDescent="0.35">
      <c r="B1117" s="1" t="s">
        <v>9</v>
      </c>
      <c r="C1117" s="1" t="s">
        <v>313</v>
      </c>
      <c r="D1117" s="1" t="s">
        <v>120</v>
      </c>
      <c r="E1117" s="3">
        <v>1994</v>
      </c>
      <c r="F1117" s="11">
        <v>4.4000000000000004</v>
      </c>
      <c r="G1117" s="12">
        <v>34</v>
      </c>
      <c r="H1117" s="5">
        <v>138</v>
      </c>
      <c r="I1117" s="1" t="s">
        <v>10</v>
      </c>
      <c r="J1117" s="3">
        <v>5</v>
      </c>
      <c r="K1117" s="3">
        <v>3</v>
      </c>
    </row>
    <row r="1118" spans="2:11" ht="20.5" customHeight="1" x14ac:dyDescent="0.35">
      <c r="B1118" s="1" t="s">
        <v>9</v>
      </c>
      <c r="C1118" s="1" t="s">
        <v>129</v>
      </c>
      <c r="D1118" s="1" t="s">
        <v>9</v>
      </c>
      <c r="E1118" s="3">
        <v>1996</v>
      </c>
      <c r="F1118" s="11">
        <v>4.4000000000000004</v>
      </c>
      <c r="G1118" s="12">
        <v>259</v>
      </c>
      <c r="H1118" s="5">
        <v>141</v>
      </c>
      <c r="I1118" s="1" t="s">
        <v>10</v>
      </c>
      <c r="J1118" s="3">
        <v>5</v>
      </c>
      <c r="K1118" s="3">
        <v>3</v>
      </c>
    </row>
    <row r="1119" spans="2:11" ht="20.5" customHeight="1" x14ac:dyDescent="0.35">
      <c r="B1119" s="1" t="s">
        <v>9</v>
      </c>
      <c r="C1119" s="1" t="s">
        <v>386</v>
      </c>
      <c r="D1119" s="1" t="s">
        <v>387</v>
      </c>
      <c r="E1119" s="3">
        <v>2015</v>
      </c>
      <c r="F1119" s="11">
        <v>4.5</v>
      </c>
      <c r="G1119" s="12">
        <v>37</v>
      </c>
      <c r="H1119" s="5">
        <v>143.38</v>
      </c>
      <c r="I1119" s="1" t="s">
        <v>10</v>
      </c>
      <c r="J1119" s="3">
        <v>5</v>
      </c>
      <c r="K1119" s="3">
        <v>3</v>
      </c>
    </row>
    <row r="1120" spans="2:11" ht="20.5" customHeight="1" x14ac:dyDescent="0.35">
      <c r="B1120" s="1" t="s">
        <v>9</v>
      </c>
      <c r="C1120" s="1" t="s">
        <v>605</v>
      </c>
      <c r="D1120" s="1" t="s">
        <v>1</v>
      </c>
      <c r="E1120" s="3">
        <v>2017</v>
      </c>
      <c r="F1120" s="11">
        <v>4.3</v>
      </c>
      <c r="G1120" s="12">
        <v>89</v>
      </c>
      <c r="H1120" s="5">
        <v>145</v>
      </c>
      <c r="I1120" s="1" t="s">
        <v>10</v>
      </c>
      <c r="J1120" s="3">
        <v>5</v>
      </c>
      <c r="K1120" s="3">
        <v>3</v>
      </c>
    </row>
    <row r="1121" spans="2:11" ht="20.5" customHeight="1" x14ac:dyDescent="0.35">
      <c r="B1121" s="1" t="s">
        <v>9</v>
      </c>
      <c r="C1121" s="1" t="s">
        <v>313</v>
      </c>
      <c r="D1121" s="1" t="s">
        <v>120</v>
      </c>
      <c r="E1121" s="3">
        <v>1995</v>
      </c>
      <c r="F1121" s="11">
        <v>4.3</v>
      </c>
      <c r="G1121" s="12">
        <v>142</v>
      </c>
      <c r="H1121" s="5">
        <v>146.05000000000001</v>
      </c>
      <c r="I1121" s="1" t="s">
        <v>10</v>
      </c>
      <c r="J1121" s="3">
        <v>5</v>
      </c>
      <c r="K1121" s="3">
        <v>3</v>
      </c>
    </row>
    <row r="1122" spans="2:11" ht="20.5" customHeight="1" x14ac:dyDescent="0.35">
      <c r="B1122" s="1" t="s">
        <v>9</v>
      </c>
      <c r="C1122" s="1" t="s">
        <v>70</v>
      </c>
      <c r="D1122" s="1" t="s">
        <v>71</v>
      </c>
      <c r="E1122" s="3">
        <v>2015</v>
      </c>
      <c r="F1122" s="11">
        <v>4.5</v>
      </c>
      <c r="G1122" s="12">
        <v>113</v>
      </c>
      <c r="H1122" s="5">
        <v>148.38999999999999</v>
      </c>
      <c r="I1122" s="1" t="s">
        <v>10</v>
      </c>
      <c r="J1122" s="3">
        <v>5</v>
      </c>
      <c r="K1122" s="3">
        <v>3</v>
      </c>
    </row>
    <row r="1123" spans="2:11" ht="20.5" customHeight="1" x14ac:dyDescent="0.35">
      <c r="B1123" s="1" t="s">
        <v>9</v>
      </c>
      <c r="C1123" s="1" t="s">
        <v>70</v>
      </c>
      <c r="D1123" s="1" t="s">
        <v>71</v>
      </c>
      <c r="E1123" s="3">
        <v>2009</v>
      </c>
      <c r="F1123" s="11">
        <v>4.7</v>
      </c>
      <c r="G1123" s="12">
        <v>134</v>
      </c>
      <c r="H1123" s="5">
        <v>154</v>
      </c>
      <c r="I1123" s="1" t="s">
        <v>10</v>
      </c>
      <c r="J1123" s="3">
        <v>5</v>
      </c>
      <c r="K1123" s="3">
        <v>3</v>
      </c>
    </row>
    <row r="1124" spans="2:11" ht="20.5" customHeight="1" x14ac:dyDescent="0.35">
      <c r="B1124" s="1" t="s">
        <v>9</v>
      </c>
      <c r="C1124" s="1" t="s">
        <v>386</v>
      </c>
      <c r="D1124" s="1" t="s">
        <v>387</v>
      </c>
      <c r="E1124" s="3">
        <v>2011</v>
      </c>
      <c r="F1124" s="11">
        <v>4.5</v>
      </c>
      <c r="G1124" s="12">
        <v>69</v>
      </c>
      <c r="H1124" s="5">
        <v>154.5</v>
      </c>
      <c r="I1124" s="1" t="s">
        <v>10</v>
      </c>
      <c r="J1124" s="3">
        <v>5</v>
      </c>
      <c r="K1124" s="3">
        <v>3</v>
      </c>
    </row>
    <row r="1125" spans="2:11" ht="20.5" customHeight="1" x14ac:dyDescent="0.35">
      <c r="B1125" s="1" t="s">
        <v>9</v>
      </c>
      <c r="C1125" s="1" t="s">
        <v>434</v>
      </c>
      <c r="D1125" s="1" t="s">
        <v>435</v>
      </c>
      <c r="E1125" s="3">
        <v>2011</v>
      </c>
      <c r="F1125" s="11">
        <v>4.5</v>
      </c>
      <c r="G1125" s="12">
        <v>35</v>
      </c>
      <c r="H1125" s="5">
        <v>157</v>
      </c>
      <c r="I1125" s="1" t="s">
        <v>10</v>
      </c>
      <c r="J1125" s="3">
        <v>5</v>
      </c>
      <c r="K1125" s="3">
        <v>3</v>
      </c>
    </row>
    <row r="1126" spans="2:11" ht="20.5" customHeight="1" x14ac:dyDescent="0.35">
      <c r="B1126" s="1" t="s">
        <v>9</v>
      </c>
      <c r="C1126" s="1" t="s">
        <v>154</v>
      </c>
      <c r="D1126" s="1" t="s">
        <v>166</v>
      </c>
      <c r="E1126" s="3">
        <v>2004</v>
      </c>
      <c r="F1126" s="11">
        <v>4.5999999999999996</v>
      </c>
      <c r="G1126" s="12">
        <v>105</v>
      </c>
      <c r="H1126" s="5">
        <v>157.4</v>
      </c>
      <c r="I1126" s="1" t="s">
        <v>10</v>
      </c>
      <c r="J1126" s="3">
        <v>5</v>
      </c>
      <c r="K1126" s="3">
        <v>3</v>
      </c>
    </row>
    <row r="1127" spans="2:11" ht="20.5" customHeight="1" x14ac:dyDescent="0.35">
      <c r="B1127" s="1" t="s">
        <v>9</v>
      </c>
      <c r="C1127" s="1" t="s">
        <v>129</v>
      </c>
      <c r="D1127" s="1" t="s">
        <v>9</v>
      </c>
      <c r="E1127" s="3">
        <v>2003</v>
      </c>
      <c r="F1127" s="11">
        <v>4.5</v>
      </c>
      <c r="G1127" s="12">
        <v>1236</v>
      </c>
      <c r="H1127" s="5">
        <v>164</v>
      </c>
      <c r="I1127" s="1" t="s">
        <v>10</v>
      </c>
      <c r="J1127" s="3">
        <v>5</v>
      </c>
      <c r="K1127" s="3">
        <v>3</v>
      </c>
    </row>
    <row r="1128" spans="2:11" ht="20.5" customHeight="1" x14ac:dyDescent="0.35">
      <c r="B1128" s="1" t="s">
        <v>9</v>
      </c>
      <c r="C1128" s="1" t="s">
        <v>343</v>
      </c>
      <c r="D1128" s="1" t="s">
        <v>344</v>
      </c>
      <c r="E1128" s="3">
        <v>2018</v>
      </c>
      <c r="F1128" s="11">
        <v>4.5</v>
      </c>
      <c r="G1128" s="12">
        <v>117</v>
      </c>
      <c r="H1128" s="5">
        <v>165</v>
      </c>
      <c r="I1128" s="1" t="s">
        <v>10</v>
      </c>
      <c r="J1128" s="3">
        <v>5</v>
      </c>
      <c r="K1128" s="3">
        <v>3</v>
      </c>
    </row>
    <row r="1129" spans="2:11" ht="20.5" customHeight="1" x14ac:dyDescent="0.35">
      <c r="B1129" s="1" t="s">
        <v>9</v>
      </c>
      <c r="C1129" s="1" t="s">
        <v>11</v>
      </c>
      <c r="D1129" s="1" t="s">
        <v>17</v>
      </c>
      <c r="E1129" s="3">
        <v>2015</v>
      </c>
      <c r="F1129" s="11">
        <v>4.8</v>
      </c>
      <c r="G1129" s="12">
        <v>372</v>
      </c>
      <c r="H1129" s="5">
        <v>166.18</v>
      </c>
      <c r="I1129" s="1" t="s">
        <v>10</v>
      </c>
      <c r="J1129" s="3">
        <v>5</v>
      </c>
      <c r="K1129" s="3">
        <v>3</v>
      </c>
    </row>
    <row r="1130" spans="2:11" ht="20.5" customHeight="1" x14ac:dyDescent="0.35">
      <c r="B1130" s="1" t="s">
        <v>9</v>
      </c>
      <c r="C1130" s="1" t="s">
        <v>129</v>
      </c>
      <c r="D1130" s="1" t="s">
        <v>9</v>
      </c>
      <c r="E1130" s="3">
        <v>2005</v>
      </c>
      <c r="F1130" s="11">
        <v>4.4000000000000004</v>
      </c>
      <c r="G1130" s="12">
        <v>1166</v>
      </c>
      <c r="H1130" s="5">
        <v>169</v>
      </c>
      <c r="I1130" s="1" t="s">
        <v>10</v>
      </c>
      <c r="J1130" s="3">
        <v>5</v>
      </c>
      <c r="K1130" s="3">
        <v>3</v>
      </c>
    </row>
    <row r="1131" spans="2:11" ht="20.5" customHeight="1" x14ac:dyDescent="0.35">
      <c r="B1131" s="1" t="s">
        <v>9</v>
      </c>
      <c r="C1131" s="1" t="s">
        <v>130</v>
      </c>
      <c r="D1131" s="1" t="s">
        <v>131</v>
      </c>
      <c r="E1131" s="3">
        <v>2015</v>
      </c>
      <c r="F1131" s="11">
        <v>4.5</v>
      </c>
      <c r="G1131" s="12">
        <v>2858</v>
      </c>
      <c r="H1131" s="5">
        <v>172.5</v>
      </c>
      <c r="I1131" s="1" t="s">
        <v>10</v>
      </c>
      <c r="J1131" s="3">
        <v>5</v>
      </c>
      <c r="K1131" s="3">
        <v>3</v>
      </c>
    </row>
    <row r="1132" spans="2:11" ht="20.5" customHeight="1" x14ac:dyDescent="0.35">
      <c r="B1132" s="1" t="s">
        <v>9</v>
      </c>
      <c r="C1132" s="1" t="s">
        <v>55</v>
      </c>
      <c r="D1132" s="1" t="s">
        <v>56</v>
      </c>
      <c r="E1132" s="3">
        <v>2011</v>
      </c>
      <c r="F1132" s="11">
        <v>4.5</v>
      </c>
      <c r="G1132" s="12">
        <v>719</v>
      </c>
      <c r="H1132" s="5">
        <v>173.95</v>
      </c>
      <c r="I1132" s="1" t="s">
        <v>10</v>
      </c>
      <c r="J1132" s="3">
        <v>5</v>
      </c>
      <c r="K1132" s="3">
        <v>3</v>
      </c>
    </row>
    <row r="1133" spans="2:11" ht="20.5" customHeight="1" x14ac:dyDescent="0.35">
      <c r="B1133" s="1" t="s">
        <v>9</v>
      </c>
      <c r="C1133" s="1" t="s">
        <v>7</v>
      </c>
      <c r="D1133" s="1" t="s">
        <v>49</v>
      </c>
      <c r="E1133" s="3">
        <v>2014</v>
      </c>
      <c r="F1133" s="11">
        <v>4.7</v>
      </c>
      <c r="G1133" s="12">
        <v>4350</v>
      </c>
      <c r="H1133" s="5">
        <v>175.5</v>
      </c>
      <c r="I1133" s="1" t="s">
        <v>10</v>
      </c>
      <c r="J1133" s="3">
        <v>5</v>
      </c>
      <c r="K1133" s="3">
        <v>3</v>
      </c>
    </row>
    <row r="1134" spans="2:11" ht="20.5" customHeight="1" x14ac:dyDescent="0.35">
      <c r="B1134" s="1" t="s">
        <v>9</v>
      </c>
      <c r="C1134" s="1" t="s">
        <v>7</v>
      </c>
      <c r="D1134" s="1" t="s">
        <v>49</v>
      </c>
      <c r="E1134" s="3">
        <v>2012</v>
      </c>
      <c r="F1134" s="11">
        <v>4.5999999999999996</v>
      </c>
      <c r="G1134" s="12">
        <v>5938</v>
      </c>
      <c r="H1134" s="5">
        <v>177</v>
      </c>
      <c r="I1134" s="1" t="s">
        <v>10</v>
      </c>
      <c r="J1134" s="3">
        <v>5</v>
      </c>
      <c r="K1134" s="3">
        <v>3</v>
      </c>
    </row>
    <row r="1135" spans="2:11" ht="20.5" customHeight="1" x14ac:dyDescent="0.35">
      <c r="B1135" s="1" t="s">
        <v>9</v>
      </c>
      <c r="C1135" s="1" t="s">
        <v>119</v>
      </c>
      <c r="D1135" s="1" t="s">
        <v>120</v>
      </c>
      <c r="E1135" s="3">
        <v>2001</v>
      </c>
      <c r="F1135" s="11">
        <v>4.7</v>
      </c>
      <c r="G1135" s="12">
        <v>31</v>
      </c>
      <c r="H1135" s="5">
        <v>185.15</v>
      </c>
      <c r="I1135" s="1" t="s">
        <v>10</v>
      </c>
      <c r="J1135" s="3">
        <v>5</v>
      </c>
      <c r="K1135" s="3">
        <v>3</v>
      </c>
    </row>
    <row r="1136" spans="2:11" ht="20.5" customHeight="1" x14ac:dyDescent="0.35">
      <c r="B1136" s="1" t="s">
        <v>9</v>
      </c>
      <c r="C1136" s="1" t="s">
        <v>198</v>
      </c>
      <c r="D1136" s="1" t="s">
        <v>199</v>
      </c>
      <c r="E1136" s="3">
        <v>2015</v>
      </c>
      <c r="F1136" s="11">
        <v>4.5999999999999996</v>
      </c>
      <c r="G1136" s="12">
        <v>33</v>
      </c>
      <c r="H1136" s="5">
        <v>185.3</v>
      </c>
      <c r="I1136" s="1" t="s">
        <v>10</v>
      </c>
      <c r="J1136" s="3">
        <v>5</v>
      </c>
      <c r="K1136" s="3">
        <v>3</v>
      </c>
    </row>
    <row r="1137" spans="2:11" ht="20.5" customHeight="1" x14ac:dyDescent="0.35">
      <c r="B1137" s="1" t="s">
        <v>9</v>
      </c>
      <c r="C1137" s="1" t="s">
        <v>7</v>
      </c>
      <c r="D1137" s="1" t="s">
        <v>49</v>
      </c>
      <c r="E1137" s="3">
        <v>2008</v>
      </c>
      <c r="F1137" s="11">
        <v>4.5999999999999996</v>
      </c>
      <c r="G1137" s="12">
        <v>5545</v>
      </c>
      <c r="H1137" s="5">
        <v>187.3</v>
      </c>
      <c r="I1137" s="1" t="s">
        <v>10</v>
      </c>
      <c r="J1137" s="3">
        <v>5</v>
      </c>
      <c r="K1137" s="3">
        <v>3</v>
      </c>
    </row>
    <row r="1138" spans="2:11" ht="20.5" customHeight="1" x14ac:dyDescent="0.35">
      <c r="B1138" s="1" t="s">
        <v>9</v>
      </c>
      <c r="C1138" s="1" t="s">
        <v>7</v>
      </c>
      <c r="D1138" s="1" t="s">
        <v>49</v>
      </c>
      <c r="E1138" s="3">
        <v>2015</v>
      </c>
      <c r="F1138" s="11">
        <v>4.7</v>
      </c>
      <c r="G1138" s="12">
        <v>2826</v>
      </c>
      <c r="H1138" s="5">
        <v>189</v>
      </c>
      <c r="I1138" s="1" t="s">
        <v>10</v>
      </c>
      <c r="J1138" s="3">
        <v>5</v>
      </c>
      <c r="K1138" s="3">
        <v>3</v>
      </c>
    </row>
    <row r="1139" spans="2:11" ht="20.5" customHeight="1" x14ac:dyDescent="0.35">
      <c r="B1139" s="1" t="s">
        <v>9</v>
      </c>
      <c r="C1139" s="1" t="s">
        <v>129</v>
      </c>
      <c r="D1139" s="1" t="s">
        <v>9</v>
      </c>
      <c r="E1139" s="3">
        <v>2001</v>
      </c>
      <c r="F1139" s="11">
        <v>4.4000000000000004</v>
      </c>
      <c r="G1139" s="12">
        <v>681</v>
      </c>
      <c r="H1139" s="5">
        <v>190</v>
      </c>
      <c r="I1139" s="1" t="s">
        <v>10</v>
      </c>
      <c r="J1139" s="3">
        <v>5</v>
      </c>
      <c r="K1139" s="3">
        <v>3</v>
      </c>
    </row>
    <row r="1140" spans="2:11" ht="20.5" customHeight="1" x14ac:dyDescent="0.35">
      <c r="B1140" s="1" t="s">
        <v>9</v>
      </c>
      <c r="C1140" s="1" t="s">
        <v>129</v>
      </c>
      <c r="D1140" s="1" t="s">
        <v>9</v>
      </c>
      <c r="E1140" s="3">
        <v>1995</v>
      </c>
      <c r="F1140" s="11">
        <v>4.5</v>
      </c>
      <c r="G1140" s="12">
        <v>226</v>
      </c>
      <c r="H1140" s="5">
        <v>193</v>
      </c>
      <c r="I1140" s="1" t="s">
        <v>10</v>
      </c>
      <c r="J1140" s="3">
        <v>5</v>
      </c>
      <c r="K1140" s="3">
        <v>3</v>
      </c>
    </row>
    <row r="1141" spans="2:11" ht="20.5" customHeight="1" x14ac:dyDescent="0.35">
      <c r="B1141" s="1" t="s">
        <v>9</v>
      </c>
      <c r="C1141" s="1" t="s">
        <v>7</v>
      </c>
      <c r="D1141" s="1" t="s">
        <v>49</v>
      </c>
      <c r="E1141" s="3">
        <v>2006</v>
      </c>
      <c r="F1141" s="11">
        <v>4.7</v>
      </c>
      <c r="G1141" s="12">
        <v>3929</v>
      </c>
      <c r="H1141" s="5">
        <v>194</v>
      </c>
      <c r="I1141" s="1" t="s">
        <v>10</v>
      </c>
      <c r="J1141" s="3">
        <v>5</v>
      </c>
      <c r="K1141" s="3">
        <v>3</v>
      </c>
    </row>
    <row r="1142" spans="2:11" ht="20.5" customHeight="1" x14ac:dyDescent="0.35">
      <c r="B1142" s="1" t="s">
        <v>9</v>
      </c>
      <c r="C1142" s="1" t="s">
        <v>7</v>
      </c>
      <c r="D1142" s="1" t="s">
        <v>49</v>
      </c>
      <c r="E1142" s="3">
        <v>1975</v>
      </c>
      <c r="F1142" s="11">
        <v>4.5</v>
      </c>
      <c r="G1142" s="12">
        <v>31</v>
      </c>
      <c r="H1142" s="5">
        <v>195</v>
      </c>
      <c r="I1142" s="1" t="s">
        <v>10</v>
      </c>
      <c r="J1142" s="3">
        <v>5</v>
      </c>
      <c r="K1142" s="3">
        <v>3</v>
      </c>
    </row>
    <row r="1143" spans="2:11" ht="20.5" customHeight="1" x14ac:dyDescent="0.35">
      <c r="B1143" s="1" t="s">
        <v>9</v>
      </c>
      <c r="C1143" s="1" t="s">
        <v>7</v>
      </c>
      <c r="D1143" s="1" t="s">
        <v>49</v>
      </c>
      <c r="E1143" s="3">
        <v>1976</v>
      </c>
      <c r="F1143" s="11">
        <v>4.5</v>
      </c>
      <c r="G1143" s="12">
        <v>37</v>
      </c>
      <c r="H1143" s="5">
        <v>195</v>
      </c>
      <c r="I1143" s="1" t="s">
        <v>10</v>
      </c>
      <c r="J1143" s="3">
        <v>5</v>
      </c>
      <c r="K1143" s="3">
        <v>3</v>
      </c>
    </row>
    <row r="1144" spans="2:11" ht="20.5" customHeight="1" x14ac:dyDescent="0.35">
      <c r="B1144" s="1" t="s">
        <v>9</v>
      </c>
      <c r="C1144" s="1" t="s">
        <v>7</v>
      </c>
      <c r="D1144" s="1" t="s">
        <v>49</v>
      </c>
      <c r="E1144" s="3">
        <v>1979</v>
      </c>
      <c r="F1144" s="11">
        <v>4.5999999999999996</v>
      </c>
      <c r="G1144" s="12">
        <v>46</v>
      </c>
      <c r="H1144" s="5">
        <v>195</v>
      </c>
      <c r="I1144" s="1" t="s">
        <v>10</v>
      </c>
      <c r="J1144" s="3">
        <v>5</v>
      </c>
      <c r="K1144" s="3">
        <v>3</v>
      </c>
    </row>
    <row r="1145" spans="2:11" ht="20.5" customHeight="1" x14ac:dyDescent="0.35">
      <c r="B1145" s="1" t="s">
        <v>9</v>
      </c>
      <c r="C1145" s="1" t="s">
        <v>7</v>
      </c>
      <c r="D1145" s="1" t="s">
        <v>49</v>
      </c>
      <c r="E1145" s="3">
        <v>1980</v>
      </c>
      <c r="F1145" s="11">
        <v>4.5999999999999996</v>
      </c>
      <c r="G1145" s="12">
        <v>84</v>
      </c>
      <c r="H1145" s="5">
        <v>195</v>
      </c>
      <c r="I1145" s="1" t="s">
        <v>10</v>
      </c>
      <c r="J1145" s="3">
        <v>5</v>
      </c>
      <c r="K1145" s="3">
        <v>3</v>
      </c>
    </row>
    <row r="1146" spans="2:11" ht="20.5" customHeight="1" x14ac:dyDescent="0.35">
      <c r="B1146" s="1" t="s">
        <v>9</v>
      </c>
      <c r="C1146" s="1" t="s">
        <v>55</v>
      </c>
      <c r="D1146" s="1" t="s">
        <v>57</v>
      </c>
      <c r="E1146" s="3">
        <v>2007</v>
      </c>
      <c r="F1146" s="11">
        <v>4.4000000000000004</v>
      </c>
      <c r="G1146" s="12">
        <v>172</v>
      </c>
      <c r="H1146" s="5">
        <v>195</v>
      </c>
      <c r="I1146" s="1" t="s">
        <v>10</v>
      </c>
      <c r="J1146" s="3">
        <v>5</v>
      </c>
      <c r="K1146" s="3">
        <v>3</v>
      </c>
    </row>
    <row r="1147" spans="2:11" ht="20.5" customHeight="1" x14ac:dyDescent="0.35">
      <c r="B1147" s="1" t="s">
        <v>9</v>
      </c>
      <c r="C1147" s="1" t="s">
        <v>7</v>
      </c>
      <c r="D1147" s="1" t="s">
        <v>49</v>
      </c>
      <c r="E1147" s="3">
        <v>1992</v>
      </c>
      <c r="F1147" s="11">
        <v>4.5999999999999996</v>
      </c>
      <c r="G1147" s="12">
        <v>176</v>
      </c>
      <c r="H1147" s="5">
        <v>195</v>
      </c>
      <c r="I1147" s="1" t="s">
        <v>10</v>
      </c>
      <c r="J1147" s="3">
        <v>5</v>
      </c>
      <c r="K1147" s="3">
        <v>3</v>
      </c>
    </row>
    <row r="1148" spans="2:11" ht="20.5" customHeight="1" x14ac:dyDescent="0.35">
      <c r="B1148" s="1" t="s">
        <v>9</v>
      </c>
      <c r="C1148" s="1" t="s">
        <v>7</v>
      </c>
      <c r="D1148" s="1" t="s">
        <v>49</v>
      </c>
      <c r="E1148" s="3">
        <v>2007</v>
      </c>
      <c r="F1148" s="11">
        <v>4.5999999999999996</v>
      </c>
      <c r="G1148" s="12">
        <v>5116</v>
      </c>
      <c r="H1148" s="5">
        <v>195.59</v>
      </c>
      <c r="I1148" s="1" t="s">
        <v>10</v>
      </c>
      <c r="J1148" s="3">
        <v>5</v>
      </c>
      <c r="K1148" s="3">
        <v>3</v>
      </c>
    </row>
    <row r="1149" spans="2:11" ht="20.5" customHeight="1" x14ac:dyDescent="0.35">
      <c r="B1149" s="1" t="s">
        <v>9</v>
      </c>
      <c r="C1149" s="1" t="s">
        <v>386</v>
      </c>
      <c r="D1149" s="1" t="s">
        <v>387</v>
      </c>
      <c r="E1149" s="3">
        <v>2013</v>
      </c>
      <c r="F1149" s="11">
        <v>4.3</v>
      </c>
      <c r="G1149" s="12">
        <v>53</v>
      </c>
      <c r="H1149" s="5">
        <v>196.29</v>
      </c>
      <c r="I1149" s="1" t="s">
        <v>10</v>
      </c>
      <c r="J1149" s="3">
        <v>5</v>
      </c>
      <c r="K1149" s="3">
        <v>3</v>
      </c>
    </row>
    <row r="1150" spans="2:11" ht="20.5" customHeight="1" x14ac:dyDescent="0.35">
      <c r="B1150" s="1" t="s">
        <v>9</v>
      </c>
      <c r="C1150" s="1" t="s">
        <v>313</v>
      </c>
      <c r="D1150" s="1" t="s">
        <v>349</v>
      </c>
      <c r="E1150" s="3">
        <v>1996</v>
      </c>
      <c r="F1150" s="11">
        <v>4.5</v>
      </c>
      <c r="G1150" s="12">
        <v>106</v>
      </c>
      <c r="H1150" s="5">
        <v>199.45</v>
      </c>
      <c r="I1150" s="1" t="s">
        <v>10</v>
      </c>
      <c r="J1150" s="3">
        <v>5</v>
      </c>
      <c r="K1150" s="3">
        <v>3</v>
      </c>
    </row>
    <row r="1151" spans="2:11" ht="20.5" customHeight="1" x14ac:dyDescent="0.35">
      <c r="B1151" s="1" t="s">
        <v>9</v>
      </c>
      <c r="C1151" s="1" t="s">
        <v>270</v>
      </c>
      <c r="D1151" s="1" t="s">
        <v>534</v>
      </c>
      <c r="E1151" s="3">
        <v>2010</v>
      </c>
      <c r="F1151" s="11">
        <v>4.4000000000000004</v>
      </c>
      <c r="G1151" s="12">
        <v>305</v>
      </c>
      <c r="H1151" s="5">
        <v>210.5</v>
      </c>
      <c r="I1151" s="1" t="s">
        <v>10</v>
      </c>
      <c r="J1151" s="3">
        <v>5</v>
      </c>
      <c r="K1151" s="3">
        <v>3</v>
      </c>
    </row>
    <row r="1152" spans="2:11" ht="20.5" customHeight="1" x14ac:dyDescent="0.35">
      <c r="B1152" s="1" t="s">
        <v>9</v>
      </c>
      <c r="C1152" s="1" t="s">
        <v>7</v>
      </c>
      <c r="D1152" s="1" t="s">
        <v>49</v>
      </c>
      <c r="E1152" s="3">
        <v>2011</v>
      </c>
      <c r="F1152" s="11">
        <v>4.5999999999999996</v>
      </c>
      <c r="G1152" s="12">
        <v>6803</v>
      </c>
      <c r="H1152" s="5">
        <v>218</v>
      </c>
      <c r="I1152" s="1" t="s">
        <v>10</v>
      </c>
      <c r="J1152" s="3">
        <v>5</v>
      </c>
      <c r="K1152" s="3">
        <v>3</v>
      </c>
    </row>
    <row r="1153" spans="2:11" ht="20.5" customHeight="1" x14ac:dyDescent="0.35">
      <c r="B1153" s="1" t="s">
        <v>9</v>
      </c>
      <c r="C1153" s="1" t="s">
        <v>198</v>
      </c>
      <c r="D1153" s="1" t="s">
        <v>199</v>
      </c>
      <c r="E1153" s="3">
        <v>2014</v>
      </c>
      <c r="F1153" s="11">
        <v>4.5999999999999996</v>
      </c>
      <c r="G1153" s="12">
        <v>58</v>
      </c>
      <c r="H1153" s="5">
        <v>218.9</v>
      </c>
      <c r="I1153" s="1" t="s">
        <v>10</v>
      </c>
      <c r="J1153" s="3">
        <v>5</v>
      </c>
      <c r="K1153" s="3">
        <v>3</v>
      </c>
    </row>
    <row r="1154" spans="2:11" ht="20.5" customHeight="1" x14ac:dyDescent="0.35">
      <c r="B1154" s="1" t="s">
        <v>9</v>
      </c>
      <c r="C1154" s="1" t="s">
        <v>7</v>
      </c>
      <c r="D1154" s="1" t="s">
        <v>49</v>
      </c>
      <c r="E1154" s="3">
        <v>1982</v>
      </c>
      <c r="F1154" s="11">
        <v>4.4000000000000004</v>
      </c>
      <c r="G1154" s="12">
        <v>56</v>
      </c>
      <c r="H1154" s="5">
        <v>225</v>
      </c>
      <c r="I1154" s="1" t="s">
        <v>10</v>
      </c>
      <c r="J1154" s="3">
        <v>5</v>
      </c>
      <c r="K1154" s="3">
        <v>3</v>
      </c>
    </row>
    <row r="1155" spans="2:11" ht="20.5" customHeight="1" x14ac:dyDescent="0.35">
      <c r="B1155" s="1" t="s">
        <v>9</v>
      </c>
      <c r="C1155" s="1" t="s">
        <v>7</v>
      </c>
      <c r="D1155" s="1" t="s">
        <v>49</v>
      </c>
      <c r="E1155" s="3">
        <v>2009</v>
      </c>
      <c r="F1155" s="11">
        <v>4.5999999999999996</v>
      </c>
      <c r="G1155" s="12">
        <v>4685</v>
      </c>
      <c r="H1155" s="5">
        <v>225.2</v>
      </c>
      <c r="I1155" s="1" t="s">
        <v>10</v>
      </c>
      <c r="J1155" s="3">
        <v>5</v>
      </c>
      <c r="K1155" s="3">
        <v>3</v>
      </c>
    </row>
    <row r="1156" spans="2:11" ht="20.5" customHeight="1" x14ac:dyDescent="0.35">
      <c r="B1156" s="1" t="s">
        <v>9</v>
      </c>
      <c r="C1156" s="1" t="s">
        <v>7</v>
      </c>
      <c r="D1156" s="1" t="s">
        <v>49</v>
      </c>
      <c r="E1156" s="3">
        <v>1989</v>
      </c>
      <c r="F1156" s="11">
        <v>4.5999999999999996</v>
      </c>
      <c r="G1156" s="12">
        <v>143</v>
      </c>
      <c r="H1156" s="5">
        <v>228.57</v>
      </c>
      <c r="I1156" s="1" t="s">
        <v>10</v>
      </c>
      <c r="J1156" s="3">
        <v>5</v>
      </c>
      <c r="K1156" s="3">
        <v>3</v>
      </c>
    </row>
    <row r="1157" spans="2:11" ht="20.5" customHeight="1" x14ac:dyDescent="0.35">
      <c r="B1157" s="1" t="s">
        <v>9</v>
      </c>
      <c r="C1157" s="1" t="s">
        <v>7</v>
      </c>
      <c r="D1157" s="1" t="s">
        <v>49</v>
      </c>
      <c r="E1157" s="3">
        <v>1988</v>
      </c>
      <c r="F1157" s="11">
        <v>4.5</v>
      </c>
      <c r="G1157" s="12">
        <v>126</v>
      </c>
      <c r="H1157" s="5">
        <v>228.63</v>
      </c>
      <c r="I1157" s="1" t="s">
        <v>10</v>
      </c>
      <c r="J1157" s="3">
        <v>5</v>
      </c>
      <c r="K1157" s="3">
        <v>3</v>
      </c>
    </row>
    <row r="1158" spans="2:11" ht="20.5" customHeight="1" x14ac:dyDescent="0.35">
      <c r="B1158" s="1" t="s">
        <v>9</v>
      </c>
      <c r="C1158" s="1" t="s">
        <v>7</v>
      </c>
      <c r="D1158" s="1" t="s">
        <v>49</v>
      </c>
      <c r="E1158" s="3">
        <v>2002</v>
      </c>
      <c r="F1158" s="11">
        <v>4.5999999999999996</v>
      </c>
      <c r="G1158" s="12">
        <v>936</v>
      </c>
      <c r="H1158" s="5">
        <v>232</v>
      </c>
      <c r="I1158" s="1" t="s">
        <v>10</v>
      </c>
      <c r="J1158" s="3">
        <v>5</v>
      </c>
      <c r="K1158" s="3">
        <v>3</v>
      </c>
    </row>
    <row r="1159" spans="2:11" ht="20.5" customHeight="1" x14ac:dyDescent="0.35">
      <c r="B1159" s="1" t="s">
        <v>9</v>
      </c>
      <c r="C1159" s="1" t="s">
        <v>7</v>
      </c>
      <c r="D1159" s="1" t="s">
        <v>49</v>
      </c>
      <c r="E1159" s="3">
        <v>2005</v>
      </c>
      <c r="F1159" s="11">
        <v>4.7</v>
      </c>
      <c r="G1159" s="12">
        <v>1892</v>
      </c>
      <c r="H1159" s="5">
        <v>234</v>
      </c>
      <c r="I1159" s="1" t="s">
        <v>10</v>
      </c>
      <c r="J1159" s="3">
        <v>5</v>
      </c>
      <c r="K1159" s="3">
        <v>3</v>
      </c>
    </row>
    <row r="1160" spans="2:11" ht="20.5" customHeight="1" x14ac:dyDescent="0.35">
      <c r="B1160" s="1" t="s">
        <v>9</v>
      </c>
      <c r="C1160" s="1" t="s">
        <v>144</v>
      </c>
      <c r="D1160" s="1" t="s">
        <v>145</v>
      </c>
      <c r="E1160" s="3">
        <v>2010</v>
      </c>
      <c r="F1160" s="11">
        <v>4.5</v>
      </c>
      <c r="G1160" s="12">
        <v>44</v>
      </c>
      <c r="H1160" s="5">
        <v>237</v>
      </c>
      <c r="I1160" s="1" t="s">
        <v>10</v>
      </c>
      <c r="J1160" s="3">
        <v>5</v>
      </c>
      <c r="K1160" s="3">
        <v>3</v>
      </c>
    </row>
    <row r="1161" spans="2:11" ht="20.5" customHeight="1" x14ac:dyDescent="0.35">
      <c r="B1161" s="1" t="s">
        <v>9</v>
      </c>
      <c r="C1161" s="1" t="s">
        <v>7</v>
      </c>
      <c r="D1161" s="1" t="s">
        <v>49</v>
      </c>
      <c r="E1161" s="3">
        <v>2003</v>
      </c>
      <c r="F1161" s="11">
        <v>4.5</v>
      </c>
      <c r="G1161" s="12">
        <v>1346</v>
      </c>
      <c r="H1161" s="5">
        <v>239.2</v>
      </c>
      <c r="I1161" s="1" t="s">
        <v>10</v>
      </c>
      <c r="J1161" s="3">
        <v>5</v>
      </c>
      <c r="K1161" s="3">
        <v>3</v>
      </c>
    </row>
    <row r="1162" spans="2:11" ht="20.5" customHeight="1" x14ac:dyDescent="0.35">
      <c r="B1162" s="1" t="s">
        <v>9</v>
      </c>
      <c r="C1162" s="1" t="s">
        <v>7</v>
      </c>
      <c r="D1162" s="1" t="s">
        <v>49</v>
      </c>
      <c r="E1162" s="3">
        <v>2010</v>
      </c>
      <c r="F1162" s="11">
        <v>4.7</v>
      </c>
      <c r="G1162" s="12">
        <v>5266</v>
      </c>
      <c r="H1162" s="5">
        <v>239.5</v>
      </c>
      <c r="I1162" s="1" t="s">
        <v>10</v>
      </c>
      <c r="J1162" s="3">
        <v>5</v>
      </c>
      <c r="K1162" s="3">
        <v>3</v>
      </c>
    </row>
    <row r="1163" spans="2:11" ht="20.5" customHeight="1" x14ac:dyDescent="0.35">
      <c r="B1163" s="1" t="s">
        <v>9</v>
      </c>
      <c r="C1163" s="1" t="s">
        <v>1189</v>
      </c>
      <c r="D1163" s="1" t="s">
        <v>1190</v>
      </c>
      <c r="E1163" s="3">
        <v>2013</v>
      </c>
      <c r="F1163" s="11">
        <v>4.3</v>
      </c>
      <c r="G1163" s="12">
        <v>36</v>
      </c>
      <c r="H1163" s="5">
        <v>243.8</v>
      </c>
      <c r="I1163" s="1" t="s">
        <v>10</v>
      </c>
      <c r="J1163" s="3">
        <v>5</v>
      </c>
      <c r="K1163" s="3">
        <v>3</v>
      </c>
    </row>
    <row r="1164" spans="2:11" ht="20.5" customHeight="1" x14ac:dyDescent="0.35">
      <c r="B1164" s="1" t="s">
        <v>9</v>
      </c>
      <c r="C1164" s="1" t="s">
        <v>144</v>
      </c>
      <c r="D1164" s="1" t="s">
        <v>145</v>
      </c>
      <c r="E1164" s="3">
        <v>2001</v>
      </c>
      <c r="F1164" s="11">
        <v>4.5999999999999996</v>
      </c>
      <c r="G1164" s="12">
        <v>145</v>
      </c>
      <c r="H1164" s="5">
        <v>245.75</v>
      </c>
      <c r="I1164" s="1" t="s">
        <v>10</v>
      </c>
      <c r="J1164" s="3">
        <v>5</v>
      </c>
      <c r="K1164" s="3">
        <v>3</v>
      </c>
    </row>
    <row r="1165" spans="2:11" ht="20.5" customHeight="1" x14ac:dyDescent="0.35">
      <c r="B1165" s="1" t="s">
        <v>9</v>
      </c>
      <c r="C1165" s="1" t="s">
        <v>7</v>
      </c>
      <c r="D1165" s="1" t="s">
        <v>49</v>
      </c>
      <c r="E1165" s="3">
        <v>1983</v>
      </c>
      <c r="F1165" s="11">
        <v>4.5999999999999996</v>
      </c>
      <c r="G1165" s="12">
        <v>66</v>
      </c>
      <c r="H1165" s="5">
        <v>247.75</v>
      </c>
      <c r="I1165" s="1" t="s">
        <v>10</v>
      </c>
      <c r="J1165" s="3">
        <v>5</v>
      </c>
      <c r="K1165" s="3">
        <v>3</v>
      </c>
    </row>
    <row r="1166" spans="2:11" ht="20.5" customHeight="1" x14ac:dyDescent="0.35">
      <c r="B1166" s="1" t="s">
        <v>9</v>
      </c>
      <c r="C1166" s="1" t="s">
        <v>110</v>
      </c>
      <c r="D1166" s="1" t="s">
        <v>111</v>
      </c>
      <c r="E1166" s="3">
        <v>2012</v>
      </c>
      <c r="F1166" s="11">
        <v>4.7</v>
      </c>
      <c r="G1166" s="12">
        <v>40</v>
      </c>
      <c r="H1166" s="5">
        <v>248</v>
      </c>
      <c r="I1166" s="1" t="s">
        <v>10</v>
      </c>
      <c r="J1166" s="3">
        <v>5</v>
      </c>
      <c r="K1166" s="3">
        <v>3</v>
      </c>
    </row>
    <row r="1167" spans="2:11" ht="20.5" customHeight="1" x14ac:dyDescent="0.35">
      <c r="B1167" s="1" t="s">
        <v>9</v>
      </c>
      <c r="C1167" s="1" t="s">
        <v>7</v>
      </c>
      <c r="D1167" s="1" t="s">
        <v>49</v>
      </c>
      <c r="E1167" s="3">
        <v>2004</v>
      </c>
      <c r="F1167" s="11">
        <v>4.5999999999999996</v>
      </c>
      <c r="G1167" s="12">
        <v>1608</v>
      </c>
      <c r="H1167" s="5">
        <v>249</v>
      </c>
      <c r="I1167" s="1" t="s">
        <v>10</v>
      </c>
      <c r="J1167" s="3">
        <v>5</v>
      </c>
      <c r="K1167" s="3">
        <v>3</v>
      </c>
    </row>
    <row r="1168" spans="2:11" ht="14.5" x14ac:dyDescent="0.35">
      <c r="B1168" s="1" t="s">
        <v>9</v>
      </c>
      <c r="C1168" s="1" t="s">
        <v>7</v>
      </c>
      <c r="D1168" s="1" t="s">
        <v>49</v>
      </c>
      <c r="E1168" s="3">
        <v>1994</v>
      </c>
      <c r="F1168" s="11">
        <v>4.4000000000000004</v>
      </c>
      <c r="G1168" s="12">
        <v>218</v>
      </c>
      <c r="H1168" s="5">
        <v>249.8</v>
      </c>
      <c r="I1168" s="1" t="s">
        <v>10</v>
      </c>
      <c r="J1168" s="3">
        <v>5</v>
      </c>
      <c r="K1168" s="3">
        <v>3</v>
      </c>
    </row>
    <row r="1169" spans="2:11" ht="20.5" customHeight="1" x14ac:dyDescent="0.35">
      <c r="B1169" s="1" t="s">
        <v>9</v>
      </c>
      <c r="C1169" s="1" t="s">
        <v>55</v>
      </c>
      <c r="D1169" s="1" t="s">
        <v>74</v>
      </c>
      <c r="E1169" s="3">
        <v>2015</v>
      </c>
      <c r="F1169" s="11">
        <v>4.5999999999999996</v>
      </c>
      <c r="G1169" s="12">
        <v>39</v>
      </c>
      <c r="H1169" s="5">
        <v>249.9</v>
      </c>
      <c r="I1169" s="1" t="s">
        <v>10</v>
      </c>
      <c r="J1169" s="3">
        <v>5</v>
      </c>
      <c r="K1169" s="3">
        <v>3</v>
      </c>
    </row>
    <row r="1170" spans="2:11" ht="20.5" customHeight="1" x14ac:dyDescent="0.35">
      <c r="B1170" s="1" t="s">
        <v>9</v>
      </c>
      <c r="C1170" s="1" t="s">
        <v>7</v>
      </c>
      <c r="D1170" s="1" t="s">
        <v>49</v>
      </c>
      <c r="E1170" s="3">
        <v>2000</v>
      </c>
      <c r="F1170" s="11">
        <v>4.5999999999999996</v>
      </c>
      <c r="G1170" s="12">
        <v>1015</v>
      </c>
      <c r="H1170" s="5">
        <v>252</v>
      </c>
      <c r="I1170" s="1" t="s">
        <v>10</v>
      </c>
      <c r="J1170" s="3">
        <v>5</v>
      </c>
      <c r="K1170" s="3">
        <v>3</v>
      </c>
    </row>
    <row r="1171" spans="2:11" ht="20.5" customHeight="1" x14ac:dyDescent="0.35">
      <c r="B1171" s="1" t="s">
        <v>9</v>
      </c>
      <c r="C1171" s="1" t="s">
        <v>270</v>
      </c>
      <c r="D1171" s="1" t="s">
        <v>534</v>
      </c>
      <c r="E1171" s="3">
        <v>2012</v>
      </c>
      <c r="F1171" s="11">
        <v>4.3</v>
      </c>
      <c r="G1171" s="12">
        <v>211</v>
      </c>
      <c r="H1171" s="5">
        <v>259</v>
      </c>
      <c r="I1171" s="1" t="s">
        <v>10</v>
      </c>
      <c r="J1171" s="3">
        <v>5</v>
      </c>
      <c r="K1171" s="3">
        <v>3</v>
      </c>
    </row>
    <row r="1172" spans="2:11" ht="20.5" customHeight="1" x14ac:dyDescent="0.35">
      <c r="B1172" s="1" t="s">
        <v>9</v>
      </c>
      <c r="C1172" s="1" t="s">
        <v>7</v>
      </c>
      <c r="D1172" s="1" t="s">
        <v>49</v>
      </c>
      <c r="E1172" s="3">
        <v>1999</v>
      </c>
      <c r="F1172" s="11">
        <v>4.5999999999999996</v>
      </c>
      <c r="G1172" s="12">
        <v>595</v>
      </c>
      <c r="H1172" s="5">
        <v>276.8</v>
      </c>
      <c r="I1172" s="1" t="s">
        <v>10</v>
      </c>
      <c r="J1172" s="3">
        <v>5</v>
      </c>
      <c r="K1172" s="3">
        <v>3</v>
      </c>
    </row>
    <row r="1173" spans="2:11" ht="20.5" customHeight="1" x14ac:dyDescent="0.35">
      <c r="B1173" s="1" t="s">
        <v>9</v>
      </c>
      <c r="C1173" s="1" t="s">
        <v>7</v>
      </c>
      <c r="D1173" s="1" t="s">
        <v>49</v>
      </c>
      <c r="E1173" s="3">
        <v>1985</v>
      </c>
      <c r="F1173" s="11">
        <v>4.5999999999999996</v>
      </c>
      <c r="G1173" s="12">
        <v>146</v>
      </c>
      <c r="H1173" s="5">
        <v>285</v>
      </c>
      <c r="I1173" s="1" t="s">
        <v>10</v>
      </c>
      <c r="J1173" s="3">
        <v>5</v>
      </c>
      <c r="K1173" s="3">
        <v>3</v>
      </c>
    </row>
    <row r="1174" spans="2:11" ht="20.5" customHeight="1" x14ac:dyDescent="0.35">
      <c r="B1174" s="1" t="s">
        <v>9</v>
      </c>
      <c r="C1174" s="1" t="s">
        <v>7</v>
      </c>
      <c r="D1174" s="1" t="s">
        <v>8</v>
      </c>
      <c r="E1174" s="3">
        <v>2008</v>
      </c>
      <c r="F1174" s="11">
        <v>4.7</v>
      </c>
      <c r="G1174" s="12">
        <v>2480</v>
      </c>
      <c r="H1174" s="5">
        <v>289</v>
      </c>
      <c r="I1174" s="1" t="s">
        <v>10</v>
      </c>
      <c r="J1174" s="3">
        <v>5</v>
      </c>
      <c r="K1174" s="3">
        <v>3</v>
      </c>
    </row>
    <row r="1175" spans="2:11" ht="20.5" customHeight="1" x14ac:dyDescent="0.35">
      <c r="B1175" s="1" t="s">
        <v>9</v>
      </c>
      <c r="C1175" s="1" t="s">
        <v>7</v>
      </c>
      <c r="D1175" s="1" t="s">
        <v>1380</v>
      </c>
      <c r="E1175" s="3">
        <v>1996</v>
      </c>
      <c r="F1175" s="11">
        <v>4.7</v>
      </c>
      <c r="G1175" s="12">
        <v>442</v>
      </c>
      <c r="H1175" s="5">
        <v>290</v>
      </c>
      <c r="I1175" s="1" t="s">
        <v>10</v>
      </c>
      <c r="J1175" s="3">
        <v>5</v>
      </c>
      <c r="K1175" s="3">
        <v>3</v>
      </c>
    </row>
    <row r="1176" spans="2:11" ht="20.5" customHeight="1" x14ac:dyDescent="0.35">
      <c r="B1176" s="1" t="s">
        <v>9</v>
      </c>
      <c r="C1176" s="1" t="s">
        <v>7</v>
      </c>
      <c r="D1176" s="1" t="s">
        <v>49</v>
      </c>
      <c r="E1176" s="3">
        <v>1996</v>
      </c>
      <c r="F1176" s="11">
        <v>4.5</v>
      </c>
      <c r="G1176" s="12">
        <v>488</v>
      </c>
      <c r="H1176" s="5">
        <v>290.39999999999998</v>
      </c>
      <c r="I1176" s="1" t="s">
        <v>10</v>
      </c>
      <c r="J1176" s="3">
        <v>5</v>
      </c>
      <c r="K1176" s="3">
        <v>3</v>
      </c>
    </row>
    <row r="1177" spans="2:11" ht="20.5" customHeight="1" x14ac:dyDescent="0.35">
      <c r="B1177" s="1" t="s">
        <v>9</v>
      </c>
      <c r="C1177" s="1" t="s">
        <v>198</v>
      </c>
      <c r="D1177" s="1" t="s">
        <v>408</v>
      </c>
      <c r="E1177" s="3">
        <v>2013</v>
      </c>
      <c r="F1177" s="11">
        <v>4.5</v>
      </c>
      <c r="G1177" s="12">
        <v>51</v>
      </c>
      <c r="H1177" s="5">
        <v>295</v>
      </c>
      <c r="I1177" s="1" t="s">
        <v>10</v>
      </c>
      <c r="J1177" s="3">
        <v>5</v>
      </c>
      <c r="K1177" s="3">
        <v>3</v>
      </c>
    </row>
    <row r="1178" spans="2:11" ht="20.5" customHeight="1" x14ac:dyDescent="0.35">
      <c r="B1178" s="1" t="s">
        <v>9</v>
      </c>
      <c r="C1178" s="1" t="s">
        <v>38</v>
      </c>
      <c r="D1178" s="1" t="s">
        <v>39</v>
      </c>
      <c r="E1178" s="3">
        <v>2015</v>
      </c>
      <c r="F1178" s="11">
        <v>4.5</v>
      </c>
      <c r="G1178" s="12">
        <v>134</v>
      </c>
      <c r="H1178" s="5">
        <v>298</v>
      </c>
      <c r="I1178" s="1" t="s">
        <v>10</v>
      </c>
      <c r="J1178" s="3">
        <v>5</v>
      </c>
      <c r="K1178" s="3">
        <v>3</v>
      </c>
    </row>
    <row r="1179" spans="2:11" ht="20.5" customHeight="1" x14ac:dyDescent="0.35">
      <c r="B1179" s="1" t="s">
        <v>9</v>
      </c>
      <c r="C1179" s="1" t="s">
        <v>7</v>
      </c>
      <c r="D1179" s="1" t="s">
        <v>49</v>
      </c>
      <c r="E1179" s="3">
        <v>1987</v>
      </c>
      <c r="F1179" s="11">
        <v>4.5</v>
      </c>
      <c r="G1179" s="12">
        <v>221</v>
      </c>
      <c r="H1179" s="5">
        <v>312</v>
      </c>
      <c r="I1179" s="1" t="s">
        <v>10</v>
      </c>
      <c r="J1179" s="3">
        <v>5</v>
      </c>
      <c r="K1179" s="3">
        <v>3</v>
      </c>
    </row>
    <row r="1180" spans="2:11" ht="20.5" customHeight="1" x14ac:dyDescent="0.35">
      <c r="B1180" s="1" t="s">
        <v>9</v>
      </c>
      <c r="C1180" s="1" t="s">
        <v>38</v>
      </c>
      <c r="D1180" s="1" t="s">
        <v>39</v>
      </c>
      <c r="E1180" s="3">
        <v>2009</v>
      </c>
      <c r="F1180" s="11">
        <v>4.5</v>
      </c>
      <c r="G1180" s="12">
        <v>75</v>
      </c>
      <c r="H1180" s="5">
        <v>312.60000000000002</v>
      </c>
      <c r="I1180" s="1" t="s">
        <v>10</v>
      </c>
      <c r="J1180" s="3">
        <v>5</v>
      </c>
      <c r="K1180" s="3">
        <v>3</v>
      </c>
    </row>
    <row r="1181" spans="2:11" ht="20.5" customHeight="1" x14ac:dyDescent="0.35">
      <c r="B1181" s="1" t="s">
        <v>9</v>
      </c>
      <c r="C1181" s="1" t="s">
        <v>38</v>
      </c>
      <c r="D1181" s="1" t="s">
        <v>39</v>
      </c>
      <c r="E1181" s="3">
        <v>2014</v>
      </c>
      <c r="F1181" s="11">
        <v>4.5</v>
      </c>
      <c r="G1181" s="12">
        <v>189</v>
      </c>
      <c r="H1181" s="5">
        <v>315</v>
      </c>
      <c r="I1181" s="1" t="s">
        <v>10</v>
      </c>
      <c r="J1181" s="3">
        <v>5</v>
      </c>
      <c r="K1181" s="3">
        <v>3</v>
      </c>
    </row>
    <row r="1182" spans="2:11" ht="20.5" customHeight="1" x14ac:dyDescent="0.35">
      <c r="B1182" s="1" t="s">
        <v>9</v>
      </c>
      <c r="C1182" s="1" t="s">
        <v>7</v>
      </c>
      <c r="D1182" s="1" t="s">
        <v>8</v>
      </c>
      <c r="E1182" s="3">
        <v>2011</v>
      </c>
      <c r="F1182" s="11">
        <v>4.8</v>
      </c>
      <c r="G1182" s="12">
        <v>630</v>
      </c>
      <c r="H1182" s="5">
        <v>315</v>
      </c>
      <c r="I1182" s="1" t="s">
        <v>10</v>
      </c>
      <c r="J1182" s="3">
        <v>5</v>
      </c>
      <c r="K1182" s="3">
        <v>3</v>
      </c>
    </row>
    <row r="1183" spans="2:11" ht="20.5" customHeight="1" x14ac:dyDescent="0.35">
      <c r="B1183" s="1" t="s">
        <v>9</v>
      </c>
      <c r="C1183" s="1" t="s">
        <v>55</v>
      </c>
      <c r="D1183" s="1" t="s">
        <v>74</v>
      </c>
      <c r="E1183" s="3">
        <v>2011</v>
      </c>
      <c r="F1183" s="11">
        <v>4.5999999999999996</v>
      </c>
      <c r="G1183" s="12">
        <v>72</v>
      </c>
      <c r="H1183" s="5">
        <v>317.63</v>
      </c>
      <c r="I1183" s="1" t="s">
        <v>10</v>
      </c>
      <c r="J1183" s="3">
        <v>5</v>
      </c>
      <c r="K1183" s="3">
        <v>3</v>
      </c>
    </row>
    <row r="1184" spans="2:11" ht="20.5" customHeight="1" x14ac:dyDescent="0.35">
      <c r="B1184" s="1" t="s">
        <v>9</v>
      </c>
      <c r="C1184" s="1" t="s">
        <v>55</v>
      </c>
      <c r="D1184" s="1" t="s">
        <v>74</v>
      </c>
      <c r="E1184" s="3">
        <v>2010</v>
      </c>
      <c r="F1184" s="11">
        <v>4.7</v>
      </c>
      <c r="G1184" s="12">
        <v>127</v>
      </c>
      <c r="H1184" s="6">
        <v>317.63</v>
      </c>
      <c r="I1184" s="1" t="s">
        <v>10</v>
      </c>
      <c r="J1184" s="3">
        <v>5</v>
      </c>
      <c r="K1184" s="3">
        <v>3</v>
      </c>
    </row>
    <row r="1185" spans="2:11" ht="20.5" customHeight="1" x14ac:dyDescent="0.35">
      <c r="B1185" s="1" t="s">
        <v>9</v>
      </c>
      <c r="C1185" s="1" t="s">
        <v>7</v>
      </c>
      <c r="D1185" s="1" t="s">
        <v>8</v>
      </c>
      <c r="E1185" s="3">
        <v>2009</v>
      </c>
      <c r="F1185" s="11">
        <v>4.8</v>
      </c>
      <c r="G1185" s="12">
        <v>1793</v>
      </c>
      <c r="H1185" s="5">
        <v>324.95</v>
      </c>
      <c r="I1185" s="1" t="s">
        <v>10</v>
      </c>
      <c r="J1185" s="3">
        <v>5</v>
      </c>
      <c r="K1185" s="3">
        <v>3</v>
      </c>
    </row>
    <row r="1186" spans="2:11" ht="20.5" customHeight="1" x14ac:dyDescent="0.35">
      <c r="B1186" s="1" t="s">
        <v>9</v>
      </c>
      <c r="C1186" s="1" t="s">
        <v>7</v>
      </c>
      <c r="D1186" s="1" t="s">
        <v>8</v>
      </c>
      <c r="E1186" s="3">
        <v>2003</v>
      </c>
      <c r="F1186" s="11">
        <v>4.7</v>
      </c>
      <c r="G1186" s="12">
        <v>2419</v>
      </c>
      <c r="H1186" s="5">
        <v>325</v>
      </c>
      <c r="I1186" s="1" t="s">
        <v>10</v>
      </c>
      <c r="J1186" s="3">
        <v>5</v>
      </c>
      <c r="K1186" s="3">
        <v>3</v>
      </c>
    </row>
    <row r="1187" spans="2:11" ht="20.5" customHeight="1" x14ac:dyDescent="0.35">
      <c r="B1187" s="1" t="s">
        <v>9</v>
      </c>
      <c r="C1187" s="1" t="s">
        <v>7</v>
      </c>
      <c r="D1187" s="1" t="s">
        <v>1380</v>
      </c>
      <c r="E1187" s="3">
        <v>2011</v>
      </c>
      <c r="F1187" s="11">
        <v>4.7</v>
      </c>
      <c r="G1187" s="12">
        <v>131</v>
      </c>
      <c r="H1187" s="6">
        <v>340.49</v>
      </c>
      <c r="I1187" s="1" t="s">
        <v>10</v>
      </c>
      <c r="J1187" s="3">
        <v>5</v>
      </c>
      <c r="K1187" s="3">
        <v>3</v>
      </c>
    </row>
    <row r="1188" spans="2:11" ht="20.5" customHeight="1" x14ac:dyDescent="0.35">
      <c r="B1188" s="1" t="s">
        <v>9</v>
      </c>
      <c r="C1188" s="1" t="s">
        <v>7</v>
      </c>
      <c r="D1188" s="1" t="s">
        <v>1380</v>
      </c>
      <c r="E1188" s="3">
        <v>2015</v>
      </c>
      <c r="F1188" s="11">
        <v>4.8</v>
      </c>
      <c r="G1188" s="12">
        <v>643</v>
      </c>
      <c r="H1188" s="5">
        <v>345</v>
      </c>
      <c r="I1188" s="1" t="s">
        <v>10</v>
      </c>
      <c r="J1188" s="3">
        <v>5</v>
      </c>
      <c r="K1188" s="3">
        <v>3</v>
      </c>
    </row>
    <row r="1189" spans="2:11" ht="20.5" customHeight="1" x14ac:dyDescent="0.35">
      <c r="B1189" s="1" t="s">
        <v>9</v>
      </c>
      <c r="C1189" s="1" t="s">
        <v>7</v>
      </c>
      <c r="D1189" s="1" t="s">
        <v>8</v>
      </c>
      <c r="E1189" s="3">
        <v>2010</v>
      </c>
      <c r="F1189" s="11">
        <v>4.8</v>
      </c>
      <c r="G1189" s="12">
        <v>1201</v>
      </c>
      <c r="H1189" s="5">
        <v>349</v>
      </c>
      <c r="I1189" s="1" t="s">
        <v>10</v>
      </c>
      <c r="J1189" s="3">
        <v>5</v>
      </c>
      <c r="K1189" s="3">
        <v>3</v>
      </c>
    </row>
    <row r="1190" spans="2:11" ht="20.5" customHeight="1" x14ac:dyDescent="0.35">
      <c r="B1190" s="1" t="s">
        <v>9</v>
      </c>
      <c r="C1190" s="1" t="s">
        <v>7</v>
      </c>
      <c r="D1190" s="1" t="s">
        <v>8</v>
      </c>
      <c r="E1190" s="3">
        <v>2012</v>
      </c>
      <c r="F1190" s="11">
        <v>4.5999999999999996</v>
      </c>
      <c r="G1190" s="12">
        <v>98</v>
      </c>
      <c r="H1190" s="5">
        <v>359.9</v>
      </c>
      <c r="I1190" s="1" t="s">
        <v>10</v>
      </c>
      <c r="J1190" s="3">
        <v>5</v>
      </c>
      <c r="K1190" s="3">
        <v>3</v>
      </c>
    </row>
    <row r="1191" spans="2:11" ht="20.5" customHeight="1" x14ac:dyDescent="0.35">
      <c r="B1191" s="1" t="s">
        <v>9</v>
      </c>
      <c r="C1191" s="1" t="s">
        <v>38</v>
      </c>
      <c r="D1191" s="1" t="s">
        <v>39</v>
      </c>
      <c r="E1191" s="3">
        <v>2007</v>
      </c>
      <c r="F1191" s="11">
        <v>4.8</v>
      </c>
      <c r="G1191" s="12">
        <v>68</v>
      </c>
      <c r="H1191" s="5">
        <v>360</v>
      </c>
      <c r="I1191" s="1" t="s">
        <v>10</v>
      </c>
      <c r="J1191" s="3">
        <v>5</v>
      </c>
      <c r="K1191" s="3">
        <v>3</v>
      </c>
    </row>
    <row r="1192" spans="2:11" ht="20.5" customHeight="1" x14ac:dyDescent="0.35">
      <c r="B1192" s="1" t="s">
        <v>9</v>
      </c>
      <c r="C1192" s="1" t="s">
        <v>7</v>
      </c>
      <c r="D1192" s="1" t="s">
        <v>8</v>
      </c>
      <c r="E1192" s="3">
        <v>2006</v>
      </c>
      <c r="F1192" s="11">
        <v>4.7</v>
      </c>
      <c r="G1192" s="12">
        <v>2765</v>
      </c>
      <c r="H1192" s="5">
        <v>362.25</v>
      </c>
      <c r="I1192" s="1" t="s">
        <v>10</v>
      </c>
      <c r="J1192" s="3">
        <v>5</v>
      </c>
      <c r="K1192" s="3">
        <v>3</v>
      </c>
    </row>
    <row r="1193" spans="2:11" ht="20.5" customHeight="1" x14ac:dyDescent="0.35">
      <c r="B1193" s="1" t="s">
        <v>9</v>
      </c>
      <c r="C1193" s="1" t="s">
        <v>38</v>
      </c>
      <c r="D1193" s="1" t="s">
        <v>39</v>
      </c>
      <c r="E1193" s="3">
        <v>2012</v>
      </c>
      <c r="F1193" s="11">
        <v>4.4000000000000004</v>
      </c>
      <c r="G1193" s="12">
        <v>150</v>
      </c>
      <c r="H1193" s="5">
        <v>379</v>
      </c>
      <c r="I1193" s="1" t="s">
        <v>10</v>
      </c>
      <c r="J1193" s="3">
        <v>5</v>
      </c>
      <c r="K1193" s="3">
        <v>3</v>
      </c>
    </row>
    <row r="1194" spans="2:11" ht="20.5" customHeight="1" x14ac:dyDescent="0.35">
      <c r="B1194" s="1" t="s">
        <v>9</v>
      </c>
      <c r="C1194" s="1" t="s">
        <v>7</v>
      </c>
      <c r="D1194" s="1" t="s">
        <v>8</v>
      </c>
      <c r="E1194" s="3">
        <v>2005</v>
      </c>
      <c r="F1194" s="11">
        <v>4.7</v>
      </c>
      <c r="G1194" s="12">
        <v>3437</v>
      </c>
      <c r="H1194" s="5">
        <v>381.15</v>
      </c>
      <c r="I1194" s="1" t="s">
        <v>10</v>
      </c>
      <c r="J1194" s="3">
        <v>5</v>
      </c>
      <c r="K1194" s="3">
        <v>3</v>
      </c>
    </row>
    <row r="1195" spans="2:11" ht="20.5" customHeight="1" x14ac:dyDescent="0.35">
      <c r="B1195" s="1" t="s">
        <v>9</v>
      </c>
      <c r="C1195" s="1" t="s">
        <v>7</v>
      </c>
      <c r="D1195" s="1" t="s">
        <v>1380</v>
      </c>
      <c r="F1195" s="11">
        <v>4.7</v>
      </c>
      <c r="G1195" s="12">
        <v>12421</v>
      </c>
      <c r="H1195" s="5">
        <v>423.5</v>
      </c>
      <c r="I1195" s="1" t="s">
        <v>10</v>
      </c>
      <c r="J1195" s="3">
        <v>5</v>
      </c>
      <c r="K1195" s="3">
        <v>3</v>
      </c>
    </row>
    <row r="1196" spans="2:11" ht="20.5" customHeight="1" x14ac:dyDescent="0.35">
      <c r="B1196" s="1" t="s">
        <v>9</v>
      </c>
      <c r="C1196" s="1" t="s">
        <v>7</v>
      </c>
      <c r="D1196" s="1" t="s">
        <v>1380</v>
      </c>
      <c r="E1196" s="3">
        <v>2018</v>
      </c>
      <c r="F1196" s="11">
        <v>4.8</v>
      </c>
      <c r="G1196" s="12">
        <v>438</v>
      </c>
      <c r="H1196" s="5">
        <v>430</v>
      </c>
      <c r="I1196" s="1" t="s">
        <v>10</v>
      </c>
      <c r="J1196" s="3">
        <v>5</v>
      </c>
      <c r="K1196" s="3">
        <v>3</v>
      </c>
    </row>
    <row r="1197" spans="2:11" ht="20.5" customHeight="1" x14ac:dyDescent="0.35">
      <c r="B1197" s="1" t="s">
        <v>9</v>
      </c>
      <c r="C1197" s="1" t="s">
        <v>7</v>
      </c>
      <c r="D1197" s="1" t="s">
        <v>1380</v>
      </c>
      <c r="E1197" s="3">
        <v>2019</v>
      </c>
      <c r="F1197" s="11">
        <v>4.8</v>
      </c>
      <c r="G1197" s="12">
        <v>250</v>
      </c>
      <c r="H1197" s="5">
        <v>431.36</v>
      </c>
      <c r="I1197" s="1" t="s">
        <v>10</v>
      </c>
      <c r="J1197" s="3">
        <v>5</v>
      </c>
      <c r="K1197" s="3">
        <v>3</v>
      </c>
    </row>
    <row r="1198" spans="2:11" ht="20.5" customHeight="1" x14ac:dyDescent="0.35">
      <c r="B1198" s="1" t="s">
        <v>9</v>
      </c>
      <c r="C1198" s="1" t="s">
        <v>7</v>
      </c>
      <c r="D1198" s="1" t="s">
        <v>1380</v>
      </c>
      <c r="E1198" s="3">
        <v>2020</v>
      </c>
      <c r="F1198" s="11">
        <v>4.8</v>
      </c>
      <c r="G1198" s="12">
        <v>84</v>
      </c>
      <c r="H1198" s="5">
        <v>435.75</v>
      </c>
      <c r="I1198" s="1" t="s">
        <v>10</v>
      </c>
      <c r="J1198" s="3">
        <v>5</v>
      </c>
      <c r="K1198" s="3">
        <v>3</v>
      </c>
    </row>
    <row r="1199" spans="2:11" ht="20.5" customHeight="1" x14ac:dyDescent="0.35">
      <c r="B1199" s="1" t="s">
        <v>9</v>
      </c>
      <c r="C1199" s="1" t="s">
        <v>7</v>
      </c>
      <c r="D1199" s="1" t="s">
        <v>8</v>
      </c>
      <c r="E1199" s="3">
        <v>2007</v>
      </c>
      <c r="F1199" s="11">
        <v>4.7</v>
      </c>
      <c r="G1199" s="12">
        <v>2935</v>
      </c>
      <c r="H1199" s="5">
        <v>445.28</v>
      </c>
      <c r="I1199" s="1" t="s">
        <v>10</v>
      </c>
      <c r="J1199" s="3">
        <v>5</v>
      </c>
      <c r="K1199" s="3">
        <v>3</v>
      </c>
    </row>
    <row r="1200" spans="2:11" ht="20.5" customHeight="1" x14ac:dyDescent="0.35">
      <c r="B1200" s="1" t="s">
        <v>9</v>
      </c>
      <c r="C1200" s="1" t="s">
        <v>38</v>
      </c>
      <c r="D1200" s="1" t="s">
        <v>39</v>
      </c>
      <c r="E1200" s="3">
        <v>2011</v>
      </c>
      <c r="F1200" s="11">
        <v>4.4000000000000004</v>
      </c>
      <c r="G1200" s="12">
        <v>114</v>
      </c>
      <c r="H1200" s="5">
        <v>465</v>
      </c>
      <c r="I1200" s="1" t="s">
        <v>10</v>
      </c>
      <c r="J1200" s="3">
        <v>5</v>
      </c>
      <c r="K1200" s="3">
        <v>3</v>
      </c>
    </row>
    <row r="1201" spans="2:11" ht="20.5" customHeight="1" x14ac:dyDescent="0.35">
      <c r="B1201" s="1" t="s">
        <v>9</v>
      </c>
      <c r="C1201" s="1" t="s">
        <v>38</v>
      </c>
      <c r="D1201" s="1" t="s">
        <v>39</v>
      </c>
      <c r="E1201" s="3">
        <v>2004</v>
      </c>
      <c r="F1201" s="11">
        <v>4.7</v>
      </c>
      <c r="G1201" s="12">
        <v>32</v>
      </c>
      <c r="H1201" s="5">
        <v>472.5</v>
      </c>
      <c r="I1201" s="1" t="s">
        <v>10</v>
      </c>
      <c r="J1201" s="3">
        <v>5</v>
      </c>
      <c r="K1201" s="3">
        <v>3</v>
      </c>
    </row>
    <row r="1202" spans="2:11" ht="20.5" customHeight="1" x14ac:dyDescent="0.35">
      <c r="B1202" s="1" t="s">
        <v>9</v>
      </c>
      <c r="C1202" s="1" t="s">
        <v>7</v>
      </c>
      <c r="D1202" s="1" t="s">
        <v>1380</v>
      </c>
      <c r="E1202" s="3">
        <v>2017</v>
      </c>
      <c r="F1202" s="11">
        <v>4.7</v>
      </c>
      <c r="G1202" s="12">
        <v>560</v>
      </c>
      <c r="H1202" s="5">
        <v>480.06</v>
      </c>
      <c r="I1202" s="1" t="s">
        <v>10</v>
      </c>
      <c r="J1202" s="3">
        <v>5</v>
      </c>
      <c r="K1202" s="3">
        <v>3</v>
      </c>
    </row>
    <row r="1203" spans="2:11" ht="20.5" customHeight="1" x14ac:dyDescent="0.35">
      <c r="B1203" s="1" t="s">
        <v>9</v>
      </c>
      <c r="C1203" s="1" t="s">
        <v>7</v>
      </c>
      <c r="D1203" s="1" t="s">
        <v>8</v>
      </c>
      <c r="E1203" s="3">
        <v>1998</v>
      </c>
      <c r="F1203" s="11">
        <v>4.8</v>
      </c>
      <c r="G1203" s="12">
        <v>1209</v>
      </c>
      <c r="H1203" s="5">
        <v>490</v>
      </c>
      <c r="I1203" s="1" t="s">
        <v>10</v>
      </c>
      <c r="J1203" s="3">
        <v>5</v>
      </c>
      <c r="K1203" s="3">
        <v>3</v>
      </c>
    </row>
    <row r="1204" spans="2:11" ht="20.5" customHeight="1" x14ac:dyDescent="0.35">
      <c r="B1204" s="1" t="s">
        <v>9</v>
      </c>
      <c r="C1204" s="1" t="s">
        <v>7</v>
      </c>
      <c r="D1204" s="1" t="s">
        <v>8</v>
      </c>
      <c r="E1204" s="3">
        <v>2002</v>
      </c>
      <c r="F1204" s="11">
        <v>4.7</v>
      </c>
      <c r="G1204" s="12">
        <v>1199</v>
      </c>
      <c r="H1204" s="5">
        <v>500.94</v>
      </c>
      <c r="I1204" s="1" t="s">
        <v>10</v>
      </c>
      <c r="J1204" s="3">
        <v>5</v>
      </c>
      <c r="K1204" s="3">
        <v>3</v>
      </c>
    </row>
    <row r="1205" spans="2:11" ht="20.5" customHeight="1" x14ac:dyDescent="0.35">
      <c r="B1205" s="1" t="s">
        <v>9</v>
      </c>
      <c r="C1205" s="1" t="s">
        <v>38</v>
      </c>
      <c r="D1205" s="1" t="s">
        <v>39</v>
      </c>
      <c r="E1205" s="3">
        <v>2003</v>
      </c>
      <c r="F1205" s="11">
        <v>4.4000000000000004</v>
      </c>
      <c r="G1205" s="12">
        <v>59</v>
      </c>
      <c r="H1205" s="5">
        <v>509.25</v>
      </c>
      <c r="I1205" s="1" t="s">
        <v>10</v>
      </c>
      <c r="J1205" s="3">
        <v>5</v>
      </c>
      <c r="K1205" s="3">
        <v>3</v>
      </c>
    </row>
    <row r="1206" spans="2:11" ht="20.5" customHeight="1" x14ac:dyDescent="0.35">
      <c r="B1206" s="1" t="s">
        <v>9</v>
      </c>
      <c r="C1206" s="1" t="s">
        <v>7</v>
      </c>
      <c r="D1206" s="1" t="s">
        <v>1380</v>
      </c>
      <c r="E1206" s="3">
        <v>2016</v>
      </c>
      <c r="F1206" s="11">
        <v>4.8</v>
      </c>
      <c r="G1206" s="12">
        <v>591</v>
      </c>
      <c r="H1206" s="5">
        <v>514.85</v>
      </c>
      <c r="I1206" s="1" t="s">
        <v>10</v>
      </c>
      <c r="J1206" s="3">
        <v>5</v>
      </c>
      <c r="K1206" s="3">
        <v>3</v>
      </c>
    </row>
    <row r="1207" spans="2:11" ht="20.5" customHeight="1" x14ac:dyDescent="0.35">
      <c r="B1207" s="1" t="s">
        <v>9</v>
      </c>
      <c r="C1207" s="1" t="s">
        <v>7</v>
      </c>
      <c r="D1207" s="1" t="s">
        <v>8</v>
      </c>
      <c r="E1207" s="3">
        <v>2000</v>
      </c>
      <c r="F1207" s="11">
        <v>4.7</v>
      </c>
      <c r="G1207" s="12">
        <v>3127</v>
      </c>
      <c r="H1207" s="5">
        <v>555.20000000000005</v>
      </c>
      <c r="I1207" s="1" t="s">
        <v>10</v>
      </c>
      <c r="J1207" s="3">
        <v>5</v>
      </c>
      <c r="K1207" s="3">
        <v>3</v>
      </c>
    </row>
    <row r="1208" spans="2:11" ht="20.5" customHeight="1" x14ac:dyDescent="0.35">
      <c r="B1208" s="1" t="s">
        <v>9</v>
      </c>
      <c r="C1208" s="1" t="s">
        <v>198</v>
      </c>
      <c r="D1208" s="1" t="s">
        <v>199</v>
      </c>
      <c r="E1208" s="3">
        <v>2012</v>
      </c>
      <c r="F1208" s="11">
        <v>4.5</v>
      </c>
      <c r="G1208" s="12">
        <v>61</v>
      </c>
      <c r="H1208" s="5">
        <v>559.02</v>
      </c>
      <c r="I1208" s="1" t="s">
        <v>10</v>
      </c>
      <c r="J1208" s="3">
        <v>5</v>
      </c>
      <c r="K1208" s="3">
        <v>3</v>
      </c>
    </row>
    <row r="1209" spans="2:11" ht="20.5" customHeight="1" x14ac:dyDescent="0.35">
      <c r="B1209" s="1" t="s">
        <v>9</v>
      </c>
      <c r="C1209" s="1" t="s">
        <v>7</v>
      </c>
      <c r="D1209" s="1" t="s">
        <v>1380</v>
      </c>
      <c r="E1209" s="3">
        <v>2013</v>
      </c>
      <c r="F1209" s="11">
        <v>4.8</v>
      </c>
      <c r="G1209" s="12">
        <v>172</v>
      </c>
      <c r="H1209" s="5">
        <v>570.51</v>
      </c>
      <c r="I1209" s="1" t="s">
        <v>10</v>
      </c>
      <c r="J1209" s="3">
        <v>5</v>
      </c>
      <c r="K1209" s="3">
        <v>3</v>
      </c>
    </row>
    <row r="1210" spans="2:11" ht="20.5" customHeight="1" x14ac:dyDescent="0.35">
      <c r="B1210" s="1" t="s">
        <v>9</v>
      </c>
      <c r="C1210" s="1" t="s">
        <v>7</v>
      </c>
      <c r="D1210" s="1" t="s">
        <v>8</v>
      </c>
      <c r="E1210" s="3">
        <v>2004</v>
      </c>
      <c r="F1210" s="11">
        <v>4.7</v>
      </c>
      <c r="G1210" s="12">
        <v>3164</v>
      </c>
      <c r="H1210" s="5">
        <v>584.42999999999995</v>
      </c>
      <c r="I1210" s="1" t="s">
        <v>10</v>
      </c>
      <c r="J1210" s="3">
        <v>5</v>
      </c>
      <c r="K1210" s="3">
        <v>3</v>
      </c>
    </row>
    <row r="1211" spans="2:11" ht="20.5" customHeight="1" x14ac:dyDescent="0.35">
      <c r="B1211" s="1" t="s">
        <v>9</v>
      </c>
      <c r="C1211" s="1" t="s">
        <v>7</v>
      </c>
      <c r="D1211" s="1" t="s">
        <v>1380</v>
      </c>
      <c r="E1211" s="3">
        <v>2012</v>
      </c>
      <c r="F1211" s="11">
        <v>4.7</v>
      </c>
      <c r="G1211" s="12">
        <v>136</v>
      </c>
      <c r="H1211" s="5">
        <v>660.96</v>
      </c>
      <c r="I1211" s="1" t="s">
        <v>10</v>
      </c>
      <c r="J1211" s="3">
        <v>5</v>
      </c>
      <c r="K1211" s="3">
        <v>3</v>
      </c>
    </row>
    <row r="1212" spans="2:11" ht="20.5" customHeight="1" x14ac:dyDescent="0.35">
      <c r="B1212" s="1" t="s">
        <v>9</v>
      </c>
      <c r="C1212" s="1" t="s">
        <v>7</v>
      </c>
      <c r="D1212" s="1" t="s">
        <v>8</v>
      </c>
      <c r="E1212" s="3">
        <v>1989</v>
      </c>
      <c r="F1212" s="11">
        <v>4.7</v>
      </c>
      <c r="G1212" s="12">
        <v>675</v>
      </c>
      <c r="H1212" s="5">
        <v>679.72</v>
      </c>
      <c r="I1212" s="1" t="s">
        <v>10</v>
      </c>
      <c r="J1212" s="3">
        <v>5</v>
      </c>
      <c r="K1212" s="3">
        <v>3</v>
      </c>
    </row>
    <row r="1213" spans="2:11" ht="20.5" customHeight="1" x14ac:dyDescent="0.35">
      <c r="B1213" s="1" t="s">
        <v>9</v>
      </c>
      <c r="C1213" s="1" t="s">
        <v>7</v>
      </c>
      <c r="D1213" s="1" t="s">
        <v>8</v>
      </c>
      <c r="E1213" s="3">
        <v>1999</v>
      </c>
      <c r="F1213" s="11">
        <v>4.8</v>
      </c>
      <c r="G1213" s="12">
        <v>1705</v>
      </c>
      <c r="H1213" s="5">
        <v>692.96</v>
      </c>
      <c r="I1213" s="1" t="s">
        <v>10</v>
      </c>
      <c r="J1213" s="3">
        <v>5</v>
      </c>
      <c r="K1213" s="3">
        <v>3</v>
      </c>
    </row>
    <row r="1214" spans="2:11" ht="20.5" customHeight="1" x14ac:dyDescent="0.35">
      <c r="B1214" s="1" t="s">
        <v>9</v>
      </c>
      <c r="C1214" s="1" t="s">
        <v>7</v>
      </c>
      <c r="D1214" s="1" t="s">
        <v>8</v>
      </c>
      <c r="E1214" s="3">
        <v>1991</v>
      </c>
      <c r="F1214" s="11">
        <v>4.7</v>
      </c>
      <c r="G1214" s="12">
        <v>1141</v>
      </c>
      <c r="H1214" s="5">
        <v>698.9</v>
      </c>
      <c r="I1214" s="1" t="s">
        <v>10</v>
      </c>
      <c r="J1214" s="3">
        <v>5</v>
      </c>
      <c r="K1214" s="3">
        <v>3</v>
      </c>
    </row>
    <row r="1215" spans="2:11" ht="20.5" customHeight="1" x14ac:dyDescent="0.35">
      <c r="B1215" s="1" t="s">
        <v>9</v>
      </c>
      <c r="C1215" s="1" t="s">
        <v>7</v>
      </c>
      <c r="D1215" s="1" t="s">
        <v>8</v>
      </c>
      <c r="E1215" s="3">
        <v>1972</v>
      </c>
      <c r="F1215" s="11">
        <v>4.7</v>
      </c>
      <c r="G1215" s="12">
        <v>110</v>
      </c>
      <c r="H1215" s="5">
        <v>698.95</v>
      </c>
      <c r="I1215" s="1" t="s">
        <v>10</v>
      </c>
      <c r="J1215" s="3">
        <v>5</v>
      </c>
      <c r="K1215" s="3">
        <v>3</v>
      </c>
    </row>
    <row r="1216" spans="2:11" ht="20.5" customHeight="1" x14ac:dyDescent="0.35">
      <c r="B1216" s="1" t="s">
        <v>9</v>
      </c>
      <c r="C1216" s="1" t="s">
        <v>7</v>
      </c>
      <c r="D1216" s="1" t="s">
        <v>8</v>
      </c>
      <c r="E1216" s="3">
        <v>1983</v>
      </c>
      <c r="F1216" s="11">
        <v>4.7</v>
      </c>
      <c r="G1216" s="12">
        <v>118</v>
      </c>
      <c r="H1216" s="5">
        <v>700</v>
      </c>
      <c r="I1216" s="1" t="s">
        <v>10</v>
      </c>
      <c r="J1216" s="3">
        <v>5</v>
      </c>
      <c r="K1216" s="3">
        <v>3</v>
      </c>
    </row>
    <row r="1217" spans="2:11" ht="20.5" customHeight="1" x14ac:dyDescent="0.35">
      <c r="B1217" s="1" t="s">
        <v>9</v>
      </c>
      <c r="C1217" s="1" t="s">
        <v>7</v>
      </c>
      <c r="D1217" s="1" t="s">
        <v>1380</v>
      </c>
      <c r="E1217" s="3">
        <v>2010</v>
      </c>
      <c r="F1217" s="11">
        <v>4.8</v>
      </c>
      <c r="G1217" s="12">
        <v>125</v>
      </c>
      <c r="H1217" s="5">
        <v>719.34</v>
      </c>
      <c r="I1217" s="1" t="s">
        <v>10</v>
      </c>
      <c r="J1217" s="3">
        <v>5</v>
      </c>
      <c r="K1217" s="3">
        <v>3</v>
      </c>
    </row>
    <row r="1218" spans="2:11" ht="20.5" customHeight="1" x14ac:dyDescent="0.35">
      <c r="B1218" s="1" t="s">
        <v>9</v>
      </c>
      <c r="C1218" s="1" t="s">
        <v>7</v>
      </c>
      <c r="D1218" s="1" t="s">
        <v>1380</v>
      </c>
      <c r="E1218" s="3">
        <v>2009</v>
      </c>
      <c r="F1218" s="11">
        <v>4.5999999999999996</v>
      </c>
      <c r="G1218" s="12">
        <v>111</v>
      </c>
      <c r="H1218" s="5">
        <v>747.17</v>
      </c>
      <c r="I1218" s="1" t="s">
        <v>10</v>
      </c>
      <c r="J1218" s="3">
        <v>5</v>
      </c>
      <c r="K1218" s="3">
        <v>3</v>
      </c>
    </row>
    <row r="1219" spans="2:11" ht="20.5" customHeight="1" x14ac:dyDescent="0.35">
      <c r="B1219" s="1" t="s">
        <v>9</v>
      </c>
      <c r="C1219" s="1" t="s">
        <v>7</v>
      </c>
      <c r="D1219" s="1" t="s">
        <v>8</v>
      </c>
      <c r="E1219" s="3">
        <v>1975</v>
      </c>
      <c r="F1219" s="11">
        <v>4.5999999999999996</v>
      </c>
      <c r="G1219" s="12">
        <v>115</v>
      </c>
      <c r="H1219" s="5">
        <v>769.9</v>
      </c>
      <c r="I1219" s="1" t="s">
        <v>10</v>
      </c>
      <c r="J1219" s="3">
        <v>5</v>
      </c>
      <c r="K1219" s="3">
        <v>3</v>
      </c>
    </row>
    <row r="1220" spans="2:11" ht="20.5" customHeight="1" x14ac:dyDescent="0.35">
      <c r="B1220" s="1" t="s">
        <v>9</v>
      </c>
      <c r="C1220" s="1" t="s">
        <v>7</v>
      </c>
      <c r="D1220" s="1" t="s">
        <v>1380</v>
      </c>
      <c r="E1220" s="3">
        <v>2007</v>
      </c>
      <c r="F1220" s="11">
        <v>4.7</v>
      </c>
      <c r="G1220" s="12">
        <v>303</v>
      </c>
      <c r="H1220" s="5">
        <v>774.4</v>
      </c>
      <c r="I1220" s="1" t="s">
        <v>10</v>
      </c>
      <c r="J1220" s="3">
        <v>5</v>
      </c>
      <c r="K1220" s="3">
        <v>3</v>
      </c>
    </row>
    <row r="1221" spans="2:11" ht="20.5" customHeight="1" x14ac:dyDescent="0.35">
      <c r="B1221" s="1" t="s">
        <v>9</v>
      </c>
      <c r="C1221" s="1" t="s">
        <v>7</v>
      </c>
      <c r="D1221" s="1" t="s">
        <v>8</v>
      </c>
      <c r="E1221" s="3">
        <v>1996</v>
      </c>
      <c r="F1221" s="11">
        <v>4.8</v>
      </c>
      <c r="G1221" s="12">
        <v>1309</v>
      </c>
      <c r="H1221" s="5">
        <v>778.06</v>
      </c>
      <c r="I1221" s="1" t="s">
        <v>10</v>
      </c>
      <c r="J1221" s="3">
        <v>5</v>
      </c>
      <c r="K1221" s="3">
        <v>3</v>
      </c>
    </row>
    <row r="1222" spans="2:11" ht="20.5" customHeight="1" x14ac:dyDescent="0.35">
      <c r="B1222" s="1" t="s">
        <v>9</v>
      </c>
      <c r="C1222" s="1" t="s">
        <v>7</v>
      </c>
      <c r="D1222" s="1" t="s">
        <v>8</v>
      </c>
      <c r="E1222" s="3">
        <v>1987</v>
      </c>
      <c r="F1222" s="11">
        <v>4.7</v>
      </c>
      <c r="G1222" s="12">
        <v>593</v>
      </c>
      <c r="H1222" s="5">
        <v>787.59</v>
      </c>
      <c r="I1222" s="1" t="s">
        <v>10</v>
      </c>
      <c r="J1222" s="3">
        <v>5</v>
      </c>
      <c r="K1222" s="3">
        <v>3</v>
      </c>
    </row>
    <row r="1223" spans="2:11" ht="20.5" customHeight="1" x14ac:dyDescent="0.35">
      <c r="B1223" s="1" t="s">
        <v>9</v>
      </c>
      <c r="C1223" s="1" t="s">
        <v>7</v>
      </c>
      <c r="D1223" s="1" t="s">
        <v>8</v>
      </c>
      <c r="E1223" s="3">
        <v>1995</v>
      </c>
      <c r="F1223" s="11">
        <v>4.8</v>
      </c>
      <c r="G1223" s="12">
        <v>926</v>
      </c>
      <c r="H1223" s="5">
        <v>810.89</v>
      </c>
      <c r="I1223" s="1" t="s">
        <v>10</v>
      </c>
      <c r="J1223" s="3">
        <v>5</v>
      </c>
      <c r="K1223" s="3">
        <v>3</v>
      </c>
    </row>
    <row r="1224" spans="2:11" ht="20.5" customHeight="1" x14ac:dyDescent="0.35">
      <c r="B1224" s="1" t="s">
        <v>9</v>
      </c>
      <c r="C1224" s="1" t="s">
        <v>7</v>
      </c>
      <c r="D1224" s="1" t="s">
        <v>8</v>
      </c>
      <c r="E1224" s="3">
        <v>1986</v>
      </c>
      <c r="F1224" s="11">
        <v>4.7</v>
      </c>
      <c r="G1224" s="12">
        <v>292</v>
      </c>
      <c r="H1224" s="5">
        <v>812.63</v>
      </c>
      <c r="I1224" s="1" t="s">
        <v>10</v>
      </c>
      <c r="J1224" s="3">
        <v>5</v>
      </c>
      <c r="K1224" s="3">
        <v>3</v>
      </c>
    </row>
    <row r="1225" spans="2:11" ht="20.5" customHeight="1" x14ac:dyDescent="0.35">
      <c r="B1225" s="1" t="s">
        <v>9</v>
      </c>
      <c r="C1225" s="1" t="s">
        <v>7</v>
      </c>
      <c r="D1225" s="1" t="s">
        <v>1380</v>
      </c>
      <c r="E1225" s="3">
        <v>2006</v>
      </c>
      <c r="F1225" s="11">
        <v>4.7</v>
      </c>
      <c r="G1225" s="12">
        <v>72</v>
      </c>
      <c r="H1225" s="5">
        <v>813.96</v>
      </c>
      <c r="I1225" s="1" t="s">
        <v>10</v>
      </c>
      <c r="J1225" s="3">
        <v>5</v>
      </c>
      <c r="K1225" s="3">
        <v>3</v>
      </c>
    </row>
    <row r="1226" spans="2:11" ht="20.5" customHeight="1" x14ac:dyDescent="0.35">
      <c r="B1226" s="1" t="s">
        <v>9</v>
      </c>
      <c r="C1226" s="1" t="s">
        <v>7</v>
      </c>
      <c r="D1226" s="1" t="s">
        <v>1380</v>
      </c>
      <c r="E1226" s="3">
        <v>2005</v>
      </c>
      <c r="F1226" s="11">
        <v>4.8</v>
      </c>
      <c r="G1226" s="12">
        <v>87</v>
      </c>
      <c r="H1226" s="5">
        <v>813.96</v>
      </c>
      <c r="I1226" s="1" t="s">
        <v>10</v>
      </c>
      <c r="J1226" s="3">
        <v>5</v>
      </c>
      <c r="K1226" s="3">
        <v>3</v>
      </c>
    </row>
    <row r="1227" spans="2:11" ht="20.5" customHeight="1" x14ac:dyDescent="0.35">
      <c r="B1227" s="1" t="s">
        <v>9</v>
      </c>
      <c r="C1227" s="1" t="s">
        <v>7</v>
      </c>
      <c r="D1227" s="1" t="s">
        <v>8</v>
      </c>
      <c r="E1227" s="3">
        <v>1979</v>
      </c>
      <c r="F1227" s="11">
        <v>4.8</v>
      </c>
      <c r="G1227" s="12">
        <v>118</v>
      </c>
      <c r="H1227" s="5">
        <v>815</v>
      </c>
      <c r="I1227" s="1" t="s">
        <v>10</v>
      </c>
      <c r="J1227" s="3">
        <v>5</v>
      </c>
      <c r="K1227" s="3">
        <v>3</v>
      </c>
    </row>
    <row r="1228" spans="2:11" ht="20.5" customHeight="1" x14ac:dyDescent="0.35">
      <c r="B1228" s="1" t="s">
        <v>9</v>
      </c>
      <c r="C1228" s="1" t="s">
        <v>7</v>
      </c>
      <c r="D1228" s="1" t="s">
        <v>8</v>
      </c>
      <c r="E1228" s="3">
        <v>1982</v>
      </c>
      <c r="F1228" s="11">
        <v>4.7</v>
      </c>
      <c r="G1228" s="12">
        <v>205</v>
      </c>
      <c r="H1228" s="5">
        <v>820.98</v>
      </c>
      <c r="I1228" s="1" t="s">
        <v>10</v>
      </c>
      <c r="J1228" s="3">
        <v>5</v>
      </c>
      <c r="K1228" s="3">
        <v>3</v>
      </c>
    </row>
    <row r="1229" spans="2:11" ht="20.5" customHeight="1" x14ac:dyDescent="0.35">
      <c r="B1229" s="1" t="s">
        <v>9</v>
      </c>
      <c r="C1229" s="1" t="s">
        <v>7</v>
      </c>
      <c r="D1229" s="1" t="s">
        <v>1380</v>
      </c>
      <c r="E1229" s="3">
        <v>2004</v>
      </c>
      <c r="F1229" s="11">
        <v>4.8</v>
      </c>
      <c r="G1229" s="12">
        <v>211</v>
      </c>
      <c r="H1229" s="5">
        <v>824.43</v>
      </c>
      <c r="I1229" s="1" t="s">
        <v>10</v>
      </c>
      <c r="J1229" s="3">
        <v>5</v>
      </c>
      <c r="K1229" s="3">
        <v>3</v>
      </c>
    </row>
    <row r="1230" spans="2:11" ht="20.5" customHeight="1" x14ac:dyDescent="0.35">
      <c r="B1230" s="1" t="s">
        <v>9</v>
      </c>
      <c r="C1230" s="1" t="s">
        <v>7</v>
      </c>
      <c r="D1230" s="1" t="s">
        <v>8</v>
      </c>
      <c r="E1230" s="3">
        <v>1985</v>
      </c>
      <c r="F1230" s="11">
        <v>4.7</v>
      </c>
      <c r="G1230" s="12">
        <v>254</v>
      </c>
      <c r="H1230" s="5">
        <v>827.94</v>
      </c>
      <c r="I1230" s="1" t="s">
        <v>10</v>
      </c>
      <c r="J1230" s="3">
        <v>5</v>
      </c>
      <c r="K1230" s="3">
        <v>3</v>
      </c>
    </row>
    <row r="1231" spans="2:11" ht="20.5" customHeight="1" x14ac:dyDescent="0.35">
      <c r="B1231" s="1" t="s">
        <v>9</v>
      </c>
      <c r="C1231" s="1" t="s">
        <v>7</v>
      </c>
      <c r="D1231" s="1" t="s">
        <v>8</v>
      </c>
      <c r="E1231" s="3">
        <v>1990</v>
      </c>
      <c r="F1231" s="11">
        <v>4.7</v>
      </c>
      <c r="G1231" s="12">
        <v>690</v>
      </c>
      <c r="H1231" s="5">
        <v>827.94</v>
      </c>
      <c r="I1231" s="1" t="s">
        <v>10</v>
      </c>
      <c r="J1231" s="3">
        <v>5</v>
      </c>
      <c r="K1231" s="3">
        <v>3</v>
      </c>
    </row>
    <row r="1232" spans="2:11" ht="20.5" customHeight="1" x14ac:dyDescent="0.35">
      <c r="B1232" s="1" t="s">
        <v>9</v>
      </c>
      <c r="C1232" s="1" t="s">
        <v>7</v>
      </c>
      <c r="D1232" s="1" t="s">
        <v>8</v>
      </c>
      <c r="E1232" s="3">
        <v>1994</v>
      </c>
      <c r="F1232" s="11">
        <v>4.7</v>
      </c>
      <c r="G1232" s="12">
        <v>940</v>
      </c>
      <c r="H1232" s="5">
        <v>872.47</v>
      </c>
      <c r="I1232" s="1" t="s">
        <v>10</v>
      </c>
      <c r="J1232" s="3">
        <v>5</v>
      </c>
      <c r="K1232" s="3">
        <v>3</v>
      </c>
    </row>
    <row r="1233" spans="2:11" ht="20.5" customHeight="1" x14ac:dyDescent="0.35">
      <c r="B1233" s="1" t="s">
        <v>9</v>
      </c>
      <c r="C1233" s="1" t="s">
        <v>7</v>
      </c>
      <c r="D1233" s="1" t="s">
        <v>8</v>
      </c>
      <c r="E1233" s="3">
        <v>1981</v>
      </c>
      <c r="F1233" s="11">
        <v>4.7</v>
      </c>
      <c r="G1233" s="12">
        <v>308</v>
      </c>
      <c r="H1233" s="5">
        <v>873.86</v>
      </c>
      <c r="I1233" s="1" t="s">
        <v>10</v>
      </c>
      <c r="J1233" s="3">
        <v>5</v>
      </c>
      <c r="K1233" s="3">
        <v>3</v>
      </c>
    </row>
    <row r="1234" spans="2:11" ht="20.5" customHeight="1" x14ac:dyDescent="0.35">
      <c r="B1234" s="1" t="s">
        <v>9</v>
      </c>
      <c r="C1234" s="1" t="s">
        <v>7</v>
      </c>
      <c r="D1234" s="1" t="s">
        <v>1380</v>
      </c>
      <c r="E1234" s="3">
        <v>2000</v>
      </c>
      <c r="F1234" s="11">
        <v>4.7</v>
      </c>
      <c r="G1234" s="12">
        <v>935</v>
      </c>
      <c r="H1234" s="5">
        <v>877.85</v>
      </c>
      <c r="I1234" s="1" t="s">
        <v>10</v>
      </c>
      <c r="J1234" s="3">
        <v>5</v>
      </c>
      <c r="K1234" s="3">
        <v>3</v>
      </c>
    </row>
    <row r="1235" spans="2:11" ht="14.5" x14ac:dyDescent="0.35">
      <c r="B1235" s="1" t="s">
        <v>9</v>
      </c>
      <c r="C1235" s="1" t="s">
        <v>27</v>
      </c>
      <c r="D1235" s="1" t="s">
        <v>28</v>
      </c>
      <c r="E1235" s="3">
        <v>2012</v>
      </c>
      <c r="F1235" s="11">
        <v>4.5999999999999996</v>
      </c>
      <c r="G1235" s="12">
        <v>400</v>
      </c>
      <c r="H1235" s="5">
        <v>890</v>
      </c>
      <c r="I1235" s="1" t="s">
        <v>10</v>
      </c>
      <c r="J1235" s="3">
        <v>5</v>
      </c>
      <c r="K1235" s="3">
        <v>3</v>
      </c>
    </row>
    <row r="1236" spans="2:11" ht="20.5" customHeight="1" x14ac:dyDescent="0.35">
      <c r="B1236" s="1" t="s">
        <v>9</v>
      </c>
      <c r="C1236" s="1" t="s">
        <v>7</v>
      </c>
      <c r="D1236" s="1" t="s">
        <v>1380</v>
      </c>
      <c r="E1236" s="3">
        <v>1989</v>
      </c>
      <c r="F1236" s="11">
        <v>4.5999999999999996</v>
      </c>
      <c r="G1236" s="12">
        <v>133</v>
      </c>
      <c r="H1236" s="5">
        <v>895.4</v>
      </c>
      <c r="I1236" s="1" t="s">
        <v>10</v>
      </c>
      <c r="J1236" s="3">
        <v>5</v>
      </c>
      <c r="K1236" s="3">
        <v>3</v>
      </c>
    </row>
    <row r="1237" spans="2:11" ht="20.5" customHeight="1" x14ac:dyDescent="0.35">
      <c r="B1237" s="1" t="s">
        <v>9</v>
      </c>
      <c r="C1237" s="1" t="s">
        <v>7</v>
      </c>
      <c r="D1237" s="1" t="s">
        <v>8</v>
      </c>
      <c r="E1237" s="3">
        <v>1980</v>
      </c>
      <c r="F1237" s="11">
        <v>4.7</v>
      </c>
      <c r="G1237" s="12">
        <v>116</v>
      </c>
      <c r="H1237" s="5">
        <v>911.43</v>
      </c>
      <c r="I1237" s="1" t="s">
        <v>10</v>
      </c>
      <c r="J1237" s="3">
        <v>5</v>
      </c>
      <c r="K1237" s="3">
        <v>3</v>
      </c>
    </row>
    <row r="1238" spans="2:11" ht="20.5" customHeight="1" x14ac:dyDescent="0.35">
      <c r="B1238" s="1" t="s">
        <v>9</v>
      </c>
      <c r="C1238" s="1" t="s">
        <v>7</v>
      </c>
      <c r="D1238" s="1" t="s">
        <v>8</v>
      </c>
      <c r="E1238" s="3">
        <v>1970</v>
      </c>
      <c r="F1238" s="11">
        <v>4.8</v>
      </c>
      <c r="G1238" s="12">
        <v>417</v>
      </c>
      <c r="H1238" s="5">
        <v>925</v>
      </c>
      <c r="I1238" s="1" t="s">
        <v>10</v>
      </c>
      <c r="J1238" s="3">
        <v>5</v>
      </c>
      <c r="K1238" s="3">
        <v>3</v>
      </c>
    </row>
    <row r="1239" spans="2:11" ht="20.5" customHeight="1" x14ac:dyDescent="0.35">
      <c r="B1239" s="1" t="s">
        <v>9</v>
      </c>
      <c r="C1239" s="1" t="s">
        <v>7</v>
      </c>
      <c r="D1239" s="1" t="s">
        <v>8</v>
      </c>
      <c r="E1239" s="3">
        <v>1973</v>
      </c>
      <c r="F1239" s="11">
        <v>4.5999999999999996</v>
      </c>
      <c r="G1239" s="12">
        <v>157</v>
      </c>
      <c r="H1239" s="5">
        <v>932.3</v>
      </c>
      <c r="I1239" s="1" t="s">
        <v>10</v>
      </c>
      <c r="J1239" s="3">
        <v>5</v>
      </c>
      <c r="K1239" s="3">
        <v>3</v>
      </c>
    </row>
    <row r="1240" spans="2:11" ht="20.5" customHeight="1" x14ac:dyDescent="0.35">
      <c r="B1240" s="1" t="s">
        <v>9</v>
      </c>
      <c r="C1240" s="1" t="s">
        <v>7</v>
      </c>
      <c r="D1240" s="1" t="s">
        <v>8</v>
      </c>
      <c r="E1240" s="3">
        <v>1974</v>
      </c>
      <c r="F1240" s="11">
        <v>4.7</v>
      </c>
      <c r="G1240" s="12">
        <v>173</v>
      </c>
      <c r="H1240" s="5">
        <v>932.3</v>
      </c>
      <c r="I1240" s="1" t="s">
        <v>10</v>
      </c>
      <c r="J1240" s="3">
        <v>5</v>
      </c>
      <c r="K1240" s="3">
        <v>3</v>
      </c>
    </row>
    <row r="1241" spans="2:11" ht="20.5" customHeight="1" x14ac:dyDescent="0.35">
      <c r="B1241" s="1" t="s">
        <v>9</v>
      </c>
      <c r="C1241" s="1" t="s">
        <v>27</v>
      </c>
      <c r="D1241" s="1" t="s">
        <v>28</v>
      </c>
      <c r="E1241" s="3">
        <v>2001</v>
      </c>
      <c r="F1241" s="11">
        <v>4.7</v>
      </c>
      <c r="G1241" s="12">
        <v>295</v>
      </c>
      <c r="H1241" s="5">
        <v>940</v>
      </c>
      <c r="I1241" s="1" t="s">
        <v>10</v>
      </c>
      <c r="J1241" s="3">
        <v>5</v>
      </c>
      <c r="K1241" s="3">
        <v>3</v>
      </c>
    </row>
    <row r="1242" spans="2:11" ht="20.5" customHeight="1" x14ac:dyDescent="0.35">
      <c r="B1242" s="1" t="s">
        <v>9</v>
      </c>
      <c r="C1242" s="1" t="s">
        <v>7</v>
      </c>
      <c r="D1242" s="1" t="s">
        <v>8</v>
      </c>
      <c r="E1242" s="3">
        <v>1969</v>
      </c>
      <c r="F1242" s="11">
        <v>4.5</v>
      </c>
      <c r="G1242" s="12">
        <v>60</v>
      </c>
      <c r="H1242" s="5">
        <v>976.83</v>
      </c>
      <c r="I1242" s="1" t="s">
        <v>10</v>
      </c>
      <c r="J1242" s="3">
        <v>5</v>
      </c>
      <c r="K1242" s="3">
        <v>3</v>
      </c>
    </row>
    <row r="1243" spans="2:11" ht="20.5" customHeight="1" x14ac:dyDescent="0.35">
      <c r="B1243" s="1" t="s">
        <v>9</v>
      </c>
      <c r="C1243" s="1" t="s">
        <v>36</v>
      </c>
      <c r="D1243" s="1" t="s">
        <v>37</v>
      </c>
      <c r="E1243" s="3">
        <v>1999</v>
      </c>
      <c r="F1243" s="11">
        <v>4.8</v>
      </c>
      <c r="G1243" s="12">
        <v>68</v>
      </c>
      <c r="H1243" s="5">
        <v>999</v>
      </c>
      <c r="I1243" s="1" t="s">
        <v>10</v>
      </c>
      <c r="J1243" s="3">
        <v>5</v>
      </c>
      <c r="K1243" s="3">
        <v>3</v>
      </c>
    </row>
    <row r="1244" spans="2:11" ht="20.5" customHeight="1" x14ac:dyDescent="0.35">
      <c r="B1244" s="1" t="s">
        <v>9</v>
      </c>
      <c r="C1244" s="1" t="s">
        <v>7</v>
      </c>
      <c r="D1244" s="1" t="s">
        <v>1380</v>
      </c>
      <c r="E1244" s="3">
        <v>1987</v>
      </c>
      <c r="F1244" s="11">
        <v>4.7</v>
      </c>
      <c r="G1244" s="12">
        <v>100</v>
      </c>
      <c r="H1244" s="5">
        <v>1071.45</v>
      </c>
      <c r="I1244" s="1" t="s">
        <v>10</v>
      </c>
      <c r="J1244" s="3">
        <v>5</v>
      </c>
      <c r="K1244" s="3">
        <v>3</v>
      </c>
    </row>
    <row r="1245" spans="2:11" ht="20.5" customHeight="1" x14ac:dyDescent="0.35">
      <c r="B1245" s="1" t="s">
        <v>9</v>
      </c>
      <c r="C1245" s="1" t="s">
        <v>7</v>
      </c>
      <c r="D1245" s="1" t="s">
        <v>8</v>
      </c>
      <c r="E1245" s="3">
        <v>1961</v>
      </c>
      <c r="F1245" s="11">
        <v>4.5999999999999996</v>
      </c>
      <c r="G1245" s="12">
        <v>50</v>
      </c>
      <c r="H1245" s="5">
        <v>1099.28</v>
      </c>
      <c r="I1245" s="1" t="s">
        <v>10</v>
      </c>
      <c r="J1245" s="3">
        <v>5</v>
      </c>
      <c r="K1245" s="3">
        <v>3</v>
      </c>
    </row>
    <row r="1246" spans="2:11" ht="20.5" customHeight="1" x14ac:dyDescent="0.35">
      <c r="B1246" s="1" t="s">
        <v>9</v>
      </c>
      <c r="C1246" s="1" t="s">
        <v>7</v>
      </c>
      <c r="D1246" s="1" t="s">
        <v>8</v>
      </c>
      <c r="E1246" s="3">
        <v>1967</v>
      </c>
      <c r="F1246" s="11">
        <v>4.5999999999999996</v>
      </c>
      <c r="G1246" s="12">
        <v>123</v>
      </c>
      <c r="H1246" s="5">
        <v>1106.24</v>
      </c>
      <c r="I1246" s="1" t="s">
        <v>10</v>
      </c>
      <c r="J1246" s="3">
        <v>5</v>
      </c>
      <c r="K1246" s="3">
        <v>3</v>
      </c>
    </row>
    <row r="1247" spans="2:11" ht="20.5" customHeight="1" x14ac:dyDescent="0.35">
      <c r="B1247" s="1" t="s">
        <v>9</v>
      </c>
      <c r="C1247" s="1" t="s">
        <v>7</v>
      </c>
      <c r="D1247" s="1" t="s">
        <v>1380</v>
      </c>
      <c r="E1247" s="3">
        <v>1986</v>
      </c>
      <c r="F1247" s="11">
        <v>4.7</v>
      </c>
      <c r="G1247" s="12">
        <v>63</v>
      </c>
      <c r="H1247" s="5">
        <v>1113.2</v>
      </c>
      <c r="I1247" s="1" t="s">
        <v>10</v>
      </c>
      <c r="J1247" s="3">
        <v>5</v>
      </c>
      <c r="K1247" s="3">
        <v>3</v>
      </c>
    </row>
    <row r="1248" spans="2:11" ht="20.5" customHeight="1" x14ac:dyDescent="0.35">
      <c r="B1248" s="1" t="s">
        <v>9</v>
      </c>
      <c r="C1248" s="1" t="s">
        <v>27</v>
      </c>
      <c r="D1248" s="1" t="s">
        <v>28</v>
      </c>
      <c r="E1248" s="3">
        <v>2017</v>
      </c>
      <c r="F1248" s="11">
        <v>4.8</v>
      </c>
      <c r="G1248" s="12">
        <v>52</v>
      </c>
      <c r="H1248" s="5">
        <v>1150</v>
      </c>
      <c r="I1248" s="1" t="s">
        <v>10</v>
      </c>
      <c r="J1248" s="3">
        <v>5</v>
      </c>
      <c r="K1248" s="3">
        <v>3</v>
      </c>
    </row>
    <row r="1249" spans="2:11" ht="20.5" customHeight="1" x14ac:dyDescent="0.35">
      <c r="B1249" s="1" t="s">
        <v>9</v>
      </c>
      <c r="C1249" s="1" t="s">
        <v>7</v>
      </c>
      <c r="D1249" s="1" t="s">
        <v>1380</v>
      </c>
      <c r="E1249" s="3">
        <v>1985</v>
      </c>
      <c r="F1249" s="11">
        <v>4.8</v>
      </c>
      <c r="G1249" s="12">
        <v>70</v>
      </c>
      <c r="H1249" s="5">
        <v>1182.77</v>
      </c>
      <c r="I1249" s="1" t="s">
        <v>10</v>
      </c>
      <c r="J1249" s="3">
        <v>5</v>
      </c>
      <c r="K1249" s="3">
        <v>3</v>
      </c>
    </row>
    <row r="1250" spans="2:11" ht="20.5" customHeight="1" x14ac:dyDescent="0.35">
      <c r="B1250" s="1" t="s">
        <v>9</v>
      </c>
      <c r="C1250" s="1" t="s">
        <v>27</v>
      </c>
      <c r="D1250" s="1" t="s">
        <v>28</v>
      </c>
      <c r="E1250" s="3">
        <v>2006</v>
      </c>
      <c r="F1250" s="11">
        <v>4.7</v>
      </c>
      <c r="G1250" s="12">
        <v>280</v>
      </c>
      <c r="H1250" s="5">
        <v>1190</v>
      </c>
      <c r="I1250" s="1" t="s">
        <v>10</v>
      </c>
      <c r="J1250" s="3">
        <v>5</v>
      </c>
      <c r="K1250" s="3">
        <v>3</v>
      </c>
    </row>
    <row r="1251" spans="2:11" ht="20.5" customHeight="1" x14ac:dyDescent="0.35">
      <c r="B1251" s="1" t="s">
        <v>9</v>
      </c>
      <c r="C1251" s="1" t="s">
        <v>27</v>
      </c>
      <c r="D1251" s="1" t="s">
        <v>28</v>
      </c>
      <c r="E1251" s="3">
        <v>2013</v>
      </c>
      <c r="F1251" s="11">
        <v>4.5999999999999996</v>
      </c>
      <c r="G1251" s="12">
        <v>323</v>
      </c>
      <c r="H1251" s="5">
        <v>1198.72</v>
      </c>
      <c r="I1251" s="1" t="s">
        <v>10</v>
      </c>
      <c r="J1251" s="3">
        <v>5</v>
      </c>
      <c r="K1251" s="3">
        <v>3</v>
      </c>
    </row>
    <row r="1252" spans="2:11" ht="20.5" customHeight="1" x14ac:dyDescent="0.35">
      <c r="B1252" s="1" t="s">
        <v>9</v>
      </c>
      <c r="C1252" s="1" t="s">
        <v>7</v>
      </c>
      <c r="D1252" s="1" t="s">
        <v>8</v>
      </c>
      <c r="E1252" s="3">
        <v>1953</v>
      </c>
      <c r="F1252" s="11">
        <v>4.7</v>
      </c>
      <c r="G1252" s="12">
        <v>89</v>
      </c>
      <c r="H1252" s="5">
        <v>1207.5999999999999</v>
      </c>
      <c r="I1252" s="1" t="s">
        <v>10</v>
      </c>
      <c r="J1252" s="3">
        <v>5</v>
      </c>
      <c r="K1252" s="3">
        <v>3</v>
      </c>
    </row>
    <row r="1253" spans="2:11" ht="20.5" customHeight="1" x14ac:dyDescent="0.35">
      <c r="B1253" s="1" t="s">
        <v>9</v>
      </c>
      <c r="C1253" s="1" t="s">
        <v>7</v>
      </c>
      <c r="D1253" s="1" t="s">
        <v>1380</v>
      </c>
      <c r="E1253" s="3">
        <v>1982</v>
      </c>
      <c r="F1253" s="11">
        <v>4.5999999999999996</v>
      </c>
      <c r="G1253" s="12">
        <v>39</v>
      </c>
      <c r="H1253" s="5">
        <v>1238.43</v>
      </c>
      <c r="I1253" s="1" t="s">
        <v>10</v>
      </c>
      <c r="J1253" s="3">
        <v>5</v>
      </c>
      <c r="K1253" s="3">
        <v>3</v>
      </c>
    </row>
    <row r="1254" spans="2:11" ht="20.5" customHeight="1" x14ac:dyDescent="0.35">
      <c r="B1254" s="1" t="s">
        <v>9</v>
      </c>
      <c r="C1254" s="1" t="s">
        <v>27</v>
      </c>
      <c r="D1254" s="1" t="s">
        <v>28</v>
      </c>
      <c r="E1254" s="3">
        <v>2018</v>
      </c>
      <c r="F1254" s="11">
        <v>4.5999999999999996</v>
      </c>
      <c r="G1254" s="12">
        <v>47</v>
      </c>
      <c r="H1254" s="5">
        <v>1250</v>
      </c>
      <c r="I1254" s="1" t="s">
        <v>10</v>
      </c>
      <c r="J1254" s="3">
        <v>5</v>
      </c>
      <c r="K1254" s="3">
        <v>3</v>
      </c>
    </row>
    <row r="1255" spans="2:11" ht="20.5" customHeight="1" x14ac:dyDescent="0.35">
      <c r="B1255" s="1" t="s">
        <v>9</v>
      </c>
      <c r="C1255" s="1" t="s">
        <v>27</v>
      </c>
      <c r="D1255" s="1" t="s">
        <v>28</v>
      </c>
      <c r="E1255" s="3">
        <v>2015</v>
      </c>
      <c r="F1255" s="11">
        <v>4.7</v>
      </c>
      <c r="G1255" s="12">
        <v>203</v>
      </c>
      <c r="H1255" s="5">
        <v>1250</v>
      </c>
      <c r="I1255" s="1" t="s">
        <v>10</v>
      </c>
      <c r="J1255" s="3">
        <v>5</v>
      </c>
      <c r="K1255" s="3">
        <v>3</v>
      </c>
    </row>
    <row r="1256" spans="2:11" ht="20.5" customHeight="1" x14ac:dyDescent="0.35">
      <c r="B1256" s="1" t="s">
        <v>9</v>
      </c>
      <c r="C1256" s="1" t="s">
        <v>27</v>
      </c>
      <c r="D1256" s="1" t="s">
        <v>28</v>
      </c>
      <c r="E1256" s="3">
        <v>2016</v>
      </c>
      <c r="F1256" s="11">
        <v>4.8</v>
      </c>
      <c r="G1256" s="12">
        <v>145</v>
      </c>
      <c r="H1256" s="5">
        <v>1280</v>
      </c>
      <c r="I1256" s="1" t="s">
        <v>10</v>
      </c>
      <c r="J1256" s="3">
        <v>5</v>
      </c>
      <c r="K1256" s="3">
        <v>3</v>
      </c>
    </row>
    <row r="1257" spans="2:11" ht="20.5" customHeight="1" x14ac:dyDescent="0.35">
      <c r="B1257" s="1" t="s">
        <v>9</v>
      </c>
      <c r="C1257" s="1" t="s">
        <v>27</v>
      </c>
      <c r="D1257" s="1" t="s">
        <v>28</v>
      </c>
      <c r="E1257" s="3">
        <v>1998</v>
      </c>
      <c r="F1257" s="11">
        <v>4.5999999999999996</v>
      </c>
      <c r="G1257" s="12">
        <v>244</v>
      </c>
      <c r="H1257" s="5">
        <v>1350</v>
      </c>
      <c r="I1257" s="1" t="s">
        <v>10</v>
      </c>
      <c r="J1257" s="3">
        <v>5</v>
      </c>
      <c r="K1257" s="3">
        <v>3</v>
      </c>
    </row>
    <row r="1258" spans="2:11" ht="20.5" customHeight="1" x14ac:dyDescent="0.35">
      <c r="B1258" s="1" t="s">
        <v>9</v>
      </c>
      <c r="C1258" s="1" t="s">
        <v>27</v>
      </c>
      <c r="D1258" s="1" t="s">
        <v>28</v>
      </c>
      <c r="E1258" s="3">
        <v>2010</v>
      </c>
      <c r="F1258" s="11">
        <v>4.5999999999999996</v>
      </c>
      <c r="G1258" s="12">
        <v>410</v>
      </c>
      <c r="H1258" s="5">
        <v>1359.75</v>
      </c>
      <c r="I1258" s="1" t="s">
        <v>10</v>
      </c>
      <c r="J1258" s="3">
        <v>5</v>
      </c>
      <c r="K1258" s="3">
        <v>3</v>
      </c>
    </row>
    <row r="1259" spans="2:11" ht="20.5" customHeight="1" x14ac:dyDescent="0.35">
      <c r="B1259" s="1" t="s">
        <v>9</v>
      </c>
      <c r="C1259" s="1" t="s">
        <v>7</v>
      </c>
      <c r="D1259" s="1" t="s">
        <v>8</v>
      </c>
      <c r="E1259" s="3">
        <v>1964</v>
      </c>
      <c r="F1259" s="11">
        <v>4.7</v>
      </c>
      <c r="G1259" s="12">
        <v>214</v>
      </c>
      <c r="H1259" s="5">
        <v>1384.54</v>
      </c>
      <c r="I1259" s="1" t="s">
        <v>10</v>
      </c>
      <c r="J1259" s="3">
        <v>5</v>
      </c>
      <c r="K1259" s="3">
        <v>3</v>
      </c>
    </row>
    <row r="1260" spans="2:11" ht="20.5" customHeight="1" x14ac:dyDescent="0.35">
      <c r="B1260" s="1" t="s">
        <v>9</v>
      </c>
      <c r="C1260" s="1" t="s">
        <v>7</v>
      </c>
      <c r="D1260" s="1" t="s">
        <v>1380</v>
      </c>
      <c r="E1260" s="3">
        <v>1995</v>
      </c>
      <c r="F1260" s="11">
        <v>4.7</v>
      </c>
      <c r="G1260" s="12">
        <v>196</v>
      </c>
      <c r="H1260" s="5">
        <v>1500</v>
      </c>
      <c r="I1260" s="1" t="s">
        <v>10</v>
      </c>
      <c r="J1260" s="3">
        <v>5</v>
      </c>
      <c r="K1260" s="3">
        <v>3</v>
      </c>
    </row>
    <row r="1261" spans="2:11" ht="20.5" customHeight="1" x14ac:dyDescent="0.35">
      <c r="B1261" s="1" t="s">
        <v>9</v>
      </c>
      <c r="C1261" s="1" t="s">
        <v>27</v>
      </c>
      <c r="D1261" s="1" t="s">
        <v>28</v>
      </c>
      <c r="E1261" s="3">
        <v>2004</v>
      </c>
      <c r="F1261" s="11">
        <v>4.7</v>
      </c>
      <c r="G1261" s="12">
        <v>285</v>
      </c>
      <c r="H1261" s="5">
        <v>1500</v>
      </c>
      <c r="I1261" s="1" t="s">
        <v>10</v>
      </c>
      <c r="J1261" s="3">
        <v>5</v>
      </c>
      <c r="K1261" s="3">
        <v>3</v>
      </c>
    </row>
    <row r="1262" spans="2:11" ht="20.5" customHeight="1" x14ac:dyDescent="0.35">
      <c r="B1262" s="1" t="s">
        <v>9</v>
      </c>
      <c r="C1262" s="1" t="s">
        <v>27</v>
      </c>
      <c r="D1262" s="1" t="s">
        <v>28</v>
      </c>
      <c r="E1262" s="3">
        <v>2000</v>
      </c>
      <c r="F1262" s="11">
        <v>4.5999999999999996</v>
      </c>
      <c r="G1262" s="12">
        <v>122</v>
      </c>
      <c r="H1262" s="5">
        <v>1503</v>
      </c>
      <c r="I1262" s="1" t="s">
        <v>10</v>
      </c>
      <c r="J1262" s="3">
        <v>5</v>
      </c>
      <c r="K1262" s="3">
        <v>3</v>
      </c>
    </row>
    <row r="1263" spans="2:11" ht="20.5" customHeight="1" x14ac:dyDescent="0.35">
      <c r="B1263" s="1" t="s">
        <v>9</v>
      </c>
      <c r="C1263" s="1" t="s">
        <v>27</v>
      </c>
      <c r="D1263" s="1" t="s">
        <v>28</v>
      </c>
      <c r="E1263" s="3">
        <v>2014</v>
      </c>
      <c r="F1263" s="11">
        <v>4.5999999999999996</v>
      </c>
      <c r="G1263" s="12">
        <v>172</v>
      </c>
      <c r="H1263" s="5">
        <v>1595</v>
      </c>
      <c r="I1263" s="1" t="s">
        <v>10</v>
      </c>
      <c r="J1263" s="3">
        <v>5</v>
      </c>
      <c r="K1263" s="3">
        <v>3</v>
      </c>
    </row>
    <row r="1264" spans="2:11" ht="20.5" customHeight="1" x14ac:dyDescent="0.35">
      <c r="B1264" s="1" t="s">
        <v>9</v>
      </c>
      <c r="C1264" s="1" t="s">
        <v>7</v>
      </c>
      <c r="D1264" s="1" t="s">
        <v>8</v>
      </c>
      <c r="E1264" s="3">
        <v>1962</v>
      </c>
      <c r="F1264" s="11">
        <v>4.8</v>
      </c>
      <c r="G1264" s="12">
        <v>295</v>
      </c>
      <c r="H1264" s="5">
        <v>1620</v>
      </c>
      <c r="I1264" s="1" t="s">
        <v>10</v>
      </c>
      <c r="J1264" s="3">
        <v>5</v>
      </c>
      <c r="K1264" s="3">
        <v>3</v>
      </c>
    </row>
    <row r="1265" spans="2:11" ht="20.5" customHeight="1" x14ac:dyDescent="0.35">
      <c r="B1265" s="1" t="s">
        <v>9</v>
      </c>
      <c r="C1265" s="1" t="s">
        <v>27</v>
      </c>
      <c r="D1265" s="1" t="s">
        <v>28</v>
      </c>
      <c r="E1265" s="3">
        <v>2003</v>
      </c>
      <c r="F1265" s="11">
        <v>4.5999999999999996</v>
      </c>
      <c r="G1265" s="12">
        <v>205</v>
      </c>
      <c r="H1265" s="5">
        <v>1638.95</v>
      </c>
      <c r="I1265" s="1" t="s">
        <v>10</v>
      </c>
      <c r="J1265" s="3">
        <v>5</v>
      </c>
      <c r="K1265" s="3">
        <v>3</v>
      </c>
    </row>
    <row r="1266" spans="2:11" ht="20.5" customHeight="1" x14ac:dyDescent="0.35">
      <c r="B1266" s="1" t="s">
        <v>9</v>
      </c>
      <c r="C1266" s="1" t="s">
        <v>27</v>
      </c>
      <c r="D1266" s="1" t="s">
        <v>28</v>
      </c>
      <c r="E1266" s="3">
        <v>1999</v>
      </c>
      <c r="F1266" s="11">
        <v>4.7</v>
      </c>
      <c r="G1266" s="12">
        <v>184</v>
      </c>
      <c r="H1266" s="5">
        <v>1715.18</v>
      </c>
      <c r="I1266" s="1" t="s">
        <v>10</v>
      </c>
      <c r="J1266" s="3">
        <v>5</v>
      </c>
      <c r="K1266" s="3">
        <v>3</v>
      </c>
    </row>
    <row r="1267" spans="2:11" ht="20.5" customHeight="1" x14ac:dyDescent="0.35">
      <c r="B1267" s="1" t="s">
        <v>9</v>
      </c>
      <c r="C1267" s="1" t="s">
        <v>27</v>
      </c>
      <c r="D1267" s="1" t="s">
        <v>28</v>
      </c>
      <c r="E1267" s="3">
        <v>1996</v>
      </c>
      <c r="F1267" s="11">
        <v>4.5999999999999996</v>
      </c>
      <c r="G1267" s="12">
        <v>102</v>
      </c>
      <c r="H1267" s="5">
        <v>1746.94</v>
      </c>
      <c r="I1267" s="1" t="s">
        <v>10</v>
      </c>
      <c r="J1267" s="3">
        <v>5</v>
      </c>
      <c r="K1267" s="3">
        <v>3</v>
      </c>
    </row>
    <row r="1268" spans="2:11" ht="20.5" customHeight="1" x14ac:dyDescent="0.35">
      <c r="B1268" s="1" t="s">
        <v>9</v>
      </c>
      <c r="C1268" s="1" t="s">
        <v>27</v>
      </c>
      <c r="D1268" s="1" t="s">
        <v>28</v>
      </c>
      <c r="E1268" s="3">
        <v>2005</v>
      </c>
      <c r="F1268" s="11">
        <v>4.5999999999999996</v>
      </c>
      <c r="G1268" s="12">
        <v>293</v>
      </c>
      <c r="H1268" s="5">
        <v>1785.96</v>
      </c>
      <c r="I1268" s="1" t="s">
        <v>10</v>
      </c>
      <c r="J1268" s="3">
        <v>5</v>
      </c>
      <c r="K1268" s="3">
        <v>3</v>
      </c>
    </row>
    <row r="1269" spans="2:11" ht="20.5" customHeight="1" x14ac:dyDescent="0.35">
      <c r="B1269" s="1" t="s">
        <v>9</v>
      </c>
      <c r="C1269" s="1" t="s">
        <v>7</v>
      </c>
      <c r="D1269" s="1" t="s">
        <v>8</v>
      </c>
      <c r="E1269" s="3">
        <v>1968</v>
      </c>
      <c r="F1269" s="11">
        <v>4.7</v>
      </c>
      <c r="G1269" s="12">
        <v>225</v>
      </c>
      <c r="H1269" s="5">
        <v>2087.25</v>
      </c>
      <c r="I1269" s="1" t="s">
        <v>10</v>
      </c>
      <c r="J1269" s="3">
        <v>5</v>
      </c>
      <c r="K1269" s="3">
        <v>3</v>
      </c>
    </row>
    <row r="1270" spans="2:11" ht="20.5" customHeight="1" x14ac:dyDescent="0.35">
      <c r="B1270" s="1" t="s">
        <v>9</v>
      </c>
      <c r="C1270" s="1" t="s">
        <v>7</v>
      </c>
      <c r="D1270" s="1" t="s">
        <v>8</v>
      </c>
      <c r="E1270" s="3">
        <v>1965</v>
      </c>
      <c r="F1270" s="11">
        <v>4.5999999999999996</v>
      </c>
      <c r="G1270" s="12">
        <v>218</v>
      </c>
      <c r="H1270" s="5">
        <v>2884.04</v>
      </c>
      <c r="I1270" s="1" t="s">
        <v>10</v>
      </c>
      <c r="J1270" s="3">
        <v>5</v>
      </c>
      <c r="K1270" s="3">
        <v>3</v>
      </c>
    </row>
    <row r="1271" spans="2:11" ht="20.5" customHeight="1" x14ac:dyDescent="0.35">
      <c r="B1271" s="1" t="s">
        <v>816</v>
      </c>
      <c r="C1271" s="1" t="s">
        <v>814</v>
      </c>
      <c r="D1271" s="1" t="s">
        <v>815</v>
      </c>
      <c r="E1271" s="3">
        <v>2016</v>
      </c>
      <c r="F1271" s="11">
        <v>4.4000000000000004</v>
      </c>
      <c r="G1271" s="12">
        <v>27</v>
      </c>
      <c r="H1271" s="5">
        <v>11.5</v>
      </c>
      <c r="I1271" s="1" t="s">
        <v>21</v>
      </c>
      <c r="J1271" s="3">
        <v>4</v>
      </c>
      <c r="K1271" s="3">
        <v>3</v>
      </c>
    </row>
    <row r="1272" spans="2:11" ht="20.5" customHeight="1" x14ac:dyDescent="0.35">
      <c r="B1272" s="1" t="s">
        <v>42</v>
      </c>
      <c r="C1272" s="1" t="s">
        <v>864</v>
      </c>
      <c r="D1272" s="1" t="s">
        <v>865</v>
      </c>
      <c r="E1272" s="3">
        <v>1982</v>
      </c>
      <c r="F1272" s="11">
        <v>4.3</v>
      </c>
      <c r="G1272" s="12">
        <v>298</v>
      </c>
      <c r="H1272" s="5">
        <v>425</v>
      </c>
      <c r="I1272" s="1" t="s">
        <v>43</v>
      </c>
      <c r="J1272" s="3" t="s">
        <v>85</v>
      </c>
      <c r="K1272" s="3" t="s">
        <v>85</v>
      </c>
    </row>
    <row r="1273" spans="2:11" ht="20.5" customHeight="1" x14ac:dyDescent="0.35">
      <c r="B1273" s="1" t="s">
        <v>42</v>
      </c>
      <c r="C1273" s="1" t="s">
        <v>47</v>
      </c>
      <c r="D1273" s="1" t="s">
        <v>400</v>
      </c>
      <c r="E1273" s="3">
        <v>1989</v>
      </c>
      <c r="F1273" s="11">
        <v>4.3</v>
      </c>
      <c r="G1273" s="12">
        <v>154</v>
      </c>
      <c r="H1273" s="5">
        <v>150</v>
      </c>
      <c r="I1273" s="1" t="s">
        <v>43</v>
      </c>
      <c r="J1273" s="3" t="s">
        <v>85</v>
      </c>
      <c r="K1273" s="3" t="s">
        <v>85</v>
      </c>
    </row>
    <row r="1274" spans="2:11" ht="20.5" customHeight="1" x14ac:dyDescent="0.35">
      <c r="B1274" s="1" t="s">
        <v>42</v>
      </c>
      <c r="C1274" s="1" t="s">
        <v>193</v>
      </c>
      <c r="D1274" s="1" t="s">
        <v>194</v>
      </c>
      <c r="E1274" s="3">
        <v>2007</v>
      </c>
      <c r="F1274" s="11">
        <v>4.3</v>
      </c>
      <c r="G1274" s="12">
        <v>272</v>
      </c>
      <c r="H1274" s="5">
        <v>92</v>
      </c>
      <c r="I1274" s="1" t="s">
        <v>43</v>
      </c>
      <c r="J1274" s="3" t="s">
        <v>85</v>
      </c>
      <c r="K1274" s="3" t="s">
        <v>85</v>
      </c>
    </row>
    <row r="1275" spans="2:11" ht="20.5" customHeight="1" x14ac:dyDescent="0.35">
      <c r="B1275" s="1" t="s">
        <v>42</v>
      </c>
      <c r="C1275" s="1" t="s">
        <v>64</v>
      </c>
      <c r="D1275" s="1" t="s">
        <v>332</v>
      </c>
      <c r="E1275" s="3">
        <v>2014</v>
      </c>
      <c r="F1275" s="11">
        <v>4.3</v>
      </c>
      <c r="G1275" s="12">
        <v>275</v>
      </c>
      <c r="H1275" s="5">
        <v>90.15</v>
      </c>
      <c r="I1275" s="1" t="s">
        <v>43</v>
      </c>
      <c r="J1275" s="3" t="s">
        <v>85</v>
      </c>
      <c r="K1275" s="3" t="s">
        <v>85</v>
      </c>
    </row>
    <row r="1276" spans="2:11" ht="20.5" customHeight="1" x14ac:dyDescent="0.35">
      <c r="B1276" s="1" t="s">
        <v>42</v>
      </c>
      <c r="C1276" s="1" t="s">
        <v>170</v>
      </c>
      <c r="D1276" s="1" t="s">
        <v>319</v>
      </c>
      <c r="E1276" s="3">
        <v>2004</v>
      </c>
      <c r="F1276" s="11">
        <v>4.3</v>
      </c>
      <c r="G1276" s="12">
        <v>150</v>
      </c>
      <c r="H1276" s="5">
        <v>90</v>
      </c>
      <c r="I1276" s="1" t="s">
        <v>43</v>
      </c>
      <c r="J1276" s="3" t="s">
        <v>85</v>
      </c>
      <c r="K1276" s="3" t="s">
        <v>85</v>
      </c>
    </row>
    <row r="1277" spans="2:11" ht="20.5" customHeight="1" x14ac:dyDescent="0.35">
      <c r="B1277" s="1" t="s">
        <v>42</v>
      </c>
      <c r="C1277" s="1" t="s">
        <v>64</v>
      </c>
      <c r="D1277" s="1" t="s">
        <v>332</v>
      </c>
      <c r="E1277" s="3">
        <v>2010</v>
      </c>
      <c r="F1277" s="11">
        <v>4.3</v>
      </c>
      <c r="G1277" s="12">
        <v>312</v>
      </c>
      <c r="H1277" s="5">
        <v>90</v>
      </c>
      <c r="I1277" s="1" t="s">
        <v>43</v>
      </c>
      <c r="J1277" s="3" t="s">
        <v>85</v>
      </c>
      <c r="K1277" s="3" t="s">
        <v>85</v>
      </c>
    </row>
    <row r="1278" spans="2:11" ht="20.5" customHeight="1" x14ac:dyDescent="0.35">
      <c r="B1278" s="1" t="s">
        <v>42</v>
      </c>
      <c r="C1278" s="1" t="s">
        <v>40</v>
      </c>
      <c r="D1278" s="1" t="s">
        <v>184</v>
      </c>
      <c r="E1278" s="3">
        <v>2016</v>
      </c>
      <c r="F1278" s="11">
        <v>4.3</v>
      </c>
      <c r="G1278" s="12">
        <v>80</v>
      </c>
      <c r="H1278" s="5">
        <v>84.5</v>
      </c>
      <c r="I1278" s="1" t="s">
        <v>43</v>
      </c>
      <c r="J1278" s="3" t="s">
        <v>85</v>
      </c>
      <c r="K1278" s="3" t="s">
        <v>85</v>
      </c>
    </row>
    <row r="1279" spans="2:11" ht="20.5" customHeight="1" x14ac:dyDescent="0.35">
      <c r="B1279" s="1" t="s">
        <v>42</v>
      </c>
      <c r="C1279" s="1" t="s">
        <v>64</v>
      </c>
      <c r="D1279" s="1" t="s">
        <v>332</v>
      </c>
      <c r="E1279" s="3">
        <v>2015</v>
      </c>
      <c r="F1279" s="11">
        <v>4.4000000000000004</v>
      </c>
      <c r="G1279" s="12">
        <v>389</v>
      </c>
      <c r="H1279" s="5">
        <v>73.599999999999994</v>
      </c>
      <c r="I1279" s="1" t="s">
        <v>43</v>
      </c>
      <c r="J1279" s="3" t="s">
        <v>85</v>
      </c>
      <c r="K1279" s="3" t="s">
        <v>85</v>
      </c>
    </row>
    <row r="1280" spans="2:11" ht="20.5" customHeight="1" x14ac:dyDescent="0.35">
      <c r="B1280" s="1" t="s">
        <v>42</v>
      </c>
      <c r="C1280" s="1" t="s">
        <v>53</v>
      </c>
      <c r="D1280" s="1" t="s">
        <v>845</v>
      </c>
      <c r="E1280" s="3">
        <v>2005</v>
      </c>
      <c r="F1280" s="11">
        <v>4.2</v>
      </c>
      <c r="G1280" s="12">
        <v>384</v>
      </c>
      <c r="H1280" s="5">
        <v>73</v>
      </c>
      <c r="I1280" s="1" t="s">
        <v>43</v>
      </c>
      <c r="J1280" s="3" t="s">
        <v>85</v>
      </c>
      <c r="K1280" s="3" t="s">
        <v>85</v>
      </c>
    </row>
    <row r="1281" spans="2:11" ht="20.5" customHeight="1" x14ac:dyDescent="0.35">
      <c r="B1281" s="1" t="s">
        <v>42</v>
      </c>
      <c r="C1281" s="1" t="s">
        <v>152</v>
      </c>
      <c r="D1281" s="1" t="s">
        <v>283</v>
      </c>
      <c r="E1281" s="3">
        <v>1994</v>
      </c>
      <c r="F1281" s="11">
        <v>4.3</v>
      </c>
      <c r="G1281" s="12">
        <v>296</v>
      </c>
      <c r="H1281" s="5">
        <v>65</v>
      </c>
      <c r="I1281" s="1" t="s">
        <v>43</v>
      </c>
      <c r="J1281" s="3" t="s">
        <v>85</v>
      </c>
      <c r="K1281" s="3" t="s">
        <v>85</v>
      </c>
    </row>
    <row r="1282" spans="2:11" ht="20.5" customHeight="1" x14ac:dyDescent="0.35">
      <c r="B1282" s="1" t="s">
        <v>42</v>
      </c>
      <c r="C1282" s="1" t="s">
        <v>193</v>
      </c>
      <c r="D1282" s="1" t="s">
        <v>921</v>
      </c>
      <c r="E1282" s="3">
        <v>2011</v>
      </c>
      <c r="F1282" s="11">
        <v>4.2</v>
      </c>
      <c r="G1282" s="12">
        <v>395</v>
      </c>
      <c r="H1282" s="5">
        <v>61.94</v>
      </c>
      <c r="I1282" s="1" t="s">
        <v>43</v>
      </c>
      <c r="J1282" s="3" t="s">
        <v>85</v>
      </c>
      <c r="K1282" s="3" t="s">
        <v>85</v>
      </c>
    </row>
    <row r="1283" spans="2:11" ht="20.5" customHeight="1" x14ac:dyDescent="0.35">
      <c r="B1283" s="1" t="s">
        <v>42</v>
      </c>
      <c r="C1283" s="1" t="s">
        <v>47</v>
      </c>
      <c r="D1283" s="1" t="s">
        <v>400</v>
      </c>
      <c r="E1283" s="3">
        <v>2010</v>
      </c>
      <c r="F1283" s="11">
        <v>4.4000000000000004</v>
      </c>
      <c r="G1283" s="12">
        <v>3327</v>
      </c>
      <c r="H1283" s="5">
        <v>61.55</v>
      </c>
      <c r="I1283" s="1" t="s">
        <v>43</v>
      </c>
      <c r="J1283" s="3" t="s">
        <v>85</v>
      </c>
      <c r="K1283" s="3" t="s">
        <v>85</v>
      </c>
    </row>
    <row r="1284" spans="2:11" ht="20.5" customHeight="1" x14ac:dyDescent="0.35">
      <c r="B1284" s="1" t="s">
        <v>42</v>
      </c>
      <c r="C1284" s="1" t="s">
        <v>170</v>
      </c>
      <c r="D1284" s="1" t="s">
        <v>319</v>
      </c>
      <c r="E1284" s="3">
        <v>2006</v>
      </c>
      <c r="F1284" s="11">
        <v>4.3</v>
      </c>
      <c r="G1284" s="12">
        <v>279</v>
      </c>
      <c r="H1284" s="5">
        <v>53.35</v>
      </c>
      <c r="I1284" s="1" t="s">
        <v>43</v>
      </c>
      <c r="J1284" s="3" t="s">
        <v>85</v>
      </c>
      <c r="K1284" s="3" t="s">
        <v>85</v>
      </c>
    </row>
    <row r="1285" spans="2:11" ht="20.5" customHeight="1" x14ac:dyDescent="0.35">
      <c r="B1285" s="1" t="s">
        <v>42</v>
      </c>
      <c r="C1285" s="1" t="s">
        <v>260</v>
      </c>
      <c r="D1285" s="1" t="s">
        <v>483</v>
      </c>
      <c r="E1285" s="3">
        <v>2015</v>
      </c>
      <c r="F1285" s="11">
        <v>4.3</v>
      </c>
      <c r="G1285" s="12">
        <v>2241</v>
      </c>
      <c r="H1285" s="5">
        <v>50.41</v>
      </c>
      <c r="I1285" s="1" t="s">
        <v>43</v>
      </c>
      <c r="J1285" s="3" t="s">
        <v>85</v>
      </c>
      <c r="K1285" s="3" t="s">
        <v>85</v>
      </c>
    </row>
    <row r="1286" spans="2:11" ht="20.5" customHeight="1" x14ac:dyDescent="0.35">
      <c r="B1286" s="1" t="s">
        <v>42</v>
      </c>
      <c r="C1286" s="1" t="s">
        <v>513</v>
      </c>
      <c r="D1286" s="1" t="s">
        <v>238</v>
      </c>
      <c r="E1286" s="3">
        <v>2015</v>
      </c>
      <c r="F1286" s="11">
        <v>4.4000000000000004</v>
      </c>
      <c r="G1286" s="12">
        <v>471</v>
      </c>
      <c r="H1286" s="5">
        <v>49.97</v>
      </c>
      <c r="I1286" s="1" t="s">
        <v>43</v>
      </c>
      <c r="J1286" s="3" t="s">
        <v>85</v>
      </c>
      <c r="K1286" s="3" t="s">
        <v>85</v>
      </c>
    </row>
    <row r="1287" spans="2:11" ht="20.5" customHeight="1" x14ac:dyDescent="0.35">
      <c r="B1287" s="1" t="s">
        <v>42</v>
      </c>
      <c r="C1287" s="1" t="s">
        <v>47</v>
      </c>
      <c r="D1287" s="1" t="s">
        <v>400</v>
      </c>
      <c r="E1287" s="3">
        <v>2007</v>
      </c>
      <c r="F1287" s="11">
        <v>4.4000000000000004</v>
      </c>
      <c r="G1287" s="12">
        <v>4357</v>
      </c>
      <c r="H1287" s="5">
        <v>47.95</v>
      </c>
      <c r="I1287" s="1" t="s">
        <v>43</v>
      </c>
      <c r="J1287" s="3" t="s">
        <v>85</v>
      </c>
      <c r="K1287" s="3" t="s">
        <v>85</v>
      </c>
    </row>
    <row r="1288" spans="2:11" ht="20.5" customHeight="1" x14ac:dyDescent="0.35">
      <c r="B1288" s="1" t="s">
        <v>42</v>
      </c>
      <c r="C1288" s="1" t="s">
        <v>47</v>
      </c>
      <c r="D1288" s="1" t="s">
        <v>400</v>
      </c>
      <c r="E1288" s="3">
        <v>2011</v>
      </c>
      <c r="F1288" s="11">
        <v>4.4000000000000004</v>
      </c>
      <c r="G1288" s="12">
        <v>4625</v>
      </c>
      <c r="H1288" s="5">
        <v>47.95</v>
      </c>
      <c r="I1288" s="1" t="s">
        <v>43</v>
      </c>
      <c r="J1288" s="3" t="s">
        <v>85</v>
      </c>
      <c r="K1288" s="3" t="s">
        <v>85</v>
      </c>
    </row>
    <row r="1289" spans="2:11" ht="20.5" customHeight="1" x14ac:dyDescent="0.35">
      <c r="B1289" s="1" t="s">
        <v>42</v>
      </c>
      <c r="C1289" s="1" t="s">
        <v>47</v>
      </c>
      <c r="D1289" s="1" t="s">
        <v>400</v>
      </c>
      <c r="E1289" s="3">
        <v>2009</v>
      </c>
      <c r="F1289" s="11">
        <v>4.4000000000000004</v>
      </c>
      <c r="G1289" s="12">
        <v>5109</v>
      </c>
      <c r="H1289" s="5">
        <v>47.5</v>
      </c>
      <c r="I1289" s="1" t="s">
        <v>43</v>
      </c>
      <c r="J1289" s="3" t="s">
        <v>85</v>
      </c>
      <c r="K1289" s="3" t="s">
        <v>85</v>
      </c>
    </row>
    <row r="1290" spans="2:11" ht="20.5" customHeight="1" x14ac:dyDescent="0.35">
      <c r="B1290" s="1" t="s">
        <v>42</v>
      </c>
      <c r="C1290" s="1" t="s">
        <v>513</v>
      </c>
      <c r="D1290" s="1" t="s">
        <v>283</v>
      </c>
      <c r="E1290" s="3">
        <v>2004</v>
      </c>
      <c r="F1290" s="11">
        <v>4.2</v>
      </c>
      <c r="G1290" s="12">
        <v>417</v>
      </c>
      <c r="H1290" s="5">
        <v>45</v>
      </c>
      <c r="I1290" s="1" t="s">
        <v>43</v>
      </c>
      <c r="J1290" s="3" t="s">
        <v>85</v>
      </c>
      <c r="K1290" s="3" t="s">
        <v>85</v>
      </c>
    </row>
    <row r="1291" spans="2:11" ht="20.5" customHeight="1" x14ac:dyDescent="0.35">
      <c r="B1291" s="1" t="s">
        <v>42</v>
      </c>
      <c r="C1291" s="1" t="s">
        <v>284</v>
      </c>
      <c r="D1291" s="1" t="s">
        <v>285</v>
      </c>
      <c r="E1291" s="3">
        <v>2011</v>
      </c>
      <c r="F1291" s="11">
        <v>4.4000000000000004</v>
      </c>
      <c r="G1291" s="12">
        <v>3197</v>
      </c>
      <c r="H1291" s="5">
        <v>43.95</v>
      </c>
      <c r="I1291" s="1" t="s">
        <v>43</v>
      </c>
      <c r="J1291" s="3" t="s">
        <v>85</v>
      </c>
      <c r="K1291" s="3" t="s">
        <v>85</v>
      </c>
    </row>
    <row r="1292" spans="2:11" ht="20.5" customHeight="1" x14ac:dyDescent="0.35">
      <c r="B1292" s="1" t="s">
        <v>42</v>
      </c>
      <c r="C1292" s="1" t="s">
        <v>284</v>
      </c>
      <c r="D1292" s="1" t="s">
        <v>285</v>
      </c>
      <c r="E1292" s="3">
        <v>2009</v>
      </c>
      <c r="F1292" s="11">
        <v>4.3</v>
      </c>
      <c r="G1292" s="12">
        <v>2923</v>
      </c>
      <c r="H1292" s="5">
        <v>40.4</v>
      </c>
      <c r="I1292" s="1" t="s">
        <v>43</v>
      </c>
      <c r="J1292" s="3" t="s">
        <v>85</v>
      </c>
      <c r="K1292" s="3" t="s">
        <v>85</v>
      </c>
    </row>
    <row r="1293" spans="2:11" ht="20.5" customHeight="1" x14ac:dyDescent="0.35">
      <c r="B1293" s="1" t="s">
        <v>42</v>
      </c>
      <c r="C1293" s="1" t="s">
        <v>217</v>
      </c>
      <c r="D1293" s="1" t="s">
        <v>948</v>
      </c>
      <c r="E1293" s="3">
        <v>2016</v>
      </c>
      <c r="F1293" s="11">
        <v>4.3</v>
      </c>
      <c r="G1293" s="12">
        <v>168</v>
      </c>
      <c r="H1293" s="5">
        <v>37.29</v>
      </c>
      <c r="I1293" s="1" t="s">
        <v>43</v>
      </c>
      <c r="J1293" s="3" t="s">
        <v>85</v>
      </c>
      <c r="K1293" s="3" t="s">
        <v>85</v>
      </c>
    </row>
    <row r="1294" spans="2:11" ht="20.5" customHeight="1" x14ac:dyDescent="0.35">
      <c r="B1294" s="1" t="s">
        <v>42</v>
      </c>
      <c r="C1294" s="1" t="s">
        <v>260</v>
      </c>
      <c r="D1294" s="1" t="s">
        <v>483</v>
      </c>
      <c r="E1294" s="3">
        <v>2014</v>
      </c>
      <c r="F1294" s="11">
        <v>4.3</v>
      </c>
      <c r="G1294" s="12">
        <v>2341</v>
      </c>
      <c r="H1294" s="5">
        <v>36.799999999999997</v>
      </c>
      <c r="I1294" s="1" t="s">
        <v>43</v>
      </c>
      <c r="J1294" s="3" t="s">
        <v>85</v>
      </c>
      <c r="K1294" s="3" t="s">
        <v>85</v>
      </c>
    </row>
    <row r="1295" spans="2:11" ht="20.5" customHeight="1" x14ac:dyDescent="0.35">
      <c r="B1295" s="1" t="s">
        <v>42</v>
      </c>
      <c r="C1295" s="1" t="s">
        <v>284</v>
      </c>
      <c r="D1295" s="1" t="s">
        <v>285</v>
      </c>
      <c r="E1295" s="3">
        <v>2006</v>
      </c>
      <c r="F1295" s="11">
        <v>4.3</v>
      </c>
      <c r="G1295" s="12">
        <v>3608</v>
      </c>
      <c r="H1295" s="5">
        <v>35.5</v>
      </c>
      <c r="I1295" s="1" t="s">
        <v>43</v>
      </c>
      <c r="J1295" s="3" t="s">
        <v>85</v>
      </c>
      <c r="K1295" s="3" t="s">
        <v>85</v>
      </c>
    </row>
    <row r="1296" spans="2:11" ht="20.5" customHeight="1" x14ac:dyDescent="0.35">
      <c r="B1296" s="1" t="s">
        <v>42</v>
      </c>
      <c r="C1296" s="1" t="s">
        <v>152</v>
      </c>
      <c r="D1296" s="1" t="s">
        <v>238</v>
      </c>
      <c r="E1296" s="3">
        <v>2015</v>
      </c>
      <c r="F1296" s="11">
        <v>4.4000000000000004</v>
      </c>
      <c r="G1296" s="12">
        <v>485</v>
      </c>
      <c r="H1296" s="5">
        <v>35.1</v>
      </c>
      <c r="I1296" s="1" t="s">
        <v>43</v>
      </c>
      <c r="J1296" s="3" t="s">
        <v>85</v>
      </c>
      <c r="K1296" s="3" t="s">
        <v>85</v>
      </c>
    </row>
    <row r="1297" spans="2:11" ht="20.5" customHeight="1" x14ac:dyDescent="0.35">
      <c r="B1297" s="1" t="s">
        <v>42</v>
      </c>
      <c r="C1297" s="1" t="s">
        <v>304</v>
      </c>
      <c r="D1297" s="1" t="s">
        <v>833</v>
      </c>
      <c r="E1297" s="3">
        <v>2009</v>
      </c>
      <c r="F1297" s="11">
        <v>4.3</v>
      </c>
      <c r="G1297" s="12">
        <v>2423</v>
      </c>
      <c r="H1297" s="5">
        <v>35.090000000000003</v>
      </c>
      <c r="I1297" s="1" t="s">
        <v>43</v>
      </c>
      <c r="J1297" s="3" t="s">
        <v>85</v>
      </c>
      <c r="K1297" s="3" t="s">
        <v>85</v>
      </c>
    </row>
    <row r="1298" spans="2:11" ht="14.5" x14ac:dyDescent="0.35">
      <c r="B1298" s="1" t="s">
        <v>42</v>
      </c>
      <c r="C1298" s="1" t="s">
        <v>284</v>
      </c>
      <c r="D1298" s="1" t="s">
        <v>478</v>
      </c>
      <c r="E1298" s="3">
        <v>2014</v>
      </c>
      <c r="F1298" s="11">
        <v>4.3</v>
      </c>
      <c r="G1298" s="12">
        <v>3829</v>
      </c>
      <c r="H1298" s="5">
        <v>34</v>
      </c>
      <c r="I1298" s="1" t="s">
        <v>43</v>
      </c>
      <c r="J1298" s="3" t="s">
        <v>85</v>
      </c>
      <c r="K1298" s="3" t="s">
        <v>85</v>
      </c>
    </row>
    <row r="1299" spans="2:11" ht="20.5" customHeight="1" x14ac:dyDescent="0.35">
      <c r="B1299" s="1" t="s">
        <v>42</v>
      </c>
      <c r="C1299" s="1" t="s">
        <v>682</v>
      </c>
      <c r="D1299" s="1" t="s">
        <v>863</v>
      </c>
      <c r="E1299" s="3">
        <v>2015</v>
      </c>
      <c r="F1299" s="11">
        <v>4.3</v>
      </c>
      <c r="G1299" s="12">
        <v>297</v>
      </c>
      <c r="H1299" s="5">
        <v>33.9</v>
      </c>
      <c r="I1299" s="1" t="s">
        <v>43</v>
      </c>
      <c r="J1299" s="3" t="s">
        <v>85</v>
      </c>
      <c r="K1299" s="3" t="s">
        <v>85</v>
      </c>
    </row>
    <row r="1300" spans="2:11" ht="20.5" customHeight="1" x14ac:dyDescent="0.35">
      <c r="B1300" s="1" t="s">
        <v>42</v>
      </c>
      <c r="C1300" s="1" t="s">
        <v>1032</v>
      </c>
      <c r="D1300" s="1" t="s">
        <v>1033</v>
      </c>
      <c r="E1300" s="3">
        <v>2017</v>
      </c>
      <c r="F1300" s="11">
        <v>4.3</v>
      </c>
      <c r="G1300" s="12">
        <v>87</v>
      </c>
      <c r="H1300" s="5">
        <v>29.9</v>
      </c>
      <c r="I1300" s="1" t="s">
        <v>43</v>
      </c>
      <c r="J1300" s="3" t="s">
        <v>85</v>
      </c>
      <c r="K1300" s="3" t="s">
        <v>85</v>
      </c>
    </row>
    <row r="1301" spans="2:11" ht="20.5" customHeight="1" x14ac:dyDescent="0.35">
      <c r="B1301" s="1" t="s">
        <v>42</v>
      </c>
      <c r="C1301" s="1" t="s">
        <v>66</v>
      </c>
      <c r="D1301" s="1" t="s">
        <v>551</v>
      </c>
      <c r="E1301" s="3">
        <v>2017</v>
      </c>
      <c r="F1301" s="11">
        <v>4.2</v>
      </c>
      <c r="G1301" s="12">
        <v>421</v>
      </c>
      <c r="H1301" s="5">
        <v>29.15</v>
      </c>
      <c r="I1301" s="1" t="s">
        <v>52</v>
      </c>
      <c r="J1301" s="3" t="s">
        <v>85</v>
      </c>
      <c r="K1301" s="3" t="s">
        <v>85</v>
      </c>
    </row>
    <row r="1302" spans="2:11" ht="20.5" customHeight="1" x14ac:dyDescent="0.35">
      <c r="B1302" s="1" t="s">
        <v>42</v>
      </c>
      <c r="C1302" s="1" t="s">
        <v>682</v>
      </c>
      <c r="D1302" s="1" t="s">
        <v>863</v>
      </c>
      <c r="E1302" s="3">
        <v>2011</v>
      </c>
      <c r="F1302" s="11">
        <v>4.2</v>
      </c>
      <c r="G1302" s="12">
        <v>402</v>
      </c>
      <c r="H1302" s="5">
        <v>28.53</v>
      </c>
      <c r="I1302" s="1" t="s">
        <v>43</v>
      </c>
      <c r="J1302" s="3" t="s">
        <v>85</v>
      </c>
      <c r="K1302" s="3" t="s">
        <v>85</v>
      </c>
    </row>
    <row r="1303" spans="2:11" ht="20.5" customHeight="1" x14ac:dyDescent="0.35">
      <c r="B1303" s="1" t="s">
        <v>42</v>
      </c>
      <c r="C1303" s="1" t="s">
        <v>40</v>
      </c>
      <c r="D1303" s="1" t="s">
        <v>396</v>
      </c>
      <c r="E1303" s="3">
        <v>2012</v>
      </c>
      <c r="F1303" s="11">
        <v>4.2</v>
      </c>
      <c r="G1303" s="12">
        <v>420</v>
      </c>
      <c r="H1303" s="5">
        <v>28.3</v>
      </c>
      <c r="I1303" s="1" t="s">
        <v>43</v>
      </c>
      <c r="J1303" s="3" t="s">
        <v>85</v>
      </c>
      <c r="K1303" s="3" t="s">
        <v>85</v>
      </c>
    </row>
    <row r="1304" spans="2:11" ht="14.5" x14ac:dyDescent="0.35">
      <c r="B1304" s="1" t="s">
        <v>42</v>
      </c>
      <c r="C1304" s="1" t="s">
        <v>284</v>
      </c>
      <c r="D1304" s="1" t="s">
        <v>478</v>
      </c>
      <c r="E1304" s="3">
        <v>2016</v>
      </c>
      <c r="F1304" s="11">
        <v>4.4000000000000004</v>
      </c>
      <c r="G1304" s="12">
        <v>3589</v>
      </c>
      <c r="H1304" s="5">
        <v>27.9</v>
      </c>
      <c r="I1304" s="1" t="s">
        <v>43</v>
      </c>
      <c r="J1304" s="3" t="s">
        <v>85</v>
      </c>
      <c r="K1304" s="3" t="s">
        <v>85</v>
      </c>
    </row>
    <row r="1305" spans="2:11" ht="20.5" customHeight="1" x14ac:dyDescent="0.35">
      <c r="B1305" s="1" t="s">
        <v>42</v>
      </c>
      <c r="C1305" s="1" t="s">
        <v>942</v>
      </c>
      <c r="D1305" s="1" t="s">
        <v>943</v>
      </c>
      <c r="E1305" s="3">
        <v>2010</v>
      </c>
      <c r="F1305" s="11">
        <v>4.3</v>
      </c>
      <c r="G1305" s="12">
        <v>171</v>
      </c>
      <c r="H1305" s="5">
        <v>27.8</v>
      </c>
      <c r="I1305" s="1" t="s">
        <v>43</v>
      </c>
      <c r="J1305" s="3" t="s">
        <v>85</v>
      </c>
      <c r="K1305" s="3" t="s">
        <v>85</v>
      </c>
    </row>
    <row r="1306" spans="2:11" ht="20.5" customHeight="1" x14ac:dyDescent="0.35">
      <c r="B1306" s="1" t="s">
        <v>42</v>
      </c>
      <c r="C1306" s="1" t="s">
        <v>930</v>
      </c>
      <c r="D1306" s="1" t="s">
        <v>848</v>
      </c>
      <c r="E1306" s="3">
        <v>2012</v>
      </c>
      <c r="F1306" s="11">
        <v>4.2</v>
      </c>
      <c r="G1306" s="12">
        <v>410</v>
      </c>
      <c r="H1306" s="5">
        <v>22.99</v>
      </c>
      <c r="I1306" s="1" t="s">
        <v>43</v>
      </c>
      <c r="J1306" s="3" t="s">
        <v>85</v>
      </c>
      <c r="K1306" s="3" t="s">
        <v>85</v>
      </c>
    </row>
    <row r="1307" spans="2:11" ht="20.5" customHeight="1" x14ac:dyDescent="0.35">
      <c r="B1307" s="1" t="s">
        <v>42</v>
      </c>
      <c r="C1307" s="1" t="s">
        <v>1034</v>
      </c>
      <c r="D1307" s="1" t="s">
        <v>1035</v>
      </c>
      <c r="E1307" s="3">
        <v>2017</v>
      </c>
      <c r="F1307" s="11">
        <v>4.3</v>
      </c>
      <c r="G1307" s="12">
        <v>88</v>
      </c>
      <c r="H1307" s="5">
        <v>20.45</v>
      </c>
      <c r="I1307" s="1" t="s">
        <v>43</v>
      </c>
      <c r="J1307" s="3" t="s">
        <v>85</v>
      </c>
      <c r="K1307" s="3" t="s">
        <v>85</v>
      </c>
    </row>
    <row r="1308" spans="2:11" ht="20.5" customHeight="1" x14ac:dyDescent="0.35">
      <c r="B1308" s="1" t="s">
        <v>42</v>
      </c>
      <c r="C1308" s="1" t="s">
        <v>193</v>
      </c>
      <c r="D1308" s="1" t="s">
        <v>187</v>
      </c>
      <c r="E1308" s="3">
        <v>2016</v>
      </c>
      <c r="F1308" s="11">
        <v>4.2</v>
      </c>
      <c r="G1308" s="12">
        <v>392</v>
      </c>
      <c r="H1308" s="5">
        <v>19.98</v>
      </c>
      <c r="I1308" s="1" t="s">
        <v>43</v>
      </c>
      <c r="J1308" s="3" t="s">
        <v>85</v>
      </c>
      <c r="K1308" s="3" t="s">
        <v>85</v>
      </c>
    </row>
    <row r="1309" spans="2:11" ht="20.5" customHeight="1" x14ac:dyDescent="0.35">
      <c r="B1309" s="1" t="s">
        <v>42</v>
      </c>
      <c r="C1309" s="1" t="s">
        <v>537</v>
      </c>
      <c r="D1309" s="1" t="s">
        <v>187</v>
      </c>
      <c r="E1309" s="3">
        <v>2015</v>
      </c>
      <c r="F1309" s="11">
        <v>4.2</v>
      </c>
      <c r="G1309" s="12">
        <v>420</v>
      </c>
      <c r="H1309" s="5">
        <v>17.5</v>
      </c>
      <c r="I1309" s="1" t="s">
        <v>43</v>
      </c>
      <c r="J1309" s="3" t="s">
        <v>85</v>
      </c>
      <c r="K1309" s="3" t="s">
        <v>85</v>
      </c>
    </row>
    <row r="1310" spans="2:11" ht="20.5" customHeight="1" x14ac:dyDescent="0.35">
      <c r="B1310" s="1" t="s">
        <v>42</v>
      </c>
      <c r="C1310" s="1" t="s">
        <v>352</v>
      </c>
      <c r="D1310" s="1" t="s">
        <v>1331</v>
      </c>
      <c r="E1310" s="3">
        <v>2020</v>
      </c>
      <c r="F1310" s="11">
        <v>4.2</v>
      </c>
      <c r="G1310" s="12">
        <v>630</v>
      </c>
      <c r="H1310" s="5">
        <v>6.99</v>
      </c>
      <c r="I1310" s="1" t="s">
        <v>52</v>
      </c>
      <c r="J1310" s="3">
        <v>3</v>
      </c>
      <c r="K1310" s="3">
        <v>3</v>
      </c>
    </row>
    <row r="1311" spans="2:11" ht="20.5" customHeight="1" x14ac:dyDescent="0.35">
      <c r="B1311" s="1" t="s">
        <v>42</v>
      </c>
      <c r="C1311" s="1" t="s">
        <v>47</v>
      </c>
      <c r="D1311" s="1" t="s">
        <v>1302</v>
      </c>
      <c r="E1311" s="3">
        <v>2015</v>
      </c>
      <c r="F1311" s="11">
        <v>4.2</v>
      </c>
      <c r="G1311" s="12">
        <v>1341</v>
      </c>
      <c r="H1311" s="5">
        <v>11.2</v>
      </c>
      <c r="I1311" s="1" t="s">
        <v>43</v>
      </c>
      <c r="J1311" s="3">
        <v>4</v>
      </c>
      <c r="K1311" s="3">
        <v>3</v>
      </c>
    </row>
    <row r="1312" spans="2:11" ht="20.5" customHeight="1" x14ac:dyDescent="0.35">
      <c r="B1312" s="1" t="s">
        <v>42</v>
      </c>
      <c r="C1312" s="1" t="s">
        <v>908</v>
      </c>
      <c r="D1312" s="1" t="s">
        <v>909</v>
      </c>
      <c r="E1312" s="3">
        <v>2015</v>
      </c>
      <c r="F1312" s="11">
        <v>4.3</v>
      </c>
      <c r="G1312" s="12">
        <v>258</v>
      </c>
      <c r="H1312" s="5">
        <v>12.9</v>
      </c>
      <c r="I1312" s="1" t="s">
        <v>43</v>
      </c>
      <c r="J1312" s="3">
        <v>4</v>
      </c>
      <c r="K1312" s="3">
        <v>3</v>
      </c>
    </row>
    <row r="1313" spans="2:11" ht="20.5" customHeight="1" x14ac:dyDescent="0.35">
      <c r="B1313" s="1" t="s">
        <v>42</v>
      </c>
      <c r="C1313" s="1" t="s">
        <v>47</v>
      </c>
      <c r="D1313" s="1" t="s">
        <v>1302</v>
      </c>
      <c r="E1313" s="3">
        <v>2018</v>
      </c>
      <c r="F1313" s="11">
        <v>4.2</v>
      </c>
      <c r="G1313" s="12">
        <v>410</v>
      </c>
      <c r="H1313" s="5">
        <v>13.58</v>
      </c>
      <c r="I1313" s="1" t="s">
        <v>43</v>
      </c>
      <c r="J1313" s="3">
        <v>4</v>
      </c>
      <c r="K1313" s="3">
        <v>3</v>
      </c>
    </row>
    <row r="1314" spans="2:11" ht="20.5" customHeight="1" x14ac:dyDescent="0.35">
      <c r="B1314" s="1" t="s">
        <v>42</v>
      </c>
      <c r="C1314" s="1" t="s">
        <v>302</v>
      </c>
      <c r="D1314" s="1" t="s">
        <v>1346</v>
      </c>
      <c r="E1314" s="3">
        <v>2015</v>
      </c>
      <c r="F1314" s="11">
        <v>4.2</v>
      </c>
      <c r="G1314" s="12">
        <v>514</v>
      </c>
      <c r="H1314" s="5">
        <v>14.6</v>
      </c>
      <c r="I1314" s="1" t="s">
        <v>43</v>
      </c>
      <c r="J1314" s="3">
        <v>4</v>
      </c>
      <c r="K1314" s="3">
        <v>3</v>
      </c>
    </row>
    <row r="1315" spans="2:11" ht="20.5" customHeight="1" x14ac:dyDescent="0.35">
      <c r="B1315" s="1" t="s">
        <v>42</v>
      </c>
      <c r="C1315" s="1" t="s">
        <v>1131</v>
      </c>
      <c r="D1315" s="1" t="s">
        <v>507</v>
      </c>
      <c r="E1315" s="3">
        <v>2012</v>
      </c>
      <c r="F1315" s="11">
        <v>4.3</v>
      </c>
      <c r="G1315" s="12">
        <v>46</v>
      </c>
      <c r="H1315" s="5">
        <v>14.9</v>
      </c>
      <c r="I1315" s="1" t="s">
        <v>43</v>
      </c>
      <c r="J1315" s="3">
        <v>4</v>
      </c>
      <c r="K1315" s="3">
        <v>3</v>
      </c>
    </row>
    <row r="1316" spans="2:11" ht="20.5" customHeight="1" x14ac:dyDescent="0.35">
      <c r="B1316" s="1" t="s">
        <v>42</v>
      </c>
      <c r="C1316" s="1" t="s">
        <v>47</v>
      </c>
      <c r="D1316" s="1" t="s">
        <v>1291</v>
      </c>
      <c r="E1316" s="3">
        <v>2016</v>
      </c>
      <c r="F1316" s="11">
        <v>4.2</v>
      </c>
      <c r="G1316" s="12">
        <v>3825</v>
      </c>
      <c r="H1316" s="5">
        <v>15.8</v>
      </c>
      <c r="I1316" s="1" t="s">
        <v>43</v>
      </c>
      <c r="J1316" s="3">
        <v>4</v>
      </c>
      <c r="K1316" s="3">
        <v>3</v>
      </c>
    </row>
    <row r="1317" spans="2:11" ht="20.5" customHeight="1" x14ac:dyDescent="0.35">
      <c r="B1317" s="1" t="s">
        <v>42</v>
      </c>
      <c r="C1317" s="1" t="s">
        <v>531</v>
      </c>
      <c r="D1317" s="1" t="s">
        <v>283</v>
      </c>
      <c r="E1317" s="3">
        <v>2012</v>
      </c>
      <c r="F1317" s="11">
        <v>4.2</v>
      </c>
      <c r="G1317" s="12">
        <v>3453</v>
      </c>
      <c r="H1317" s="5">
        <v>15.83</v>
      </c>
      <c r="I1317" s="1" t="s">
        <v>43</v>
      </c>
      <c r="J1317" s="3">
        <v>4</v>
      </c>
      <c r="K1317" s="3">
        <v>3</v>
      </c>
    </row>
    <row r="1318" spans="2:11" ht="20.5" customHeight="1" x14ac:dyDescent="0.35">
      <c r="B1318" s="1" t="s">
        <v>42</v>
      </c>
      <c r="C1318" s="1" t="s">
        <v>1289</v>
      </c>
      <c r="D1318" s="1" t="s">
        <v>1290</v>
      </c>
      <c r="E1318" s="3">
        <v>2015</v>
      </c>
      <c r="F1318" s="11">
        <v>4.2</v>
      </c>
      <c r="G1318" s="12">
        <v>668</v>
      </c>
      <c r="H1318" s="5">
        <v>15.88</v>
      </c>
      <c r="I1318" s="1" t="s">
        <v>43</v>
      </c>
      <c r="J1318" s="3">
        <v>4</v>
      </c>
      <c r="K1318" s="3">
        <v>3</v>
      </c>
    </row>
    <row r="1319" spans="2:11" ht="20.5" customHeight="1" x14ac:dyDescent="0.35">
      <c r="B1319" s="1" t="s">
        <v>42</v>
      </c>
      <c r="C1319" s="1" t="s">
        <v>152</v>
      </c>
      <c r="D1319" s="1" t="s">
        <v>283</v>
      </c>
      <c r="E1319" s="3">
        <v>2016</v>
      </c>
      <c r="F1319" s="11">
        <v>4.2</v>
      </c>
      <c r="G1319" s="12">
        <v>16505</v>
      </c>
      <c r="H1319" s="5">
        <v>15.9</v>
      </c>
      <c r="I1319" s="1" t="s">
        <v>43</v>
      </c>
      <c r="J1319" s="3">
        <v>4</v>
      </c>
      <c r="K1319" s="3">
        <v>3</v>
      </c>
    </row>
    <row r="1320" spans="2:11" ht="20.5" customHeight="1" x14ac:dyDescent="0.35">
      <c r="B1320" s="1" t="s">
        <v>42</v>
      </c>
      <c r="C1320" s="1" t="s">
        <v>1289</v>
      </c>
      <c r="D1320" s="1" t="s">
        <v>1290</v>
      </c>
      <c r="E1320" s="3">
        <v>2012</v>
      </c>
      <c r="F1320" s="11">
        <v>4.2</v>
      </c>
      <c r="G1320" s="12">
        <v>6256</v>
      </c>
      <c r="H1320" s="5">
        <v>16.14</v>
      </c>
      <c r="I1320" s="1" t="s">
        <v>43</v>
      </c>
      <c r="J1320" s="3">
        <v>4</v>
      </c>
      <c r="K1320" s="3">
        <v>3</v>
      </c>
    </row>
    <row r="1321" spans="2:11" ht="20.5" customHeight="1" x14ac:dyDescent="0.35">
      <c r="B1321" s="1" t="s">
        <v>42</v>
      </c>
      <c r="C1321" s="1" t="s">
        <v>47</v>
      </c>
      <c r="D1321" s="1" t="s">
        <v>1291</v>
      </c>
      <c r="E1321" s="3">
        <v>2015</v>
      </c>
      <c r="F1321" s="11">
        <v>4.2</v>
      </c>
      <c r="G1321" s="12">
        <v>5802</v>
      </c>
      <c r="H1321" s="5">
        <v>17.02</v>
      </c>
      <c r="I1321" s="1" t="s">
        <v>43</v>
      </c>
      <c r="J1321" s="3">
        <v>4</v>
      </c>
      <c r="K1321" s="3">
        <v>3</v>
      </c>
    </row>
    <row r="1322" spans="2:11" ht="20.5" customHeight="1" x14ac:dyDescent="0.35">
      <c r="B1322" s="1" t="s">
        <v>42</v>
      </c>
      <c r="C1322" s="1" t="s">
        <v>840</v>
      </c>
      <c r="D1322" s="1" t="s">
        <v>841</v>
      </c>
      <c r="E1322" s="3">
        <v>2014</v>
      </c>
      <c r="F1322" s="11">
        <v>4.3</v>
      </c>
      <c r="G1322" s="12">
        <v>1022</v>
      </c>
      <c r="H1322" s="5">
        <v>17.07</v>
      </c>
      <c r="I1322" s="1" t="s">
        <v>43</v>
      </c>
      <c r="J1322" s="3">
        <v>4</v>
      </c>
      <c r="K1322" s="3">
        <v>3</v>
      </c>
    </row>
    <row r="1323" spans="2:11" ht="20.5" customHeight="1" x14ac:dyDescent="0.35">
      <c r="B1323" s="1" t="s">
        <v>42</v>
      </c>
      <c r="C1323" s="1" t="s">
        <v>47</v>
      </c>
      <c r="D1323" s="1" t="s">
        <v>480</v>
      </c>
      <c r="E1323" s="3">
        <v>2010</v>
      </c>
      <c r="F1323" s="11">
        <v>4.3</v>
      </c>
      <c r="G1323" s="12">
        <v>783</v>
      </c>
      <c r="H1323" s="5">
        <v>17.16</v>
      </c>
      <c r="I1323" s="1" t="s">
        <v>43</v>
      </c>
      <c r="J1323" s="3">
        <v>4</v>
      </c>
      <c r="K1323" s="3">
        <v>3</v>
      </c>
    </row>
    <row r="1324" spans="2:11" ht="20.5" customHeight="1" x14ac:dyDescent="0.35">
      <c r="B1324" s="1" t="s">
        <v>42</v>
      </c>
      <c r="C1324" s="1" t="s">
        <v>537</v>
      </c>
      <c r="D1324" s="1" t="s">
        <v>187</v>
      </c>
      <c r="E1324" s="3">
        <v>2015</v>
      </c>
      <c r="F1324" s="11">
        <v>4.2</v>
      </c>
      <c r="G1324" s="12">
        <v>420</v>
      </c>
      <c r="H1324" s="5">
        <v>17.5</v>
      </c>
      <c r="I1324" s="1" t="s">
        <v>43</v>
      </c>
      <c r="J1324" s="3">
        <v>4</v>
      </c>
      <c r="K1324" s="3">
        <v>3</v>
      </c>
    </row>
    <row r="1325" spans="2:11" ht="20.5" customHeight="1" x14ac:dyDescent="0.35">
      <c r="B1325" s="1" t="s">
        <v>42</v>
      </c>
      <c r="C1325" s="1" t="s">
        <v>783</v>
      </c>
      <c r="D1325" s="1" t="s">
        <v>1153</v>
      </c>
      <c r="E1325" s="3">
        <v>2017</v>
      </c>
      <c r="F1325" s="11">
        <v>4.3</v>
      </c>
      <c r="G1325" s="12">
        <v>42</v>
      </c>
      <c r="H1325" s="5">
        <v>17.75</v>
      </c>
      <c r="I1325" s="1" t="s">
        <v>6</v>
      </c>
      <c r="J1325" s="3">
        <v>4</v>
      </c>
      <c r="K1325" s="3">
        <v>2</v>
      </c>
    </row>
    <row r="1326" spans="2:11" ht="20.5" customHeight="1" x14ac:dyDescent="0.35">
      <c r="B1326" s="1" t="s">
        <v>42</v>
      </c>
      <c r="C1326" s="1" t="s">
        <v>632</v>
      </c>
      <c r="D1326" s="1" t="s">
        <v>551</v>
      </c>
      <c r="E1326" s="3">
        <v>2018</v>
      </c>
      <c r="F1326" s="11">
        <v>4.2</v>
      </c>
      <c r="G1326" s="12">
        <v>540</v>
      </c>
      <c r="H1326" s="5">
        <v>17.75</v>
      </c>
      <c r="I1326" s="1" t="s">
        <v>52</v>
      </c>
      <c r="J1326" s="3">
        <v>3</v>
      </c>
      <c r="K1326" s="3">
        <v>3</v>
      </c>
    </row>
    <row r="1327" spans="2:11" ht="20.5" customHeight="1" x14ac:dyDescent="0.35">
      <c r="B1327" s="1" t="s">
        <v>42</v>
      </c>
      <c r="C1327" s="1" t="s">
        <v>741</v>
      </c>
      <c r="D1327" s="1" t="s">
        <v>742</v>
      </c>
      <c r="E1327" s="3">
        <v>2019</v>
      </c>
      <c r="F1327" s="11">
        <v>4.4000000000000004</v>
      </c>
      <c r="G1327" s="12">
        <v>41</v>
      </c>
      <c r="H1327" s="5">
        <v>18</v>
      </c>
      <c r="I1327" s="1" t="s">
        <v>43</v>
      </c>
      <c r="J1327" s="3">
        <v>4</v>
      </c>
      <c r="K1327" s="3">
        <v>3</v>
      </c>
    </row>
    <row r="1328" spans="2:11" ht="20.5" customHeight="1" x14ac:dyDescent="0.35">
      <c r="B1328" s="1" t="s">
        <v>42</v>
      </c>
      <c r="C1328" s="1" t="s">
        <v>840</v>
      </c>
      <c r="D1328" s="1" t="s">
        <v>841</v>
      </c>
      <c r="E1328" s="3">
        <v>2016</v>
      </c>
      <c r="F1328" s="11">
        <v>4.3</v>
      </c>
      <c r="G1328" s="12">
        <v>1282</v>
      </c>
      <c r="H1328" s="5">
        <v>18.5</v>
      </c>
      <c r="I1328" s="1" t="s">
        <v>43</v>
      </c>
      <c r="J1328" s="3">
        <v>4</v>
      </c>
      <c r="K1328" s="3">
        <v>3</v>
      </c>
    </row>
    <row r="1329" spans="2:11" ht="20.5" customHeight="1" x14ac:dyDescent="0.35">
      <c r="B1329" s="1" t="s">
        <v>42</v>
      </c>
      <c r="C1329" s="1" t="s">
        <v>101</v>
      </c>
      <c r="D1329" s="1" t="s">
        <v>1322</v>
      </c>
      <c r="E1329" s="3">
        <v>2015</v>
      </c>
      <c r="F1329" s="11">
        <v>4.2</v>
      </c>
      <c r="G1329" s="12">
        <v>832</v>
      </c>
      <c r="H1329" s="5">
        <v>19.38</v>
      </c>
      <c r="I1329" s="1" t="s">
        <v>43</v>
      </c>
      <c r="J1329" s="3">
        <v>4</v>
      </c>
      <c r="K1329" s="3">
        <v>3</v>
      </c>
    </row>
    <row r="1330" spans="2:11" ht="20.5" customHeight="1" x14ac:dyDescent="0.35">
      <c r="B1330" s="1" t="s">
        <v>42</v>
      </c>
      <c r="C1330" s="1" t="s">
        <v>632</v>
      </c>
      <c r="D1330" s="1" t="s">
        <v>283</v>
      </c>
      <c r="E1330" s="3">
        <v>2014</v>
      </c>
      <c r="F1330" s="11">
        <v>4.2</v>
      </c>
      <c r="G1330" s="12">
        <v>696</v>
      </c>
      <c r="H1330" s="5">
        <v>19.399999999999999</v>
      </c>
      <c r="I1330" s="1" t="s">
        <v>43</v>
      </c>
      <c r="J1330" s="3">
        <v>4</v>
      </c>
      <c r="K1330" s="3">
        <v>3</v>
      </c>
    </row>
    <row r="1331" spans="2:11" ht="20.5" customHeight="1" x14ac:dyDescent="0.35">
      <c r="B1331" s="1" t="s">
        <v>42</v>
      </c>
      <c r="C1331" s="1" t="s">
        <v>193</v>
      </c>
      <c r="D1331" s="1" t="s">
        <v>187</v>
      </c>
      <c r="E1331" s="3">
        <v>2016</v>
      </c>
      <c r="F1331" s="11">
        <v>4.2</v>
      </c>
      <c r="G1331" s="12">
        <v>392</v>
      </c>
      <c r="H1331" s="5">
        <v>19.98</v>
      </c>
      <c r="I1331" s="1" t="s">
        <v>43</v>
      </c>
      <c r="J1331" s="3">
        <v>4</v>
      </c>
      <c r="K1331" s="3">
        <v>3</v>
      </c>
    </row>
    <row r="1332" spans="2:11" ht="20.5" customHeight="1" x14ac:dyDescent="0.35">
      <c r="B1332" s="1" t="s">
        <v>42</v>
      </c>
      <c r="C1332" s="1" t="s">
        <v>380</v>
      </c>
      <c r="D1332" s="1" t="s">
        <v>1330</v>
      </c>
      <c r="E1332" s="3">
        <v>2015</v>
      </c>
      <c r="F1332" s="11">
        <v>4.2</v>
      </c>
      <c r="G1332" s="12">
        <v>633</v>
      </c>
      <c r="H1332" s="5">
        <v>20</v>
      </c>
      <c r="I1332" s="1" t="s">
        <v>43</v>
      </c>
      <c r="J1332" s="3">
        <v>4</v>
      </c>
      <c r="K1332" s="3">
        <v>3</v>
      </c>
    </row>
    <row r="1333" spans="2:11" ht="20.5" customHeight="1" x14ac:dyDescent="0.35">
      <c r="B1333" s="1" t="s">
        <v>42</v>
      </c>
      <c r="C1333" s="1" t="s">
        <v>47</v>
      </c>
      <c r="D1333" s="1" t="s">
        <v>480</v>
      </c>
      <c r="E1333" s="3">
        <v>2012</v>
      </c>
      <c r="F1333" s="11">
        <v>4.3</v>
      </c>
      <c r="G1333" s="12">
        <v>9092</v>
      </c>
      <c r="H1333" s="5">
        <v>20</v>
      </c>
      <c r="I1333" s="1" t="s">
        <v>43</v>
      </c>
      <c r="J1333" s="3">
        <v>4</v>
      </c>
      <c r="K1333" s="3">
        <v>3</v>
      </c>
    </row>
    <row r="1334" spans="2:11" ht="14.5" x14ac:dyDescent="0.35">
      <c r="B1334" s="1" t="s">
        <v>42</v>
      </c>
      <c r="C1334" s="1" t="s">
        <v>727</v>
      </c>
      <c r="D1334" s="1" t="s">
        <v>998</v>
      </c>
      <c r="E1334" s="3">
        <v>2014</v>
      </c>
      <c r="F1334" s="11">
        <v>4.2</v>
      </c>
      <c r="G1334" s="12">
        <v>600</v>
      </c>
      <c r="H1334" s="5">
        <v>20.5</v>
      </c>
      <c r="I1334" s="1" t="s">
        <v>43</v>
      </c>
      <c r="J1334" s="3">
        <v>4</v>
      </c>
      <c r="K1334" s="3">
        <v>3</v>
      </c>
    </row>
    <row r="1335" spans="2:11" ht="20.5" customHeight="1" x14ac:dyDescent="0.35">
      <c r="B1335" s="1" t="s">
        <v>42</v>
      </c>
      <c r="C1335" s="1" t="s">
        <v>50</v>
      </c>
      <c r="D1335" s="1" t="s">
        <v>228</v>
      </c>
      <c r="E1335" s="3">
        <v>2017</v>
      </c>
      <c r="F1335" s="11">
        <v>4.2</v>
      </c>
      <c r="G1335" s="12">
        <v>811</v>
      </c>
      <c r="H1335" s="5">
        <v>20.9</v>
      </c>
      <c r="I1335" s="1" t="s">
        <v>43</v>
      </c>
      <c r="J1335" s="3">
        <v>4</v>
      </c>
      <c r="K1335" s="3">
        <v>3</v>
      </c>
    </row>
    <row r="1336" spans="2:11" ht="20.5" customHeight="1" x14ac:dyDescent="0.35">
      <c r="B1336" s="1" t="s">
        <v>42</v>
      </c>
      <c r="C1336" s="1" t="s">
        <v>529</v>
      </c>
      <c r="D1336" s="1" t="s">
        <v>1188</v>
      </c>
      <c r="E1336" s="3">
        <v>2012</v>
      </c>
      <c r="F1336" s="11">
        <v>4.3</v>
      </c>
      <c r="G1336" s="12">
        <v>36</v>
      </c>
      <c r="H1336" s="5">
        <v>20.95</v>
      </c>
      <c r="I1336" s="1" t="s">
        <v>43</v>
      </c>
      <c r="J1336" s="3">
        <v>4</v>
      </c>
      <c r="K1336" s="3">
        <v>3</v>
      </c>
    </row>
    <row r="1337" spans="2:11" ht="20.5" customHeight="1" x14ac:dyDescent="0.35">
      <c r="B1337" s="1" t="s">
        <v>42</v>
      </c>
      <c r="C1337" s="1" t="s">
        <v>840</v>
      </c>
      <c r="D1337" s="1" t="s">
        <v>238</v>
      </c>
      <c r="E1337" s="3">
        <v>2016</v>
      </c>
      <c r="F1337" s="11">
        <v>4.3</v>
      </c>
      <c r="G1337" s="12">
        <v>45</v>
      </c>
      <c r="H1337" s="5">
        <v>21.01</v>
      </c>
      <c r="I1337" s="1" t="s">
        <v>43</v>
      </c>
      <c r="J1337" s="3">
        <v>4</v>
      </c>
      <c r="K1337" s="3">
        <v>3</v>
      </c>
    </row>
    <row r="1338" spans="2:11" ht="20.5" customHeight="1" x14ac:dyDescent="0.35">
      <c r="B1338" s="1" t="s">
        <v>42</v>
      </c>
      <c r="C1338" s="1" t="s">
        <v>727</v>
      </c>
      <c r="D1338" s="1" t="s">
        <v>860</v>
      </c>
      <c r="E1338" s="3">
        <v>2015</v>
      </c>
      <c r="F1338" s="11">
        <v>4.3</v>
      </c>
      <c r="G1338" s="12">
        <v>512</v>
      </c>
      <c r="H1338" s="5">
        <v>21.15</v>
      </c>
      <c r="I1338" s="1" t="s">
        <v>43</v>
      </c>
      <c r="J1338" s="3">
        <v>4</v>
      </c>
      <c r="K1338" s="3">
        <v>3</v>
      </c>
    </row>
    <row r="1339" spans="2:11" ht="20.5" customHeight="1" x14ac:dyDescent="0.35">
      <c r="B1339" s="1" t="s">
        <v>42</v>
      </c>
      <c r="C1339" s="1" t="s">
        <v>152</v>
      </c>
      <c r="D1339" s="1" t="s">
        <v>851</v>
      </c>
      <c r="E1339" s="3">
        <v>2016</v>
      </c>
      <c r="F1339" s="11">
        <v>4.3</v>
      </c>
      <c r="G1339" s="12">
        <v>676</v>
      </c>
      <c r="H1339" s="5">
        <v>21.24</v>
      </c>
      <c r="I1339" s="1" t="s">
        <v>43</v>
      </c>
      <c r="J1339" s="3">
        <v>4</v>
      </c>
      <c r="K1339" s="3">
        <v>3</v>
      </c>
    </row>
    <row r="1340" spans="2:11" ht="20.5" customHeight="1" x14ac:dyDescent="0.35">
      <c r="B1340" s="1" t="s">
        <v>42</v>
      </c>
      <c r="C1340" s="1" t="s">
        <v>650</v>
      </c>
      <c r="D1340" s="1" t="s">
        <v>915</v>
      </c>
      <c r="E1340" s="3">
        <v>2018</v>
      </c>
      <c r="F1340" s="11">
        <v>4.3</v>
      </c>
      <c r="G1340" s="12">
        <v>232</v>
      </c>
      <c r="H1340" s="5">
        <v>21.5</v>
      </c>
      <c r="I1340" s="1" t="s">
        <v>43</v>
      </c>
      <c r="J1340" s="3">
        <v>4</v>
      </c>
      <c r="K1340" s="3">
        <v>3</v>
      </c>
    </row>
    <row r="1341" spans="2:11" ht="20.5" customHeight="1" x14ac:dyDescent="0.35">
      <c r="B1341" s="1" t="s">
        <v>42</v>
      </c>
      <c r="C1341" s="1" t="s">
        <v>537</v>
      </c>
      <c r="D1341" s="1" t="s">
        <v>187</v>
      </c>
      <c r="E1341" s="3">
        <v>2014</v>
      </c>
      <c r="F1341" s="11">
        <v>4.3</v>
      </c>
      <c r="G1341" s="12">
        <v>818</v>
      </c>
      <c r="H1341" s="5">
        <v>21.5</v>
      </c>
      <c r="I1341" s="1" t="s">
        <v>43</v>
      </c>
      <c r="J1341" s="3">
        <v>4</v>
      </c>
      <c r="K1341" s="3">
        <v>3</v>
      </c>
    </row>
    <row r="1342" spans="2:11" ht="20.5" customHeight="1" x14ac:dyDescent="0.35">
      <c r="B1342" s="1" t="s">
        <v>42</v>
      </c>
      <c r="C1342" s="1" t="s">
        <v>531</v>
      </c>
      <c r="D1342" s="1" t="s">
        <v>283</v>
      </c>
      <c r="E1342" s="3">
        <v>2013</v>
      </c>
      <c r="F1342" s="11">
        <v>4.2</v>
      </c>
      <c r="G1342" s="12">
        <v>1768</v>
      </c>
      <c r="H1342" s="5">
        <v>21.5</v>
      </c>
      <c r="I1342" s="1" t="s">
        <v>43</v>
      </c>
      <c r="J1342" s="3">
        <v>4</v>
      </c>
      <c r="K1342" s="3">
        <v>3</v>
      </c>
    </row>
    <row r="1343" spans="2:11" ht="20.5" customHeight="1" x14ac:dyDescent="0.35">
      <c r="B1343" s="1" t="s">
        <v>42</v>
      </c>
      <c r="C1343" s="1" t="s">
        <v>807</v>
      </c>
      <c r="D1343" s="1" t="s">
        <v>808</v>
      </c>
      <c r="E1343" s="3">
        <v>2014</v>
      </c>
      <c r="F1343" s="11">
        <v>4.4000000000000004</v>
      </c>
      <c r="G1343" s="12">
        <v>28</v>
      </c>
      <c r="H1343" s="5">
        <v>21.88</v>
      </c>
      <c r="I1343" s="1" t="s">
        <v>43</v>
      </c>
      <c r="J1343" s="3">
        <v>4</v>
      </c>
      <c r="K1343" s="3">
        <v>3</v>
      </c>
    </row>
    <row r="1344" spans="2:11" ht="20.5" customHeight="1" x14ac:dyDescent="0.35">
      <c r="B1344" s="1" t="s">
        <v>42</v>
      </c>
      <c r="C1344" s="1" t="s">
        <v>122</v>
      </c>
      <c r="D1344" s="1" t="s">
        <v>1149</v>
      </c>
      <c r="E1344" s="3">
        <v>2016</v>
      </c>
      <c r="F1344" s="11">
        <v>4.3</v>
      </c>
      <c r="G1344" s="12">
        <v>42</v>
      </c>
      <c r="H1344" s="5">
        <v>21.9</v>
      </c>
      <c r="I1344" s="1" t="s">
        <v>43</v>
      </c>
      <c r="J1344" s="3">
        <v>4</v>
      </c>
      <c r="K1344" s="3">
        <v>3</v>
      </c>
    </row>
    <row r="1345" spans="2:11" ht="20.5" customHeight="1" x14ac:dyDescent="0.35">
      <c r="B1345" s="1" t="s">
        <v>42</v>
      </c>
      <c r="C1345" s="1" t="s">
        <v>930</v>
      </c>
      <c r="D1345" s="1" t="s">
        <v>848</v>
      </c>
      <c r="E1345" s="3">
        <v>2012</v>
      </c>
      <c r="F1345" s="11">
        <v>4.2</v>
      </c>
      <c r="G1345" s="12">
        <v>410</v>
      </c>
      <c r="H1345" s="5">
        <v>22.99</v>
      </c>
      <c r="I1345" s="1" t="s">
        <v>43</v>
      </c>
      <c r="J1345" s="3">
        <v>4</v>
      </c>
      <c r="K1345" s="3">
        <v>3</v>
      </c>
    </row>
    <row r="1346" spans="2:11" ht="20.5" customHeight="1" x14ac:dyDescent="0.35">
      <c r="B1346" s="1" t="s">
        <v>42</v>
      </c>
      <c r="C1346" s="1" t="s">
        <v>47</v>
      </c>
      <c r="D1346" s="1" t="s">
        <v>720</v>
      </c>
      <c r="E1346" s="3">
        <v>2015</v>
      </c>
      <c r="F1346" s="11">
        <v>4.4000000000000004</v>
      </c>
      <c r="G1346" s="12">
        <v>49</v>
      </c>
      <c r="H1346" s="5">
        <v>23</v>
      </c>
      <c r="I1346" s="1" t="s">
        <v>43</v>
      </c>
      <c r="J1346" s="3">
        <v>4</v>
      </c>
      <c r="K1346" s="3">
        <v>3</v>
      </c>
    </row>
    <row r="1347" spans="2:11" ht="20.5" customHeight="1" x14ac:dyDescent="0.35">
      <c r="B1347" s="1" t="s">
        <v>42</v>
      </c>
      <c r="C1347" s="1" t="s">
        <v>152</v>
      </c>
      <c r="D1347" s="1" t="s">
        <v>851</v>
      </c>
      <c r="E1347" s="3">
        <v>2015</v>
      </c>
      <c r="F1347" s="11">
        <v>4.2</v>
      </c>
      <c r="G1347" s="12">
        <v>778</v>
      </c>
      <c r="H1347" s="5">
        <v>23</v>
      </c>
      <c r="I1347" s="1" t="s">
        <v>43</v>
      </c>
      <c r="J1347" s="3">
        <v>4</v>
      </c>
      <c r="K1347" s="3">
        <v>3</v>
      </c>
    </row>
    <row r="1348" spans="2:11" ht="20.5" customHeight="1" x14ac:dyDescent="0.35">
      <c r="B1348" s="1" t="s">
        <v>42</v>
      </c>
      <c r="C1348" s="1" t="s">
        <v>47</v>
      </c>
      <c r="D1348" s="1" t="s">
        <v>480</v>
      </c>
      <c r="E1348" s="3">
        <v>2015</v>
      </c>
      <c r="F1348" s="11">
        <v>4.4000000000000004</v>
      </c>
      <c r="G1348" s="12">
        <v>2370</v>
      </c>
      <c r="H1348" s="5">
        <v>23</v>
      </c>
      <c r="I1348" s="1" t="s">
        <v>43</v>
      </c>
      <c r="J1348" s="3">
        <v>4</v>
      </c>
      <c r="K1348" s="3">
        <v>3</v>
      </c>
    </row>
    <row r="1349" spans="2:11" ht="20.5" customHeight="1" x14ac:dyDescent="0.35">
      <c r="B1349" s="1" t="s">
        <v>42</v>
      </c>
      <c r="C1349" s="1" t="s">
        <v>50</v>
      </c>
      <c r="D1349" s="1" t="s">
        <v>228</v>
      </c>
      <c r="E1349" s="3">
        <v>2016</v>
      </c>
      <c r="F1349" s="11">
        <v>4.2</v>
      </c>
      <c r="G1349" s="12">
        <v>8318</v>
      </c>
      <c r="H1349" s="5">
        <v>23</v>
      </c>
      <c r="I1349" s="1" t="s">
        <v>43</v>
      </c>
      <c r="J1349" s="3">
        <v>4</v>
      </c>
      <c r="K1349" s="3">
        <v>3</v>
      </c>
    </row>
    <row r="1350" spans="2:11" ht="20.5" customHeight="1" x14ac:dyDescent="0.35">
      <c r="B1350" s="1" t="s">
        <v>42</v>
      </c>
      <c r="C1350" s="1" t="s">
        <v>727</v>
      </c>
      <c r="D1350" s="1" t="s">
        <v>998</v>
      </c>
      <c r="E1350" s="3">
        <v>2015</v>
      </c>
      <c r="F1350" s="11">
        <v>4.3</v>
      </c>
      <c r="G1350" s="12">
        <v>119</v>
      </c>
      <c r="H1350" s="5">
        <v>23.43</v>
      </c>
      <c r="I1350" s="1" t="s">
        <v>43</v>
      </c>
      <c r="J1350" s="3">
        <v>4</v>
      </c>
      <c r="K1350" s="3">
        <v>3</v>
      </c>
    </row>
    <row r="1351" spans="2:11" ht="20.5" customHeight="1" x14ac:dyDescent="0.35">
      <c r="B1351" s="1" t="s">
        <v>42</v>
      </c>
      <c r="C1351" s="1" t="s">
        <v>47</v>
      </c>
      <c r="D1351" s="1" t="s">
        <v>480</v>
      </c>
      <c r="E1351" s="3">
        <v>2007</v>
      </c>
      <c r="F1351" s="11">
        <v>4.2</v>
      </c>
      <c r="G1351" s="12">
        <v>9098</v>
      </c>
      <c r="H1351" s="5">
        <v>23.7</v>
      </c>
      <c r="I1351" s="1" t="s">
        <v>43</v>
      </c>
      <c r="J1351" s="3">
        <v>4</v>
      </c>
      <c r="K1351" s="3">
        <v>3</v>
      </c>
    </row>
    <row r="1352" spans="2:11" ht="20.5" customHeight="1" x14ac:dyDescent="0.35">
      <c r="B1352" s="1" t="s">
        <v>42</v>
      </c>
      <c r="C1352" s="1" t="s">
        <v>66</v>
      </c>
      <c r="D1352" s="1" t="s">
        <v>551</v>
      </c>
      <c r="E1352" s="3">
        <v>2018</v>
      </c>
      <c r="F1352" s="11">
        <v>4.3</v>
      </c>
      <c r="G1352" s="12">
        <v>495</v>
      </c>
      <c r="H1352" s="5">
        <v>23.83</v>
      </c>
      <c r="I1352" s="1" t="s">
        <v>52</v>
      </c>
      <c r="J1352" s="3">
        <v>3</v>
      </c>
      <c r="K1352" s="3">
        <v>3</v>
      </c>
    </row>
    <row r="1353" spans="2:11" ht="20.5" customHeight="1" x14ac:dyDescent="0.35">
      <c r="B1353" s="1" t="s">
        <v>42</v>
      </c>
      <c r="C1353" s="1" t="s">
        <v>864</v>
      </c>
      <c r="D1353" s="1" t="s">
        <v>1343</v>
      </c>
      <c r="E1353" s="3">
        <v>2014</v>
      </c>
      <c r="F1353" s="11">
        <v>4.2</v>
      </c>
      <c r="G1353" s="12">
        <v>519</v>
      </c>
      <c r="H1353" s="5">
        <v>23.89</v>
      </c>
      <c r="I1353" s="1" t="s">
        <v>43</v>
      </c>
      <c r="J1353" s="3">
        <v>4</v>
      </c>
      <c r="K1353" s="3">
        <v>3</v>
      </c>
    </row>
    <row r="1354" spans="2:11" ht="20.5" customHeight="1" x14ac:dyDescent="0.35">
      <c r="B1354" s="1" t="s">
        <v>42</v>
      </c>
      <c r="C1354" s="1" t="s">
        <v>1222</v>
      </c>
      <c r="D1354" s="1" t="s">
        <v>1223</v>
      </c>
      <c r="E1354" s="3">
        <v>2017</v>
      </c>
      <c r="F1354" s="11">
        <v>4.3</v>
      </c>
      <c r="G1354" s="12">
        <v>32</v>
      </c>
      <c r="H1354" s="5">
        <v>23.9</v>
      </c>
      <c r="I1354" s="1" t="s">
        <v>52</v>
      </c>
      <c r="J1354" s="3">
        <v>3</v>
      </c>
      <c r="K1354" s="3">
        <v>3</v>
      </c>
    </row>
    <row r="1355" spans="2:11" ht="20.5" customHeight="1" x14ac:dyDescent="0.35">
      <c r="B1355" s="1" t="s">
        <v>42</v>
      </c>
      <c r="C1355" s="1" t="s">
        <v>930</v>
      </c>
      <c r="D1355" s="1" t="s">
        <v>1021</v>
      </c>
      <c r="E1355" s="3">
        <v>2010</v>
      </c>
      <c r="F1355" s="11">
        <v>4.3</v>
      </c>
      <c r="G1355" s="12">
        <v>95</v>
      </c>
      <c r="H1355" s="5">
        <v>23.95</v>
      </c>
      <c r="I1355" s="1" t="s">
        <v>43</v>
      </c>
      <c r="J1355" s="3">
        <v>4</v>
      </c>
      <c r="K1355" s="3">
        <v>3</v>
      </c>
    </row>
    <row r="1356" spans="2:11" ht="20.5" customHeight="1" x14ac:dyDescent="0.35">
      <c r="B1356" s="1" t="s">
        <v>42</v>
      </c>
      <c r="C1356" s="1" t="s">
        <v>758</v>
      </c>
      <c r="D1356" s="1" t="s">
        <v>759</v>
      </c>
      <c r="E1356" s="3">
        <v>2017</v>
      </c>
      <c r="F1356" s="11">
        <v>4.4000000000000004</v>
      </c>
      <c r="G1356" s="12">
        <v>37</v>
      </c>
      <c r="H1356" s="5">
        <v>24</v>
      </c>
      <c r="I1356" s="1" t="s">
        <v>43</v>
      </c>
      <c r="J1356" s="3">
        <v>4</v>
      </c>
      <c r="K1356" s="3">
        <v>3</v>
      </c>
    </row>
    <row r="1357" spans="2:11" ht="20.5" customHeight="1" x14ac:dyDescent="0.35">
      <c r="B1357" s="1" t="s">
        <v>42</v>
      </c>
      <c r="C1357" s="1" t="s">
        <v>47</v>
      </c>
      <c r="D1357" s="1" t="s">
        <v>480</v>
      </c>
      <c r="E1357" s="3">
        <v>2009</v>
      </c>
      <c r="F1357" s="11">
        <v>4.3</v>
      </c>
      <c r="G1357" s="12">
        <v>10273</v>
      </c>
      <c r="H1357" s="5">
        <v>24.38</v>
      </c>
      <c r="I1357" s="1" t="s">
        <v>43</v>
      </c>
      <c r="J1357" s="3">
        <v>4</v>
      </c>
      <c r="K1357" s="3">
        <v>3</v>
      </c>
    </row>
    <row r="1358" spans="2:11" ht="20.5" customHeight="1" x14ac:dyDescent="0.35">
      <c r="B1358" s="1" t="s">
        <v>42</v>
      </c>
      <c r="C1358" s="1" t="s">
        <v>86</v>
      </c>
      <c r="D1358" s="1" t="s">
        <v>866</v>
      </c>
      <c r="E1358" s="3">
        <v>2018</v>
      </c>
      <c r="F1358" s="11">
        <v>4.3</v>
      </c>
      <c r="G1358" s="12">
        <v>108</v>
      </c>
      <c r="H1358" s="5">
        <v>24.51</v>
      </c>
      <c r="I1358" s="1" t="s">
        <v>43</v>
      </c>
      <c r="J1358" s="3">
        <v>4</v>
      </c>
      <c r="K1358" s="3">
        <v>3</v>
      </c>
    </row>
    <row r="1359" spans="2:11" ht="20.5" customHeight="1" x14ac:dyDescent="0.35">
      <c r="B1359" s="1" t="s">
        <v>42</v>
      </c>
      <c r="C1359" s="1" t="s">
        <v>86</v>
      </c>
      <c r="D1359" s="1" t="s">
        <v>481</v>
      </c>
      <c r="E1359" s="3">
        <v>2010</v>
      </c>
      <c r="F1359" s="11">
        <v>4.4000000000000004</v>
      </c>
      <c r="G1359" s="12">
        <v>2133</v>
      </c>
      <c r="H1359" s="5">
        <v>24.7</v>
      </c>
      <c r="I1359" s="1" t="s">
        <v>43</v>
      </c>
      <c r="J1359" s="3">
        <v>4</v>
      </c>
      <c r="K1359" s="3">
        <v>3</v>
      </c>
    </row>
    <row r="1360" spans="2:11" ht="20.5" customHeight="1" x14ac:dyDescent="0.35">
      <c r="B1360" s="1" t="s">
        <v>42</v>
      </c>
      <c r="C1360" s="1" t="s">
        <v>513</v>
      </c>
      <c r="D1360" s="1" t="s">
        <v>283</v>
      </c>
      <c r="E1360" s="3">
        <v>2016</v>
      </c>
      <c r="F1360" s="11">
        <v>4.2</v>
      </c>
      <c r="G1360" s="12">
        <v>2676</v>
      </c>
      <c r="H1360" s="5">
        <v>24.75</v>
      </c>
      <c r="I1360" s="1" t="s">
        <v>43</v>
      </c>
      <c r="J1360" s="3">
        <v>4</v>
      </c>
      <c r="K1360" s="3">
        <v>3</v>
      </c>
    </row>
    <row r="1361" spans="2:11" ht="20.5" customHeight="1" x14ac:dyDescent="0.35">
      <c r="B1361" s="1" t="s">
        <v>42</v>
      </c>
      <c r="C1361" s="1" t="s">
        <v>47</v>
      </c>
      <c r="D1361" s="1" t="s">
        <v>809</v>
      </c>
      <c r="E1361" s="3">
        <v>2014</v>
      </c>
      <c r="F1361" s="11">
        <v>4.3</v>
      </c>
      <c r="G1361" s="12">
        <v>1525</v>
      </c>
      <c r="H1361" s="5">
        <v>24.9</v>
      </c>
      <c r="I1361" s="1" t="s">
        <v>43</v>
      </c>
      <c r="J1361" s="3">
        <v>4</v>
      </c>
      <c r="K1361" s="3">
        <v>3</v>
      </c>
    </row>
    <row r="1362" spans="2:11" ht="20.5" customHeight="1" x14ac:dyDescent="0.35">
      <c r="B1362" s="1" t="s">
        <v>42</v>
      </c>
      <c r="C1362" s="1" t="s">
        <v>513</v>
      </c>
      <c r="D1362" s="1" t="s">
        <v>283</v>
      </c>
      <c r="E1362" s="3">
        <v>2017</v>
      </c>
      <c r="F1362" s="11">
        <v>4.3</v>
      </c>
      <c r="G1362" s="12">
        <v>799</v>
      </c>
      <c r="H1362" s="5">
        <v>25.45</v>
      </c>
      <c r="I1362" s="1" t="s">
        <v>43</v>
      </c>
      <c r="J1362" s="3">
        <v>4</v>
      </c>
      <c r="K1362" s="3">
        <v>3</v>
      </c>
    </row>
    <row r="1363" spans="2:11" ht="20.5" customHeight="1" x14ac:dyDescent="0.35">
      <c r="B1363" s="1" t="s">
        <v>42</v>
      </c>
      <c r="C1363" s="1" t="s">
        <v>86</v>
      </c>
      <c r="D1363" s="1" t="s">
        <v>866</v>
      </c>
      <c r="E1363" s="3">
        <v>2017</v>
      </c>
      <c r="F1363" s="11">
        <v>4.2</v>
      </c>
      <c r="G1363" s="12">
        <v>834</v>
      </c>
      <c r="H1363" s="5">
        <v>25.5</v>
      </c>
      <c r="I1363" s="1" t="s">
        <v>43</v>
      </c>
      <c r="J1363" s="3">
        <v>4</v>
      </c>
      <c r="K1363" s="3">
        <v>3</v>
      </c>
    </row>
    <row r="1364" spans="2:11" ht="20.5" customHeight="1" x14ac:dyDescent="0.35">
      <c r="B1364" s="1" t="s">
        <v>42</v>
      </c>
      <c r="C1364" s="1" t="s">
        <v>1341</v>
      </c>
      <c r="D1364" s="1" t="s">
        <v>1342</v>
      </c>
      <c r="E1364" s="3">
        <v>2017</v>
      </c>
      <c r="F1364" s="11">
        <v>4.2</v>
      </c>
      <c r="G1364" s="12">
        <v>527</v>
      </c>
      <c r="H1364" s="5">
        <v>25.9</v>
      </c>
      <c r="I1364" s="1" t="s">
        <v>43</v>
      </c>
      <c r="J1364" s="3">
        <v>4</v>
      </c>
      <c r="K1364" s="3">
        <v>3</v>
      </c>
    </row>
    <row r="1365" spans="2:11" ht="20.5" customHeight="1" x14ac:dyDescent="0.35">
      <c r="B1365" s="1" t="s">
        <v>42</v>
      </c>
      <c r="C1365" s="1" t="s">
        <v>883</v>
      </c>
      <c r="D1365" s="1" t="s">
        <v>238</v>
      </c>
      <c r="E1365" s="3">
        <v>2014</v>
      </c>
      <c r="F1365" s="11">
        <v>4.3</v>
      </c>
      <c r="G1365" s="12">
        <v>62</v>
      </c>
      <c r="H1365" s="5">
        <v>25.95</v>
      </c>
      <c r="I1365" s="1" t="s">
        <v>21</v>
      </c>
      <c r="J1365" s="3">
        <v>4</v>
      </c>
      <c r="K1365" s="3">
        <v>3</v>
      </c>
    </row>
    <row r="1366" spans="2:11" ht="20.5" customHeight="1" x14ac:dyDescent="0.35">
      <c r="B1366" s="1" t="s">
        <v>42</v>
      </c>
      <c r="C1366" s="1" t="s">
        <v>883</v>
      </c>
      <c r="D1366" s="1" t="s">
        <v>238</v>
      </c>
      <c r="E1366" s="3">
        <v>2010</v>
      </c>
      <c r="F1366" s="11">
        <v>4.3</v>
      </c>
      <c r="G1366" s="12">
        <v>368</v>
      </c>
      <c r="H1366" s="5">
        <v>25.95</v>
      </c>
      <c r="I1366" s="1" t="s">
        <v>21</v>
      </c>
      <c r="J1366" s="3">
        <v>4</v>
      </c>
      <c r="K1366" s="3">
        <v>3</v>
      </c>
    </row>
    <row r="1367" spans="2:11" ht="20.5" customHeight="1" x14ac:dyDescent="0.35">
      <c r="B1367" s="1" t="s">
        <v>42</v>
      </c>
      <c r="C1367" s="1" t="s">
        <v>66</v>
      </c>
      <c r="D1367" s="1" t="s">
        <v>551</v>
      </c>
      <c r="E1367" s="3">
        <v>2019</v>
      </c>
      <c r="F1367" s="11">
        <v>4.4000000000000004</v>
      </c>
      <c r="G1367" s="12">
        <v>27</v>
      </c>
      <c r="H1367" s="5">
        <v>26.45</v>
      </c>
      <c r="I1367" s="1" t="s">
        <v>52</v>
      </c>
      <c r="J1367" s="3">
        <v>3</v>
      </c>
      <c r="K1367" s="3">
        <v>3</v>
      </c>
    </row>
    <row r="1368" spans="2:11" ht="20.5" customHeight="1" x14ac:dyDescent="0.35">
      <c r="B1368" s="1" t="s">
        <v>42</v>
      </c>
      <c r="C1368" s="1" t="s">
        <v>650</v>
      </c>
      <c r="D1368" s="1" t="s">
        <v>651</v>
      </c>
      <c r="E1368" s="3">
        <v>2011</v>
      </c>
      <c r="F1368" s="11">
        <v>4.4000000000000004</v>
      </c>
      <c r="G1368" s="12">
        <v>74</v>
      </c>
      <c r="H1368" s="5">
        <v>26.85</v>
      </c>
      <c r="I1368" s="1" t="s">
        <v>43</v>
      </c>
      <c r="J1368" s="3">
        <v>4</v>
      </c>
      <c r="K1368" s="3">
        <v>3</v>
      </c>
    </row>
    <row r="1369" spans="2:11" ht="20.5" customHeight="1" x14ac:dyDescent="0.35">
      <c r="B1369" s="1" t="s">
        <v>42</v>
      </c>
      <c r="C1369" s="1" t="s">
        <v>101</v>
      </c>
      <c r="D1369" s="1" t="s">
        <v>507</v>
      </c>
      <c r="E1369" s="3">
        <v>2010</v>
      </c>
      <c r="F1369" s="11">
        <v>4.4000000000000004</v>
      </c>
      <c r="G1369" s="12">
        <v>542</v>
      </c>
      <c r="H1369" s="5">
        <v>26.9</v>
      </c>
      <c r="I1369" s="1" t="s">
        <v>43</v>
      </c>
      <c r="J1369" s="3">
        <v>4</v>
      </c>
      <c r="K1369" s="3">
        <v>3</v>
      </c>
    </row>
    <row r="1370" spans="2:11" ht="20.5" customHeight="1" x14ac:dyDescent="0.35">
      <c r="B1370" s="1" t="s">
        <v>42</v>
      </c>
      <c r="C1370" s="1" t="s">
        <v>889</v>
      </c>
      <c r="D1370" s="1" t="s">
        <v>890</v>
      </c>
      <c r="E1370" s="3">
        <v>2010</v>
      </c>
      <c r="F1370" s="11">
        <v>4.3</v>
      </c>
      <c r="G1370" s="12">
        <v>334</v>
      </c>
      <c r="H1370" s="5">
        <v>27</v>
      </c>
      <c r="I1370" s="1" t="s">
        <v>43</v>
      </c>
      <c r="J1370" s="3">
        <v>4</v>
      </c>
      <c r="K1370" s="3">
        <v>3</v>
      </c>
    </row>
    <row r="1371" spans="2:11" ht="20.5" customHeight="1" x14ac:dyDescent="0.35">
      <c r="B1371" s="1" t="s">
        <v>42</v>
      </c>
      <c r="C1371" s="1" t="s">
        <v>513</v>
      </c>
      <c r="D1371" s="1" t="s">
        <v>283</v>
      </c>
      <c r="E1371" s="3">
        <v>2014</v>
      </c>
      <c r="F1371" s="11">
        <v>4.2</v>
      </c>
      <c r="G1371" s="12">
        <v>2364</v>
      </c>
      <c r="H1371" s="5">
        <v>27.6</v>
      </c>
      <c r="I1371" s="1" t="s">
        <v>43</v>
      </c>
      <c r="J1371" s="3">
        <v>4</v>
      </c>
      <c r="K1371" s="3">
        <v>3</v>
      </c>
    </row>
    <row r="1372" spans="2:11" ht="20.5" customHeight="1" x14ac:dyDescent="0.35">
      <c r="B1372" s="1" t="s">
        <v>42</v>
      </c>
      <c r="C1372" s="1" t="s">
        <v>47</v>
      </c>
      <c r="D1372" s="1" t="s">
        <v>809</v>
      </c>
      <c r="E1372" s="3">
        <v>2015</v>
      </c>
      <c r="F1372" s="11">
        <v>4.4000000000000004</v>
      </c>
      <c r="G1372" s="12">
        <v>28</v>
      </c>
      <c r="H1372" s="5">
        <v>27.9</v>
      </c>
      <c r="I1372" s="1" t="s">
        <v>43</v>
      </c>
      <c r="J1372" s="3">
        <v>4</v>
      </c>
      <c r="K1372" s="3">
        <v>3</v>
      </c>
    </row>
    <row r="1373" spans="2:11" ht="20.5" customHeight="1" x14ac:dyDescent="0.35">
      <c r="B1373" s="1" t="s">
        <v>42</v>
      </c>
      <c r="C1373" s="1" t="s">
        <v>380</v>
      </c>
      <c r="D1373" s="1" t="s">
        <v>795</v>
      </c>
      <c r="E1373" s="3">
        <v>2014</v>
      </c>
      <c r="F1373" s="11">
        <v>4.4000000000000004</v>
      </c>
      <c r="G1373" s="12">
        <v>31</v>
      </c>
      <c r="H1373" s="5">
        <v>28</v>
      </c>
      <c r="I1373" s="1" t="s">
        <v>43</v>
      </c>
      <c r="J1373" s="3">
        <v>4</v>
      </c>
      <c r="K1373" s="3">
        <v>3</v>
      </c>
    </row>
    <row r="1374" spans="2:11" ht="20.5" customHeight="1" x14ac:dyDescent="0.35">
      <c r="B1374" s="1" t="s">
        <v>42</v>
      </c>
      <c r="C1374" s="1" t="s">
        <v>101</v>
      </c>
      <c r="D1374" s="1" t="s">
        <v>507</v>
      </c>
      <c r="E1374" s="3">
        <v>2002</v>
      </c>
      <c r="F1374" s="11">
        <v>4.3</v>
      </c>
      <c r="G1374" s="12">
        <v>112</v>
      </c>
      <c r="H1374" s="5">
        <v>28</v>
      </c>
      <c r="I1374" s="1" t="s">
        <v>43</v>
      </c>
      <c r="J1374" s="3">
        <v>4</v>
      </c>
      <c r="K1374" s="3">
        <v>3</v>
      </c>
    </row>
    <row r="1375" spans="2:11" ht="20.5" customHeight="1" x14ac:dyDescent="0.35">
      <c r="B1375" s="1" t="s">
        <v>42</v>
      </c>
      <c r="C1375" s="1" t="s">
        <v>284</v>
      </c>
      <c r="D1375" s="1" t="s">
        <v>478</v>
      </c>
      <c r="E1375" s="3">
        <v>2015</v>
      </c>
      <c r="F1375" s="11">
        <v>4.3</v>
      </c>
      <c r="G1375" s="12">
        <v>4266</v>
      </c>
      <c r="H1375" s="5">
        <v>28</v>
      </c>
      <c r="I1375" s="1" t="s">
        <v>43</v>
      </c>
      <c r="J1375" s="3">
        <v>4</v>
      </c>
      <c r="K1375" s="3">
        <v>3</v>
      </c>
    </row>
    <row r="1376" spans="2:11" ht="20.5" customHeight="1" x14ac:dyDescent="0.35">
      <c r="B1376" s="1" t="s">
        <v>42</v>
      </c>
      <c r="C1376" s="1" t="s">
        <v>40</v>
      </c>
      <c r="D1376" s="1" t="s">
        <v>396</v>
      </c>
      <c r="E1376" s="3">
        <v>2012</v>
      </c>
      <c r="F1376" s="11">
        <v>4.2</v>
      </c>
      <c r="G1376" s="12">
        <v>420</v>
      </c>
      <c r="H1376" s="5">
        <v>28.3</v>
      </c>
      <c r="I1376" s="1" t="s">
        <v>43</v>
      </c>
      <c r="J1376" s="3">
        <v>4</v>
      </c>
      <c r="K1376" s="3">
        <v>3</v>
      </c>
    </row>
    <row r="1377" spans="2:11" ht="20.5" customHeight="1" x14ac:dyDescent="0.35">
      <c r="B1377" s="1" t="s">
        <v>42</v>
      </c>
      <c r="C1377" s="1" t="s">
        <v>86</v>
      </c>
      <c r="D1377" s="1" t="s">
        <v>866</v>
      </c>
      <c r="E1377" s="3">
        <v>2012</v>
      </c>
      <c r="F1377" s="11">
        <v>4.2</v>
      </c>
      <c r="G1377" s="12">
        <v>2375</v>
      </c>
      <c r="H1377" s="5">
        <v>28.4</v>
      </c>
      <c r="I1377" s="1" t="s">
        <v>43</v>
      </c>
      <c r="J1377" s="3">
        <v>4</v>
      </c>
      <c r="K1377" s="3">
        <v>3</v>
      </c>
    </row>
    <row r="1378" spans="2:11" ht="20.5" customHeight="1" x14ac:dyDescent="0.35">
      <c r="B1378" s="1" t="s">
        <v>42</v>
      </c>
      <c r="C1378" s="1" t="s">
        <v>152</v>
      </c>
      <c r="D1378" s="1" t="s">
        <v>238</v>
      </c>
      <c r="E1378" s="3">
        <v>2007</v>
      </c>
      <c r="F1378" s="11">
        <v>4.2</v>
      </c>
      <c r="G1378" s="12">
        <v>3101</v>
      </c>
      <c r="H1378" s="5">
        <v>28.43</v>
      </c>
      <c r="I1378" s="1" t="s">
        <v>43</v>
      </c>
      <c r="J1378" s="3">
        <v>4</v>
      </c>
      <c r="K1378" s="3">
        <v>3</v>
      </c>
    </row>
    <row r="1379" spans="2:11" ht="20.5" customHeight="1" x14ac:dyDescent="0.35">
      <c r="B1379" s="1" t="s">
        <v>42</v>
      </c>
      <c r="C1379" s="1" t="s">
        <v>682</v>
      </c>
      <c r="D1379" s="1" t="s">
        <v>863</v>
      </c>
      <c r="E1379" s="3">
        <v>2011</v>
      </c>
      <c r="F1379" s="11">
        <v>4.2</v>
      </c>
      <c r="G1379" s="12">
        <v>402</v>
      </c>
      <c r="H1379" s="5">
        <v>28.53</v>
      </c>
      <c r="I1379" s="1" t="s">
        <v>43</v>
      </c>
      <c r="J1379" s="3">
        <v>4</v>
      </c>
      <c r="K1379" s="3">
        <v>3</v>
      </c>
    </row>
    <row r="1380" spans="2:11" ht="20.5" customHeight="1" x14ac:dyDescent="0.35">
      <c r="B1380" s="1" t="s">
        <v>42</v>
      </c>
      <c r="C1380" s="1" t="s">
        <v>302</v>
      </c>
      <c r="D1380" s="1" t="s">
        <v>522</v>
      </c>
      <c r="E1380" s="3">
        <v>2009</v>
      </c>
      <c r="F1380" s="11">
        <v>4.2</v>
      </c>
      <c r="G1380" s="12">
        <v>480</v>
      </c>
      <c r="H1380" s="5">
        <v>28.95</v>
      </c>
      <c r="I1380" s="1" t="s">
        <v>43</v>
      </c>
      <c r="J1380" s="3">
        <v>4</v>
      </c>
      <c r="K1380" s="3">
        <v>3</v>
      </c>
    </row>
    <row r="1381" spans="2:11" ht="20.5" customHeight="1" x14ac:dyDescent="0.35">
      <c r="B1381" s="1" t="s">
        <v>42</v>
      </c>
      <c r="C1381" s="1" t="s">
        <v>714</v>
      </c>
      <c r="D1381" s="1" t="s">
        <v>42</v>
      </c>
      <c r="E1381" s="3">
        <v>2005</v>
      </c>
      <c r="F1381" s="11">
        <v>4.3</v>
      </c>
      <c r="G1381" s="12">
        <v>34</v>
      </c>
      <c r="H1381" s="5">
        <v>29</v>
      </c>
      <c r="I1381" s="1" t="s">
        <v>43</v>
      </c>
      <c r="J1381" s="3">
        <v>4</v>
      </c>
      <c r="K1381" s="3">
        <v>3</v>
      </c>
    </row>
    <row r="1382" spans="2:11" ht="20.5" customHeight="1" x14ac:dyDescent="0.35">
      <c r="B1382" s="1" t="s">
        <v>42</v>
      </c>
      <c r="C1382" s="1" t="s">
        <v>66</v>
      </c>
      <c r="D1382" s="1" t="s">
        <v>551</v>
      </c>
      <c r="E1382" s="3">
        <v>2017</v>
      </c>
      <c r="F1382" s="11">
        <v>4.2</v>
      </c>
      <c r="G1382" s="12">
        <v>421</v>
      </c>
      <c r="H1382" s="5">
        <v>29.15</v>
      </c>
      <c r="I1382" s="1" t="s">
        <v>52</v>
      </c>
      <c r="J1382" s="3">
        <v>3</v>
      </c>
      <c r="K1382" s="3">
        <v>3</v>
      </c>
    </row>
    <row r="1383" spans="2:11" ht="20.5" customHeight="1" x14ac:dyDescent="0.35">
      <c r="B1383" s="1" t="s">
        <v>42</v>
      </c>
      <c r="C1383" s="1" t="s">
        <v>50</v>
      </c>
      <c r="D1383" s="1" t="s">
        <v>870</v>
      </c>
      <c r="E1383" s="3">
        <v>2015</v>
      </c>
      <c r="F1383" s="11">
        <v>4.2</v>
      </c>
      <c r="G1383" s="12">
        <v>1301</v>
      </c>
      <c r="H1383" s="5">
        <v>29.15</v>
      </c>
      <c r="I1383" s="1" t="s">
        <v>52</v>
      </c>
      <c r="J1383" s="3">
        <v>3</v>
      </c>
      <c r="K1383" s="3">
        <v>3</v>
      </c>
    </row>
    <row r="1384" spans="2:11" ht="20.5" customHeight="1" x14ac:dyDescent="0.35">
      <c r="B1384" s="1" t="s">
        <v>42</v>
      </c>
      <c r="C1384" s="1" t="s">
        <v>802</v>
      </c>
      <c r="D1384" s="1" t="s">
        <v>803</v>
      </c>
      <c r="E1384" s="3">
        <v>2015</v>
      </c>
      <c r="F1384" s="11">
        <v>4.4000000000000004</v>
      </c>
      <c r="G1384" s="12">
        <v>29</v>
      </c>
      <c r="H1384" s="5">
        <v>29.25</v>
      </c>
      <c r="I1384" s="1" t="s">
        <v>43</v>
      </c>
      <c r="J1384" s="3">
        <v>4</v>
      </c>
      <c r="K1384" s="3">
        <v>3</v>
      </c>
    </row>
    <row r="1385" spans="2:11" ht="14.5" x14ac:dyDescent="0.35">
      <c r="B1385" s="1" t="s">
        <v>42</v>
      </c>
      <c r="C1385" s="1" t="s">
        <v>66</v>
      </c>
      <c r="D1385" s="1" t="s">
        <v>1327</v>
      </c>
      <c r="E1385" s="3">
        <v>2014</v>
      </c>
      <c r="F1385" s="11">
        <v>4.2</v>
      </c>
      <c r="G1385" s="12">
        <v>684</v>
      </c>
      <c r="H1385" s="5">
        <v>29.5</v>
      </c>
      <c r="I1385" s="1" t="s">
        <v>43</v>
      </c>
      <c r="J1385" s="3">
        <v>4</v>
      </c>
      <c r="K1385" s="3">
        <v>3</v>
      </c>
    </row>
    <row r="1386" spans="2:11" ht="20.5" customHeight="1" x14ac:dyDescent="0.35">
      <c r="B1386" s="1" t="s">
        <v>42</v>
      </c>
      <c r="C1386" s="1" t="s">
        <v>302</v>
      </c>
      <c r="D1386" s="1" t="s">
        <v>522</v>
      </c>
      <c r="E1386" s="3">
        <v>2018</v>
      </c>
      <c r="F1386" s="11">
        <v>4.4000000000000004</v>
      </c>
      <c r="G1386" s="12">
        <v>269</v>
      </c>
      <c r="H1386" s="5">
        <v>29.9</v>
      </c>
      <c r="I1386" s="1" t="s">
        <v>43</v>
      </c>
      <c r="J1386" s="3">
        <v>4</v>
      </c>
      <c r="K1386" s="3">
        <v>3</v>
      </c>
    </row>
    <row r="1387" spans="2:11" ht="20.5" customHeight="1" x14ac:dyDescent="0.35">
      <c r="B1387" s="1" t="s">
        <v>42</v>
      </c>
      <c r="C1387" s="1" t="s">
        <v>47</v>
      </c>
      <c r="D1387" s="1" t="s">
        <v>400</v>
      </c>
      <c r="E1387" s="3">
        <v>2004</v>
      </c>
      <c r="F1387" s="11">
        <v>4.3</v>
      </c>
      <c r="G1387" s="12">
        <v>4994</v>
      </c>
      <c r="H1387" s="5">
        <v>29.9</v>
      </c>
      <c r="I1387" s="1" t="s">
        <v>43</v>
      </c>
      <c r="J1387" s="3">
        <v>4</v>
      </c>
      <c r="K1387" s="3">
        <v>3</v>
      </c>
    </row>
    <row r="1388" spans="2:11" ht="20.5" customHeight="1" x14ac:dyDescent="0.35">
      <c r="B1388" s="1" t="s">
        <v>42</v>
      </c>
      <c r="C1388" s="1" t="s">
        <v>467</v>
      </c>
      <c r="D1388" s="1" t="s">
        <v>1086</v>
      </c>
      <c r="E1388" s="3">
        <v>2016</v>
      </c>
      <c r="F1388" s="11">
        <v>4.3</v>
      </c>
      <c r="G1388" s="12">
        <v>63</v>
      </c>
      <c r="H1388" s="5">
        <v>29.95</v>
      </c>
      <c r="I1388" s="1" t="s">
        <v>43</v>
      </c>
      <c r="J1388" s="3">
        <v>4</v>
      </c>
      <c r="K1388" s="3">
        <v>3</v>
      </c>
    </row>
    <row r="1389" spans="2:11" ht="20.5" customHeight="1" x14ac:dyDescent="0.35">
      <c r="B1389" s="1" t="s">
        <v>42</v>
      </c>
      <c r="C1389" s="1" t="s">
        <v>188</v>
      </c>
      <c r="D1389" s="1" t="s">
        <v>798</v>
      </c>
      <c r="E1389" s="3">
        <v>2016</v>
      </c>
      <c r="F1389" s="11">
        <v>4.3</v>
      </c>
      <c r="G1389" s="12">
        <v>28</v>
      </c>
      <c r="H1389" s="5">
        <v>30</v>
      </c>
      <c r="I1389" s="1" t="s">
        <v>43</v>
      </c>
      <c r="J1389" s="3">
        <v>4</v>
      </c>
      <c r="K1389" s="3">
        <v>3</v>
      </c>
    </row>
    <row r="1390" spans="2:11" ht="20.5" customHeight="1" x14ac:dyDescent="0.35">
      <c r="B1390" s="1" t="s">
        <v>42</v>
      </c>
      <c r="C1390" s="1" t="s">
        <v>565</v>
      </c>
      <c r="D1390" s="1" t="s">
        <v>566</v>
      </c>
      <c r="E1390" s="3">
        <v>2017</v>
      </c>
      <c r="F1390" s="11">
        <v>4.3</v>
      </c>
      <c r="G1390" s="12">
        <v>239</v>
      </c>
      <c r="H1390" s="5">
        <v>30.3</v>
      </c>
      <c r="I1390" s="1" t="s">
        <v>43</v>
      </c>
      <c r="J1390" s="3">
        <v>4</v>
      </c>
      <c r="K1390" s="3">
        <v>3</v>
      </c>
    </row>
    <row r="1391" spans="2:11" ht="20.5" customHeight="1" x14ac:dyDescent="0.35">
      <c r="B1391" s="1" t="s">
        <v>42</v>
      </c>
      <c r="C1391" s="1" t="s">
        <v>86</v>
      </c>
      <c r="D1391" s="1" t="s">
        <v>866</v>
      </c>
      <c r="E1391" s="3">
        <v>2013</v>
      </c>
      <c r="F1391" s="11">
        <v>4.2</v>
      </c>
      <c r="G1391" s="12">
        <v>1931</v>
      </c>
      <c r="H1391" s="5">
        <v>30.35</v>
      </c>
      <c r="I1391" s="1" t="s">
        <v>43</v>
      </c>
      <c r="J1391" s="3">
        <v>4</v>
      </c>
      <c r="K1391" s="3">
        <v>3</v>
      </c>
    </row>
    <row r="1392" spans="2:11" ht="20.5" customHeight="1" x14ac:dyDescent="0.35">
      <c r="B1392" s="1" t="s">
        <v>42</v>
      </c>
      <c r="C1392" s="1" t="s">
        <v>302</v>
      </c>
      <c r="D1392" s="1" t="s">
        <v>522</v>
      </c>
      <c r="E1392" s="3">
        <v>2012</v>
      </c>
      <c r="F1392" s="11">
        <v>4.3</v>
      </c>
      <c r="G1392" s="12">
        <v>559</v>
      </c>
      <c r="H1392" s="5">
        <v>30.71</v>
      </c>
      <c r="I1392" s="1" t="s">
        <v>43</v>
      </c>
      <c r="J1392" s="3">
        <v>4</v>
      </c>
      <c r="K1392" s="3">
        <v>3</v>
      </c>
    </row>
    <row r="1393" spans="2:11" ht="20.5" customHeight="1" x14ac:dyDescent="0.35">
      <c r="B1393" s="1" t="s">
        <v>42</v>
      </c>
      <c r="C1393" s="1" t="s">
        <v>302</v>
      </c>
      <c r="D1393" s="1" t="s">
        <v>522</v>
      </c>
      <c r="E1393" s="3">
        <v>2017</v>
      </c>
      <c r="F1393" s="11">
        <v>4.4000000000000004</v>
      </c>
      <c r="G1393" s="12">
        <v>360</v>
      </c>
      <c r="H1393" s="5">
        <v>30.73</v>
      </c>
      <c r="I1393" s="1" t="s">
        <v>43</v>
      </c>
      <c r="J1393" s="3">
        <v>4</v>
      </c>
      <c r="K1393" s="3">
        <v>3</v>
      </c>
    </row>
    <row r="1394" spans="2:11" ht="20.5" customHeight="1" x14ac:dyDescent="0.35">
      <c r="B1394" s="1" t="s">
        <v>42</v>
      </c>
      <c r="C1394" s="1" t="s">
        <v>451</v>
      </c>
      <c r="D1394" s="1" t="s">
        <v>1069</v>
      </c>
      <c r="E1394" s="3">
        <v>2017</v>
      </c>
      <c r="F1394" s="11">
        <v>4.3</v>
      </c>
      <c r="G1394" s="12">
        <v>72</v>
      </c>
      <c r="H1394" s="5">
        <v>31.5</v>
      </c>
      <c r="I1394" s="1" t="s">
        <v>52</v>
      </c>
      <c r="J1394" s="3">
        <v>3</v>
      </c>
      <c r="K1394" s="3">
        <v>3</v>
      </c>
    </row>
    <row r="1395" spans="2:11" ht="20.5" customHeight="1" x14ac:dyDescent="0.35">
      <c r="B1395" s="1" t="s">
        <v>42</v>
      </c>
      <c r="C1395" s="1" t="s">
        <v>811</v>
      </c>
      <c r="D1395" s="1" t="s">
        <v>812</v>
      </c>
      <c r="E1395" s="3">
        <v>2015</v>
      </c>
      <c r="F1395" s="11">
        <v>4.4000000000000004</v>
      </c>
      <c r="G1395" s="12">
        <v>28</v>
      </c>
      <c r="H1395" s="5">
        <v>31.99</v>
      </c>
      <c r="I1395" s="1" t="s">
        <v>43</v>
      </c>
      <c r="J1395" s="3">
        <v>4</v>
      </c>
      <c r="K1395" s="3">
        <v>3</v>
      </c>
    </row>
    <row r="1396" spans="2:11" ht="20.5" customHeight="1" x14ac:dyDescent="0.35">
      <c r="B1396" s="1" t="s">
        <v>42</v>
      </c>
      <c r="C1396" s="1" t="s">
        <v>347</v>
      </c>
      <c r="D1396" s="1" t="s">
        <v>348</v>
      </c>
      <c r="E1396" s="3">
        <v>2018</v>
      </c>
      <c r="F1396" s="11">
        <v>4.4000000000000004</v>
      </c>
      <c r="G1396" s="12">
        <v>50</v>
      </c>
      <c r="H1396" s="5">
        <v>32</v>
      </c>
      <c r="I1396" s="1" t="s">
        <v>43</v>
      </c>
      <c r="J1396" s="3">
        <v>4</v>
      </c>
      <c r="K1396" s="3">
        <v>3</v>
      </c>
    </row>
    <row r="1397" spans="2:11" ht="20.5" customHeight="1" x14ac:dyDescent="0.35">
      <c r="B1397" s="1" t="s">
        <v>42</v>
      </c>
      <c r="C1397" s="1" t="s">
        <v>705</v>
      </c>
      <c r="D1397" s="1" t="s">
        <v>755</v>
      </c>
      <c r="E1397" s="3">
        <v>2017</v>
      </c>
      <c r="F1397" s="11">
        <v>4.3</v>
      </c>
      <c r="G1397" s="12">
        <v>55</v>
      </c>
      <c r="H1397" s="5">
        <v>32</v>
      </c>
      <c r="I1397" s="1" t="s">
        <v>43</v>
      </c>
      <c r="J1397" s="3">
        <v>4</v>
      </c>
      <c r="K1397" s="3">
        <v>3</v>
      </c>
    </row>
    <row r="1398" spans="2:11" ht="20.5" customHeight="1" x14ac:dyDescent="0.35">
      <c r="B1398" s="1" t="s">
        <v>42</v>
      </c>
      <c r="C1398" s="1" t="s">
        <v>1087</v>
      </c>
      <c r="D1398" s="1" t="s">
        <v>1088</v>
      </c>
      <c r="E1398" s="3">
        <v>2017</v>
      </c>
      <c r="F1398" s="11">
        <v>4.3</v>
      </c>
      <c r="G1398" s="12">
        <v>62</v>
      </c>
      <c r="H1398" s="5">
        <v>32</v>
      </c>
      <c r="I1398" s="1" t="s">
        <v>43</v>
      </c>
      <c r="J1398" s="3">
        <v>4</v>
      </c>
      <c r="K1398" s="3">
        <v>3</v>
      </c>
    </row>
    <row r="1399" spans="2:11" ht="20.5" customHeight="1" x14ac:dyDescent="0.35">
      <c r="B1399" s="1" t="s">
        <v>42</v>
      </c>
      <c r="C1399" s="1" t="s">
        <v>930</v>
      </c>
      <c r="D1399" s="1" t="s">
        <v>931</v>
      </c>
      <c r="E1399" s="3">
        <v>2011</v>
      </c>
      <c r="F1399" s="11">
        <v>4.3</v>
      </c>
      <c r="G1399" s="12">
        <v>194</v>
      </c>
      <c r="H1399" s="5">
        <v>32</v>
      </c>
      <c r="I1399" s="1" t="s">
        <v>43</v>
      </c>
      <c r="J1399" s="3">
        <v>4</v>
      </c>
      <c r="K1399" s="3">
        <v>3</v>
      </c>
    </row>
    <row r="1400" spans="2:11" ht="20.5" customHeight="1" x14ac:dyDescent="0.35">
      <c r="B1400" s="1" t="s">
        <v>42</v>
      </c>
      <c r="C1400" s="1" t="s">
        <v>50</v>
      </c>
      <c r="D1400" s="1" t="s">
        <v>870</v>
      </c>
      <c r="E1400" s="3">
        <v>2016</v>
      </c>
      <c r="F1400" s="11">
        <v>4.3</v>
      </c>
      <c r="G1400" s="12">
        <v>422</v>
      </c>
      <c r="H1400" s="5">
        <v>32.33</v>
      </c>
      <c r="I1400" s="1" t="s">
        <v>52</v>
      </c>
      <c r="J1400" s="3">
        <v>3</v>
      </c>
      <c r="K1400" s="3">
        <v>3</v>
      </c>
    </row>
    <row r="1401" spans="2:11" ht="20.5" customHeight="1" x14ac:dyDescent="0.35">
      <c r="B1401" s="1" t="s">
        <v>42</v>
      </c>
      <c r="C1401" s="1" t="s">
        <v>47</v>
      </c>
      <c r="D1401" s="1" t="s">
        <v>809</v>
      </c>
      <c r="E1401" s="3">
        <v>2012</v>
      </c>
      <c r="F1401" s="11">
        <v>4.3</v>
      </c>
      <c r="G1401" s="12">
        <v>1471</v>
      </c>
      <c r="H1401" s="5">
        <v>32.549999999999997</v>
      </c>
      <c r="I1401" s="1" t="s">
        <v>43</v>
      </c>
      <c r="J1401" s="3">
        <v>4</v>
      </c>
      <c r="K1401" s="3">
        <v>3</v>
      </c>
    </row>
    <row r="1402" spans="2:11" ht="20.5" customHeight="1" x14ac:dyDescent="0.35">
      <c r="B1402" s="1" t="s">
        <v>42</v>
      </c>
      <c r="C1402" s="1" t="s">
        <v>701</v>
      </c>
      <c r="D1402" s="1" t="s">
        <v>702</v>
      </c>
      <c r="E1402" s="3">
        <v>2017</v>
      </c>
      <c r="F1402" s="11">
        <v>4.4000000000000004</v>
      </c>
      <c r="G1402" s="12">
        <v>55</v>
      </c>
      <c r="H1402" s="5">
        <v>32.9</v>
      </c>
      <c r="I1402" s="1" t="s">
        <v>78</v>
      </c>
      <c r="J1402" s="3">
        <v>5</v>
      </c>
      <c r="K1402" s="3">
        <v>3</v>
      </c>
    </row>
    <row r="1403" spans="2:11" ht="20.5" customHeight="1" x14ac:dyDescent="0.35">
      <c r="B1403" s="1" t="s">
        <v>42</v>
      </c>
      <c r="C1403" s="1" t="s">
        <v>292</v>
      </c>
      <c r="D1403" s="1" t="s">
        <v>293</v>
      </c>
      <c r="E1403" s="3">
        <v>2018</v>
      </c>
      <c r="F1403" s="11">
        <v>4.3</v>
      </c>
      <c r="G1403" s="12">
        <v>77</v>
      </c>
      <c r="H1403" s="5">
        <v>32.9</v>
      </c>
      <c r="I1403" s="1" t="s">
        <v>43</v>
      </c>
      <c r="J1403" s="3">
        <v>4</v>
      </c>
      <c r="K1403" s="3">
        <v>3</v>
      </c>
    </row>
    <row r="1404" spans="2:11" ht="20.5" customHeight="1" x14ac:dyDescent="0.35">
      <c r="B1404" s="1" t="s">
        <v>42</v>
      </c>
      <c r="C1404" s="1" t="s">
        <v>53</v>
      </c>
      <c r="D1404" s="1" t="s">
        <v>845</v>
      </c>
      <c r="E1404" s="3">
        <v>2016</v>
      </c>
      <c r="F1404" s="11">
        <v>4.3</v>
      </c>
      <c r="G1404" s="12">
        <v>474</v>
      </c>
      <c r="H1404" s="5">
        <v>33</v>
      </c>
      <c r="I1404" s="1" t="s">
        <v>43</v>
      </c>
      <c r="J1404" s="3">
        <v>4</v>
      </c>
      <c r="K1404" s="3">
        <v>3</v>
      </c>
    </row>
    <row r="1405" spans="2:11" ht="20.5" customHeight="1" x14ac:dyDescent="0.35">
      <c r="B1405" s="1" t="s">
        <v>42</v>
      </c>
      <c r="C1405" s="1" t="s">
        <v>47</v>
      </c>
      <c r="D1405" s="1" t="s">
        <v>480</v>
      </c>
      <c r="E1405" s="3">
        <v>2008</v>
      </c>
      <c r="F1405" s="11">
        <v>4.2</v>
      </c>
      <c r="G1405" s="12">
        <v>6532</v>
      </c>
      <c r="H1405" s="5">
        <v>33</v>
      </c>
      <c r="I1405" s="1" t="s">
        <v>43</v>
      </c>
      <c r="J1405" s="3">
        <v>4</v>
      </c>
      <c r="K1405" s="3">
        <v>3</v>
      </c>
    </row>
    <row r="1406" spans="2:11" ht="20.5" customHeight="1" x14ac:dyDescent="0.35">
      <c r="B1406" s="1" t="s">
        <v>42</v>
      </c>
      <c r="C1406" s="1" t="s">
        <v>380</v>
      </c>
      <c r="D1406" s="1" t="s">
        <v>825</v>
      </c>
      <c r="E1406" s="3">
        <v>2016</v>
      </c>
      <c r="F1406" s="11">
        <v>4.4000000000000004</v>
      </c>
      <c r="G1406" s="12">
        <v>26</v>
      </c>
      <c r="H1406" s="5">
        <v>33</v>
      </c>
      <c r="I1406" s="1" t="s">
        <v>52</v>
      </c>
      <c r="J1406" s="3">
        <v>3</v>
      </c>
      <c r="K1406" s="3">
        <v>3</v>
      </c>
    </row>
    <row r="1407" spans="2:11" ht="20.5" customHeight="1" x14ac:dyDescent="0.35">
      <c r="B1407" s="1" t="s">
        <v>42</v>
      </c>
      <c r="C1407" s="1" t="s">
        <v>292</v>
      </c>
      <c r="D1407" s="1" t="s">
        <v>293</v>
      </c>
      <c r="E1407" s="3">
        <v>2011</v>
      </c>
      <c r="F1407" s="11">
        <v>4.4000000000000004</v>
      </c>
      <c r="G1407" s="12">
        <v>925</v>
      </c>
      <c r="H1407" s="5">
        <v>33.5</v>
      </c>
      <c r="I1407" s="1" t="s">
        <v>43</v>
      </c>
      <c r="J1407" s="3">
        <v>4</v>
      </c>
      <c r="K1407" s="3">
        <v>3</v>
      </c>
    </row>
    <row r="1408" spans="2:11" ht="14.5" x14ac:dyDescent="0.35">
      <c r="B1408" s="1" t="s">
        <v>42</v>
      </c>
      <c r="C1408" s="1" t="s">
        <v>53</v>
      </c>
      <c r="D1408" s="1" t="s">
        <v>845</v>
      </c>
      <c r="E1408" s="3">
        <v>2015</v>
      </c>
      <c r="F1408" s="11">
        <v>4.3</v>
      </c>
      <c r="G1408" s="12">
        <v>929</v>
      </c>
      <c r="H1408" s="5">
        <v>33.82</v>
      </c>
      <c r="I1408" s="1" t="s">
        <v>43</v>
      </c>
      <c r="J1408" s="3">
        <v>4</v>
      </c>
      <c r="K1408" s="3">
        <v>3</v>
      </c>
    </row>
    <row r="1409" spans="2:11" ht="20.5" customHeight="1" x14ac:dyDescent="0.35">
      <c r="B1409" s="1" t="s">
        <v>42</v>
      </c>
      <c r="C1409" s="1" t="s">
        <v>53</v>
      </c>
      <c r="D1409" s="1" t="s">
        <v>845</v>
      </c>
      <c r="E1409" s="3">
        <v>2013</v>
      </c>
      <c r="F1409" s="11">
        <v>4.2</v>
      </c>
      <c r="G1409" s="12">
        <v>879</v>
      </c>
      <c r="H1409" s="5">
        <v>34.409999999999997</v>
      </c>
      <c r="I1409" s="1" t="s">
        <v>43</v>
      </c>
      <c r="J1409" s="3">
        <v>4</v>
      </c>
      <c r="K1409" s="3">
        <v>3</v>
      </c>
    </row>
    <row r="1410" spans="2:11" ht="20.5" customHeight="1" x14ac:dyDescent="0.35">
      <c r="B1410" s="1" t="s">
        <v>42</v>
      </c>
      <c r="C1410" s="1" t="s">
        <v>193</v>
      </c>
      <c r="D1410" s="1" t="s">
        <v>238</v>
      </c>
      <c r="E1410" s="3">
        <v>2014</v>
      </c>
      <c r="F1410" s="11">
        <v>4.2</v>
      </c>
      <c r="G1410" s="12">
        <v>624</v>
      </c>
      <c r="H1410" s="5">
        <v>34.5</v>
      </c>
      <c r="I1410" s="1" t="s">
        <v>43</v>
      </c>
      <c r="J1410" s="3">
        <v>4</v>
      </c>
      <c r="K1410" s="3">
        <v>3</v>
      </c>
    </row>
    <row r="1411" spans="2:11" ht="20.5" customHeight="1" x14ac:dyDescent="0.35">
      <c r="B1411" s="1" t="s">
        <v>42</v>
      </c>
      <c r="C1411" s="1" t="s">
        <v>292</v>
      </c>
      <c r="D1411" s="1" t="s">
        <v>293</v>
      </c>
      <c r="E1411" s="3">
        <v>2017</v>
      </c>
      <c r="F1411" s="11">
        <v>4.5</v>
      </c>
      <c r="G1411" s="12">
        <v>505</v>
      </c>
      <c r="H1411" s="5">
        <v>34.799999999999997</v>
      </c>
      <c r="I1411" s="1" t="s">
        <v>43</v>
      </c>
      <c r="J1411" s="3">
        <v>4</v>
      </c>
      <c r="K1411" s="3">
        <v>3</v>
      </c>
    </row>
    <row r="1412" spans="2:11" ht="20.5" customHeight="1" x14ac:dyDescent="0.35">
      <c r="B1412" s="1" t="s">
        <v>42</v>
      </c>
      <c r="C1412" s="1" t="s">
        <v>217</v>
      </c>
      <c r="D1412" s="1" t="s">
        <v>948</v>
      </c>
      <c r="E1412" s="3">
        <v>2019</v>
      </c>
      <c r="F1412" s="11">
        <v>4.3</v>
      </c>
      <c r="G1412" s="12">
        <v>48</v>
      </c>
      <c r="H1412" s="5">
        <v>34.9</v>
      </c>
      <c r="I1412" s="1" t="s">
        <v>43</v>
      </c>
      <c r="J1412" s="3">
        <v>4</v>
      </c>
      <c r="K1412" s="3">
        <v>3</v>
      </c>
    </row>
    <row r="1413" spans="2:11" ht="20.5" customHeight="1" x14ac:dyDescent="0.35">
      <c r="B1413" s="1" t="s">
        <v>42</v>
      </c>
      <c r="C1413" s="1" t="s">
        <v>352</v>
      </c>
      <c r="D1413" s="1" t="s">
        <v>353</v>
      </c>
      <c r="E1413" s="3">
        <v>2016</v>
      </c>
      <c r="F1413" s="11">
        <v>4.5</v>
      </c>
      <c r="G1413" s="12">
        <v>104</v>
      </c>
      <c r="H1413" s="5">
        <v>34.9</v>
      </c>
      <c r="I1413" s="1" t="s">
        <v>43</v>
      </c>
      <c r="J1413" s="3">
        <v>4</v>
      </c>
      <c r="K1413" s="3">
        <v>3</v>
      </c>
    </row>
    <row r="1414" spans="2:11" ht="20.5" customHeight="1" x14ac:dyDescent="0.35">
      <c r="B1414" s="1" t="s">
        <v>42</v>
      </c>
      <c r="C1414" s="1" t="s">
        <v>250</v>
      </c>
      <c r="D1414" s="1" t="s">
        <v>974</v>
      </c>
      <c r="E1414" s="3">
        <v>2019</v>
      </c>
      <c r="F1414" s="11">
        <v>4.3</v>
      </c>
      <c r="G1414" s="12">
        <v>134</v>
      </c>
      <c r="H1414" s="5">
        <v>34.9</v>
      </c>
      <c r="I1414" s="1" t="s">
        <v>43</v>
      </c>
      <c r="J1414" s="3">
        <v>4</v>
      </c>
      <c r="K1414" s="3">
        <v>3</v>
      </c>
    </row>
    <row r="1415" spans="2:11" ht="20.5" customHeight="1" x14ac:dyDescent="0.35">
      <c r="B1415" s="1" t="s">
        <v>42</v>
      </c>
      <c r="C1415" s="1" t="s">
        <v>529</v>
      </c>
      <c r="D1415" s="1" t="s">
        <v>530</v>
      </c>
      <c r="E1415" s="3">
        <v>2010</v>
      </c>
      <c r="F1415" s="11">
        <v>4.4000000000000004</v>
      </c>
      <c r="G1415" s="12">
        <v>316</v>
      </c>
      <c r="H1415" s="5">
        <v>34.9</v>
      </c>
      <c r="I1415" s="1" t="s">
        <v>43</v>
      </c>
      <c r="J1415" s="3">
        <v>4</v>
      </c>
      <c r="K1415" s="3">
        <v>3</v>
      </c>
    </row>
    <row r="1416" spans="2:11" ht="20.5" customHeight="1" x14ac:dyDescent="0.35">
      <c r="B1416" s="1" t="s">
        <v>42</v>
      </c>
      <c r="C1416" s="1" t="s">
        <v>402</v>
      </c>
      <c r="D1416" s="1" t="s">
        <v>120</v>
      </c>
      <c r="E1416" s="3">
        <v>1998</v>
      </c>
      <c r="F1416" s="11">
        <v>4.3</v>
      </c>
      <c r="G1416" s="12">
        <v>445</v>
      </c>
      <c r="H1416" s="5">
        <v>34.9</v>
      </c>
      <c r="I1416" s="1" t="s">
        <v>43</v>
      </c>
      <c r="J1416" s="3">
        <v>4</v>
      </c>
      <c r="K1416" s="3">
        <v>3</v>
      </c>
    </row>
    <row r="1417" spans="2:11" ht="20.5" customHeight="1" x14ac:dyDescent="0.35">
      <c r="B1417" s="1" t="s">
        <v>42</v>
      </c>
      <c r="C1417" s="1" t="s">
        <v>578</v>
      </c>
      <c r="D1417" s="1" t="s">
        <v>579</v>
      </c>
      <c r="E1417" s="3">
        <v>2014</v>
      </c>
      <c r="F1417" s="11">
        <v>4.4000000000000004</v>
      </c>
      <c r="G1417" s="12">
        <v>141</v>
      </c>
      <c r="H1417" s="5">
        <v>34.9</v>
      </c>
      <c r="I1417" s="1" t="s">
        <v>52</v>
      </c>
      <c r="J1417" s="3">
        <v>3</v>
      </c>
      <c r="K1417" s="3">
        <v>3</v>
      </c>
    </row>
    <row r="1418" spans="2:11" ht="20.5" customHeight="1" x14ac:dyDescent="0.35">
      <c r="B1418" s="1" t="s">
        <v>42</v>
      </c>
      <c r="C1418" s="1" t="s">
        <v>467</v>
      </c>
      <c r="D1418" s="1" t="s">
        <v>1278</v>
      </c>
      <c r="E1418" s="3">
        <v>2016</v>
      </c>
      <c r="F1418" s="11">
        <v>4.3</v>
      </c>
      <c r="G1418" s="12">
        <v>25</v>
      </c>
      <c r="H1418" s="5">
        <v>35</v>
      </c>
      <c r="I1418" s="1" t="s">
        <v>43</v>
      </c>
      <c r="J1418" s="3">
        <v>4</v>
      </c>
      <c r="K1418" s="3">
        <v>3</v>
      </c>
    </row>
    <row r="1419" spans="2:11" ht="20.5" customHeight="1" x14ac:dyDescent="0.35">
      <c r="B1419" s="1" t="s">
        <v>42</v>
      </c>
      <c r="C1419" s="1" t="s">
        <v>682</v>
      </c>
      <c r="D1419" s="1" t="s">
        <v>863</v>
      </c>
      <c r="E1419" s="3">
        <v>2012</v>
      </c>
      <c r="F1419" s="11">
        <v>4.2</v>
      </c>
      <c r="G1419" s="12">
        <v>776</v>
      </c>
      <c r="H1419" s="5">
        <v>35</v>
      </c>
      <c r="I1419" s="1" t="s">
        <v>43</v>
      </c>
      <c r="J1419" s="3">
        <v>4</v>
      </c>
      <c r="K1419" s="3">
        <v>3</v>
      </c>
    </row>
    <row r="1420" spans="2:11" ht="20.5" customHeight="1" x14ac:dyDescent="0.35">
      <c r="B1420" s="1" t="s">
        <v>42</v>
      </c>
      <c r="C1420" s="1" t="s">
        <v>421</v>
      </c>
      <c r="D1420" s="1" t="s">
        <v>491</v>
      </c>
      <c r="E1420" s="3">
        <v>2010</v>
      </c>
      <c r="F1420" s="11">
        <v>4.3</v>
      </c>
      <c r="G1420" s="12">
        <v>1230</v>
      </c>
      <c r="H1420" s="5">
        <v>35</v>
      </c>
      <c r="I1420" s="1" t="s">
        <v>43</v>
      </c>
      <c r="J1420" s="3">
        <v>4</v>
      </c>
      <c r="K1420" s="3">
        <v>3</v>
      </c>
    </row>
    <row r="1421" spans="2:11" ht="20.5" customHeight="1" x14ac:dyDescent="0.35">
      <c r="B1421" s="1" t="s">
        <v>42</v>
      </c>
      <c r="C1421" s="1" t="s">
        <v>489</v>
      </c>
      <c r="D1421" s="1" t="s">
        <v>848</v>
      </c>
      <c r="E1421" s="3">
        <v>2011</v>
      </c>
      <c r="F1421" s="11">
        <v>4.3</v>
      </c>
      <c r="G1421" s="12">
        <v>901</v>
      </c>
      <c r="H1421" s="5">
        <v>35.01</v>
      </c>
      <c r="I1421" s="1" t="s">
        <v>43</v>
      </c>
      <c r="J1421" s="3">
        <v>4</v>
      </c>
      <c r="K1421" s="3">
        <v>3</v>
      </c>
    </row>
    <row r="1422" spans="2:11" ht="20.5" customHeight="1" x14ac:dyDescent="0.35">
      <c r="B1422" s="1" t="s">
        <v>42</v>
      </c>
      <c r="C1422" s="1" t="s">
        <v>409</v>
      </c>
      <c r="D1422" s="1" t="s">
        <v>410</v>
      </c>
      <c r="E1422" s="3">
        <v>2016</v>
      </c>
      <c r="F1422" s="11">
        <v>4.5</v>
      </c>
      <c r="G1422" s="12">
        <v>50</v>
      </c>
      <c r="H1422" s="5">
        <v>35.5</v>
      </c>
      <c r="I1422" s="1" t="s">
        <v>43</v>
      </c>
      <c r="J1422" s="3">
        <v>4</v>
      </c>
      <c r="K1422" s="3">
        <v>3</v>
      </c>
    </row>
    <row r="1423" spans="2:11" ht="20.5" customHeight="1" x14ac:dyDescent="0.35">
      <c r="B1423" s="1" t="s">
        <v>42</v>
      </c>
      <c r="C1423" s="1" t="s">
        <v>565</v>
      </c>
      <c r="D1423" s="1" t="s">
        <v>566</v>
      </c>
      <c r="E1423" s="3">
        <v>2018</v>
      </c>
      <c r="F1423" s="11">
        <v>4.4000000000000004</v>
      </c>
      <c r="G1423" s="12">
        <v>158</v>
      </c>
      <c r="H1423" s="5">
        <v>35.5</v>
      </c>
      <c r="I1423" s="1" t="s">
        <v>43</v>
      </c>
      <c r="J1423" s="3">
        <v>4</v>
      </c>
      <c r="K1423" s="3">
        <v>3</v>
      </c>
    </row>
    <row r="1424" spans="2:11" ht="20.5" customHeight="1" x14ac:dyDescent="0.35">
      <c r="B1424" s="1" t="s">
        <v>42</v>
      </c>
      <c r="C1424" s="1" t="s">
        <v>152</v>
      </c>
      <c r="D1424" s="1" t="s">
        <v>238</v>
      </c>
      <c r="E1424" s="3">
        <v>2014</v>
      </c>
      <c r="F1424" s="11">
        <v>4.2</v>
      </c>
      <c r="G1424" s="12">
        <v>840</v>
      </c>
      <c r="H1424" s="5">
        <v>35.630000000000003</v>
      </c>
      <c r="I1424" s="1" t="s">
        <v>43</v>
      </c>
      <c r="J1424" s="3">
        <v>4</v>
      </c>
      <c r="K1424" s="3">
        <v>3</v>
      </c>
    </row>
    <row r="1425" spans="2:11" ht="20.5" customHeight="1" x14ac:dyDescent="0.35">
      <c r="B1425" s="1" t="s">
        <v>42</v>
      </c>
      <c r="C1425" s="1" t="s">
        <v>86</v>
      </c>
      <c r="D1425" s="1" t="s">
        <v>481</v>
      </c>
      <c r="E1425" s="3">
        <v>2016</v>
      </c>
      <c r="F1425" s="11">
        <v>4.4000000000000004</v>
      </c>
      <c r="G1425" s="12">
        <v>1039</v>
      </c>
      <c r="H1425" s="5">
        <v>35.9</v>
      </c>
      <c r="I1425" s="1" t="s">
        <v>43</v>
      </c>
      <c r="J1425" s="3">
        <v>4</v>
      </c>
      <c r="K1425" s="3">
        <v>3</v>
      </c>
    </row>
    <row r="1426" spans="2:11" ht="20.5" customHeight="1" x14ac:dyDescent="0.35">
      <c r="B1426" s="1" t="s">
        <v>42</v>
      </c>
      <c r="C1426" s="1" t="s">
        <v>53</v>
      </c>
      <c r="D1426" s="1" t="s">
        <v>845</v>
      </c>
      <c r="E1426" s="3">
        <v>2017</v>
      </c>
      <c r="F1426" s="11">
        <v>4.3</v>
      </c>
      <c r="G1426" s="12">
        <v>371</v>
      </c>
      <c r="H1426" s="5">
        <v>35.950000000000003</v>
      </c>
      <c r="I1426" s="1" t="s">
        <v>43</v>
      </c>
      <c r="J1426" s="3">
        <v>4</v>
      </c>
      <c r="K1426" s="3">
        <v>3</v>
      </c>
    </row>
    <row r="1427" spans="2:11" ht="20.5" customHeight="1" x14ac:dyDescent="0.35">
      <c r="B1427" s="1" t="s">
        <v>42</v>
      </c>
      <c r="C1427" s="1" t="s">
        <v>613</v>
      </c>
      <c r="D1427" s="1" t="s">
        <v>614</v>
      </c>
      <c r="E1427" s="3">
        <v>2012</v>
      </c>
      <c r="F1427" s="11">
        <v>4.4000000000000004</v>
      </c>
      <c r="G1427" s="12">
        <v>101</v>
      </c>
      <c r="H1427" s="5">
        <v>36</v>
      </c>
      <c r="I1427" s="1" t="s">
        <v>43</v>
      </c>
      <c r="J1427" s="3">
        <v>4</v>
      </c>
      <c r="K1427" s="3">
        <v>3</v>
      </c>
    </row>
    <row r="1428" spans="2:11" ht="20.5" customHeight="1" x14ac:dyDescent="0.35">
      <c r="B1428" s="1" t="s">
        <v>42</v>
      </c>
      <c r="C1428" s="1" t="s">
        <v>193</v>
      </c>
      <c r="D1428" s="1" t="s">
        <v>238</v>
      </c>
      <c r="E1428" s="3">
        <v>2008</v>
      </c>
      <c r="F1428" s="11">
        <v>4.2</v>
      </c>
      <c r="G1428" s="12">
        <v>732</v>
      </c>
      <c r="H1428" s="5">
        <v>36</v>
      </c>
      <c r="I1428" s="1" t="s">
        <v>43</v>
      </c>
      <c r="J1428" s="3">
        <v>4</v>
      </c>
      <c r="K1428" s="3">
        <v>3</v>
      </c>
    </row>
    <row r="1429" spans="2:11" ht="20.5" customHeight="1" x14ac:dyDescent="0.35">
      <c r="B1429" s="1" t="s">
        <v>42</v>
      </c>
      <c r="C1429" s="1" t="s">
        <v>292</v>
      </c>
      <c r="D1429" s="1" t="s">
        <v>293</v>
      </c>
      <c r="E1429" s="3">
        <v>2014</v>
      </c>
      <c r="F1429" s="11">
        <v>4.3</v>
      </c>
      <c r="G1429" s="12">
        <v>811</v>
      </c>
      <c r="H1429" s="5">
        <v>36</v>
      </c>
      <c r="I1429" s="1" t="s">
        <v>43</v>
      </c>
      <c r="J1429" s="3">
        <v>4</v>
      </c>
      <c r="K1429" s="3">
        <v>3</v>
      </c>
    </row>
    <row r="1430" spans="2:11" ht="20.5" customHeight="1" x14ac:dyDescent="0.35">
      <c r="B1430" s="1" t="s">
        <v>42</v>
      </c>
      <c r="C1430" s="1" t="s">
        <v>758</v>
      </c>
      <c r="D1430" s="1" t="s">
        <v>1145</v>
      </c>
      <c r="E1430" s="3">
        <v>2017</v>
      </c>
      <c r="F1430" s="11">
        <v>4.3</v>
      </c>
      <c r="G1430" s="12">
        <v>44</v>
      </c>
      <c r="H1430" s="5">
        <v>36.5</v>
      </c>
      <c r="I1430" s="1" t="s">
        <v>43</v>
      </c>
      <c r="J1430" s="3">
        <v>4</v>
      </c>
      <c r="K1430" s="3">
        <v>3</v>
      </c>
    </row>
    <row r="1431" spans="2:11" ht="20.5" customHeight="1" x14ac:dyDescent="0.35">
      <c r="B1431" s="1" t="s">
        <v>42</v>
      </c>
      <c r="C1431" s="1" t="s">
        <v>584</v>
      </c>
      <c r="D1431" s="1" t="s">
        <v>585</v>
      </c>
      <c r="E1431" s="3">
        <v>2001</v>
      </c>
      <c r="F1431" s="11">
        <v>4.4000000000000004</v>
      </c>
      <c r="G1431" s="12">
        <v>135</v>
      </c>
      <c r="H1431" s="5">
        <v>36.75</v>
      </c>
      <c r="I1431" s="1" t="s">
        <v>43</v>
      </c>
      <c r="J1431" s="3">
        <v>4</v>
      </c>
      <c r="K1431" s="3">
        <v>3</v>
      </c>
    </row>
    <row r="1432" spans="2:11" ht="20.5" customHeight="1" x14ac:dyDescent="0.35">
      <c r="B1432" s="1" t="s">
        <v>42</v>
      </c>
      <c r="C1432" s="1" t="s">
        <v>584</v>
      </c>
      <c r="D1432" s="1" t="s">
        <v>661</v>
      </c>
      <c r="E1432" s="3">
        <v>2012</v>
      </c>
      <c r="F1432" s="11">
        <v>4.4000000000000004</v>
      </c>
      <c r="G1432" s="12">
        <v>70</v>
      </c>
      <c r="H1432" s="5">
        <v>36.75</v>
      </c>
      <c r="I1432" s="1" t="s">
        <v>52</v>
      </c>
      <c r="J1432" s="3">
        <v>3</v>
      </c>
      <c r="K1432" s="3">
        <v>3</v>
      </c>
    </row>
    <row r="1433" spans="2:11" ht="20.5" customHeight="1" x14ac:dyDescent="0.35">
      <c r="B1433" s="1" t="s">
        <v>42</v>
      </c>
      <c r="C1433" s="1" t="s">
        <v>1204</v>
      </c>
      <c r="D1433" s="1" t="s">
        <v>1205</v>
      </c>
      <c r="E1433" s="3">
        <v>2015</v>
      </c>
      <c r="F1433" s="11">
        <v>4.3</v>
      </c>
      <c r="G1433" s="12">
        <v>25</v>
      </c>
      <c r="H1433" s="5">
        <v>36.9</v>
      </c>
      <c r="I1433" s="1" t="s">
        <v>78</v>
      </c>
      <c r="J1433" s="3">
        <v>5</v>
      </c>
      <c r="K1433" s="3">
        <v>3</v>
      </c>
    </row>
    <row r="1434" spans="2:11" ht="20.5" customHeight="1" x14ac:dyDescent="0.35">
      <c r="B1434" s="1" t="s">
        <v>42</v>
      </c>
      <c r="C1434" s="1" t="s">
        <v>260</v>
      </c>
      <c r="D1434" s="1" t="s">
        <v>483</v>
      </c>
      <c r="E1434" s="3">
        <v>2017</v>
      </c>
      <c r="F1434" s="11">
        <v>4.4000000000000004</v>
      </c>
      <c r="G1434" s="12">
        <v>560</v>
      </c>
      <c r="H1434" s="5">
        <v>36.9</v>
      </c>
      <c r="I1434" s="1" t="s">
        <v>43</v>
      </c>
      <c r="J1434" s="3">
        <v>4</v>
      </c>
      <c r="K1434" s="3">
        <v>3</v>
      </c>
    </row>
    <row r="1435" spans="2:11" ht="20.5" customHeight="1" x14ac:dyDescent="0.35">
      <c r="B1435" s="1" t="s">
        <v>42</v>
      </c>
      <c r="C1435" s="1" t="s">
        <v>352</v>
      </c>
      <c r="D1435" s="1" t="s">
        <v>353</v>
      </c>
      <c r="E1435" s="3">
        <v>2012</v>
      </c>
      <c r="F1435" s="11">
        <v>4.3</v>
      </c>
      <c r="G1435" s="12">
        <v>1116</v>
      </c>
      <c r="H1435" s="5">
        <v>36.909999999999997</v>
      </c>
      <c r="I1435" s="1" t="s">
        <v>43</v>
      </c>
      <c r="J1435" s="3">
        <v>4</v>
      </c>
      <c r="K1435" s="3">
        <v>3</v>
      </c>
    </row>
    <row r="1436" spans="2:11" ht="20.5" customHeight="1" x14ac:dyDescent="0.35">
      <c r="B1436" s="1" t="s">
        <v>42</v>
      </c>
      <c r="C1436" s="1" t="s">
        <v>260</v>
      </c>
      <c r="D1436" s="1" t="s">
        <v>483</v>
      </c>
      <c r="E1436" s="3">
        <v>2016</v>
      </c>
      <c r="F1436" s="11">
        <v>4.4000000000000004</v>
      </c>
      <c r="G1436" s="12">
        <v>1993</v>
      </c>
      <c r="H1436" s="5">
        <v>37.520000000000003</v>
      </c>
      <c r="I1436" s="1" t="s">
        <v>43</v>
      </c>
      <c r="J1436" s="3">
        <v>4</v>
      </c>
      <c r="K1436" s="3">
        <v>3</v>
      </c>
    </row>
    <row r="1437" spans="2:11" ht="20.5" customHeight="1" x14ac:dyDescent="0.35">
      <c r="B1437" s="1" t="s">
        <v>42</v>
      </c>
      <c r="C1437" s="1" t="s">
        <v>421</v>
      </c>
      <c r="D1437" s="1" t="s">
        <v>491</v>
      </c>
      <c r="E1437" s="3">
        <v>2011</v>
      </c>
      <c r="F1437" s="11">
        <v>4.4000000000000004</v>
      </c>
      <c r="G1437" s="12">
        <v>1098</v>
      </c>
      <c r="H1437" s="5">
        <v>37.57</v>
      </c>
      <c r="I1437" s="1" t="s">
        <v>43</v>
      </c>
      <c r="J1437" s="3">
        <v>4</v>
      </c>
      <c r="K1437" s="3">
        <v>3</v>
      </c>
    </row>
    <row r="1438" spans="2:11" ht="20.5" customHeight="1" x14ac:dyDescent="0.35">
      <c r="B1438" s="1" t="s">
        <v>42</v>
      </c>
      <c r="C1438" s="1" t="s">
        <v>352</v>
      </c>
      <c r="D1438" s="1" t="s">
        <v>353</v>
      </c>
      <c r="E1438" s="3">
        <v>2014</v>
      </c>
      <c r="F1438" s="11">
        <v>4.4000000000000004</v>
      </c>
      <c r="G1438" s="12">
        <v>827</v>
      </c>
      <c r="H1438" s="5">
        <v>37.799999999999997</v>
      </c>
      <c r="I1438" s="1" t="s">
        <v>43</v>
      </c>
      <c r="J1438" s="3">
        <v>4</v>
      </c>
      <c r="K1438" s="3">
        <v>3</v>
      </c>
    </row>
    <row r="1439" spans="2:11" ht="20.5" customHeight="1" x14ac:dyDescent="0.35">
      <c r="B1439" s="1" t="s">
        <v>42</v>
      </c>
      <c r="C1439" s="1" t="s">
        <v>1274</v>
      </c>
      <c r="D1439" s="1" t="s">
        <v>1275</v>
      </c>
      <c r="E1439" s="3">
        <v>2020</v>
      </c>
      <c r="F1439" s="11">
        <v>4.3</v>
      </c>
      <c r="G1439" s="12">
        <v>26</v>
      </c>
      <c r="H1439" s="5">
        <v>37.9</v>
      </c>
      <c r="I1439" s="1" t="s">
        <v>43</v>
      </c>
      <c r="J1439" s="3">
        <v>4</v>
      </c>
      <c r="K1439" s="3">
        <v>3</v>
      </c>
    </row>
    <row r="1440" spans="2:11" ht="20.5" customHeight="1" x14ac:dyDescent="0.35">
      <c r="B1440" s="1" t="s">
        <v>42</v>
      </c>
      <c r="C1440" s="1" t="s">
        <v>489</v>
      </c>
      <c r="D1440" s="1" t="s">
        <v>499</v>
      </c>
      <c r="E1440" s="3">
        <v>2014</v>
      </c>
      <c r="F1440" s="11">
        <v>4.3</v>
      </c>
      <c r="G1440" s="12">
        <v>1367</v>
      </c>
      <c r="H1440" s="5">
        <v>37.9</v>
      </c>
      <c r="I1440" s="1" t="s">
        <v>43</v>
      </c>
      <c r="J1440" s="3">
        <v>4</v>
      </c>
      <c r="K1440" s="3">
        <v>3</v>
      </c>
    </row>
    <row r="1441" spans="2:11" ht="20.5" customHeight="1" x14ac:dyDescent="0.35">
      <c r="B1441" s="1" t="s">
        <v>42</v>
      </c>
      <c r="C1441" s="1" t="s">
        <v>304</v>
      </c>
      <c r="D1441" s="1" t="s">
        <v>833</v>
      </c>
      <c r="E1441" s="3">
        <v>2008</v>
      </c>
      <c r="F1441" s="11">
        <v>4.3</v>
      </c>
      <c r="G1441" s="12">
        <v>6521</v>
      </c>
      <c r="H1441" s="5">
        <v>37.9</v>
      </c>
      <c r="I1441" s="1" t="s">
        <v>43</v>
      </c>
      <c r="J1441" s="3">
        <v>4</v>
      </c>
      <c r="K1441" s="3">
        <v>3</v>
      </c>
    </row>
    <row r="1442" spans="2:11" ht="20.5" customHeight="1" x14ac:dyDescent="0.35">
      <c r="B1442" s="1" t="s">
        <v>42</v>
      </c>
      <c r="C1442" s="1" t="s">
        <v>451</v>
      </c>
      <c r="D1442" s="1" t="s">
        <v>667</v>
      </c>
      <c r="E1442" s="3">
        <v>2019</v>
      </c>
      <c r="F1442" s="11">
        <v>4.4000000000000004</v>
      </c>
      <c r="G1442" s="12">
        <v>68</v>
      </c>
      <c r="H1442" s="5">
        <v>37.979999999999997</v>
      </c>
      <c r="I1442" s="1" t="s">
        <v>52</v>
      </c>
      <c r="J1442" s="3">
        <v>3</v>
      </c>
      <c r="K1442" s="3">
        <v>3</v>
      </c>
    </row>
    <row r="1443" spans="2:11" ht="20.5" customHeight="1" x14ac:dyDescent="0.35">
      <c r="B1443" s="1" t="s">
        <v>42</v>
      </c>
      <c r="C1443" s="1" t="s">
        <v>101</v>
      </c>
      <c r="D1443" s="1" t="s">
        <v>278</v>
      </c>
      <c r="E1443" s="3">
        <v>2014</v>
      </c>
      <c r="F1443" s="11">
        <v>4.3</v>
      </c>
      <c r="G1443" s="12">
        <v>32</v>
      </c>
      <c r="H1443" s="5">
        <v>38</v>
      </c>
      <c r="I1443" s="1" t="s">
        <v>78</v>
      </c>
      <c r="J1443" s="3">
        <v>5</v>
      </c>
      <c r="K1443" s="3">
        <v>3</v>
      </c>
    </row>
    <row r="1444" spans="2:11" ht="20.5" customHeight="1" x14ac:dyDescent="0.35">
      <c r="B1444" s="1" t="s">
        <v>42</v>
      </c>
      <c r="C1444" s="1" t="s">
        <v>772</v>
      </c>
      <c r="D1444" s="1" t="s">
        <v>773</v>
      </c>
      <c r="E1444" s="3">
        <v>2014</v>
      </c>
      <c r="F1444" s="11">
        <v>4.4000000000000004</v>
      </c>
      <c r="G1444" s="12">
        <v>34</v>
      </c>
      <c r="H1444" s="5">
        <v>38</v>
      </c>
      <c r="I1444" s="1" t="s">
        <v>43</v>
      </c>
      <c r="J1444" s="3">
        <v>4</v>
      </c>
      <c r="K1444" s="3">
        <v>3</v>
      </c>
    </row>
    <row r="1445" spans="2:11" ht="14.5" x14ac:dyDescent="0.35">
      <c r="B1445" s="1" t="s">
        <v>42</v>
      </c>
      <c r="C1445" s="1" t="s">
        <v>152</v>
      </c>
      <c r="D1445" s="1" t="s">
        <v>238</v>
      </c>
      <c r="E1445" s="3">
        <v>1996</v>
      </c>
      <c r="F1445" s="11">
        <v>4.4000000000000004</v>
      </c>
      <c r="G1445" s="12">
        <v>36</v>
      </c>
      <c r="H1445" s="5">
        <v>38.119999999999997</v>
      </c>
      <c r="I1445" s="1" t="s">
        <v>43</v>
      </c>
      <c r="J1445" s="3">
        <v>4</v>
      </c>
      <c r="K1445" s="3">
        <v>3</v>
      </c>
    </row>
    <row r="1446" spans="2:11" ht="20.5" customHeight="1" x14ac:dyDescent="0.35">
      <c r="B1446" s="1" t="s">
        <v>42</v>
      </c>
      <c r="C1446" s="1" t="s">
        <v>421</v>
      </c>
      <c r="D1446" s="1" t="s">
        <v>491</v>
      </c>
      <c r="E1446" s="3">
        <v>2012</v>
      </c>
      <c r="F1446" s="11">
        <v>4.4000000000000004</v>
      </c>
      <c r="G1446" s="12">
        <v>62</v>
      </c>
      <c r="H1446" s="5">
        <v>38.5</v>
      </c>
      <c r="I1446" s="1" t="s">
        <v>43</v>
      </c>
      <c r="J1446" s="3">
        <v>4</v>
      </c>
      <c r="K1446" s="3">
        <v>3</v>
      </c>
    </row>
    <row r="1447" spans="2:11" ht="20.5" customHeight="1" x14ac:dyDescent="0.35">
      <c r="B1447" s="1" t="s">
        <v>42</v>
      </c>
      <c r="C1447" s="1" t="s">
        <v>86</v>
      </c>
      <c r="D1447" s="1" t="s">
        <v>481</v>
      </c>
      <c r="E1447" s="3">
        <v>2008</v>
      </c>
      <c r="F1447" s="11">
        <v>4.3</v>
      </c>
      <c r="G1447" s="12">
        <v>1330</v>
      </c>
      <c r="H1447" s="5">
        <v>39.22</v>
      </c>
      <c r="I1447" s="1" t="s">
        <v>43</v>
      </c>
      <c r="J1447" s="3">
        <v>4</v>
      </c>
      <c r="K1447" s="3">
        <v>3</v>
      </c>
    </row>
    <row r="1448" spans="2:11" ht="20.5" customHeight="1" x14ac:dyDescent="0.35">
      <c r="B1448" s="1" t="s">
        <v>42</v>
      </c>
      <c r="C1448" s="1" t="s">
        <v>930</v>
      </c>
      <c r="D1448" s="1" t="s">
        <v>931</v>
      </c>
      <c r="E1448" s="3">
        <v>2016</v>
      </c>
      <c r="F1448" s="11">
        <v>4.3</v>
      </c>
      <c r="G1448" s="12">
        <v>29</v>
      </c>
      <c r="H1448" s="5">
        <v>39.5</v>
      </c>
      <c r="I1448" s="1" t="s">
        <v>43</v>
      </c>
      <c r="J1448" s="3">
        <v>4</v>
      </c>
      <c r="K1448" s="3">
        <v>3</v>
      </c>
    </row>
    <row r="1449" spans="2:11" ht="20.5" customHeight="1" x14ac:dyDescent="0.35">
      <c r="B1449" s="1" t="s">
        <v>42</v>
      </c>
      <c r="C1449" s="1" t="s">
        <v>193</v>
      </c>
      <c r="D1449" s="1" t="s">
        <v>238</v>
      </c>
      <c r="E1449" s="3">
        <v>2011</v>
      </c>
      <c r="F1449" s="11">
        <v>4.2</v>
      </c>
      <c r="G1449" s="12">
        <v>490</v>
      </c>
      <c r="H1449" s="5">
        <v>39.5</v>
      </c>
      <c r="I1449" s="1" t="s">
        <v>43</v>
      </c>
      <c r="J1449" s="3">
        <v>4</v>
      </c>
      <c r="K1449" s="3">
        <v>3</v>
      </c>
    </row>
    <row r="1450" spans="2:11" ht="20.5" customHeight="1" x14ac:dyDescent="0.35">
      <c r="B1450" s="1" t="s">
        <v>42</v>
      </c>
      <c r="C1450" s="1" t="s">
        <v>421</v>
      </c>
      <c r="D1450" s="1" t="s">
        <v>491</v>
      </c>
      <c r="E1450" s="3">
        <v>2009</v>
      </c>
      <c r="F1450" s="11">
        <v>4.3</v>
      </c>
      <c r="G1450" s="12">
        <v>760</v>
      </c>
      <c r="H1450" s="5">
        <v>39.5</v>
      </c>
      <c r="I1450" s="1" t="s">
        <v>43</v>
      </c>
      <c r="J1450" s="3">
        <v>4</v>
      </c>
      <c r="K1450" s="3">
        <v>3</v>
      </c>
    </row>
    <row r="1451" spans="2:11" ht="20.5" customHeight="1" x14ac:dyDescent="0.35">
      <c r="B1451" s="1" t="s">
        <v>42</v>
      </c>
      <c r="C1451" s="1" t="s">
        <v>152</v>
      </c>
      <c r="D1451" s="1" t="s">
        <v>238</v>
      </c>
      <c r="E1451" s="3">
        <v>2011</v>
      </c>
      <c r="F1451" s="11">
        <v>4.2</v>
      </c>
      <c r="G1451" s="12">
        <v>1319</v>
      </c>
      <c r="H1451" s="5">
        <v>39.5</v>
      </c>
      <c r="I1451" s="1" t="s">
        <v>43</v>
      </c>
      <c r="J1451" s="3">
        <v>4</v>
      </c>
      <c r="K1451" s="3">
        <v>3</v>
      </c>
    </row>
    <row r="1452" spans="2:11" ht="20.5" customHeight="1" x14ac:dyDescent="0.35">
      <c r="B1452" s="1" t="s">
        <v>42</v>
      </c>
      <c r="C1452" s="1" t="s">
        <v>50</v>
      </c>
      <c r="D1452" s="1" t="s">
        <v>844</v>
      </c>
      <c r="E1452" s="3">
        <v>2012</v>
      </c>
      <c r="F1452" s="11">
        <v>4.3</v>
      </c>
      <c r="G1452" s="12">
        <v>749</v>
      </c>
      <c r="H1452" s="5">
        <v>39.78</v>
      </c>
      <c r="I1452" s="1" t="s">
        <v>43</v>
      </c>
      <c r="J1452" s="3">
        <v>4</v>
      </c>
      <c r="K1452" s="3">
        <v>3</v>
      </c>
    </row>
    <row r="1453" spans="2:11" ht="20.5" customHeight="1" x14ac:dyDescent="0.35">
      <c r="B1453" s="1" t="s">
        <v>42</v>
      </c>
      <c r="C1453" s="1" t="s">
        <v>250</v>
      </c>
      <c r="D1453" s="1" t="s">
        <v>1277</v>
      </c>
      <c r="E1453" s="3">
        <v>2019</v>
      </c>
      <c r="F1453" s="11">
        <v>4.3</v>
      </c>
      <c r="G1453" s="12">
        <v>26</v>
      </c>
      <c r="H1453" s="5">
        <v>39.89</v>
      </c>
      <c r="I1453" s="1" t="s">
        <v>43</v>
      </c>
      <c r="J1453" s="3">
        <v>4</v>
      </c>
      <c r="K1453" s="3">
        <v>3</v>
      </c>
    </row>
    <row r="1454" spans="2:11" ht="20.5" customHeight="1" x14ac:dyDescent="0.35">
      <c r="B1454" s="1" t="s">
        <v>42</v>
      </c>
      <c r="C1454" s="1" t="s">
        <v>725</v>
      </c>
      <c r="D1454" s="1" t="s">
        <v>726</v>
      </c>
      <c r="E1454" s="3">
        <v>2016</v>
      </c>
      <c r="F1454" s="11">
        <v>4.4000000000000004</v>
      </c>
      <c r="G1454" s="12">
        <v>47</v>
      </c>
      <c r="H1454" s="5">
        <v>39.9</v>
      </c>
      <c r="I1454" s="1" t="s">
        <v>6</v>
      </c>
      <c r="J1454" s="3">
        <v>4</v>
      </c>
      <c r="K1454" s="3">
        <v>2</v>
      </c>
    </row>
    <row r="1455" spans="2:11" ht="20.5" customHeight="1" x14ac:dyDescent="0.35">
      <c r="B1455" s="1" t="s">
        <v>42</v>
      </c>
      <c r="C1455" s="1" t="s">
        <v>152</v>
      </c>
      <c r="D1455" s="1" t="s">
        <v>238</v>
      </c>
      <c r="E1455" s="3">
        <v>2013</v>
      </c>
      <c r="F1455" s="11">
        <v>4.3</v>
      </c>
      <c r="G1455" s="12">
        <v>995</v>
      </c>
      <c r="H1455" s="5">
        <v>39.9</v>
      </c>
      <c r="I1455" s="1" t="s">
        <v>43</v>
      </c>
      <c r="J1455" s="3">
        <v>4</v>
      </c>
      <c r="K1455" s="3">
        <v>3</v>
      </c>
    </row>
    <row r="1456" spans="2:11" ht="20.5" customHeight="1" x14ac:dyDescent="0.35">
      <c r="B1456" s="1" t="s">
        <v>42</v>
      </c>
      <c r="C1456" s="1" t="s">
        <v>86</v>
      </c>
      <c r="D1456" s="1" t="s">
        <v>481</v>
      </c>
      <c r="E1456" s="3">
        <v>2015</v>
      </c>
      <c r="F1456" s="11">
        <v>4.4000000000000004</v>
      </c>
      <c r="G1456" s="12">
        <v>1463</v>
      </c>
      <c r="H1456" s="5">
        <v>39.950000000000003</v>
      </c>
      <c r="I1456" s="1" t="s">
        <v>43</v>
      </c>
      <c r="J1456" s="3">
        <v>4</v>
      </c>
      <c r="K1456" s="3">
        <v>3</v>
      </c>
    </row>
    <row r="1457" spans="2:11" ht="20.5" customHeight="1" x14ac:dyDescent="0.35">
      <c r="B1457" s="1" t="s">
        <v>42</v>
      </c>
      <c r="C1457" s="1" t="s">
        <v>705</v>
      </c>
      <c r="D1457" s="1" t="s">
        <v>755</v>
      </c>
      <c r="E1457" s="3">
        <v>2005</v>
      </c>
      <c r="F1457" s="11">
        <v>4.4000000000000004</v>
      </c>
      <c r="G1457" s="12">
        <v>37</v>
      </c>
      <c r="H1457" s="5">
        <v>40</v>
      </c>
      <c r="I1457" s="1" t="s">
        <v>43</v>
      </c>
      <c r="J1457" s="3">
        <v>4</v>
      </c>
      <c r="K1457" s="3">
        <v>3</v>
      </c>
    </row>
    <row r="1458" spans="2:11" ht="20.5" customHeight="1" x14ac:dyDescent="0.35">
      <c r="B1458" s="1" t="s">
        <v>42</v>
      </c>
      <c r="C1458" s="1" t="s">
        <v>380</v>
      </c>
      <c r="D1458" s="1" t="s">
        <v>381</v>
      </c>
      <c r="E1458" s="3">
        <v>2015</v>
      </c>
      <c r="F1458" s="11">
        <v>4.5</v>
      </c>
      <c r="G1458" s="12">
        <v>72</v>
      </c>
      <c r="H1458" s="5">
        <v>40</v>
      </c>
      <c r="I1458" s="1" t="s">
        <v>43</v>
      </c>
      <c r="J1458" s="3">
        <v>4</v>
      </c>
      <c r="K1458" s="3">
        <v>3</v>
      </c>
    </row>
    <row r="1459" spans="2:11" ht="20.5" customHeight="1" x14ac:dyDescent="0.35">
      <c r="B1459" s="1" t="s">
        <v>42</v>
      </c>
      <c r="C1459" s="1" t="s">
        <v>53</v>
      </c>
      <c r="D1459" s="1" t="s">
        <v>535</v>
      </c>
      <c r="E1459" s="3">
        <v>2006</v>
      </c>
      <c r="F1459" s="11">
        <v>4.3</v>
      </c>
      <c r="G1459" s="12">
        <v>754</v>
      </c>
      <c r="H1459" s="5">
        <v>40</v>
      </c>
      <c r="I1459" s="1" t="s">
        <v>43</v>
      </c>
      <c r="J1459" s="3">
        <v>4</v>
      </c>
      <c r="K1459" s="3">
        <v>3</v>
      </c>
    </row>
    <row r="1460" spans="2:11" ht="20.5" customHeight="1" x14ac:dyDescent="0.35">
      <c r="B1460" s="1" t="s">
        <v>42</v>
      </c>
      <c r="C1460" s="1" t="s">
        <v>193</v>
      </c>
      <c r="D1460" s="1" t="s">
        <v>238</v>
      </c>
      <c r="E1460" s="3">
        <v>2016</v>
      </c>
      <c r="F1460" s="11">
        <v>4.4000000000000004</v>
      </c>
      <c r="G1460" s="12">
        <v>267</v>
      </c>
      <c r="H1460" s="5">
        <v>40.450000000000003</v>
      </c>
      <c r="I1460" s="1" t="s">
        <v>43</v>
      </c>
      <c r="J1460" s="3">
        <v>4</v>
      </c>
      <c r="K1460" s="3">
        <v>3</v>
      </c>
    </row>
    <row r="1461" spans="2:11" ht="20.5" customHeight="1" x14ac:dyDescent="0.35">
      <c r="B1461" s="1" t="s">
        <v>42</v>
      </c>
      <c r="C1461" s="1" t="s">
        <v>193</v>
      </c>
      <c r="D1461" s="1" t="s">
        <v>238</v>
      </c>
      <c r="E1461" s="3">
        <v>2015</v>
      </c>
      <c r="F1461" s="11">
        <v>4.3</v>
      </c>
      <c r="G1461" s="12">
        <v>453</v>
      </c>
      <c r="H1461" s="5">
        <v>40.450000000000003</v>
      </c>
      <c r="I1461" s="1" t="s">
        <v>43</v>
      </c>
      <c r="J1461" s="3">
        <v>4</v>
      </c>
      <c r="K1461" s="3">
        <v>3</v>
      </c>
    </row>
    <row r="1462" spans="2:11" ht="20.5" customHeight="1" x14ac:dyDescent="0.35">
      <c r="B1462" s="1" t="s">
        <v>42</v>
      </c>
      <c r="C1462" s="1" t="s">
        <v>50</v>
      </c>
      <c r="D1462" s="1" t="s">
        <v>844</v>
      </c>
      <c r="E1462" s="3">
        <v>2013</v>
      </c>
      <c r="F1462" s="11">
        <v>4.3</v>
      </c>
      <c r="G1462" s="12">
        <v>405</v>
      </c>
      <c r="H1462" s="5">
        <v>42</v>
      </c>
      <c r="I1462" s="1" t="s">
        <v>43</v>
      </c>
      <c r="J1462" s="3">
        <v>4</v>
      </c>
      <c r="K1462" s="3">
        <v>3</v>
      </c>
    </row>
    <row r="1463" spans="2:11" ht="20.5" customHeight="1" x14ac:dyDescent="0.35">
      <c r="B1463" s="1" t="s">
        <v>42</v>
      </c>
      <c r="C1463" s="1" t="s">
        <v>260</v>
      </c>
      <c r="D1463" s="1" t="s">
        <v>483</v>
      </c>
      <c r="E1463" s="3">
        <v>2018</v>
      </c>
      <c r="F1463" s="11">
        <v>4.3</v>
      </c>
      <c r="G1463" s="12">
        <v>57</v>
      </c>
      <c r="H1463" s="5">
        <v>42.5</v>
      </c>
      <c r="I1463" s="1" t="s">
        <v>43</v>
      </c>
      <c r="J1463" s="3">
        <v>4</v>
      </c>
      <c r="K1463" s="3">
        <v>3</v>
      </c>
    </row>
    <row r="1464" spans="2:11" ht="20.5" customHeight="1" x14ac:dyDescent="0.35">
      <c r="B1464" s="1" t="s">
        <v>42</v>
      </c>
      <c r="C1464" s="1" t="s">
        <v>292</v>
      </c>
      <c r="D1464" s="1" t="s">
        <v>293</v>
      </c>
      <c r="E1464" s="3">
        <v>2016</v>
      </c>
      <c r="F1464" s="11">
        <v>4.4000000000000004</v>
      </c>
      <c r="G1464" s="12">
        <v>609</v>
      </c>
      <c r="H1464" s="5">
        <v>42.7</v>
      </c>
      <c r="I1464" s="1" t="s">
        <v>43</v>
      </c>
      <c r="J1464" s="3">
        <v>4</v>
      </c>
      <c r="K1464" s="3">
        <v>3</v>
      </c>
    </row>
    <row r="1465" spans="2:11" ht="20.5" customHeight="1" x14ac:dyDescent="0.35">
      <c r="B1465" s="1" t="s">
        <v>42</v>
      </c>
      <c r="C1465" s="1" t="s">
        <v>302</v>
      </c>
      <c r="D1465" s="1" t="s">
        <v>303</v>
      </c>
      <c r="E1465" s="3">
        <v>2015</v>
      </c>
      <c r="F1465" s="11">
        <v>4.5</v>
      </c>
      <c r="G1465" s="12">
        <v>365</v>
      </c>
      <c r="H1465" s="5">
        <v>42.75</v>
      </c>
      <c r="I1465" s="1" t="s">
        <v>43</v>
      </c>
      <c r="J1465" s="3">
        <v>4</v>
      </c>
      <c r="K1465" s="3">
        <v>3</v>
      </c>
    </row>
    <row r="1466" spans="2:11" ht="20.5" customHeight="1" x14ac:dyDescent="0.35">
      <c r="B1466" s="1" t="s">
        <v>42</v>
      </c>
      <c r="C1466" s="1" t="s">
        <v>250</v>
      </c>
      <c r="D1466" s="1" t="s">
        <v>597</v>
      </c>
      <c r="E1466" s="3">
        <v>2017</v>
      </c>
      <c r="F1466" s="11">
        <v>4.3</v>
      </c>
      <c r="G1466" s="12">
        <v>88</v>
      </c>
      <c r="H1466" s="5">
        <v>42.9</v>
      </c>
      <c r="I1466" s="1" t="s">
        <v>52</v>
      </c>
      <c r="J1466" s="3">
        <v>3</v>
      </c>
      <c r="K1466" s="3">
        <v>3</v>
      </c>
    </row>
    <row r="1467" spans="2:11" ht="20.5" customHeight="1" x14ac:dyDescent="0.35">
      <c r="B1467" s="1" t="s">
        <v>42</v>
      </c>
      <c r="C1467" s="1" t="s">
        <v>250</v>
      </c>
      <c r="D1467" s="1" t="s">
        <v>597</v>
      </c>
      <c r="E1467" s="3">
        <v>2016</v>
      </c>
      <c r="F1467" s="11">
        <v>4.4000000000000004</v>
      </c>
      <c r="G1467" s="12">
        <v>122</v>
      </c>
      <c r="H1467" s="5">
        <v>42.95</v>
      </c>
      <c r="I1467" s="1" t="s">
        <v>52</v>
      </c>
      <c r="J1467" s="3">
        <v>3</v>
      </c>
      <c r="K1467" s="3">
        <v>3</v>
      </c>
    </row>
    <row r="1468" spans="2:11" ht="20.5" customHeight="1" x14ac:dyDescent="0.35">
      <c r="B1468" s="1" t="s">
        <v>42</v>
      </c>
      <c r="C1468" s="1" t="s">
        <v>86</v>
      </c>
      <c r="D1468" s="1" t="s">
        <v>481</v>
      </c>
      <c r="E1468" s="3">
        <v>2012</v>
      </c>
      <c r="F1468" s="11">
        <v>4.4000000000000004</v>
      </c>
      <c r="G1468" s="12">
        <v>1853</v>
      </c>
      <c r="H1468" s="5">
        <v>43.5</v>
      </c>
      <c r="I1468" s="1" t="s">
        <v>43</v>
      </c>
      <c r="J1468" s="3">
        <v>4</v>
      </c>
      <c r="K1468" s="3">
        <v>3</v>
      </c>
    </row>
    <row r="1469" spans="2:11" ht="20.5" customHeight="1" x14ac:dyDescent="0.35">
      <c r="B1469" s="1" t="s">
        <v>42</v>
      </c>
      <c r="C1469" s="1" t="s">
        <v>86</v>
      </c>
      <c r="D1469" s="1" t="s">
        <v>481</v>
      </c>
      <c r="E1469" s="3">
        <v>2009</v>
      </c>
      <c r="F1469" s="11">
        <v>4.4000000000000004</v>
      </c>
      <c r="G1469" s="12">
        <v>2228</v>
      </c>
      <c r="H1469" s="5">
        <v>43.5</v>
      </c>
      <c r="I1469" s="1" t="s">
        <v>43</v>
      </c>
      <c r="J1469" s="3">
        <v>4</v>
      </c>
      <c r="K1469" s="3">
        <v>3</v>
      </c>
    </row>
    <row r="1470" spans="2:11" ht="20.5" customHeight="1" x14ac:dyDescent="0.35">
      <c r="B1470" s="1" t="s">
        <v>42</v>
      </c>
      <c r="C1470" s="1" t="s">
        <v>170</v>
      </c>
      <c r="D1470" s="1" t="s">
        <v>1092</v>
      </c>
      <c r="E1470" s="3">
        <v>2016</v>
      </c>
      <c r="F1470" s="11">
        <v>4.3</v>
      </c>
      <c r="G1470" s="12">
        <v>62</v>
      </c>
      <c r="H1470" s="5">
        <v>43.8</v>
      </c>
      <c r="I1470" s="1" t="s">
        <v>43</v>
      </c>
      <c r="J1470" s="3">
        <v>4</v>
      </c>
      <c r="K1470" s="3">
        <v>3</v>
      </c>
    </row>
    <row r="1471" spans="2:11" ht="20.5" customHeight="1" x14ac:dyDescent="0.35">
      <c r="B1471" s="1" t="s">
        <v>42</v>
      </c>
      <c r="C1471" s="1" t="s">
        <v>352</v>
      </c>
      <c r="D1471" s="1" t="s">
        <v>353</v>
      </c>
      <c r="E1471" s="3">
        <v>2015</v>
      </c>
      <c r="F1471" s="11">
        <v>4.4000000000000004</v>
      </c>
      <c r="G1471" s="12">
        <v>561</v>
      </c>
      <c r="H1471" s="5">
        <v>43.86</v>
      </c>
      <c r="I1471" s="1" t="s">
        <v>43</v>
      </c>
      <c r="J1471" s="3">
        <v>4</v>
      </c>
      <c r="K1471" s="3">
        <v>3</v>
      </c>
    </row>
    <row r="1472" spans="2:11" ht="20.5" customHeight="1" x14ac:dyDescent="0.35">
      <c r="B1472" s="1" t="s">
        <v>42</v>
      </c>
      <c r="C1472" s="1" t="s">
        <v>1226</v>
      </c>
      <c r="D1472" s="1" t="s">
        <v>1254</v>
      </c>
      <c r="E1472" s="3">
        <v>2018</v>
      </c>
      <c r="F1472" s="11">
        <v>4.3</v>
      </c>
      <c r="G1472" s="12">
        <v>28</v>
      </c>
      <c r="H1472" s="5">
        <v>43.9</v>
      </c>
      <c r="I1472" s="1" t="s">
        <v>43</v>
      </c>
      <c r="J1472" s="3">
        <v>4</v>
      </c>
      <c r="K1472" s="3">
        <v>3</v>
      </c>
    </row>
    <row r="1473" spans="2:11" ht="20.5" customHeight="1" x14ac:dyDescent="0.35">
      <c r="B1473" s="1" t="s">
        <v>42</v>
      </c>
      <c r="C1473" s="1" t="s">
        <v>531</v>
      </c>
      <c r="D1473" s="1" t="s">
        <v>532</v>
      </c>
      <c r="E1473" s="3">
        <v>2011</v>
      </c>
      <c r="F1473" s="11">
        <v>4.4000000000000004</v>
      </c>
      <c r="G1473" s="12">
        <v>313</v>
      </c>
      <c r="H1473" s="5">
        <v>43.9</v>
      </c>
      <c r="I1473" s="1" t="s">
        <v>43</v>
      </c>
      <c r="J1473" s="3">
        <v>4</v>
      </c>
      <c r="K1473" s="3">
        <v>3</v>
      </c>
    </row>
    <row r="1474" spans="2:11" ht="20.5" customHeight="1" x14ac:dyDescent="0.35">
      <c r="B1474" s="1" t="s">
        <v>42</v>
      </c>
      <c r="C1474" s="1" t="s">
        <v>86</v>
      </c>
      <c r="D1474" s="1" t="s">
        <v>481</v>
      </c>
      <c r="E1474" s="3">
        <v>2011</v>
      </c>
      <c r="F1474" s="11">
        <v>4.4000000000000004</v>
      </c>
      <c r="G1474" s="12">
        <v>1949</v>
      </c>
      <c r="H1474" s="5">
        <v>43.95</v>
      </c>
      <c r="I1474" s="1" t="s">
        <v>43</v>
      </c>
      <c r="J1474" s="3">
        <v>4</v>
      </c>
      <c r="K1474" s="3">
        <v>3</v>
      </c>
    </row>
    <row r="1475" spans="2:11" ht="20.5" customHeight="1" x14ac:dyDescent="0.35">
      <c r="B1475" s="1" t="s">
        <v>42</v>
      </c>
      <c r="C1475" s="1" t="s">
        <v>1226</v>
      </c>
      <c r="D1475" s="1" t="s">
        <v>1227</v>
      </c>
      <c r="E1475" s="3">
        <v>2018</v>
      </c>
      <c r="F1475" s="11">
        <v>4.3</v>
      </c>
      <c r="G1475" s="12">
        <v>31</v>
      </c>
      <c r="H1475" s="5">
        <v>44.9</v>
      </c>
      <c r="I1475" s="1" t="s">
        <v>52</v>
      </c>
      <c r="J1475" s="3">
        <v>3</v>
      </c>
      <c r="K1475" s="3">
        <v>3</v>
      </c>
    </row>
    <row r="1476" spans="2:11" ht="20.5" customHeight="1" x14ac:dyDescent="0.35">
      <c r="B1476" s="1" t="s">
        <v>42</v>
      </c>
      <c r="C1476" s="1" t="s">
        <v>352</v>
      </c>
      <c r="D1476" s="1" t="s">
        <v>283</v>
      </c>
      <c r="E1476" s="3">
        <v>1985</v>
      </c>
      <c r="F1476" s="11">
        <v>4.3</v>
      </c>
      <c r="G1476" s="12">
        <v>35</v>
      </c>
      <c r="H1476" s="5">
        <v>45</v>
      </c>
      <c r="I1476" s="1" t="s">
        <v>43</v>
      </c>
      <c r="J1476" s="3">
        <v>4</v>
      </c>
      <c r="K1476" s="3">
        <v>3</v>
      </c>
    </row>
    <row r="1477" spans="2:11" ht="20.5" customHeight="1" x14ac:dyDescent="0.35">
      <c r="B1477" s="1" t="s">
        <v>42</v>
      </c>
      <c r="C1477" s="1" t="s">
        <v>864</v>
      </c>
      <c r="D1477" s="1" t="s">
        <v>1061</v>
      </c>
      <c r="E1477" s="3">
        <v>1994</v>
      </c>
      <c r="F1477" s="11">
        <v>4.3</v>
      </c>
      <c r="G1477" s="12">
        <v>76</v>
      </c>
      <c r="H1477" s="5">
        <v>45</v>
      </c>
      <c r="I1477" s="1" t="s">
        <v>43</v>
      </c>
      <c r="J1477" s="3">
        <v>4</v>
      </c>
      <c r="K1477" s="3">
        <v>3</v>
      </c>
    </row>
    <row r="1478" spans="2:11" ht="20.5" customHeight="1" x14ac:dyDescent="0.35">
      <c r="B1478" s="1" t="s">
        <v>42</v>
      </c>
      <c r="C1478" s="1" t="s">
        <v>513</v>
      </c>
      <c r="D1478" s="1" t="s">
        <v>283</v>
      </c>
      <c r="E1478" s="3">
        <v>2004</v>
      </c>
      <c r="F1478" s="11">
        <v>4.2</v>
      </c>
      <c r="G1478" s="12">
        <v>417</v>
      </c>
      <c r="H1478" s="5">
        <v>45</v>
      </c>
      <c r="I1478" s="1" t="s">
        <v>43</v>
      </c>
      <c r="J1478" s="3">
        <v>4</v>
      </c>
      <c r="K1478" s="3">
        <v>3</v>
      </c>
    </row>
    <row r="1479" spans="2:11" ht="20.5" customHeight="1" x14ac:dyDescent="0.35">
      <c r="B1479" s="1" t="s">
        <v>42</v>
      </c>
      <c r="C1479" s="1" t="s">
        <v>86</v>
      </c>
      <c r="D1479" s="1" t="s">
        <v>481</v>
      </c>
      <c r="E1479" s="3">
        <v>2017</v>
      </c>
      <c r="F1479" s="11">
        <v>4.4000000000000004</v>
      </c>
      <c r="G1479" s="12">
        <v>71</v>
      </c>
      <c r="H1479" s="5">
        <v>45.95</v>
      </c>
      <c r="I1479" s="1" t="s">
        <v>43</v>
      </c>
      <c r="J1479" s="3">
        <v>4</v>
      </c>
      <c r="K1479" s="3">
        <v>3</v>
      </c>
    </row>
    <row r="1480" spans="2:11" ht="20.5" customHeight="1" x14ac:dyDescent="0.35">
      <c r="B1480" s="1" t="s">
        <v>42</v>
      </c>
      <c r="C1480" s="1" t="s">
        <v>531</v>
      </c>
      <c r="D1480" s="1" t="s">
        <v>532</v>
      </c>
      <c r="E1480" s="3">
        <v>2012</v>
      </c>
      <c r="F1480" s="11">
        <v>4.4000000000000004</v>
      </c>
      <c r="G1480" s="12">
        <v>194</v>
      </c>
      <c r="H1480" s="5">
        <v>45.95</v>
      </c>
      <c r="I1480" s="1" t="s">
        <v>43</v>
      </c>
      <c r="J1480" s="3">
        <v>4</v>
      </c>
      <c r="K1480" s="3">
        <v>3</v>
      </c>
    </row>
    <row r="1481" spans="2:11" ht="20.5" customHeight="1" x14ac:dyDescent="0.35">
      <c r="B1481" s="1" t="s">
        <v>42</v>
      </c>
      <c r="C1481" s="1" t="s">
        <v>401</v>
      </c>
      <c r="D1481" s="1" t="s">
        <v>968</v>
      </c>
      <c r="E1481" s="3">
        <v>2011</v>
      </c>
      <c r="F1481" s="11">
        <v>4.3</v>
      </c>
      <c r="G1481" s="12">
        <v>140</v>
      </c>
      <c r="H1481" s="5">
        <v>46.16</v>
      </c>
      <c r="I1481" s="1" t="s">
        <v>43</v>
      </c>
      <c r="J1481" s="3">
        <v>4</v>
      </c>
      <c r="K1481" s="3">
        <v>3</v>
      </c>
    </row>
    <row r="1482" spans="2:11" ht="20.5" customHeight="1" x14ac:dyDescent="0.35">
      <c r="B1482" s="1" t="s">
        <v>42</v>
      </c>
      <c r="C1482" s="1" t="s">
        <v>152</v>
      </c>
      <c r="D1482" s="1" t="s">
        <v>238</v>
      </c>
      <c r="E1482" s="3">
        <v>2016</v>
      </c>
      <c r="F1482" s="11">
        <v>4.3</v>
      </c>
      <c r="G1482" s="12">
        <v>27</v>
      </c>
      <c r="H1482" s="5">
        <v>46.45</v>
      </c>
      <c r="I1482" s="1" t="s">
        <v>43</v>
      </c>
      <c r="J1482" s="3">
        <v>4</v>
      </c>
      <c r="K1482" s="3">
        <v>3</v>
      </c>
    </row>
    <row r="1483" spans="2:11" ht="20.5" customHeight="1" x14ac:dyDescent="0.35">
      <c r="B1483" s="1" t="s">
        <v>42</v>
      </c>
      <c r="C1483" s="1" t="s">
        <v>1204</v>
      </c>
      <c r="D1483" s="1" t="s">
        <v>1205</v>
      </c>
      <c r="E1483" s="3">
        <v>2014</v>
      </c>
      <c r="F1483" s="11">
        <v>4.3</v>
      </c>
      <c r="G1483" s="12">
        <v>34</v>
      </c>
      <c r="H1483" s="5">
        <v>46.5</v>
      </c>
      <c r="I1483" s="1" t="s">
        <v>78</v>
      </c>
      <c r="J1483" s="3">
        <v>5</v>
      </c>
      <c r="K1483" s="3">
        <v>3</v>
      </c>
    </row>
    <row r="1484" spans="2:11" ht="20.5" customHeight="1" x14ac:dyDescent="0.35">
      <c r="B1484" s="1" t="s">
        <v>42</v>
      </c>
      <c r="C1484" s="1" t="s">
        <v>714</v>
      </c>
      <c r="D1484" s="1" t="s">
        <v>970</v>
      </c>
      <c r="E1484" s="3">
        <v>2011</v>
      </c>
      <c r="F1484" s="11">
        <v>4.3</v>
      </c>
      <c r="G1484" s="12">
        <v>106</v>
      </c>
      <c r="H1484" s="5">
        <v>46.9</v>
      </c>
      <c r="I1484" s="1" t="s">
        <v>43</v>
      </c>
      <c r="J1484" s="3">
        <v>4</v>
      </c>
      <c r="K1484" s="3">
        <v>3</v>
      </c>
    </row>
    <row r="1485" spans="2:11" ht="20.5" customHeight="1" x14ac:dyDescent="0.35">
      <c r="B1485" s="1" t="s">
        <v>42</v>
      </c>
      <c r="C1485" s="1" t="s">
        <v>1283</v>
      </c>
      <c r="D1485" s="1" t="s">
        <v>1284</v>
      </c>
      <c r="E1485" s="3">
        <v>2018</v>
      </c>
      <c r="F1485" s="11">
        <v>4.3</v>
      </c>
      <c r="G1485" s="12">
        <v>25</v>
      </c>
      <c r="H1485" s="5">
        <v>46.95</v>
      </c>
      <c r="I1485" s="1" t="s">
        <v>43</v>
      </c>
      <c r="J1485" s="3">
        <v>4</v>
      </c>
      <c r="K1485" s="3">
        <v>3</v>
      </c>
    </row>
    <row r="1486" spans="2:11" ht="20.5" customHeight="1" x14ac:dyDescent="0.35">
      <c r="B1486" s="1" t="s">
        <v>42</v>
      </c>
      <c r="C1486" s="1" t="s">
        <v>215</v>
      </c>
      <c r="D1486" s="1" t="s">
        <v>216</v>
      </c>
      <c r="E1486" s="3">
        <v>2015</v>
      </c>
      <c r="F1486" s="11">
        <v>4.4000000000000004</v>
      </c>
      <c r="G1486" s="12">
        <v>269</v>
      </c>
      <c r="H1486" s="5">
        <v>47.5</v>
      </c>
      <c r="I1486" s="1" t="s">
        <v>43</v>
      </c>
      <c r="J1486" s="3">
        <v>4</v>
      </c>
      <c r="K1486" s="3">
        <v>3</v>
      </c>
    </row>
    <row r="1487" spans="2:11" ht="20.5" customHeight="1" x14ac:dyDescent="0.35">
      <c r="B1487" s="1" t="s">
        <v>42</v>
      </c>
      <c r="C1487" s="1" t="s">
        <v>513</v>
      </c>
      <c r="D1487" s="1" t="s">
        <v>238</v>
      </c>
      <c r="E1487" s="3">
        <v>2012</v>
      </c>
      <c r="F1487" s="11">
        <v>4.3</v>
      </c>
      <c r="G1487" s="12">
        <v>1615</v>
      </c>
      <c r="H1487" s="5">
        <v>47.9</v>
      </c>
      <c r="I1487" s="1" t="s">
        <v>43</v>
      </c>
      <c r="J1487" s="3">
        <v>4</v>
      </c>
      <c r="K1487" s="3">
        <v>3</v>
      </c>
    </row>
    <row r="1488" spans="2:11" ht="20.5" customHeight="1" x14ac:dyDescent="0.35">
      <c r="B1488" s="1" t="s">
        <v>42</v>
      </c>
      <c r="C1488" s="1" t="s">
        <v>304</v>
      </c>
      <c r="D1488" s="1" t="s">
        <v>833</v>
      </c>
      <c r="E1488" s="3">
        <v>2014</v>
      </c>
      <c r="F1488" s="11">
        <v>4.3</v>
      </c>
      <c r="G1488" s="12">
        <v>35</v>
      </c>
      <c r="H1488" s="5">
        <v>47.95</v>
      </c>
      <c r="I1488" s="1" t="s">
        <v>43</v>
      </c>
      <c r="J1488" s="3">
        <v>4</v>
      </c>
      <c r="K1488" s="3">
        <v>3</v>
      </c>
    </row>
    <row r="1489" spans="2:11" ht="20.5" customHeight="1" x14ac:dyDescent="0.35">
      <c r="B1489" s="1" t="s">
        <v>42</v>
      </c>
      <c r="C1489" s="1" t="s">
        <v>421</v>
      </c>
      <c r="D1489" s="1" t="s">
        <v>491</v>
      </c>
      <c r="E1489" s="3">
        <v>2005</v>
      </c>
      <c r="F1489" s="11">
        <v>4.2</v>
      </c>
      <c r="G1489" s="12">
        <v>499</v>
      </c>
      <c r="H1489" s="5">
        <v>48</v>
      </c>
      <c r="I1489" s="1" t="s">
        <v>43</v>
      </c>
      <c r="J1489" s="3">
        <v>4</v>
      </c>
      <c r="K1489" s="3">
        <v>3</v>
      </c>
    </row>
    <row r="1490" spans="2:11" ht="20.5" customHeight="1" x14ac:dyDescent="0.35">
      <c r="B1490" s="1" t="s">
        <v>42</v>
      </c>
      <c r="C1490" s="1" t="s">
        <v>682</v>
      </c>
      <c r="D1490" s="1" t="s">
        <v>863</v>
      </c>
      <c r="E1490" s="3">
        <v>2014</v>
      </c>
      <c r="F1490" s="11">
        <v>4.3</v>
      </c>
      <c r="G1490" s="12">
        <v>473</v>
      </c>
      <c r="H1490" s="5">
        <v>48.34</v>
      </c>
      <c r="I1490" s="1" t="s">
        <v>43</v>
      </c>
      <c r="J1490" s="3">
        <v>4</v>
      </c>
      <c r="K1490" s="3">
        <v>3</v>
      </c>
    </row>
    <row r="1491" spans="2:11" ht="20.5" customHeight="1" x14ac:dyDescent="0.35">
      <c r="B1491" s="1" t="s">
        <v>42</v>
      </c>
      <c r="C1491" s="1" t="s">
        <v>50</v>
      </c>
      <c r="D1491" s="1" t="s">
        <v>137</v>
      </c>
      <c r="E1491" s="3">
        <v>2000</v>
      </c>
      <c r="F1491" s="11">
        <v>4.5</v>
      </c>
      <c r="G1491" s="12">
        <v>42</v>
      </c>
      <c r="H1491" s="5">
        <v>48.5</v>
      </c>
      <c r="I1491" s="1" t="s">
        <v>43</v>
      </c>
      <c r="J1491" s="3">
        <v>4</v>
      </c>
      <c r="K1491" s="3">
        <v>3</v>
      </c>
    </row>
    <row r="1492" spans="2:11" ht="20.5" customHeight="1" x14ac:dyDescent="0.35">
      <c r="B1492" s="1" t="s">
        <v>42</v>
      </c>
      <c r="C1492" s="1" t="s">
        <v>122</v>
      </c>
      <c r="D1492" s="1" t="s">
        <v>120</v>
      </c>
      <c r="E1492" s="3">
        <v>2000</v>
      </c>
      <c r="F1492" s="11">
        <v>4.3</v>
      </c>
      <c r="G1492" s="12">
        <v>25</v>
      </c>
      <c r="H1492" s="5">
        <v>48.81</v>
      </c>
      <c r="I1492" s="1" t="s">
        <v>43</v>
      </c>
      <c r="J1492" s="3">
        <v>4</v>
      </c>
      <c r="K1492" s="3">
        <v>3</v>
      </c>
    </row>
    <row r="1493" spans="2:11" ht="20.5" customHeight="1" x14ac:dyDescent="0.35">
      <c r="B1493" s="1" t="s">
        <v>42</v>
      </c>
      <c r="C1493" s="1" t="s">
        <v>531</v>
      </c>
      <c r="D1493" s="1" t="s">
        <v>551</v>
      </c>
      <c r="E1493" s="3">
        <v>2017</v>
      </c>
      <c r="F1493" s="11">
        <v>4.4000000000000004</v>
      </c>
      <c r="G1493" s="12">
        <v>201</v>
      </c>
      <c r="H1493" s="5">
        <v>49.2</v>
      </c>
      <c r="I1493" s="1" t="s">
        <v>52</v>
      </c>
      <c r="J1493" s="3">
        <v>3</v>
      </c>
      <c r="K1493" s="3">
        <v>3</v>
      </c>
    </row>
    <row r="1494" spans="2:11" ht="20.5" customHeight="1" x14ac:dyDescent="0.35">
      <c r="B1494" s="1" t="s">
        <v>42</v>
      </c>
      <c r="C1494" s="1" t="s">
        <v>53</v>
      </c>
      <c r="D1494" s="1" t="s">
        <v>535</v>
      </c>
      <c r="E1494" s="3">
        <v>2007</v>
      </c>
      <c r="F1494" s="11">
        <v>4.4000000000000004</v>
      </c>
      <c r="G1494" s="12">
        <v>267</v>
      </c>
      <c r="H1494" s="5">
        <v>49.65</v>
      </c>
      <c r="I1494" s="1" t="s">
        <v>43</v>
      </c>
      <c r="J1494" s="3">
        <v>4</v>
      </c>
      <c r="K1494" s="3">
        <v>3</v>
      </c>
    </row>
    <row r="1495" spans="2:11" ht="20.5" customHeight="1" x14ac:dyDescent="0.35">
      <c r="B1495" s="1" t="s">
        <v>42</v>
      </c>
      <c r="C1495" s="1" t="s">
        <v>489</v>
      </c>
      <c r="D1495" s="1" t="s">
        <v>499</v>
      </c>
      <c r="E1495" s="3">
        <v>2015</v>
      </c>
      <c r="F1495" s="11">
        <v>4.4000000000000004</v>
      </c>
      <c r="G1495" s="12">
        <v>746</v>
      </c>
      <c r="H1495" s="5">
        <v>49.67</v>
      </c>
      <c r="I1495" s="1" t="s">
        <v>43</v>
      </c>
      <c r="J1495" s="3">
        <v>4</v>
      </c>
      <c r="K1495" s="3">
        <v>3</v>
      </c>
    </row>
    <row r="1496" spans="2:11" ht="20.5" customHeight="1" x14ac:dyDescent="0.35">
      <c r="B1496" s="1" t="s">
        <v>42</v>
      </c>
      <c r="C1496" s="1" t="s">
        <v>513</v>
      </c>
      <c r="D1496" s="1" t="s">
        <v>238</v>
      </c>
      <c r="E1496" s="3">
        <v>2014</v>
      </c>
      <c r="F1496" s="11">
        <v>4.3</v>
      </c>
      <c r="G1496" s="12">
        <v>835</v>
      </c>
      <c r="H1496" s="5">
        <v>49.75</v>
      </c>
      <c r="I1496" s="1" t="s">
        <v>43</v>
      </c>
      <c r="J1496" s="3">
        <v>4</v>
      </c>
      <c r="K1496" s="3">
        <v>3</v>
      </c>
    </row>
    <row r="1497" spans="2:11" ht="20.5" customHeight="1" x14ac:dyDescent="0.35">
      <c r="B1497" s="1" t="s">
        <v>42</v>
      </c>
      <c r="C1497" s="1" t="s">
        <v>66</v>
      </c>
      <c r="D1497" s="1" t="s">
        <v>283</v>
      </c>
      <c r="E1497" s="3">
        <v>2012</v>
      </c>
      <c r="F1497" s="11">
        <v>4.5</v>
      </c>
      <c r="G1497" s="12">
        <v>1089</v>
      </c>
      <c r="H1497" s="5">
        <v>49.75</v>
      </c>
      <c r="I1497" s="1" t="s">
        <v>43</v>
      </c>
      <c r="J1497" s="3">
        <v>4</v>
      </c>
      <c r="K1497" s="3">
        <v>3</v>
      </c>
    </row>
    <row r="1498" spans="2:11" ht="20.5" customHeight="1" x14ac:dyDescent="0.35">
      <c r="B1498" s="1" t="s">
        <v>42</v>
      </c>
      <c r="C1498" s="1" t="s">
        <v>66</v>
      </c>
      <c r="D1498" s="1" t="s">
        <v>283</v>
      </c>
      <c r="E1498" s="3">
        <v>2014</v>
      </c>
      <c r="F1498" s="11">
        <v>4.4000000000000004</v>
      </c>
      <c r="G1498" s="12">
        <v>142</v>
      </c>
      <c r="H1498" s="5">
        <v>49.9</v>
      </c>
      <c r="I1498" s="1" t="s">
        <v>43</v>
      </c>
      <c r="J1498" s="3">
        <v>4</v>
      </c>
      <c r="K1498" s="3">
        <v>3</v>
      </c>
    </row>
    <row r="1499" spans="2:11" ht="20.5" customHeight="1" x14ac:dyDescent="0.35">
      <c r="B1499" s="1" t="s">
        <v>42</v>
      </c>
      <c r="C1499" s="1" t="s">
        <v>727</v>
      </c>
      <c r="D1499" s="1" t="s">
        <v>728</v>
      </c>
      <c r="E1499" s="3">
        <v>1995</v>
      </c>
      <c r="F1499" s="11">
        <v>4.4000000000000004</v>
      </c>
      <c r="G1499" s="12">
        <v>46</v>
      </c>
      <c r="H1499" s="5">
        <v>50</v>
      </c>
      <c r="I1499" s="1" t="s">
        <v>43</v>
      </c>
      <c r="J1499" s="3">
        <v>4</v>
      </c>
      <c r="K1499" s="3">
        <v>3</v>
      </c>
    </row>
    <row r="1500" spans="2:11" ht="20.5" customHeight="1" x14ac:dyDescent="0.35">
      <c r="B1500" s="1" t="s">
        <v>42</v>
      </c>
      <c r="C1500" s="1" t="s">
        <v>50</v>
      </c>
      <c r="D1500" s="1" t="s">
        <v>844</v>
      </c>
      <c r="E1500" s="3">
        <v>2014</v>
      </c>
      <c r="F1500" s="11">
        <v>4.3</v>
      </c>
      <c r="G1500" s="12">
        <v>685</v>
      </c>
      <c r="H1500" s="5">
        <v>50</v>
      </c>
      <c r="I1500" s="1" t="s">
        <v>43</v>
      </c>
      <c r="J1500" s="3">
        <v>4</v>
      </c>
      <c r="K1500" s="3">
        <v>3</v>
      </c>
    </row>
    <row r="1501" spans="2:11" ht="20.5" customHeight="1" x14ac:dyDescent="0.35">
      <c r="B1501" s="1" t="s">
        <v>42</v>
      </c>
      <c r="C1501" s="1" t="s">
        <v>64</v>
      </c>
      <c r="D1501" s="1" t="s">
        <v>334</v>
      </c>
      <c r="E1501" s="3">
        <v>2018</v>
      </c>
      <c r="F1501" s="11">
        <v>4.5</v>
      </c>
      <c r="G1501" s="12">
        <v>170</v>
      </c>
      <c r="H1501" s="5">
        <v>50.34</v>
      </c>
      <c r="I1501" s="1" t="s">
        <v>52</v>
      </c>
      <c r="J1501" s="3">
        <v>3</v>
      </c>
      <c r="K1501" s="3">
        <v>3</v>
      </c>
    </row>
    <row r="1502" spans="2:11" ht="20.5" customHeight="1" x14ac:dyDescent="0.35">
      <c r="B1502" s="1" t="s">
        <v>42</v>
      </c>
      <c r="C1502" s="1" t="s">
        <v>284</v>
      </c>
      <c r="D1502" s="1" t="s">
        <v>285</v>
      </c>
      <c r="E1502" s="3">
        <v>2014</v>
      </c>
      <c r="F1502" s="11">
        <v>4.5</v>
      </c>
      <c r="G1502" s="12">
        <v>1014</v>
      </c>
      <c r="H1502" s="5">
        <v>51</v>
      </c>
      <c r="I1502" s="1" t="s">
        <v>43</v>
      </c>
      <c r="J1502" s="3">
        <v>4</v>
      </c>
      <c r="K1502" s="3">
        <v>3</v>
      </c>
    </row>
    <row r="1503" spans="2:11" ht="20.5" customHeight="1" x14ac:dyDescent="0.35">
      <c r="B1503" s="1" t="s">
        <v>42</v>
      </c>
      <c r="C1503" s="1" t="s">
        <v>421</v>
      </c>
      <c r="D1503" s="1" t="s">
        <v>1386</v>
      </c>
      <c r="E1503" s="3">
        <v>2010</v>
      </c>
      <c r="F1503" s="11">
        <v>4.3</v>
      </c>
      <c r="G1503" s="12">
        <v>38</v>
      </c>
      <c r="H1503" s="5">
        <v>51.45</v>
      </c>
      <c r="I1503" s="1" t="s">
        <v>52</v>
      </c>
      <c r="J1503" s="3">
        <v>3</v>
      </c>
      <c r="K1503" s="3">
        <v>3</v>
      </c>
    </row>
    <row r="1504" spans="2:11" ht="20.5" customHeight="1" x14ac:dyDescent="0.35">
      <c r="B1504" s="1" t="s">
        <v>42</v>
      </c>
      <c r="C1504" s="1" t="s">
        <v>421</v>
      </c>
      <c r="D1504" s="1" t="s">
        <v>523</v>
      </c>
      <c r="E1504" s="3">
        <v>2001</v>
      </c>
      <c r="F1504" s="11">
        <v>4.4000000000000004</v>
      </c>
      <c r="G1504" s="12">
        <v>349</v>
      </c>
      <c r="H1504" s="5">
        <v>52</v>
      </c>
      <c r="I1504" s="1" t="s">
        <v>43</v>
      </c>
      <c r="J1504" s="3">
        <v>4</v>
      </c>
      <c r="K1504" s="3">
        <v>3</v>
      </c>
    </row>
    <row r="1505" spans="2:11" ht="20.5" customHeight="1" x14ac:dyDescent="0.35">
      <c r="B1505" s="1" t="s">
        <v>42</v>
      </c>
      <c r="C1505" s="1" t="s">
        <v>531</v>
      </c>
      <c r="D1505" s="1" t="s">
        <v>551</v>
      </c>
      <c r="E1505" s="3">
        <v>2018</v>
      </c>
      <c r="F1505" s="11">
        <v>4.4000000000000004</v>
      </c>
      <c r="G1505" s="12">
        <v>130</v>
      </c>
      <c r="H1505" s="5">
        <v>52</v>
      </c>
      <c r="I1505" s="1" t="s">
        <v>52</v>
      </c>
      <c r="J1505" s="3">
        <v>3</v>
      </c>
      <c r="K1505" s="3">
        <v>3</v>
      </c>
    </row>
    <row r="1506" spans="2:11" ht="20.5" customHeight="1" x14ac:dyDescent="0.35">
      <c r="B1506" s="1" t="s">
        <v>42</v>
      </c>
      <c r="C1506" s="1" t="s">
        <v>421</v>
      </c>
      <c r="D1506" s="1" t="s">
        <v>523</v>
      </c>
      <c r="E1506" s="3">
        <v>2005</v>
      </c>
      <c r="F1506" s="11">
        <v>4.3</v>
      </c>
      <c r="G1506" s="12">
        <v>40</v>
      </c>
      <c r="H1506" s="5">
        <v>52.5</v>
      </c>
      <c r="I1506" s="1" t="s">
        <v>43</v>
      </c>
      <c r="J1506" s="3">
        <v>4</v>
      </c>
      <c r="K1506" s="3">
        <v>3</v>
      </c>
    </row>
    <row r="1507" spans="2:11" ht="20.5" customHeight="1" x14ac:dyDescent="0.35">
      <c r="B1507" s="1" t="s">
        <v>42</v>
      </c>
      <c r="C1507" s="1" t="s">
        <v>215</v>
      </c>
      <c r="D1507" s="1" t="s">
        <v>216</v>
      </c>
      <c r="E1507" s="3">
        <v>2016</v>
      </c>
      <c r="F1507" s="11">
        <v>4.5999999999999996</v>
      </c>
      <c r="G1507" s="12">
        <v>47</v>
      </c>
      <c r="H1507" s="5">
        <v>52.95</v>
      </c>
      <c r="I1507" s="1" t="s">
        <v>43</v>
      </c>
      <c r="J1507" s="3">
        <v>4</v>
      </c>
      <c r="K1507" s="3">
        <v>3</v>
      </c>
    </row>
    <row r="1508" spans="2:11" ht="20.5" customHeight="1" x14ac:dyDescent="0.35">
      <c r="B1508" s="1" t="s">
        <v>42</v>
      </c>
      <c r="C1508" s="1" t="s">
        <v>537</v>
      </c>
      <c r="D1508" s="1" t="s">
        <v>120</v>
      </c>
      <c r="E1508" s="3">
        <v>2015</v>
      </c>
      <c r="F1508" s="11">
        <v>4.4000000000000004</v>
      </c>
      <c r="G1508" s="12">
        <v>55</v>
      </c>
      <c r="H1508" s="5">
        <v>53.8</v>
      </c>
      <c r="I1508" s="1" t="s">
        <v>43</v>
      </c>
      <c r="J1508" s="3">
        <v>4</v>
      </c>
      <c r="K1508" s="3">
        <v>3</v>
      </c>
    </row>
    <row r="1509" spans="2:11" ht="20.5" customHeight="1" x14ac:dyDescent="0.35">
      <c r="B1509" s="1" t="s">
        <v>42</v>
      </c>
      <c r="C1509" s="1" t="s">
        <v>531</v>
      </c>
      <c r="D1509" s="1" t="s">
        <v>532</v>
      </c>
      <c r="E1509" s="3">
        <v>2013</v>
      </c>
      <c r="F1509" s="11">
        <v>4.4000000000000004</v>
      </c>
      <c r="G1509" s="12">
        <v>63</v>
      </c>
      <c r="H1509" s="5">
        <v>53.9</v>
      </c>
      <c r="I1509" s="1" t="s">
        <v>43</v>
      </c>
      <c r="J1509" s="3">
        <v>4</v>
      </c>
      <c r="K1509" s="3">
        <v>3</v>
      </c>
    </row>
    <row r="1510" spans="2:11" ht="20.5" customHeight="1" x14ac:dyDescent="0.35">
      <c r="B1510" s="1" t="s">
        <v>42</v>
      </c>
      <c r="C1510" s="1" t="s">
        <v>489</v>
      </c>
      <c r="D1510" s="1" t="s">
        <v>670</v>
      </c>
      <c r="E1510" s="3">
        <v>2015</v>
      </c>
      <c r="F1510" s="11">
        <v>4.3</v>
      </c>
      <c r="G1510" s="12">
        <v>79</v>
      </c>
      <c r="H1510" s="5">
        <v>54.5</v>
      </c>
      <c r="I1510" s="1" t="s">
        <v>43</v>
      </c>
      <c r="J1510" s="3">
        <v>4</v>
      </c>
      <c r="K1510" s="3">
        <v>3</v>
      </c>
    </row>
    <row r="1511" spans="2:11" ht="20.5" customHeight="1" x14ac:dyDescent="0.35">
      <c r="B1511" s="1" t="s">
        <v>42</v>
      </c>
      <c r="C1511" s="1" t="s">
        <v>66</v>
      </c>
      <c r="D1511" s="1" t="s">
        <v>283</v>
      </c>
      <c r="E1511" s="3">
        <v>2013</v>
      </c>
      <c r="F1511" s="11">
        <v>4.4000000000000004</v>
      </c>
      <c r="G1511" s="12">
        <v>550</v>
      </c>
      <c r="H1511" s="5">
        <v>54.83</v>
      </c>
      <c r="I1511" s="1" t="s">
        <v>43</v>
      </c>
      <c r="J1511" s="3">
        <v>4</v>
      </c>
      <c r="K1511" s="3">
        <v>3</v>
      </c>
    </row>
    <row r="1512" spans="2:11" ht="20.5" customHeight="1" x14ac:dyDescent="0.35">
      <c r="B1512" s="1" t="s">
        <v>42</v>
      </c>
      <c r="C1512" s="1" t="s">
        <v>193</v>
      </c>
      <c r="D1512" s="1" t="s">
        <v>187</v>
      </c>
      <c r="E1512" s="3">
        <v>1995</v>
      </c>
      <c r="F1512" s="11">
        <v>4.3</v>
      </c>
      <c r="G1512" s="12">
        <v>45</v>
      </c>
      <c r="H1512" s="5">
        <v>55</v>
      </c>
      <c r="I1512" s="1" t="s">
        <v>43</v>
      </c>
      <c r="J1512" s="3">
        <v>4</v>
      </c>
      <c r="K1512" s="3">
        <v>3</v>
      </c>
    </row>
    <row r="1513" spans="2:11" ht="20.5" customHeight="1" x14ac:dyDescent="0.35">
      <c r="B1513" s="1" t="s">
        <v>42</v>
      </c>
      <c r="C1513" s="1" t="s">
        <v>531</v>
      </c>
      <c r="D1513" s="1" t="s">
        <v>551</v>
      </c>
      <c r="E1513" s="3">
        <v>2016</v>
      </c>
      <c r="F1513" s="11">
        <v>4.3</v>
      </c>
      <c r="G1513" s="12">
        <v>227</v>
      </c>
      <c r="H1513" s="5">
        <v>55</v>
      </c>
      <c r="I1513" s="1" t="s">
        <v>52</v>
      </c>
      <c r="J1513" s="3">
        <v>3</v>
      </c>
      <c r="K1513" s="3">
        <v>3</v>
      </c>
    </row>
    <row r="1514" spans="2:11" ht="20.5" customHeight="1" x14ac:dyDescent="0.35">
      <c r="B1514" s="1" t="s">
        <v>42</v>
      </c>
      <c r="C1514" s="1" t="s">
        <v>451</v>
      </c>
      <c r="D1514" s="1" t="s">
        <v>452</v>
      </c>
      <c r="E1514" s="3">
        <v>2016</v>
      </c>
      <c r="F1514" s="11">
        <v>4.5</v>
      </c>
      <c r="G1514" s="12">
        <v>29</v>
      </c>
      <c r="H1514" s="5">
        <v>55.14</v>
      </c>
      <c r="I1514" s="1" t="s">
        <v>78</v>
      </c>
      <c r="J1514" s="3">
        <v>5</v>
      </c>
      <c r="K1514" s="3">
        <v>3</v>
      </c>
    </row>
    <row r="1515" spans="2:11" ht="20.5" customHeight="1" x14ac:dyDescent="0.35">
      <c r="B1515" s="1" t="s">
        <v>42</v>
      </c>
      <c r="C1515" s="1" t="s">
        <v>50</v>
      </c>
      <c r="D1515" s="1" t="s">
        <v>137</v>
      </c>
      <c r="E1515" s="3">
        <v>2016</v>
      </c>
      <c r="F1515" s="11">
        <v>4.4000000000000004</v>
      </c>
      <c r="G1515" s="12">
        <v>550</v>
      </c>
      <c r="H1515" s="5">
        <v>55.33</v>
      </c>
      <c r="I1515" s="1" t="s">
        <v>43</v>
      </c>
      <c r="J1515" s="3">
        <v>4</v>
      </c>
      <c r="K1515" s="3">
        <v>3</v>
      </c>
    </row>
    <row r="1516" spans="2:11" ht="20.5" customHeight="1" x14ac:dyDescent="0.35">
      <c r="B1516" s="1" t="s">
        <v>42</v>
      </c>
      <c r="C1516" s="1" t="s">
        <v>578</v>
      </c>
      <c r="D1516" s="1" t="s">
        <v>703</v>
      </c>
      <c r="E1516" s="3">
        <v>2008</v>
      </c>
      <c r="F1516" s="11">
        <v>4.3</v>
      </c>
      <c r="G1516" s="12">
        <v>70</v>
      </c>
      <c r="H1516" s="5">
        <v>55.45</v>
      </c>
      <c r="I1516" s="1" t="s">
        <v>43</v>
      </c>
      <c r="J1516" s="3">
        <v>4</v>
      </c>
      <c r="K1516" s="3">
        <v>3</v>
      </c>
    </row>
    <row r="1517" spans="2:11" ht="20.5" customHeight="1" x14ac:dyDescent="0.35">
      <c r="B1517" s="1" t="s">
        <v>42</v>
      </c>
      <c r="C1517" s="1" t="s">
        <v>86</v>
      </c>
      <c r="D1517" s="1" t="s">
        <v>866</v>
      </c>
      <c r="E1517" s="3">
        <v>2015</v>
      </c>
      <c r="F1517" s="11">
        <v>4.2</v>
      </c>
      <c r="G1517" s="12">
        <v>2478</v>
      </c>
      <c r="H1517" s="5">
        <v>55.47</v>
      </c>
      <c r="I1517" s="1" t="s">
        <v>43</v>
      </c>
      <c r="J1517" s="3">
        <v>4</v>
      </c>
      <c r="K1517" s="3">
        <v>3</v>
      </c>
    </row>
    <row r="1518" spans="2:11" ht="20.5" customHeight="1" x14ac:dyDescent="0.35">
      <c r="B1518" s="1" t="s">
        <v>42</v>
      </c>
      <c r="C1518" s="1" t="s">
        <v>682</v>
      </c>
      <c r="D1518" s="1" t="s">
        <v>683</v>
      </c>
      <c r="E1518" s="3">
        <v>2017</v>
      </c>
      <c r="F1518" s="11">
        <v>4.4000000000000004</v>
      </c>
      <c r="G1518" s="12">
        <v>61</v>
      </c>
      <c r="H1518" s="5">
        <v>56.75</v>
      </c>
      <c r="I1518" s="1" t="s">
        <v>43</v>
      </c>
      <c r="J1518" s="3">
        <v>4</v>
      </c>
      <c r="K1518" s="3">
        <v>3</v>
      </c>
    </row>
    <row r="1519" spans="2:11" ht="20.5" customHeight="1" x14ac:dyDescent="0.35">
      <c r="B1519" s="1" t="s">
        <v>42</v>
      </c>
      <c r="C1519" s="1" t="s">
        <v>531</v>
      </c>
      <c r="D1519" s="1" t="s">
        <v>551</v>
      </c>
      <c r="E1519" s="3">
        <v>2015</v>
      </c>
      <c r="F1519" s="11">
        <v>4.3</v>
      </c>
      <c r="G1519" s="12">
        <v>146</v>
      </c>
      <c r="H1519" s="5">
        <v>56.89</v>
      </c>
      <c r="I1519" s="1" t="s">
        <v>52</v>
      </c>
      <c r="J1519" s="3">
        <v>3</v>
      </c>
      <c r="K1519" s="3">
        <v>3</v>
      </c>
    </row>
    <row r="1520" spans="2:11" ht="20.5" customHeight="1" x14ac:dyDescent="0.35">
      <c r="B1520" s="1" t="s">
        <v>42</v>
      </c>
      <c r="C1520" s="1" t="s">
        <v>284</v>
      </c>
      <c r="D1520" s="1" t="s">
        <v>285</v>
      </c>
      <c r="E1520" s="3">
        <v>2015</v>
      </c>
      <c r="F1520" s="11">
        <v>4.5</v>
      </c>
      <c r="G1520" s="12">
        <v>72</v>
      </c>
      <c r="H1520" s="5">
        <v>56.95</v>
      </c>
      <c r="I1520" s="1" t="s">
        <v>43</v>
      </c>
      <c r="J1520" s="3">
        <v>4</v>
      </c>
      <c r="K1520" s="3">
        <v>3</v>
      </c>
    </row>
    <row r="1521" spans="2:11" ht="20.5" customHeight="1" x14ac:dyDescent="0.35">
      <c r="B1521" s="1" t="s">
        <v>42</v>
      </c>
      <c r="C1521" s="1" t="s">
        <v>531</v>
      </c>
      <c r="D1521" s="1" t="s">
        <v>532</v>
      </c>
      <c r="E1521" s="3">
        <v>2009</v>
      </c>
      <c r="F1521" s="11">
        <v>4.3</v>
      </c>
      <c r="G1521" s="12">
        <v>682</v>
      </c>
      <c r="H1521" s="5">
        <v>57.8</v>
      </c>
      <c r="I1521" s="1" t="s">
        <v>43</v>
      </c>
      <c r="J1521" s="3">
        <v>4</v>
      </c>
      <c r="K1521" s="3">
        <v>3</v>
      </c>
    </row>
    <row r="1522" spans="2:11" ht="20.5" customHeight="1" x14ac:dyDescent="0.35">
      <c r="B1522" s="1" t="s">
        <v>42</v>
      </c>
      <c r="C1522" s="1" t="s">
        <v>632</v>
      </c>
      <c r="D1522" s="1" t="s">
        <v>1383</v>
      </c>
      <c r="E1522" s="3">
        <v>2011</v>
      </c>
      <c r="F1522" s="11">
        <v>4.4000000000000004</v>
      </c>
      <c r="G1522" s="12">
        <v>88</v>
      </c>
      <c r="H1522" s="5">
        <v>57.9</v>
      </c>
      <c r="I1522" s="1" t="s">
        <v>43</v>
      </c>
      <c r="J1522" s="3">
        <v>4</v>
      </c>
      <c r="K1522" s="3">
        <v>3</v>
      </c>
    </row>
    <row r="1523" spans="2:11" ht="20.5" customHeight="1" x14ac:dyDescent="0.35">
      <c r="B1523" s="1" t="s">
        <v>42</v>
      </c>
      <c r="C1523" s="1" t="s">
        <v>66</v>
      </c>
      <c r="D1523" s="1" t="s">
        <v>283</v>
      </c>
      <c r="E1523" s="3">
        <v>2006</v>
      </c>
      <c r="F1523" s="11">
        <v>4.3</v>
      </c>
      <c r="G1523" s="12">
        <v>1493</v>
      </c>
      <c r="H1523" s="5">
        <v>58</v>
      </c>
      <c r="I1523" s="1" t="s">
        <v>43</v>
      </c>
      <c r="J1523" s="3">
        <v>4</v>
      </c>
      <c r="K1523" s="3">
        <v>3</v>
      </c>
    </row>
    <row r="1524" spans="2:11" ht="20.5" customHeight="1" x14ac:dyDescent="0.35">
      <c r="B1524" s="1" t="s">
        <v>42</v>
      </c>
      <c r="C1524" s="1" t="s">
        <v>682</v>
      </c>
      <c r="D1524" s="1" t="s">
        <v>1157</v>
      </c>
      <c r="E1524" s="3">
        <v>2016</v>
      </c>
      <c r="F1524" s="11">
        <v>4.3</v>
      </c>
      <c r="G1524" s="12">
        <v>40</v>
      </c>
      <c r="H1524" s="5">
        <v>58.25</v>
      </c>
      <c r="I1524" s="1" t="s">
        <v>43</v>
      </c>
      <c r="J1524" s="3">
        <v>4</v>
      </c>
      <c r="K1524" s="3">
        <v>3</v>
      </c>
    </row>
    <row r="1525" spans="2:11" ht="20.5" customHeight="1" x14ac:dyDescent="0.35">
      <c r="B1525" s="1" t="s">
        <v>42</v>
      </c>
      <c r="C1525" s="1" t="s">
        <v>260</v>
      </c>
      <c r="D1525" s="1" t="s">
        <v>261</v>
      </c>
      <c r="E1525" s="3">
        <v>2014</v>
      </c>
      <c r="F1525" s="11">
        <v>4.5</v>
      </c>
      <c r="G1525" s="12">
        <v>1910</v>
      </c>
      <c r="H1525" s="5">
        <v>58.95</v>
      </c>
      <c r="I1525" s="1" t="s">
        <v>43</v>
      </c>
      <c r="J1525" s="3">
        <v>4</v>
      </c>
      <c r="K1525" s="3">
        <v>3</v>
      </c>
    </row>
    <row r="1526" spans="2:11" ht="20.5" customHeight="1" x14ac:dyDescent="0.35">
      <c r="B1526" s="1" t="s">
        <v>42</v>
      </c>
      <c r="C1526" s="1" t="s">
        <v>152</v>
      </c>
      <c r="D1526" s="1" t="s">
        <v>1300</v>
      </c>
      <c r="E1526" s="3">
        <v>2010</v>
      </c>
      <c r="F1526" s="11">
        <v>4.2</v>
      </c>
      <c r="G1526" s="12">
        <v>1686</v>
      </c>
      <c r="H1526" s="5">
        <v>59</v>
      </c>
      <c r="I1526" s="1" t="s">
        <v>43</v>
      </c>
      <c r="J1526" s="3">
        <v>4</v>
      </c>
      <c r="K1526" s="3">
        <v>3</v>
      </c>
    </row>
    <row r="1527" spans="2:11" ht="20.5" customHeight="1" x14ac:dyDescent="0.35">
      <c r="B1527" s="1" t="s">
        <v>42</v>
      </c>
      <c r="C1527" s="1" t="s">
        <v>421</v>
      </c>
      <c r="D1527" s="1" t="s">
        <v>437</v>
      </c>
      <c r="E1527" s="3">
        <v>2006</v>
      </c>
      <c r="F1527" s="11">
        <v>4.5</v>
      </c>
      <c r="G1527" s="12">
        <v>32</v>
      </c>
      <c r="H1527" s="5">
        <v>59.25</v>
      </c>
      <c r="I1527" s="1" t="s">
        <v>43</v>
      </c>
      <c r="J1527" s="3">
        <v>4</v>
      </c>
      <c r="K1527" s="3">
        <v>3</v>
      </c>
    </row>
    <row r="1528" spans="2:11" ht="20.5" customHeight="1" x14ac:dyDescent="0.35">
      <c r="B1528" s="1" t="s">
        <v>42</v>
      </c>
      <c r="C1528" s="1" t="s">
        <v>537</v>
      </c>
      <c r="D1528" s="1" t="s">
        <v>120</v>
      </c>
      <c r="E1528" s="3">
        <v>2010</v>
      </c>
      <c r="F1528" s="11">
        <v>4.4000000000000004</v>
      </c>
      <c r="G1528" s="12">
        <v>239</v>
      </c>
      <c r="H1528" s="5">
        <v>59.25</v>
      </c>
      <c r="I1528" s="1" t="s">
        <v>43</v>
      </c>
      <c r="J1528" s="3">
        <v>4</v>
      </c>
      <c r="K1528" s="3">
        <v>3</v>
      </c>
    </row>
    <row r="1529" spans="2:11" ht="20.5" customHeight="1" x14ac:dyDescent="0.35">
      <c r="B1529" s="1" t="s">
        <v>42</v>
      </c>
      <c r="C1529" s="1" t="s">
        <v>302</v>
      </c>
      <c r="D1529" s="1" t="s">
        <v>303</v>
      </c>
      <c r="E1529" s="3">
        <v>2011</v>
      </c>
      <c r="F1529" s="11">
        <v>4.4000000000000004</v>
      </c>
      <c r="G1529" s="12">
        <v>798</v>
      </c>
      <c r="H1529" s="5">
        <v>59.9</v>
      </c>
      <c r="I1529" s="1" t="s">
        <v>43</v>
      </c>
      <c r="J1529" s="3">
        <v>4</v>
      </c>
      <c r="K1529" s="3">
        <v>3</v>
      </c>
    </row>
    <row r="1530" spans="2:11" ht="20.5" customHeight="1" x14ac:dyDescent="0.35">
      <c r="B1530" s="1" t="s">
        <v>42</v>
      </c>
      <c r="C1530" s="1" t="s">
        <v>66</v>
      </c>
      <c r="D1530" s="1" t="s">
        <v>283</v>
      </c>
      <c r="E1530" s="3">
        <v>2011</v>
      </c>
      <c r="F1530" s="11">
        <v>4.5</v>
      </c>
      <c r="G1530" s="12">
        <v>1012</v>
      </c>
      <c r="H1530" s="5">
        <v>59.9</v>
      </c>
      <c r="I1530" s="1" t="s">
        <v>43</v>
      </c>
      <c r="J1530" s="3">
        <v>4</v>
      </c>
      <c r="K1530" s="3">
        <v>3</v>
      </c>
    </row>
    <row r="1531" spans="2:11" ht="20.5" customHeight="1" x14ac:dyDescent="0.35">
      <c r="B1531" s="1" t="s">
        <v>42</v>
      </c>
      <c r="C1531" s="1" t="s">
        <v>86</v>
      </c>
      <c r="D1531" s="1" t="s">
        <v>866</v>
      </c>
      <c r="E1531" s="3">
        <v>2014</v>
      </c>
      <c r="F1531" s="11">
        <v>4.2</v>
      </c>
      <c r="G1531" s="12">
        <v>1645</v>
      </c>
      <c r="H1531" s="5">
        <v>59.9</v>
      </c>
      <c r="I1531" s="1" t="s">
        <v>43</v>
      </c>
      <c r="J1531" s="3">
        <v>4</v>
      </c>
      <c r="K1531" s="3">
        <v>3</v>
      </c>
    </row>
    <row r="1532" spans="2:11" ht="20.5" customHeight="1" x14ac:dyDescent="0.35">
      <c r="B1532" s="1" t="s">
        <v>42</v>
      </c>
      <c r="C1532" s="1" t="s">
        <v>352</v>
      </c>
      <c r="D1532" s="1" t="s">
        <v>353</v>
      </c>
      <c r="E1532" s="3">
        <v>1998</v>
      </c>
      <c r="F1532" s="11">
        <v>4.3</v>
      </c>
      <c r="G1532" s="12">
        <v>50</v>
      </c>
      <c r="H1532" s="5">
        <v>60</v>
      </c>
      <c r="I1532" s="1" t="s">
        <v>43</v>
      </c>
      <c r="J1532" s="3">
        <v>4</v>
      </c>
      <c r="K1532" s="3">
        <v>3</v>
      </c>
    </row>
    <row r="1533" spans="2:11" ht="20.5" customHeight="1" x14ac:dyDescent="0.35">
      <c r="B1533" s="1" t="s">
        <v>42</v>
      </c>
      <c r="C1533" s="1" t="s">
        <v>531</v>
      </c>
      <c r="D1533" s="1" t="s">
        <v>551</v>
      </c>
      <c r="E1533" s="3">
        <v>2014</v>
      </c>
      <c r="F1533" s="11">
        <v>4.3</v>
      </c>
      <c r="G1533" s="12">
        <v>196</v>
      </c>
      <c r="H1533" s="5">
        <v>60.25</v>
      </c>
      <c r="I1533" s="1" t="s">
        <v>52</v>
      </c>
      <c r="J1533" s="3">
        <v>3</v>
      </c>
      <c r="K1533" s="3">
        <v>3</v>
      </c>
    </row>
    <row r="1534" spans="2:11" ht="20.5" customHeight="1" x14ac:dyDescent="0.35">
      <c r="B1534" s="1" t="s">
        <v>42</v>
      </c>
      <c r="C1534" s="1" t="s">
        <v>1083</v>
      </c>
      <c r="D1534" s="1" t="s">
        <v>1</v>
      </c>
      <c r="E1534" s="3">
        <v>2000</v>
      </c>
      <c r="F1534" s="11">
        <v>4.3</v>
      </c>
      <c r="G1534" s="12">
        <v>36</v>
      </c>
      <c r="H1534" s="5">
        <v>60.4</v>
      </c>
      <c r="I1534" s="1" t="s">
        <v>43</v>
      </c>
      <c r="J1534" s="3">
        <v>4</v>
      </c>
      <c r="K1534" s="3">
        <v>3</v>
      </c>
    </row>
    <row r="1535" spans="2:11" ht="20.5" customHeight="1" x14ac:dyDescent="0.35">
      <c r="B1535" s="1" t="s">
        <v>42</v>
      </c>
      <c r="C1535" s="1" t="s">
        <v>64</v>
      </c>
      <c r="D1535" s="1" t="s">
        <v>332</v>
      </c>
      <c r="E1535" s="3">
        <v>2019</v>
      </c>
      <c r="F1535" s="11">
        <v>4.4000000000000004</v>
      </c>
      <c r="G1535" s="12">
        <v>31</v>
      </c>
      <c r="H1535" s="5">
        <v>60.61</v>
      </c>
      <c r="I1535" s="1" t="s">
        <v>43</v>
      </c>
      <c r="J1535" s="3">
        <v>4</v>
      </c>
      <c r="K1535" s="3">
        <v>3</v>
      </c>
    </row>
    <row r="1536" spans="2:11" ht="20.5" customHeight="1" x14ac:dyDescent="0.35">
      <c r="B1536" s="1" t="s">
        <v>42</v>
      </c>
      <c r="C1536" s="1" t="s">
        <v>50</v>
      </c>
      <c r="D1536" s="1" t="s">
        <v>137</v>
      </c>
      <c r="E1536" s="3">
        <v>2013</v>
      </c>
      <c r="F1536" s="11">
        <v>4.3</v>
      </c>
      <c r="G1536" s="12">
        <v>912</v>
      </c>
      <c r="H1536" s="5">
        <v>60.95</v>
      </c>
      <c r="I1536" s="1" t="s">
        <v>43</v>
      </c>
      <c r="J1536" s="3">
        <v>4</v>
      </c>
      <c r="K1536" s="3">
        <v>3</v>
      </c>
    </row>
    <row r="1537" spans="2:11" ht="20.5" customHeight="1" x14ac:dyDescent="0.35">
      <c r="B1537" s="1" t="s">
        <v>42</v>
      </c>
      <c r="C1537" s="1" t="s">
        <v>401</v>
      </c>
      <c r="D1537" s="1" t="s">
        <v>238</v>
      </c>
      <c r="E1537" s="3">
        <v>1994</v>
      </c>
      <c r="F1537" s="11">
        <v>4.5</v>
      </c>
      <c r="G1537" s="12">
        <v>54</v>
      </c>
      <c r="H1537" s="5">
        <v>61</v>
      </c>
      <c r="I1537" s="1" t="s">
        <v>43</v>
      </c>
      <c r="J1537" s="3">
        <v>4</v>
      </c>
      <c r="K1537" s="3">
        <v>3</v>
      </c>
    </row>
    <row r="1538" spans="2:11" ht="20.5" customHeight="1" x14ac:dyDescent="0.35">
      <c r="B1538" s="1" t="s">
        <v>42</v>
      </c>
      <c r="C1538" s="1" t="s">
        <v>421</v>
      </c>
      <c r="D1538" s="1" t="s">
        <v>764</v>
      </c>
      <c r="E1538" s="3">
        <v>2008</v>
      </c>
      <c r="F1538" s="11">
        <v>4.4000000000000004</v>
      </c>
      <c r="G1538" s="12">
        <v>36</v>
      </c>
      <c r="H1538" s="5">
        <v>61.5</v>
      </c>
      <c r="I1538" s="1" t="s">
        <v>52</v>
      </c>
      <c r="J1538" s="3">
        <v>3</v>
      </c>
      <c r="K1538" s="3">
        <v>3</v>
      </c>
    </row>
    <row r="1539" spans="2:11" ht="20.5" customHeight="1" x14ac:dyDescent="0.35">
      <c r="B1539" s="1" t="s">
        <v>42</v>
      </c>
      <c r="C1539" s="1" t="s">
        <v>193</v>
      </c>
      <c r="D1539" s="1" t="s">
        <v>921</v>
      </c>
      <c r="E1539" s="3">
        <v>2011</v>
      </c>
      <c r="F1539" s="11">
        <v>4.2</v>
      </c>
      <c r="G1539" s="12">
        <v>395</v>
      </c>
      <c r="H1539" s="5">
        <v>61.94</v>
      </c>
      <c r="I1539" s="1" t="s">
        <v>43</v>
      </c>
      <c r="J1539" s="3">
        <v>4</v>
      </c>
      <c r="K1539" s="3">
        <v>3</v>
      </c>
    </row>
    <row r="1540" spans="2:11" ht="20.5" customHeight="1" x14ac:dyDescent="0.35">
      <c r="B1540" s="1" t="s">
        <v>42</v>
      </c>
      <c r="C1540" s="1" t="s">
        <v>193</v>
      </c>
      <c r="D1540" s="1" t="s">
        <v>921</v>
      </c>
      <c r="E1540" s="3">
        <v>2015</v>
      </c>
      <c r="F1540" s="11">
        <v>4.3</v>
      </c>
      <c r="G1540" s="12">
        <v>220</v>
      </c>
      <c r="H1540" s="5">
        <v>62.5</v>
      </c>
      <c r="I1540" s="1" t="s">
        <v>43</v>
      </c>
      <c r="J1540" s="3">
        <v>4</v>
      </c>
      <c r="K1540" s="3">
        <v>3</v>
      </c>
    </row>
    <row r="1541" spans="2:11" ht="20.5" customHeight="1" x14ac:dyDescent="0.35">
      <c r="B1541" s="1" t="s">
        <v>42</v>
      </c>
      <c r="C1541" s="1" t="s">
        <v>193</v>
      </c>
      <c r="D1541" s="1" t="s">
        <v>921</v>
      </c>
      <c r="E1541" s="3">
        <v>2017</v>
      </c>
      <c r="F1541" s="11">
        <v>4.3</v>
      </c>
      <c r="G1541" s="12">
        <v>111</v>
      </c>
      <c r="H1541" s="5">
        <v>62.9</v>
      </c>
      <c r="I1541" s="1" t="s">
        <v>43</v>
      </c>
      <c r="J1541" s="3">
        <v>4</v>
      </c>
      <c r="K1541" s="3">
        <v>3</v>
      </c>
    </row>
    <row r="1542" spans="2:11" ht="20.5" customHeight="1" x14ac:dyDescent="0.35">
      <c r="B1542" s="1" t="s">
        <v>42</v>
      </c>
      <c r="C1542" s="1" t="s">
        <v>152</v>
      </c>
      <c r="D1542" s="1" t="s">
        <v>335</v>
      </c>
      <c r="E1542" s="3">
        <v>2014</v>
      </c>
      <c r="F1542" s="11">
        <v>4.3</v>
      </c>
      <c r="G1542" s="12">
        <v>661</v>
      </c>
      <c r="H1542" s="5">
        <v>62.95</v>
      </c>
      <c r="I1542" s="1" t="s">
        <v>43</v>
      </c>
      <c r="J1542" s="3">
        <v>4</v>
      </c>
      <c r="K1542" s="3">
        <v>3</v>
      </c>
    </row>
    <row r="1543" spans="2:11" ht="20.5" customHeight="1" x14ac:dyDescent="0.35">
      <c r="B1543" s="1" t="s">
        <v>42</v>
      </c>
      <c r="C1543" s="1" t="s">
        <v>531</v>
      </c>
      <c r="D1543" s="1" t="s">
        <v>551</v>
      </c>
      <c r="E1543" s="3">
        <v>2013</v>
      </c>
      <c r="F1543" s="11">
        <v>4.3</v>
      </c>
      <c r="G1543" s="12">
        <v>131</v>
      </c>
      <c r="H1543" s="5">
        <v>63.53</v>
      </c>
      <c r="I1543" s="1" t="s">
        <v>52</v>
      </c>
      <c r="J1543" s="3">
        <v>3</v>
      </c>
      <c r="K1543" s="3">
        <v>3</v>
      </c>
    </row>
    <row r="1544" spans="2:11" ht="20.5" customHeight="1" x14ac:dyDescent="0.35">
      <c r="B1544" s="1" t="s">
        <v>42</v>
      </c>
      <c r="C1544" s="1" t="s">
        <v>193</v>
      </c>
      <c r="D1544" s="1" t="s">
        <v>194</v>
      </c>
      <c r="E1544" s="3">
        <v>2011</v>
      </c>
      <c r="F1544" s="11">
        <v>4.3</v>
      </c>
      <c r="G1544" s="12">
        <v>260</v>
      </c>
      <c r="H1544" s="5">
        <v>63.95</v>
      </c>
      <c r="I1544" s="1" t="s">
        <v>43</v>
      </c>
      <c r="J1544" s="3">
        <v>4</v>
      </c>
      <c r="K1544" s="3">
        <v>3</v>
      </c>
    </row>
    <row r="1545" spans="2:11" ht="20.5" customHeight="1" x14ac:dyDescent="0.35">
      <c r="B1545" s="1" t="s">
        <v>42</v>
      </c>
      <c r="C1545" s="1" t="s">
        <v>193</v>
      </c>
      <c r="D1545" s="1" t="s">
        <v>194</v>
      </c>
      <c r="E1545" s="3">
        <v>2015</v>
      </c>
      <c r="F1545" s="11">
        <v>4.4000000000000004</v>
      </c>
      <c r="G1545" s="12">
        <v>159</v>
      </c>
      <c r="H1545" s="5">
        <v>64</v>
      </c>
      <c r="I1545" s="1" t="s">
        <v>43</v>
      </c>
      <c r="J1545" s="3">
        <v>4</v>
      </c>
      <c r="K1545" s="3">
        <v>3</v>
      </c>
    </row>
    <row r="1546" spans="2:11" ht="20.5" customHeight="1" x14ac:dyDescent="0.35">
      <c r="B1546" s="1" t="s">
        <v>42</v>
      </c>
      <c r="C1546" s="1" t="s">
        <v>260</v>
      </c>
      <c r="D1546" s="1" t="s">
        <v>261</v>
      </c>
      <c r="E1546" s="3">
        <v>2016</v>
      </c>
      <c r="F1546" s="11">
        <v>4.5</v>
      </c>
      <c r="G1546" s="12">
        <v>813</v>
      </c>
      <c r="H1546" s="5">
        <v>64</v>
      </c>
      <c r="I1546" s="1" t="s">
        <v>43</v>
      </c>
      <c r="J1546" s="3">
        <v>4</v>
      </c>
      <c r="K1546" s="3">
        <v>3</v>
      </c>
    </row>
    <row r="1547" spans="2:11" ht="20.5" customHeight="1" x14ac:dyDescent="0.35">
      <c r="B1547" s="1" t="s">
        <v>42</v>
      </c>
      <c r="C1547" s="1" t="s">
        <v>193</v>
      </c>
      <c r="D1547" s="1" t="s">
        <v>194</v>
      </c>
      <c r="E1547" s="3">
        <v>2017</v>
      </c>
      <c r="F1547" s="11">
        <v>4.5</v>
      </c>
      <c r="G1547" s="12">
        <v>203</v>
      </c>
      <c r="H1547" s="5">
        <v>64.5</v>
      </c>
      <c r="I1547" s="1" t="s">
        <v>43</v>
      </c>
      <c r="J1547" s="3">
        <v>4</v>
      </c>
      <c r="K1547" s="3">
        <v>3</v>
      </c>
    </row>
    <row r="1548" spans="2:11" ht="20.5" customHeight="1" x14ac:dyDescent="0.35">
      <c r="B1548" s="1" t="s">
        <v>42</v>
      </c>
      <c r="C1548" s="1" t="s">
        <v>193</v>
      </c>
      <c r="D1548" s="1" t="s">
        <v>921</v>
      </c>
      <c r="E1548" s="3">
        <v>2016</v>
      </c>
      <c r="F1548" s="11">
        <v>4.3</v>
      </c>
      <c r="G1548" s="12">
        <v>174</v>
      </c>
      <c r="H1548" s="5">
        <v>64.75</v>
      </c>
      <c r="I1548" s="1" t="s">
        <v>43</v>
      </c>
      <c r="J1548" s="3">
        <v>4</v>
      </c>
      <c r="K1548" s="3">
        <v>3</v>
      </c>
    </row>
    <row r="1549" spans="2:11" ht="20.5" customHeight="1" x14ac:dyDescent="0.35">
      <c r="B1549" s="1" t="s">
        <v>42</v>
      </c>
      <c r="C1549" s="1" t="s">
        <v>701</v>
      </c>
      <c r="D1549" s="1" t="s">
        <v>283</v>
      </c>
      <c r="E1549" s="3">
        <v>1994</v>
      </c>
      <c r="F1549" s="11">
        <v>4.3</v>
      </c>
      <c r="G1549" s="12">
        <v>34</v>
      </c>
      <c r="H1549" s="5">
        <v>65</v>
      </c>
      <c r="I1549" s="1" t="s">
        <v>43</v>
      </c>
      <c r="J1549" s="3">
        <v>4</v>
      </c>
      <c r="K1549" s="3">
        <v>3</v>
      </c>
    </row>
    <row r="1550" spans="2:11" ht="20.5" customHeight="1" x14ac:dyDescent="0.35">
      <c r="B1550" s="1" t="s">
        <v>42</v>
      </c>
      <c r="C1550" s="1" t="s">
        <v>284</v>
      </c>
      <c r="D1550" s="1" t="s">
        <v>478</v>
      </c>
      <c r="E1550" s="3">
        <v>2004</v>
      </c>
      <c r="F1550" s="11">
        <v>4.2</v>
      </c>
      <c r="G1550" s="12">
        <v>447</v>
      </c>
      <c r="H1550" s="5">
        <v>65</v>
      </c>
      <c r="I1550" s="1" t="s">
        <v>43</v>
      </c>
      <c r="J1550" s="3">
        <v>4</v>
      </c>
      <c r="K1550" s="3">
        <v>3</v>
      </c>
    </row>
    <row r="1551" spans="2:11" ht="20.5" customHeight="1" x14ac:dyDescent="0.35">
      <c r="B1551" s="1" t="s">
        <v>42</v>
      </c>
      <c r="C1551" s="1" t="s">
        <v>265</v>
      </c>
      <c r="D1551" s="1" t="s">
        <v>1232</v>
      </c>
      <c r="E1551" s="3">
        <v>2018</v>
      </c>
      <c r="F1551" s="11">
        <v>4.3</v>
      </c>
      <c r="G1551" s="12">
        <v>31</v>
      </c>
      <c r="H1551" s="5">
        <v>65.22</v>
      </c>
      <c r="I1551" s="1" t="s">
        <v>43</v>
      </c>
      <c r="J1551" s="3">
        <v>4</v>
      </c>
      <c r="K1551" s="3">
        <v>3</v>
      </c>
    </row>
    <row r="1552" spans="2:11" ht="20.5" customHeight="1" x14ac:dyDescent="0.35">
      <c r="B1552" s="1" t="s">
        <v>42</v>
      </c>
      <c r="C1552" s="1" t="s">
        <v>66</v>
      </c>
      <c r="D1552" s="1" t="s">
        <v>390</v>
      </c>
      <c r="E1552" s="3">
        <v>2012</v>
      </c>
      <c r="F1552" s="11">
        <v>4.5</v>
      </c>
      <c r="G1552" s="12">
        <v>66</v>
      </c>
      <c r="H1552" s="5">
        <v>65.5</v>
      </c>
      <c r="I1552" s="1" t="s">
        <v>52</v>
      </c>
      <c r="J1552" s="3">
        <v>3</v>
      </c>
      <c r="K1552" s="3">
        <v>3</v>
      </c>
    </row>
    <row r="1553" spans="2:11" ht="14.5" x14ac:dyDescent="0.35">
      <c r="B1553" s="1" t="s">
        <v>42</v>
      </c>
      <c r="C1553" s="1" t="s">
        <v>284</v>
      </c>
      <c r="D1553" s="1" t="s">
        <v>290</v>
      </c>
      <c r="E1553" s="3">
        <v>2006</v>
      </c>
      <c r="F1553" s="11">
        <v>4.4000000000000004</v>
      </c>
      <c r="G1553" s="12">
        <v>1475</v>
      </c>
      <c r="H1553" s="5">
        <v>66.73</v>
      </c>
      <c r="I1553" s="1" t="s">
        <v>43</v>
      </c>
      <c r="J1553" s="3">
        <v>4</v>
      </c>
      <c r="K1553" s="3">
        <v>3</v>
      </c>
    </row>
    <row r="1554" spans="2:11" ht="20.5" customHeight="1" x14ac:dyDescent="0.35">
      <c r="B1554" s="1" t="s">
        <v>42</v>
      </c>
      <c r="C1554" s="1" t="s">
        <v>347</v>
      </c>
      <c r="D1554" s="1" t="s">
        <v>348</v>
      </c>
      <c r="E1554" s="3">
        <v>2015</v>
      </c>
      <c r="F1554" s="11">
        <v>4.5</v>
      </c>
      <c r="G1554" s="12">
        <v>107</v>
      </c>
      <c r="H1554" s="5">
        <v>67.099999999999994</v>
      </c>
      <c r="I1554" s="1" t="s">
        <v>43</v>
      </c>
      <c r="J1554" s="3">
        <v>4</v>
      </c>
      <c r="K1554" s="3">
        <v>3</v>
      </c>
    </row>
    <row r="1555" spans="2:11" ht="20.5" customHeight="1" x14ac:dyDescent="0.35">
      <c r="B1555" s="1" t="s">
        <v>42</v>
      </c>
      <c r="C1555" s="1" t="s">
        <v>50</v>
      </c>
      <c r="D1555" s="1" t="s">
        <v>137</v>
      </c>
      <c r="E1555" s="3">
        <v>2014</v>
      </c>
      <c r="F1555" s="11">
        <v>4.5</v>
      </c>
      <c r="G1555" s="12">
        <v>642</v>
      </c>
      <c r="H1555" s="5">
        <v>67.599999999999994</v>
      </c>
      <c r="I1555" s="1" t="s">
        <v>43</v>
      </c>
      <c r="J1555" s="3">
        <v>4</v>
      </c>
      <c r="K1555" s="3">
        <v>3</v>
      </c>
    </row>
    <row r="1556" spans="2:11" ht="20.5" customHeight="1" x14ac:dyDescent="0.35">
      <c r="B1556" s="1" t="s">
        <v>42</v>
      </c>
      <c r="C1556" s="1" t="s">
        <v>64</v>
      </c>
      <c r="D1556" s="1" t="s">
        <v>332</v>
      </c>
      <c r="E1556" s="3">
        <v>2018</v>
      </c>
      <c r="F1556" s="11">
        <v>4.3</v>
      </c>
      <c r="G1556" s="12">
        <v>77</v>
      </c>
      <c r="H1556" s="5">
        <v>67.900000000000006</v>
      </c>
      <c r="I1556" s="1" t="s">
        <v>43</v>
      </c>
      <c r="J1556" s="3">
        <v>4</v>
      </c>
      <c r="K1556" s="3">
        <v>3</v>
      </c>
    </row>
    <row r="1557" spans="2:11" ht="20.5" customHeight="1" x14ac:dyDescent="0.35">
      <c r="B1557" s="1" t="s">
        <v>42</v>
      </c>
      <c r="C1557" s="1" t="s">
        <v>64</v>
      </c>
      <c r="D1557" s="1" t="s">
        <v>332</v>
      </c>
      <c r="E1557" s="3">
        <v>2017</v>
      </c>
      <c r="F1557" s="11">
        <v>4.5</v>
      </c>
      <c r="G1557" s="12">
        <v>174</v>
      </c>
      <c r="H1557" s="5">
        <v>67.900000000000006</v>
      </c>
      <c r="I1557" s="1" t="s">
        <v>43</v>
      </c>
      <c r="J1557" s="3">
        <v>4</v>
      </c>
      <c r="K1557" s="3">
        <v>3</v>
      </c>
    </row>
    <row r="1558" spans="2:11" ht="20.5" customHeight="1" x14ac:dyDescent="0.35">
      <c r="B1558" s="1" t="s">
        <v>42</v>
      </c>
      <c r="C1558" s="1" t="s">
        <v>64</v>
      </c>
      <c r="D1558" s="1" t="s">
        <v>332</v>
      </c>
      <c r="E1558" s="3">
        <v>2016</v>
      </c>
      <c r="F1558" s="11">
        <v>4.4000000000000004</v>
      </c>
      <c r="G1558" s="12">
        <v>252</v>
      </c>
      <c r="H1558" s="5">
        <v>67.900000000000006</v>
      </c>
      <c r="I1558" s="1" t="s">
        <v>43</v>
      </c>
      <c r="J1558" s="3">
        <v>4</v>
      </c>
      <c r="K1558" s="3">
        <v>3</v>
      </c>
    </row>
    <row r="1559" spans="2:11" ht="20.5" customHeight="1" x14ac:dyDescent="0.35">
      <c r="B1559" s="1" t="s">
        <v>42</v>
      </c>
      <c r="C1559" s="1" t="s">
        <v>50</v>
      </c>
      <c r="D1559" s="1" t="s">
        <v>137</v>
      </c>
      <c r="E1559" s="3">
        <v>2012</v>
      </c>
      <c r="F1559" s="11">
        <v>4.3</v>
      </c>
      <c r="G1559" s="12">
        <v>916</v>
      </c>
      <c r="H1559" s="5">
        <v>67.95</v>
      </c>
      <c r="I1559" s="1" t="s">
        <v>43</v>
      </c>
      <c r="J1559" s="3">
        <v>4</v>
      </c>
      <c r="K1559" s="3">
        <v>3</v>
      </c>
    </row>
    <row r="1560" spans="2:11" ht="20.5" customHeight="1" x14ac:dyDescent="0.35">
      <c r="B1560" s="1" t="s">
        <v>42</v>
      </c>
      <c r="C1560" s="1" t="s">
        <v>101</v>
      </c>
      <c r="D1560" s="1" t="s">
        <v>1276</v>
      </c>
      <c r="E1560" s="3">
        <v>2012</v>
      </c>
      <c r="F1560" s="11">
        <v>4.3</v>
      </c>
      <c r="G1560" s="12">
        <v>26</v>
      </c>
      <c r="H1560" s="5">
        <v>68</v>
      </c>
      <c r="I1560" s="1" t="s">
        <v>43</v>
      </c>
      <c r="J1560" s="3">
        <v>4</v>
      </c>
      <c r="K1560" s="3">
        <v>3</v>
      </c>
    </row>
    <row r="1561" spans="2:11" ht="20.5" customHeight="1" x14ac:dyDescent="0.35">
      <c r="B1561" s="1" t="s">
        <v>42</v>
      </c>
      <c r="C1561" s="1" t="s">
        <v>489</v>
      </c>
      <c r="D1561" s="1" t="s">
        <v>670</v>
      </c>
      <c r="E1561" s="3">
        <v>2011</v>
      </c>
      <c r="F1561" s="11">
        <v>4.4000000000000004</v>
      </c>
      <c r="G1561" s="12">
        <v>65</v>
      </c>
      <c r="H1561" s="5">
        <v>68</v>
      </c>
      <c r="I1561" s="1" t="s">
        <v>43</v>
      </c>
      <c r="J1561" s="3">
        <v>4</v>
      </c>
      <c r="K1561" s="3">
        <v>3</v>
      </c>
    </row>
    <row r="1562" spans="2:11" ht="20.5" customHeight="1" x14ac:dyDescent="0.35">
      <c r="B1562" s="1" t="s">
        <v>42</v>
      </c>
      <c r="C1562" s="1" t="s">
        <v>260</v>
      </c>
      <c r="D1562" s="1" t="s">
        <v>261</v>
      </c>
      <c r="E1562" s="3">
        <v>2015</v>
      </c>
      <c r="F1562" s="11">
        <v>4.5</v>
      </c>
      <c r="G1562" s="12">
        <v>1345</v>
      </c>
      <c r="H1562" s="5">
        <v>68.900000000000006</v>
      </c>
      <c r="I1562" s="1" t="s">
        <v>43</v>
      </c>
      <c r="J1562" s="3">
        <v>4</v>
      </c>
      <c r="K1562" s="3">
        <v>3</v>
      </c>
    </row>
    <row r="1563" spans="2:11" ht="20.5" customHeight="1" x14ac:dyDescent="0.35">
      <c r="B1563" s="1" t="s">
        <v>42</v>
      </c>
      <c r="C1563" s="1" t="s">
        <v>449</v>
      </c>
      <c r="D1563" s="1" t="s">
        <v>450</v>
      </c>
      <c r="E1563" s="3">
        <v>2016</v>
      </c>
      <c r="F1563" s="11">
        <v>4.5</v>
      </c>
      <c r="G1563" s="12">
        <v>29</v>
      </c>
      <c r="H1563" s="5">
        <v>69</v>
      </c>
      <c r="I1563" s="1" t="s">
        <v>43</v>
      </c>
      <c r="J1563" s="3">
        <v>4</v>
      </c>
      <c r="K1563" s="3">
        <v>3</v>
      </c>
    </row>
    <row r="1564" spans="2:11" ht="20.5" customHeight="1" x14ac:dyDescent="0.35">
      <c r="B1564" s="1" t="s">
        <v>42</v>
      </c>
      <c r="C1564" s="1" t="s">
        <v>302</v>
      </c>
      <c r="D1564" s="1" t="s">
        <v>303</v>
      </c>
      <c r="E1564" s="3">
        <v>2001</v>
      </c>
      <c r="F1564" s="11">
        <v>4.4000000000000004</v>
      </c>
      <c r="G1564" s="12">
        <v>168</v>
      </c>
      <c r="H1564" s="5">
        <v>69</v>
      </c>
      <c r="I1564" s="1" t="s">
        <v>43</v>
      </c>
      <c r="J1564" s="3">
        <v>4</v>
      </c>
      <c r="K1564" s="3">
        <v>3</v>
      </c>
    </row>
    <row r="1565" spans="2:11" ht="20.5" customHeight="1" x14ac:dyDescent="0.35">
      <c r="B1565" s="1" t="s">
        <v>42</v>
      </c>
      <c r="C1565" s="1" t="s">
        <v>284</v>
      </c>
      <c r="D1565" s="1" t="s">
        <v>290</v>
      </c>
      <c r="E1565" s="3">
        <v>2014</v>
      </c>
      <c r="F1565" s="11">
        <v>4.3</v>
      </c>
      <c r="G1565" s="12">
        <v>728</v>
      </c>
      <c r="H1565" s="5">
        <v>69.900000000000006</v>
      </c>
      <c r="I1565" s="1" t="s">
        <v>43</v>
      </c>
      <c r="J1565" s="3">
        <v>4</v>
      </c>
      <c r="K1565" s="3">
        <v>3</v>
      </c>
    </row>
    <row r="1566" spans="2:11" ht="29" x14ac:dyDescent="0.35">
      <c r="B1566" s="1" t="s">
        <v>42</v>
      </c>
      <c r="C1566" s="1" t="s">
        <v>260</v>
      </c>
      <c r="D1566" s="1" t="s">
        <v>261</v>
      </c>
      <c r="E1566" s="3">
        <v>2017</v>
      </c>
      <c r="F1566" s="11">
        <v>4.5999999999999996</v>
      </c>
      <c r="G1566" s="12">
        <v>28</v>
      </c>
      <c r="H1566" s="5">
        <v>69.95</v>
      </c>
      <c r="I1566" s="1" t="s">
        <v>43</v>
      </c>
      <c r="J1566" s="3">
        <v>4</v>
      </c>
      <c r="K1566" s="3">
        <v>3</v>
      </c>
    </row>
    <row r="1567" spans="2:11" ht="20.5" customHeight="1" x14ac:dyDescent="0.35">
      <c r="B1567" s="1" t="s">
        <v>42</v>
      </c>
      <c r="C1567" s="1" t="s">
        <v>152</v>
      </c>
      <c r="D1567" s="1" t="s">
        <v>335</v>
      </c>
      <c r="E1567" s="3">
        <v>2015</v>
      </c>
      <c r="F1567" s="11">
        <v>4.4000000000000004</v>
      </c>
      <c r="G1567" s="12">
        <v>683</v>
      </c>
      <c r="H1567" s="5">
        <v>69.95</v>
      </c>
      <c r="I1567" s="1" t="s">
        <v>43</v>
      </c>
      <c r="J1567" s="3">
        <v>4</v>
      </c>
      <c r="K1567" s="3">
        <v>3</v>
      </c>
    </row>
    <row r="1568" spans="2:11" ht="20.5" customHeight="1" x14ac:dyDescent="0.35">
      <c r="B1568" s="1" t="s">
        <v>42</v>
      </c>
      <c r="C1568" s="1" t="s">
        <v>284</v>
      </c>
      <c r="D1568" s="1" t="s">
        <v>290</v>
      </c>
      <c r="E1568" s="3">
        <v>2011</v>
      </c>
      <c r="F1568" s="11">
        <v>4.3</v>
      </c>
      <c r="G1568" s="12">
        <v>900</v>
      </c>
      <c r="H1568" s="5">
        <v>69.95</v>
      </c>
      <c r="I1568" s="1" t="s">
        <v>43</v>
      </c>
      <c r="J1568" s="3">
        <v>4</v>
      </c>
      <c r="K1568" s="3">
        <v>3</v>
      </c>
    </row>
    <row r="1569" spans="2:11" ht="20.5" customHeight="1" x14ac:dyDescent="0.35">
      <c r="B1569" s="1" t="s">
        <v>42</v>
      </c>
      <c r="C1569" s="1" t="s">
        <v>284</v>
      </c>
      <c r="D1569" s="1" t="s">
        <v>290</v>
      </c>
      <c r="E1569" s="3">
        <v>2016</v>
      </c>
      <c r="F1569" s="11">
        <v>4.5</v>
      </c>
      <c r="G1569" s="12">
        <v>838</v>
      </c>
      <c r="H1569" s="5">
        <v>70.5</v>
      </c>
      <c r="I1569" s="1" t="s">
        <v>43</v>
      </c>
      <c r="J1569" s="3">
        <v>4</v>
      </c>
      <c r="K1569" s="3">
        <v>3</v>
      </c>
    </row>
    <row r="1570" spans="2:11" ht="20.5" customHeight="1" x14ac:dyDescent="0.35">
      <c r="B1570" s="1" t="s">
        <v>42</v>
      </c>
      <c r="C1570" s="1" t="s">
        <v>578</v>
      </c>
      <c r="D1570" s="1" t="s">
        <v>187</v>
      </c>
      <c r="E1570" s="3">
        <v>1970</v>
      </c>
      <c r="F1570" s="11">
        <v>4.4000000000000004</v>
      </c>
      <c r="G1570" s="12">
        <v>25</v>
      </c>
      <c r="H1570" s="5">
        <v>72</v>
      </c>
      <c r="I1570" s="1" t="s">
        <v>43</v>
      </c>
      <c r="J1570" s="3">
        <v>4</v>
      </c>
      <c r="K1570" s="3">
        <v>3</v>
      </c>
    </row>
    <row r="1571" spans="2:11" ht="20.5" customHeight="1" x14ac:dyDescent="0.35">
      <c r="B1571" s="1" t="s">
        <v>42</v>
      </c>
      <c r="C1571" s="1" t="s">
        <v>53</v>
      </c>
      <c r="D1571" s="1" t="s">
        <v>845</v>
      </c>
      <c r="E1571" s="3">
        <v>2005</v>
      </c>
      <c r="F1571" s="11">
        <v>4.2</v>
      </c>
      <c r="G1571" s="12">
        <v>384</v>
      </c>
      <c r="H1571" s="5">
        <v>73</v>
      </c>
      <c r="I1571" s="1" t="s">
        <v>43</v>
      </c>
      <c r="J1571" s="3">
        <v>4</v>
      </c>
      <c r="K1571" s="3">
        <v>3</v>
      </c>
    </row>
    <row r="1572" spans="2:11" ht="20.5" customHeight="1" x14ac:dyDescent="0.35">
      <c r="B1572" s="1" t="s">
        <v>42</v>
      </c>
      <c r="C1572" s="1" t="s">
        <v>152</v>
      </c>
      <c r="D1572" s="1" t="s">
        <v>335</v>
      </c>
      <c r="E1572" s="3">
        <v>2016</v>
      </c>
      <c r="F1572" s="11">
        <v>4.5</v>
      </c>
      <c r="G1572" s="12">
        <v>163</v>
      </c>
      <c r="H1572" s="5">
        <v>73.62</v>
      </c>
      <c r="I1572" s="1" t="s">
        <v>43</v>
      </c>
      <c r="J1572" s="3">
        <v>4</v>
      </c>
      <c r="K1572" s="3">
        <v>3</v>
      </c>
    </row>
    <row r="1573" spans="2:11" ht="20.5" customHeight="1" x14ac:dyDescent="0.35">
      <c r="B1573" s="1" t="s">
        <v>42</v>
      </c>
      <c r="C1573" s="1" t="s">
        <v>66</v>
      </c>
      <c r="D1573" s="1" t="s">
        <v>283</v>
      </c>
      <c r="E1573" s="3">
        <v>2010</v>
      </c>
      <c r="F1573" s="11">
        <v>4.4000000000000004</v>
      </c>
      <c r="G1573" s="12">
        <v>1255</v>
      </c>
      <c r="H1573" s="5">
        <v>73.650000000000006</v>
      </c>
      <c r="I1573" s="1" t="s">
        <v>43</v>
      </c>
      <c r="J1573" s="3">
        <v>4</v>
      </c>
      <c r="K1573" s="3">
        <v>3</v>
      </c>
    </row>
    <row r="1574" spans="2:11" ht="20.5" customHeight="1" x14ac:dyDescent="0.35">
      <c r="B1574" s="1" t="s">
        <v>42</v>
      </c>
      <c r="C1574" s="1" t="s">
        <v>265</v>
      </c>
      <c r="D1574" s="1" t="s">
        <v>1242</v>
      </c>
      <c r="E1574" s="3">
        <v>2017</v>
      </c>
      <c r="F1574" s="11">
        <v>4.3</v>
      </c>
      <c r="G1574" s="12">
        <v>30</v>
      </c>
      <c r="H1574" s="5">
        <v>73.95</v>
      </c>
      <c r="I1574" s="1" t="s">
        <v>43</v>
      </c>
      <c r="J1574" s="3">
        <v>4</v>
      </c>
      <c r="K1574" s="3">
        <v>3</v>
      </c>
    </row>
    <row r="1575" spans="2:11" ht="20.5" customHeight="1" x14ac:dyDescent="0.35">
      <c r="B1575" s="1" t="s">
        <v>42</v>
      </c>
      <c r="C1575" s="1" t="s">
        <v>66</v>
      </c>
      <c r="D1575" s="1" t="s">
        <v>283</v>
      </c>
      <c r="E1575" s="3">
        <v>2009</v>
      </c>
      <c r="F1575" s="11">
        <v>4.4000000000000004</v>
      </c>
      <c r="G1575" s="12">
        <v>1172</v>
      </c>
      <c r="H1575" s="5">
        <v>74</v>
      </c>
      <c r="I1575" s="1" t="s">
        <v>43</v>
      </c>
      <c r="J1575" s="3">
        <v>4</v>
      </c>
      <c r="K1575" s="3">
        <v>3</v>
      </c>
    </row>
    <row r="1576" spans="2:11" ht="20.5" customHeight="1" x14ac:dyDescent="0.35">
      <c r="B1576" s="1" t="s">
        <v>42</v>
      </c>
      <c r="C1576" s="1" t="s">
        <v>188</v>
      </c>
      <c r="D1576" s="1" t="s">
        <v>431</v>
      </c>
      <c r="E1576" s="3">
        <v>2017</v>
      </c>
      <c r="F1576" s="11">
        <v>4.5</v>
      </c>
      <c r="G1576" s="12">
        <v>37</v>
      </c>
      <c r="H1576" s="5">
        <v>75</v>
      </c>
      <c r="I1576" s="1" t="s">
        <v>43</v>
      </c>
      <c r="J1576" s="3">
        <v>4</v>
      </c>
      <c r="K1576" s="3">
        <v>3</v>
      </c>
    </row>
    <row r="1577" spans="2:11" ht="20.5" customHeight="1" x14ac:dyDescent="0.35">
      <c r="B1577" s="1" t="s">
        <v>42</v>
      </c>
      <c r="C1577" s="1" t="s">
        <v>50</v>
      </c>
      <c r="D1577" s="1" t="s">
        <v>137</v>
      </c>
      <c r="E1577" s="3">
        <v>2002</v>
      </c>
      <c r="F1577" s="11">
        <v>4.3</v>
      </c>
      <c r="G1577" s="12">
        <v>57</v>
      </c>
      <c r="H1577" s="5">
        <v>75</v>
      </c>
      <c r="I1577" s="1" t="s">
        <v>43</v>
      </c>
      <c r="J1577" s="3">
        <v>4</v>
      </c>
      <c r="K1577" s="3">
        <v>3</v>
      </c>
    </row>
    <row r="1578" spans="2:11" ht="20.5" customHeight="1" x14ac:dyDescent="0.35">
      <c r="B1578" s="1" t="s">
        <v>42</v>
      </c>
      <c r="C1578" s="1" t="s">
        <v>714</v>
      </c>
      <c r="D1578" s="1" t="s">
        <v>970</v>
      </c>
      <c r="E1578" s="3">
        <v>2006</v>
      </c>
      <c r="F1578" s="11">
        <v>4.3</v>
      </c>
      <c r="G1578" s="12">
        <v>67</v>
      </c>
      <c r="H1578" s="5">
        <v>75</v>
      </c>
      <c r="I1578" s="1" t="s">
        <v>43</v>
      </c>
      <c r="J1578" s="3">
        <v>4</v>
      </c>
      <c r="K1578" s="3">
        <v>3</v>
      </c>
    </row>
    <row r="1579" spans="2:11" ht="20.5" customHeight="1" x14ac:dyDescent="0.35">
      <c r="B1579" s="1" t="s">
        <v>42</v>
      </c>
      <c r="C1579" s="1" t="s">
        <v>47</v>
      </c>
      <c r="D1579" s="1" t="s">
        <v>480</v>
      </c>
      <c r="E1579" s="3">
        <v>1985</v>
      </c>
      <c r="F1579" s="11">
        <v>4.3</v>
      </c>
      <c r="G1579" s="12">
        <v>72</v>
      </c>
      <c r="H1579" s="5">
        <v>75</v>
      </c>
      <c r="I1579" s="1" t="s">
        <v>43</v>
      </c>
      <c r="J1579" s="3">
        <v>4</v>
      </c>
      <c r="K1579" s="3">
        <v>3</v>
      </c>
    </row>
    <row r="1580" spans="2:11" ht="20.5" customHeight="1" x14ac:dyDescent="0.35">
      <c r="B1580" s="1" t="s">
        <v>42</v>
      </c>
      <c r="C1580" s="1" t="s">
        <v>50</v>
      </c>
      <c r="D1580" s="1" t="s">
        <v>137</v>
      </c>
      <c r="E1580" s="3">
        <v>2015</v>
      </c>
      <c r="F1580" s="11">
        <v>4.5</v>
      </c>
      <c r="G1580" s="12">
        <v>97</v>
      </c>
      <c r="H1580" s="5">
        <v>75</v>
      </c>
      <c r="I1580" s="1" t="s">
        <v>43</v>
      </c>
      <c r="J1580" s="3">
        <v>4</v>
      </c>
      <c r="K1580" s="3">
        <v>3</v>
      </c>
    </row>
    <row r="1581" spans="2:11" ht="20.5" customHeight="1" x14ac:dyDescent="0.35">
      <c r="B1581" s="1" t="s">
        <v>42</v>
      </c>
      <c r="C1581" s="1" t="s">
        <v>714</v>
      </c>
      <c r="D1581" s="1" t="s">
        <v>970</v>
      </c>
      <c r="E1581" s="3">
        <v>2010</v>
      </c>
      <c r="F1581" s="11">
        <v>4.3</v>
      </c>
      <c r="G1581" s="12">
        <v>138</v>
      </c>
      <c r="H1581" s="5">
        <v>75</v>
      </c>
      <c r="I1581" s="1" t="s">
        <v>43</v>
      </c>
      <c r="J1581" s="3">
        <v>4</v>
      </c>
      <c r="K1581" s="3">
        <v>3</v>
      </c>
    </row>
    <row r="1582" spans="2:11" ht="20.5" customHeight="1" x14ac:dyDescent="0.35">
      <c r="B1582" s="1" t="s">
        <v>42</v>
      </c>
      <c r="C1582" s="1" t="s">
        <v>40</v>
      </c>
      <c r="D1582" s="1" t="s">
        <v>184</v>
      </c>
      <c r="E1582" s="3">
        <v>2014</v>
      </c>
      <c r="F1582" s="11">
        <v>4.5</v>
      </c>
      <c r="G1582" s="12">
        <v>140</v>
      </c>
      <c r="H1582" s="5">
        <v>75</v>
      </c>
      <c r="I1582" s="1" t="s">
        <v>43</v>
      </c>
      <c r="J1582" s="3">
        <v>4</v>
      </c>
      <c r="K1582" s="3">
        <v>3</v>
      </c>
    </row>
    <row r="1583" spans="2:11" ht="20.5" customHeight="1" x14ac:dyDescent="0.35">
      <c r="B1583" s="1" t="s">
        <v>42</v>
      </c>
      <c r="C1583" s="1" t="s">
        <v>47</v>
      </c>
      <c r="D1583" s="1" t="s">
        <v>400</v>
      </c>
      <c r="E1583" s="3">
        <v>1998</v>
      </c>
      <c r="F1583" s="11">
        <v>4.3</v>
      </c>
      <c r="G1583" s="12">
        <v>1528</v>
      </c>
      <c r="H1583" s="5">
        <v>75</v>
      </c>
      <c r="I1583" s="1" t="s">
        <v>43</v>
      </c>
      <c r="J1583" s="3">
        <v>4</v>
      </c>
      <c r="K1583" s="3">
        <v>3</v>
      </c>
    </row>
    <row r="1584" spans="2:11" ht="20.5" customHeight="1" x14ac:dyDescent="0.35">
      <c r="B1584" s="1" t="s">
        <v>42</v>
      </c>
      <c r="C1584" s="1" t="s">
        <v>714</v>
      </c>
      <c r="D1584" s="1" t="s">
        <v>1123</v>
      </c>
      <c r="E1584" s="3">
        <v>2016</v>
      </c>
      <c r="F1584" s="11">
        <v>4.3</v>
      </c>
      <c r="G1584" s="12">
        <v>49</v>
      </c>
      <c r="H1584" s="5">
        <v>75</v>
      </c>
      <c r="I1584" s="1" t="s">
        <v>52</v>
      </c>
      <c r="J1584" s="3">
        <v>3</v>
      </c>
      <c r="K1584" s="3">
        <v>3</v>
      </c>
    </row>
    <row r="1585" spans="2:11" ht="20.5" customHeight="1" x14ac:dyDescent="0.35">
      <c r="B1585" s="1" t="s">
        <v>42</v>
      </c>
      <c r="C1585" s="1" t="s">
        <v>783</v>
      </c>
      <c r="D1585" s="1" t="s">
        <v>784</v>
      </c>
      <c r="E1585" s="3">
        <v>2015</v>
      </c>
      <c r="F1585" s="11">
        <v>4.4000000000000004</v>
      </c>
      <c r="G1585" s="12">
        <v>32</v>
      </c>
      <c r="H1585" s="5">
        <v>75.8</v>
      </c>
      <c r="I1585" s="1" t="s">
        <v>43</v>
      </c>
      <c r="J1585" s="3">
        <v>4</v>
      </c>
      <c r="K1585" s="3">
        <v>3</v>
      </c>
    </row>
    <row r="1586" spans="2:11" ht="20.5" customHeight="1" x14ac:dyDescent="0.35">
      <c r="B1586" s="1" t="s">
        <v>42</v>
      </c>
      <c r="C1586" s="1" t="s">
        <v>64</v>
      </c>
      <c r="D1586" s="1" t="s">
        <v>332</v>
      </c>
      <c r="E1586" s="3">
        <v>2012</v>
      </c>
      <c r="F1586" s="11">
        <v>4.4000000000000004</v>
      </c>
      <c r="G1586" s="12">
        <v>222</v>
      </c>
      <c r="H1586" s="5">
        <v>76.5</v>
      </c>
      <c r="I1586" s="1" t="s">
        <v>43</v>
      </c>
      <c r="J1586" s="3">
        <v>4</v>
      </c>
      <c r="K1586" s="3">
        <v>3</v>
      </c>
    </row>
    <row r="1587" spans="2:11" ht="20.5" customHeight="1" x14ac:dyDescent="0.35">
      <c r="B1587" s="1" t="s">
        <v>42</v>
      </c>
      <c r="C1587" s="1" t="s">
        <v>152</v>
      </c>
      <c r="D1587" s="1" t="s">
        <v>335</v>
      </c>
      <c r="E1587" s="3">
        <v>2003</v>
      </c>
      <c r="F1587" s="11">
        <v>4.4000000000000004</v>
      </c>
      <c r="G1587" s="12">
        <v>95</v>
      </c>
      <c r="H1587" s="5">
        <v>77</v>
      </c>
      <c r="I1587" s="1" t="s">
        <v>43</v>
      </c>
      <c r="J1587" s="3">
        <v>4</v>
      </c>
      <c r="K1587" s="3">
        <v>3</v>
      </c>
    </row>
    <row r="1588" spans="2:11" ht="20.5" customHeight="1" x14ac:dyDescent="0.35">
      <c r="B1588" s="1" t="s">
        <v>42</v>
      </c>
      <c r="C1588" s="1" t="s">
        <v>292</v>
      </c>
      <c r="D1588" s="1" t="s">
        <v>293</v>
      </c>
      <c r="E1588" s="3">
        <v>2007</v>
      </c>
      <c r="F1588" s="11">
        <v>4.3</v>
      </c>
      <c r="G1588" s="12">
        <v>724</v>
      </c>
      <c r="H1588" s="5">
        <v>77.7</v>
      </c>
      <c r="I1588" s="1" t="s">
        <v>43</v>
      </c>
      <c r="J1588" s="3">
        <v>4</v>
      </c>
      <c r="K1588" s="3">
        <v>3</v>
      </c>
    </row>
    <row r="1589" spans="2:11" ht="20.5" customHeight="1" x14ac:dyDescent="0.35">
      <c r="B1589" s="1" t="s">
        <v>42</v>
      </c>
      <c r="C1589" s="1" t="s">
        <v>101</v>
      </c>
      <c r="D1589" s="1" t="s">
        <v>102</v>
      </c>
      <c r="E1589" s="3">
        <v>2016</v>
      </c>
      <c r="F1589" s="11">
        <v>4.7</v>
      </c>
      <c r="G1589" s="12">
        <v>49</v>
      </c>
      <c r="H1589" s="5">
        <v>77.900000000000006</v>
      </c>
      <c r="I1589" s="1" t="s">
        <v>43</v>
      </c>
      <c r="J1589" s="3">
        <v>4</v>
      </c>
      <c r="K1589" s="3">
        <v>3</v>
      </c>
    </row>
    <row r="1590" spans="2:11" ht="20.5" customHeight="1" x14ac:dyDescent="0.35">
      <c r="B1590" s="1" t="s">
        <v>42</v>
      </c>
      <c r="C1590" s="1" t="s">
        <v>531</v>
      </c>
      <c r="D1590" s="1" t="s">
        <v>551</v>
      </c>
      <c r="E1590" s="3">
        <v>2011</v>
      </c>
      <c r="F1590" s="11">
        <v>4.3</v>
      </c>
      <c r="G1590" s="12">
        <v>123</v>
      </c>
      <c r="H1590" s="5">
        <v>77.900000000000006</v>
      </c>
      <c r="I1590" s="1" t="s">
        <v>52</v>
      </c>
      <c r="J1590" s="3">
        <v>3</v>
      </c>
      <c r="K1590" s="3">
        <v>3</v>
      </c>
    </row>
    <row r="1591" spans="2:11" ht="20.5" customHeight="1" x14ac:dyDescent="0.35">
      <c r="B1591" s="1" t="s">
        <v>42</v>
      </c>
      <c r="C1591" s="1" t="s">
        <v>40</v>
      </c>
      <c r="D1591" s="1" t="s">
        <v>138</v>
      </c>
      <c r="E1591" s="3">
        <v>2012</v>
      </c>
      <c r="F1591" s="11">
        <v>4.4000000000000004</v>
      </c>
      <c r="G1591" s="12">
        <v>158</v>
      </c>
      <c r="H1591" s="5">
        <v>78.900000000000006</v>
      </c>
      <c r="I1591" s="1" t="s">
        <v>43</v>
      </c>
      <c r="J1591" s="3">
        <v>4</v>
      </c>
      <c r="K1591" s="3">
        <v>3</v>
      </c>
    </row>
    <row r="1592" spans="2:11" ht="20.5" customHeight="1" x14ac:dyDescent="0.35">
      <c r="B1592" s="1" t="s">
        <v>42</v>
      </c>
      <c r="C1592" s="1" t="s">
        <v>1083</v>
      </c>
      <c r="D1592" s="1" t="s">
        <v>1</v>
      </c>
      <c r="E1592" s="3">
        <v>2016</v>
      </c>
      <c r="F1592" s="11">
        <v>4.3</v>
      </c>
      <c r="G1592" s="12">
        <v>64</v>
      </c>
      <c r="H1592" s="5">
        <v>78.95</v>
      </c>
      <c r="I1592" s="1" t="s">
        <v>43</v>
      </c>
      <c r="J1592" s="3">
        <v>4</v>
      </c>
      <c r="K1592" s="3">
        <v>3</v>
      </c>
    </row>
    <row r="1593" spans="2:11" ht="20.5" customHeight="1" x14ac:dyDescent="0.35">
      <c r="B1593" s="1" t="s">
        <v>42</v>
      </c>
      <c r="C1593" s="1" t="s">
        <v>250</v>
      </c>
      <c r="D1593" s="1" t="s">
        <v>251</v>
      </c>
      <c r="E1593" s="3">
        <v>2011</v>
      </c>
      <c r="F1593" s="11">
        <v>4.5999999999999996</v>
      </c>
      <c r="G1593" s="12">
        <v>30</v>
      </c>
      <c r="H1593" s="5">
        <v>79</v>
      </c>
      <c r="I1593" s="1" t="s">
        <v>43</v>
      </c>
      <c r="J1593" s="3">
        <v>4</v>
      </c>
      <c r="K1593" s="3">
        <v>3</v>
      </c>
    </row>
    <row r="1594" spans="2:11" ht="20.5" customHeight="1" x14ac:dyDescent="0.35">
      <c r="B1594" s="1" t="s">
        <v>42</v>
      </c>
      <c r="C1594" s="1" t="s">
        <v>1379</v>
      </c>
      <c r="D1594" s="1" t="s">
        <v>224</v>
      </c>
      <c r="E1594" s="3">
        <v>2014</v>
      </c>
      <c r="F1594" s="11">
        <v>4.5999999999999996</v>
      </c>
      <c r="G1594" s="12">
        <v>45</v>
      </c>
      <c r="H1594" s="5">
        <v>79.900000000000006</v>
      </c>
      <c r="I1594" s="1" t="s">
        <v>43</v>
      </c>
      <c r="J1594" s="3">
        <v>4</v>
      </c>
      <c r="K1594" s="3">
        <v>3</v>
      </c>
    </row>
    <row r="1595" spans="2:11" ht="20.5" customHeight="1" x14ac:dyDescent="0.35">
      <c r="B1595" s="1" t="s">
        <v>42</v>
      </c>
      <c r="C1595" s="1" t="s">
        <v>40</v>
      </c>
      <c r="D1595" s="1" t="s">
        <v>138</v>
      </c>
      <c r="E1595" s="3">
        <v>2015</v>
      </c>
      <c r="F1595" s="11">
        <v>4.5999999999999996</v>
      </c>
      <c r="G1595" s="12">
        <v>214</v>
      </c>
      <c r="H1595" s="5">
        <v>79.900000000000006</v>
      </c>
      <c r="I1595" s="1" t="s">
        <v>43</v>
      </c>
      <c r="J1595" s="3">
        <v>4</v>
      </c>
      <c r="K1595" s="3">
        <v>3</v>
      </c>
    </row>
    <row r="1596" spans="2:11" ht="20.5" customHeight="1" x14ac:dyDescent="0.35">
      <c r="B1596" s="1" t="s">
        <v>42</v>
      </c>
      <c r="C1596" s="1" t="s">
        <v>40</v>
      </c>
      <c r="D1596" s="1" t="s">
        <v>138</v>
      </c>
      <c r="E1596" s="3">
        <v>2014</v>
      </c>
      <c r="F1596" s="11">
        <v>4.4000000000000004</v>
      </c>
      <c r="G1596" s="12">
        <v>162</v>
      </c>
      <c r="H1596" s="5">
        <v>80.95</v>
      </c>
      <c r="I1596" s="1" t="s">
        <v>43</v>
      </c>
      <c r="J1596" s="3">
        <v>4</v>
      </c>
      <c r="K1596" s="3">
        <v>3</v>
      </c>
    </row>
    <row r="1597" spans="2:11" ht="20.5" customHeight="1" x14ac:dyDescent="0.35">
      <c r="B1597" s="1" t="s">
        <v>42</v>
      </c>
      <c r="C1597" s="1" t="s">
        <v>40</v>
      </c>
      <c r="D1597" s="1" t="s">
        <v>138</v>
      </c>
      <c r="E1597" s="3">
        <v>2016</v>
      </c>
      <c r="F1597" s="11">
        <v>4.5</v>
      </c>
      <c r="G1597" s="12">
        <v>173</v>
      </c>
      <c r="H1597" s="5">
        <v>80.95</v>
      </c>
      <c r="I1597" s="1" t="s">
        <v>43</v>
      </c>
      <c r="J1597" s="3">
        <v>4</v>
      </c>
      <c r="K1597" s="3">
        <v>3</v>
      </c>
    </row>
    <row r="1598" spans="2:11" ht="20.5" customHeight="1" x14ac:dyDescent="0.35">
      <c r="B1598" s="1" t="s">
        <v>42</v>
      </c>
      <c r="C1598" s="1" t="s">
        <v>193</v>
      </c>
      <c r="D1598" s="1" t="s">
        <v>194</v>
      </c>
      <c r="E1598" s="3">
        <v>2001</v>
      </c>
      <c r="F1598" s="11">
        <v>4.5999999999999996</v>
      </c>
      <c r="G1598" s="12">
        <v>60</v>
      </c>
      <c r="H1598" s="5">
        <v>81</v>
      </c>
      <c r="I1598" s="1" t="s">
        <v>43</v>
      </c>
      <c r="J1598" s="3">
        <v>4</v>
      </c>
      <c r="K1598" s="3">
        <v>3</v>
      </c>
    </row>
    <row r="1599" spans="2:11" ht="20.5" customHeight="1" x14ac:dyDescent="0.35">
      <c r="B1599" s="1" t="s">
        <v>42</v>
      </c>
      <c r="C1599" s="1" t="s">
        <v>86</v>
      </c>
      <c r="D1599" s="1" t="s">
        <v>866</v>
      </c>
      <c r="E1599" s="3">
        <v>2004</v>
      </c>
      <c r="F1599" s="11">
        <v>4.3</v>
      </c>
      <c r="G1599" s="12">
        <v>452</v>
      </c>
      <c r="H1599" s="5">
        <v>81.349999999999994</v>
      </c>
      <c r="I1599" s="1" t="s">
        <v>43</v>
      </c>
      <c r="J1599" s="3">
        <v>4</v>
      </c>
      <c r="K1599" s="3">
        <v>3</v>
      </c>
    </row>
    <row r="1600" spans="2:11" ht="20.5" customHeight="1" x14ac:dyDescent="0.35">
      <c r="B1600" s="1" t="s">
        <v>42</v>
      </c>
      <c r="C1600" s="1" t="s">
        <v>578</v>
      </c>
      <c r="D1600" s="1" t="s">
        <v>703</v>
      </c>
      <c r="E1600" s="3">
        <v>2015</v>
      </c>
      <c r="F1600" s="11">
        <v>4.4000000000000004</v>
      </c>
      <c r="G1600" s="12">
        <v>54</v>
      </c>
      <c r="H1600" s="5">
        <v>82.5</v>
      </c>
      <c r="I1600" s="1" t="s">
        <v>43</v>
      </c>
      <c r="J1600" s="3">
        <v>4</v>
      </c>
      <c r="K1600" s="3">
        <v>3</v>
      </c>
    </row>
    <row r="1601" spans="2:11" ht="20.5" customHeight="1" x14ac:dyDescent="0.35">
      <c r="B1601" s="1" t="s">
        <v>42</v>
      </c>
      <c r="C1601" s="1" t="s">
        <v>66</v>
      </c>
      <c r="D1601" s="1" t="s">
        <v>173</v>
      </c>
      <c r="E1601" s="3">
        <v>2013</v>
      </c>
      <c r="F1601" s="11">
        <v>4.5999999999999996</v>
      </c>
      <c r="G1601" s="12">
        <v>91</v>
      </c>
      <c r="H1601" s="5">
        <v>82.5</v>
      </c>
      <c r="I1601" s="1" t="s">
        <v>43</v>
      </c>
      <c r="J1601" s="3">
        <v>4</v>
      </c>
      <c r="K1601" s="3">
        <v>3</v>
      </c>
    </row>
    <row r="1602" spans="2:11" ht="20.5" customHeight="1" x14ac:dyDescent="0.35">
      <c r="B1602" s="1" t="s">
        <v>42</v>
      </c>
      <c r="C1602" s="1" t="s">
        <v>53</v>
      </c>
      <c r="D1602" s="1" t="s">
        <v>54</v>
      </c>
      <c r="E1602" s="3">
        <v>2015</v>
      </c>
      <c r="F1602" s="11">
        <v>4.7</v>
      </c>
      <c r="G1602" s="12">
        <v>312</v>
      </c>
      <c r="H1602" s="5">
        <v>82.58</v>
      </c>
      <c r="I1602" s="1" t="s">
        <v>43</v>
      </c>
      <c r="J1602" s="3">
        <v>4</v>
      </c>
      <c r="K1602" s="3">
        <v>3</v>
      </c>
    </row>
    <row r="1603" spans="2:11" ht="20.5" customHeight="1" x14ac:dyDescent="0.35">
      <c r="B1603" s="1" t="s">
        <v>42</v>
      </c>
      <c r="C1603" s="1" t="s">
        <v>66</v>
      </c>
      <c r="D1603" s="1" t="s">
        <v>173</v>
      </c>
      <c r="E1603" s="3">
        <v>2014</v>
      </c>
      <c r="F1603" s="11">
        <v>4.4000000000000004</v>
      </c>
      <c r="G1603" s="12">
        <v>164</v>
      </c>
      <c r="H1603" s="5">
        <v>82.75</v>
      </c>
      <c r="I1603" s="1" t="s">
        <v>43</v>
      </c>
      <c r="J1603" s="3">
        <v>4</v>
      </c>
      <c r="K1603" s="3">
        <v>3</v>
      </c>
    </row>
    <row r="1604" spans="2:11" ht="20.5" customHeight="1" x14ac:dyDescent="0.35">
      <c r="B1604" s="1" t="s">
        <v>42</v>
      </c>
      <c r="C1604" s="1" t="s">
        <v>40</v>
      </c>
      <c r="D1604" s="1" t="s">
        <v>138</v>
      </c>
      <c r="E1604" s="3">
        <v>2017</v>
      </c>
      <c r="F1604" s="11">
        <v>4.5</v>
      </c>
      <c r="G1604" s="12">
        <v>103</v>
      </c>
      <c r="H1604" s="5">
        <v>84.36</v>
      </c>
      <c r="I1604" s="1" t="s">
        <v>43</v>
      </c>
      <c r="J1604" s="3">
        <v>4</v>
      </c>
      <c r="K1604" s="3">
        <v>3</v>
      </c>
    </row>
    <row r="1605" spans="2:11" ht="20.5" customHeight="1" x14ac:dyDescent="0.35">
      <c r="B1605" s="1" t="s">
        <v>42</v>
      </c>
      <c r="C1605" s="1" t="s">
        <v>86</v>
      </c>
      <c r="D1605" s="1" t="s">
        <v>481</v>
      </c>
      <c r="E1605" s="3">
        <v>2000</v>
      </c>
      <c r="F1605" s="11">
        <v>4.3</v>
      </c>
      <c r="G1605" s="12">
        <v>137</v>
      </c>
      <c r="H1605" s="5">
        <v>85</v>
      </c>
      <c r="I1605" s="1" t="s">
        <v>43</v>
      </c>
      <c r="J1605" s="3">
        <v>4</v>
      </c>
      <c r="K1605" s="3">
        <v>3</v>
      </c>
    </row>
    <row r="1606" spans="2:11" ht="20.5" customHeight="1" x14ac:dyDescent="0.35">
      <c r="B1606" s="1" t="s">
        <v>42</v>
      </c>
      <c r="C1606" s="1" t="s">
        <v>50</v>
      </c>
      <c r="D1606" s="1" t="s">
        <v>137</v>
      </c>
      <c r="E1606" s="3">
        <v>2017</v>
      </c>
      <c r="F1606" s="11">
        <v>4.5999999999999996</v>
      </c>
      <c r="G1606" s="12">
        <v>222</v>
      </c>
      <c r="H1606" s="5">
        <v>85.7</v>
      </c>
      <c r="I1606" s="1" t="s">
        <v>43</v>
      </c>
      <c r="J1606" s="3">
        <v>4</v>
      </c>
      <c r="K1606" s="3">
        <v>3</v>
      </c>
    </row>
    <row r="1607" spans="2:11" ht="20.5" customHeight="1" x14ac:dyDescent="0.35">
      <c r="B1607" s="1" t="s">
        <v>42</v>
      </c>
      <c r="C1607" s="1" t="s">
        <v>193</v>
      </c>
      <c r="D1607" s="1" t="s">
        <v>238</v>
      </c>
      <c r="E1607" s="3">
        <v>2009</v>
      </c>
      <c r="F1607" s="11">
        <v>4.2</v>
      </c>
      <c r="G1607" s="12">
        <v>731</v>
      </c>
      <c r="H1607" s="5">
        <v>85.8</v>
      </c>
      <c r="I1607" s="1" t="s">
        <v>43</v>
      </c>
      <c r="J1607" s="3">
        <v>4</v>
      </c>
      <c r="K1607" s="3">
        <v>3</v>
      </c>
    </row>
    <row r="1608" spans="2:11" ht="20.5" customHeight="1" x14ac:dyDescent="0.35">
      <c r="B1608" s="1" t="s">
        <v>42</v>
      </c>
      <c r="C1608" s="1" t="s">
        <v>40</v>
      </c>
      <c r="D1608" s="1" t="s">
        <v>184</v>
      </c>
      <c r="E1608" s="3">
        <v>2017</v>
      </c>
      <c r="F1608" s="11">
        <v>4.5999999999999996</v>
      </c>
      <c r="G1608" s="12">
        <v>40</v>
      </c>
      <c r="H1608" s="5">
        <v>85.95</v>
      </c>
      <c r="I1608" s="1" t="s">
        <v>43</v>
      </c>
      <c r="J1608" s="3">
        <v>4</v>
      </c>
      <c r="K1608" s="3">
        <v>3</v>
      </c>
    </row>
    <row r="1609" spans="2:11" ht="20.5" customHeight="1" x14ac:dyDescent="0.35">
      <c r="B1609" s="1" t="s">
        <v>42</v>
      </c>
      <c r="C1609" s="1" t="s">
        <v>40</v>
      </c>
      <c r="D1609" s="1" t="s">
        <v>138</v>
      </c>
      <c r="E1609" s="3">
        <v>2018</v>
      </c>
      <c r="F1609" s="11">
        <v>4.5</v>
      </c>
      <c r="G1609" s="12">
        <v>81</v>
      </c>
      <c r="H1609" s="5">
        <v>85.95</v>
      </c>
      <c r="I1609" s="1" t="s">
        <v>43</v>
      </c>
      <c r="J1609" s="3">
        <v>4</v>
      </c>
      <c r="K1609" s="3">
        <v>3</v>
      </c>
    </row>
    <row r="1610" spans="2:11" ht="20.5" customHeight="1" x14ac:dyDescent="0.35">
      <c r="B1610" s="1" t="s">
        <v>42</v>
      </c>
      <c r="C1610" s="1" t="s">
        <v>53</v>
      </c>
      <c r="D1610" s="1" t="s">
        <v>845</v>
      </c>
      <c r="E1610" s="3">
        <v>2014</v>
      </c>
      <c r="F1610" s="11">
        <v>4.3</v>
      </c>
      <c r="G1610" s="12">
        <v>1067</v>
      </c>
      <c r="H1610" s="5">
        <v>86.15</v>
      </c>
      <c r="I1610" s="1" t="s">
        <v>43</v>
      </c>
      <c r="J1610" s="3">
        <v>4</v>
      </c>
      <c r="K1610" s="3">
        <v>3</v>
      </c>
    </row>
    <row r="1611" spans="2:11" ht="20.5" customHeight="1" x14ac:dyDescent="0.35">
      <c r="B1611" s="1" t="s">
        <v>42</v>
      </c>
      <c r="C1611" s="1" t="s">
        <v>50</v>
      </c>
      <c r="D1611" s="1" t="s">
        <v>844</v>
      </c>
      <c r="E1611" s="3">
        <v>2010</v>
      </c>
      <c r="F1611" s="11">
        <v>4.2</v>
      </c>
      <c r="G1611" s="12">
        <v>645</v>
      </c>
      <c r="H1611" s="5">
        <v>86.95</v>
      </c>
      <c r="I1611" s="1" t="s">
        <v>43</v>
      </c>
      <c r="J1611" s="3">
        <v>4</v>
      </c>
      <c r="K1611" s="3">
        <v>3</v>
      </c>
    </row>
    <row r="1612" spans="2:11" ht="20.5" customHeight="1" x14ac:dyDescent="0.35">
      <c r="B1612" s="1" t="s">
        <v>42</v>
      </c>
      <c r="C1612" s="1" t="s">
        <v>170</v>
      </c>
      <c r="D1612" s="1" t="s">
        <v>319</v>
      </c>
      <c r="E1612" s="3">
        <v>2008</v>
      </c>
      <c r="F1612" s="11">
        <v>4.4000000000000004</v>
      </c>
      <c r="G1612" s="12">
        <v>195</v>
      </c>
      <c r="H1612" s="5">
        <v>87.3</v>
      </c>
      <c r="I1612" s="1" t="s">
        <v>43</v>
      </c>
      <c r="J1612" s="3">
        <v>4</v>
      </c>
      <c r="K1612" s="3">
        <v>3</v>
      </c>
    </row>
    <row r="1613" spans="2:11" ht="20.5" customHeight="1" x14ac:dyDescent="0.35">
      <c r="B1613" s="1" t="s">
        <v>42</v>
      </c>
      <c r="C1613" s="1" t="s">
        <v>66</v>
      </c>
      <c r="D1613" s="1" t="s">
        <v>120</v>
      </c>
      <c r="E1613" s="3">
        <v>2011</v>
      </c>
      <c r="F1613" s="11">
        <v>4.5</v>
      </c>
      <c r="G1613" s="12">
        <v>65</v>
      </c>
      <c r="H1613" s="5">
        <v>88.5</v>
      </c>
      <c r="I1613" s="1" t="s">
        <v>43</v>
      </c>
      <c r="J1613" s="3">
        <v>4</v>
      </c>
      <c r="K1613" s="3">
        <v>3</v>
      </c>
    </row>
    <row r="1614" spans="2:11" ht="20.5" customHeight="1" x14ac:dyDescent="0.35">
      <c r="B1614" s="1" t="s">
        <v>42</v>
      </c>
      <c r="C1614" s="1" t="s">
        <v>53</v>
      </c>
      <c r="D1614" s="1" t="s">
        <v>54</v>
      </c>
      <c r="E1614" s="3">
        <v>2019</v>
      </c>
      <c r="F1614" s="11">
        <v>4.7</v>
      </c>
      <c r="G1614" s="12">
        <v>49</v>
      </c>
      <c r="H1614" s="5">
        <v>88.9</v>
      </c>
      <c r="I1614" s="1" t="s">
        <v>43</v>
      </c>
      <c r="J1614" s="3">
        <v>4</v>
      </c>
      <c r="K1614" s="3">
        <v>3</v>
      </c>
    </row>
    <row r="1615" spans="2:11" ht="20.5" customHeight="1" x14ac:dyDescent="0.35">
      <c r="B1615" s="1" t="s">
        <v>42</v>
      </c>
      <c r="C1615" s="1" t="s">
        <v>53</v>
      </c>
      <c r="D1615" s="1" t="s">
        <v>54</v>
      </c>
      <c r="E1615" s="3">
        <v>2018</v>
      </c>
      <c r="F1615" s="11">
        <v>4.7</v>
      </c>
      <c r="G1615" s="12">
        <v>220</v>
      </c>
      <c r="H1615" s="5">
        <v>89.9</v>
      </c>
      <c r="I1615" s="1" t="s">
        <v>43</v>
      </c>
      <c r="J1615" s="3">
        <v>4</v>
      </c>
      <c r="K1615" s="3">
        <v>3</v>
      </c>
    </row>
    <row r="1616" spans="2:11" ht="20.5" customHeight="1" x14ac:dyDescent="0.35">
      <c r="B1616" s="1" t="s">
        <v>42</v>
      </c>
      <c r="C1616" s="1" t="s">
        <v>40</v>
      </c>
      <c r="D1616" s="1" t="s">
        <v>184</v>
      </c>
      <c r="E1616" s="3">
        <v>2015</v>
      </c>
      <c r="F1616" s="11">
        <v>4.5</v>
      </c>
      <c r="G1616" s="12">
        <v>156</v>
      </c>
      <c r="H1616" s="5">
        <v>89.95</v>
      </c>
      <c r="I1616" s="1" t="s">
        <v>43</v>
      </c>
      <c r="J1616" s="3">
        <v>4</v>
      </c>
      <c r="K1616" s="3">
        <v>3</v>
      </c>
    </row>
    <row r="1617" spans="2:11" ht="20.5" customHeight="1" x14ac:dyDescent="0.35">
      <c r="B1617" s="1" t="s">
        <v>42</v>
      </c>
      <c r="C1617" s="1" t="s">
        <v>64</v>
      </c>
      <c r="D1617" s="1" t="s">
        <v>332</v>
      </c>
      <c r="E1617" s="3">
        <v>2004</v>
      </c>
      <c r="F1617" s="11">
        <v>4.4000000000000004</v>
      </c>
      <c r="G1617" s="12">
        <v>94</v>
      </c>
      <c r="H1617" s="5">
        <v>90</v>
      </c>
      <c r="I1617" s="1" t="s">
        <v>43</v>
      </c>
      <c r="J1617" s="3">
        <v>4</v>
      </c>
      <c r="K1617" s="3">
        <v>3</v>
      </c>
    </row>
    <row r="1618" spans="2:11" ht="20.5" customHeight="1" x14ac:dyDescent="0.35">
      <c r="B1618" s="1" t="s">
        <v>42</v>
      </c>
      <c r="C1618" s="1" t="s">
        <v>40</v>
      </c>
      <c r="D1618" s="1" t="s">
        <v>184</v>
      </c>
      <c r="E1618" s="3">
        <v>2012</v>
      </c>
      <c r="F1618" s="11">
        <v>4.5</v>
      </c>
      <c r="G1618" s="12">
        <v>246</v>
      </c>
      <c r="H1618" s="5">
        <v>90</v>
      </c>
      <c r="I1618" s="1" t="s">
        <v>43</v>
      </c>
      <c r="J1618" s="3">
        <v>4</v>
      </c>
      <c r="K1618" s="3">
        <v>3</v>
      </c>
    </row>
    <row r="1619" spans="2:11" ht="20.5" customHeight="1" x14ac:dyDescent="0.35">
      <c r="B1619" s="1" t="s">
        <v>42</v>
      </c>
      <c r="C1619" s="1" t="s">
        <v>64</v>
      </c>
      <c r="D1619" s="1" t="s">
        <v>332</v>
      </c>
      <c r="E1619" s="3">
        <v>2011</v>
      </c>
      <c r="F1619" s="11">
        <v>4.4000000000000004</v>
      </c>
      <c r="G1619" s="12">
        <v>343</v>
      </c>
      <c r="H1619" s="5">
        <v>90</v>
      </c>
      <c r="I1619" s="1" t="s">
        <v>43</v>
      </c>
      <c r="J1619" s="3">
        <v>4</v>
      </c>
      <c r="K1619" s="3">
        <v>3</v>
      </c>
    </row>
    <row r="1620" spans="2:11" ht="20.5" customHeight="1" x14ac:dyDescent="0.35">
      <c r="B1620" s="1" t="s">
        <v>42</v>
      </c>
      <c r="C1620" s="1" t="s">
        <v>86</v>
      </c>
      <c r="D1620" s="1" t="s">
        <v>481</v>
      </c>
      <c r="E1620" s="3">
        <v>2001</v>
      </c>
      <c r="F1620" s="11">
        <v>4.3</v>
      </c>
      <c r="G1620" s="12">
        <v>202</v>
      </c>
      <c r="H1620" s="5">
        <v>91</v>
      </c>
      <c r="I1620" s="1" t="s">
        <v>43</v>
      </c>
      <c r="J1620" s="3">
        <v>4</v>
      </c>
      <c r="K1620" s="3">
        <v>3</v>
      </c>
    </row>
    <row r="1621" spans="2:11" ht="20.5" customHeight="1" x14ac:dyDescent="0.35">
      <c r="B1621" s="1" t="s">
        <v>42</v>
      </c>
      <c r="C1621" s="1" t="s">
        <v>40</v>
      </c>
      <c r="D1621" s="1" t="s">
        <v>184</v>
      </c>
      <c r="E1621" s="3">
        <v>2013</v>
      </c>
      <c r="F1621" s="11">
        <v>4.4000000000000004</v>
      </c>
      <c r="G1621" s="12">
        <v>172</v>
      </c>
      <c r="H1621" s="5">
        <v>91.43</v>
      </c>
      <c r="I1621" s="1" t="s">
        <v>43</v>
      </c>
      <c r="J1621" s="3">
        <v>4</v>
      </c>
      <c r="K1621" s="3">
        <v>3</v>
      </c>
    </row>
    <row r="1622" spans="2:11" ht="20.5" customHeight="1" x14ac:dyDescent="0.35">
      <c r="B1622" s="1" t="s">
        <v>42</v>
      </c>
      <c r="C1622" s="1" t="s">
        <v>170</v>
      </c>
      <c r="D1622" s="1" t="s">
        <v>716</v>
      </c>
      <c r="E1622" s="3">
        <v>2015</v>
      </c>
      <c r="F1622" s="11">
        <v>4.4000000000000004</v>
      </c>
      <c r="G1622" s="12">
        <v>50</v>
      </c>
      <c r="H1622" s="5">
        <v>91.5</v>
      </c>
      <c r="I1622" s="1" t="s">
        <v>52</v>
      </c>
      <c r="J1622" s="3">
        <v>3</v>
      </c>
      <c r="K1622" s="3">
        <v>3</v>
      </c>
    </row>
    <row r="1623" spans="2:11" ht="20.5" customHeight="1" x14ac:dyDescent="0.35">
      <c r="B1623" s="1" t="s">
        <v>42</v>
      </c>
      <c r="C1623" s="1" t="s">
        <v>86</v>
      </c>
      <c r="D1623" s="1" t="s">
        <v>481</v>
      </c>
      <c r="E1623" s="3">
        <v>2005</v>
      </c>
      <c r="F1623" s="11">
        <v>4.4000000000000004</v>
      </c>
      <c r="G1623" s="12">
        <v>783</v>
      </c>
      <c r="H1623" s="5">
        <v>93</v>
      </c>
      <c r="I1623" s="1" t="s">
        <v>43</v>
      </c>
      <c r="J1623" s="3">
        <v>4</v>
      </c>
      <c r="K1623" s="3">
        <v>3</v>
      </c>
    </row>
    <row r="1624" spans="2:11" ht="20.5" customHeight="1" x14ac:dyDescent="0.35">
      <c r="B1624" s="1" t="s">
        <v>42</v>
      </c>
      <c r="C1624" s="1" t="s">
        <v>50</v>
      </c>
      <c r="D1624" s="1" t="s">
        <v>844</v>
      </c>
      <c r="E1624" s="3">
        <v>2011</v>
      </c>
      <c r="F1624" s="11">
        <v>4.3</v>
      </c>
      <c r="G1624" s="12">
        <v>1118</v>
      </c>
      <c r="H1624" s="5">
        <v>94.95</v>
      </c>
      <c r="I1624" s="1" t="s">
        <v>43</v>
      </c>
      <c r="J1624" s="3">
        <v>4</v>
      </c>
      <c r="K1624" s="3">
        <v>3</v>
      </c>
    </row>
    <row r="1625" spans="2:11" ht="14.5" x14ac:dyDescent="0.35">
      <c r="B1625" s="1" t="s">
        <v>42</v>
      </c>
      <c r="C1625" s="1" t="s">
        <v>152</v>
      </c>
      <c r="D1625" s="1" t="s">
        <v>335</v>
      </c>
      <c r="E1625" s="3">
        <v>2017</v>
      </c>
      <c r="F1625" s="11">
        <v>4.4000000000000004</v>
      </c>
      <c r="G1625" s="12">
        <v>27</v>
      </c>
      <c r="H1625" s="5">
        <v>95</v>
      </c>
      <c r="I1625" s="1" t="s">
        <v>43</v>
      </c>
      <c r="J1625" s="3">
        <v>4</v>
      </c>
      <c r="K1625" s="3">
        <v>3</v>
      </c>
    </row>
    <row r="1626" spans="2:11" ht="20.5" customHeight="1" x14ac:dyDescent="0.35">
      <c r="B1626" s="1" t="s">
        <v>42</v>
      </c>
      <c r="C1626" s="1" t="s">
        <v>170</v>
      </c>
      <c r="D1626" s="1" t="s">
        <v>319</v>
      </c>
      <c r="E1626" s="3">
        <v>2002</v>
      </c>
      <c r="F1626" s="11">
        <v>4.5</v>
      </c>
      <c r="G1626" s="12">
        <v>61</v>
      </c>
      <c r="H1626" s="5">
        <v>95</v>
      </c>
      <c r="I1626" s="1" t="s">
        <v>43</v>
      </c>
      <c r="J1626" s="3">
        <v>4</v>
      </c>
      <c r="K1626" s="3">
        <v>3</v>
      </c>
    </row>
    <row r="1627" spans="2:11" ht="20.5" customHeight="1" x14ac:dyDescent="0.35">
      <c r="B1627" s="1" t="s">
        <v>42</v>
      </c>
      <c r="C1627" s="1" t="s">
        <v>66</v>
      </c>
      <c r="D1627" s="1" t="s">
        <v>173</v>
      </c>
      <c r="E1627" s="3">
        <v>2006</v>
      </c>
      <c r="F1627" s="11">
        <v>4.5</v>
      </c>
      <c r="G1627" s="12">
        <v>229</v>
      </c>
      <c r="H1627" s="5">
        <v>95</v>
      </c>
      <c r="I1627" s="1" t="s">
        <v>43</v>
      </c>
      <c r="J1627" s="3">
        <v>4</v>
      </c>
      <c r="K1627" s="3">
        <v>3</v>
      </c>
    </row>
    <row r="1628" spans="2:11" ht="20.5" customHeight="1" x14ac:dyDescent="0.35">
      <c r="B1628" s="1" t="s">
        <v>42</v>
      </c>
      <c r="C1628" s="1" t="s">
        <v>402</v>
      </c>
      <c r="D1628" s="1" t="s">
        <v>120</v>
      </c>
      <c r="E1628" s="3">
        <v>1978</v>
      </c>
      <c r="F1628" s="11">
        <v>4.4000000000000004</v>
      </c>
      <c r="G1628" s="12">
        <v>45</v>
      </c>
      <c r="H1628" s="5">
        <v>97</v>
      </c>
      <c r="I1628" s="1" t="s">
        <v>43</v>
      </c>
      <c r="J1628" s="3">
        <v>4</v>
      </c>
      <c r="K1628" s="3">
        <v>3</v>
      </c>
    </row>
    <row r="1629" spans="2:11" ht="20.5" customHeight="1" x14ac:dyDescent="0.35">
      <c r="B1629" s="1" t="s">
        <v>42</v>
      </c>
      <c r="C1629" s="1" t="s">
        <v>250</v>
      </c>
      <c r="D1629" s="1" t="s">
        <v>597</v>
      </c>
      <c r="E1629" s="3">
        <v>2015</v>
      </c>
      <c r="F1629" s="11">
        <v>4.3</v>
      </c>
      <c r="G1629" s="12">
        <v>122</v>
      </c>
      <c r="H1629" s="5">
        <v>97.35</v>
      </c>
      <c r="I1629" s="1" t="s">
        <v>52</v>
      </c>
      <c r="J1629" s="3">
        <v>3</v>
      </c>
      <c r="K1629" s="3">
        <v>3</v>
      </c>
    </row>
    <row r="1630" spans="2:11" ht="20.5" customHeight="1" x14ac:dyDescent="0.35">
      <c r="B1630" s="1" t="s">
        <v>42</v>
      </c>
      <c r="C1630" s="1" t="s">
        <v>64</v>
      </c>
      <c r="D1630" s="1" t="s">
        <v>569</v>
      </c>
      <c r="E1630" s="3">
        <v>2011</v>
      </c>
      <c r="F1630" s="11">
        <v>4.3</v>
      </c>
      <c r="G1630" s="12">
        <v>139</v>
      </c>
      <c r="H1630" s="5">
        <v>97.5</v>
      </c>
      <c r="I1630" s="1" t="s">
        <v>43</v>
      </c>
      <c r="J1630" s="3">
        <v>4</v>
      </c>
      <c r="K1630" s="3">
        <v>3</v>
      </c>
    </row>
    <row r="1631" spans="2:11" ht="20.5" customHeight="1" x14ac:dyDescent="0.35">
      <c r="B1631" s="1" t="s">
        <v>42</v>
      </c>
      <c r="C1631" s="1" t="s">
        <v>284</v>
      </c>
      <c r="D1631" s="1" t="s">
        <v>285</v>
      </c>
      <c r="E1631" s="3">
        <v>1985</v>
      </c>
      <c r="F1631" s="11">
        <v>4.3</v>
      </c>
      <c r="G1631" s="12">
        <v>75</v>
      </c>
      <c r="H1631" s="5">
        <v>98</v>
      </c>
      <c r="I1631" s="1" t="s">
        <v>43</v>
      </c>
      <c r="J1631" s="3">
        <v>4</v>
      </c>
      <c r="K1631" s="3">
        <v>3</v>
      </c>
    </row>
    <row r="1632" spans="2:11" ht="20.5" customHeight="1" x14ac:dyDescent="0.35">
      <c r="B1632" s="1" t="s">
        <v>42</v>
      </c>
      <c r="C1632" s="1" t="s">
        <v>64</v>
      </c>
      <c r="D1632" s="1" t="s">
        <v>569</v>
      </c>
      <c r="E1632" s="3">
        <v>2012</v>
      </c>
      <c r="F1632" s="11">
        <v>4.4000000000000004</v>
      </c>
      <c r="G1632" s="12">
        <v>151</v>
      </c>
      <c r="H1632" s="5">
        <v>99</v>
      </c>
      <c r="I1632" s="1" t="s">
        <v>43</v>
      </c>
      <c r="J1632" s="3">
        <v>4</v>
      </c>
      <c r="K1632" s="3">
        <v>3</v>
      </c>
    </row>
    <row r="1633" spans="2:11" ht="20.5" customHeight="1" x14ac:dyDescent="0.35">
      <c r="B1633" s="1" t="s">
        <v>42</v>
      </c>
      <c r="C1633" s="1" t="s">
        <v>284</v>
      </c>
      <c r="D1633" s="1" t="s">
        <v>290</v>
      </c>
      <c r="E1633" s="3">
        <v>2005</v>
      </c>
      <c r="F1633" s="11">
        <v>4.3</v>
      </c>
      <c r="G1633" s="12">
        <v>468</v>
      </c>
      <c r="H1633" s="5">
        <v>99.9</v>
      </c>
      <c r="I1633" s="1" t="s">
        <v>43</v>
      </c>
      <c r="J1633" s="3">
        <v>4</v>
      </c>
      <c r="K1633" s="3">
        <v>3</v>
      </c>
    </row>
    <row r="1634" spans="2:11" ht="20.5" customHeight="1" x14ac:dyDescent="0.35">
      <c r="B1634" s="1" t="s">
        <v>42</v>
      </c>
      <c r="C1634" s="1" t="s">
        <v>705</v>
      </c>
      <c r="D1634" s="1" t="s">
        <v>706</v>
      </c>
      <c r="E1634" s="3">
        <v>2014</v>
      </c>
      <c r="F1634" s="11">
        <v>4.4000000000000004</v>
      </c>
      <c r="G1634" s="12">
        <v>52</v>
      </c>
      <c r="H1634" s="5">
        <v>104.5</v>
      </c>
      <c r="I1634" s="1" t="s">
        <v>43</v>
      </c>
      <c r="J1634" s="3">
        <v>4</v>
      </c>
      <c r="K1634" s="3">
        <v>3</v>
      </c>
    </row>
    <row r="1635" spans="2:11" ht="20.5" customHeight="1" x14ac:dyDescent="0.35">
      <c r="B1635" s="1" t="s">
        <v>42</v>
      </c>
      <c r="C1635" s="1" t="s">
        <v>489</v>
      </c>
      <c r="D1635" s="1" t="s">
        <v>490</v>
      </c>
      <c r="E1635" s="3">
        <v>2015</v>
      </c>
      <c r="F1635" s="11">
        <v>4.4000000000000004</v>
      </c>
      <c r="G1635" s="12">
        <v>1326</v>
      </c>
      <c r="H1635" s="5">
        <v>105.12</v>
      </c>
      <c r="I1635" s="1" t="s">
        <v>43</v>
      </c>
      <c r="J1635" s="3">
        <v>4</v>
      </c>
      <c r="K1635" s="3">
        <v>3</v>
      </c>
    </row>
    <row r="1636" spans="2:11" ht="20.5" customHeight="1" x14ac:dyDescent="0.35">
      <c r="B1636" s="1" t="s">
        <v>42</v>
      </c>
      <c r="C1636" s="1" t="s">
        <v>217</v>
      </c>
      <c r="D1636" s="1" t="s">
        <v>218</v>
      </c>
      <c r="E1636" s="3">
        <v>2017</v>
      </c>
      <c r="F1636" s="11">
        <v>4.4000000000000004</v>
      </c>
      <c r="G1636" s="12">
        <v>65</v>
      </c>
      <c r="H1636" s="5">
        <v>106</v>
      </c>
      <c r="I1636" s="1" t="s">
        <v>43</v>
      </c>
      <c r="J1636" s="3">
        <v>4</v>
      </c>
      <c r="K1636" s="3">
        <v>3</v>
      </c>
    </row>
    <row r="1637" spans="2:11" ht="14.5" x14ac:dyDescent="0.35">
      <c r="B1637" s="1" t="s">
        <v>42</v>
      </c>
      <c r="C1637" s="1" t="s">
        <v>421</v>
      </c>
      <c r="D1637" s="1" t="s">
        <v>422</v>
      </c>
      <c r="E1637" s="3">
        <v>2004</v>
      </c>
      <c r="F1637" s="11">
        <v>4.5</v>
      </c>
      <c r="G1637" s="12">
        <v>42</v>
      </c>
      <c r="H1637" s="5">
        <v>107.5</v>
      </c>
      <c r="I1637" s="1" t="s">
        <v>43</v>
      </c>
      <c r="J1637" s="3">
        <v>4</v>
      </c>
      <c r="K1637" s="3">
        <v>3</v>
      </c>
    </row>
    <row r="1638" spans="2:11" ht="20.5" customHeight="1" x14ac:dyDescent="0.35">
      <c r="B1638" s="1" t="s">
        <v>42</v>
      </c>
      <c r="C1638" s="1" t="s">
        <v>53</v>
      </c>
      <c r="D1638" s="1" t="s">
        <v>54</v>
      </c>
      <c r="E1638" s="3">
        <v>2017</v>
      </c>
      <c r="F1638" s="11">
        <v>4.5999999999999996</v>
      </c>
      <c r="G1638" s="12">
        <v>286</v>
      </c>
      <c r="H1638" s="5">
        <v>108.21</v>
      </c>
      <c r="I1638" s="1" t="s">
        <v>43</v>
      </c>
      <c r="J1638" s="3">
        <v>4</v>
      </c>
      <c r="K1638" s="3">
        <v>3</v>
      </c>
    </row>
    <row r="1639" spans="2:11" ht="14.5" x14ac:dyDescent="0.35">
      <c r="B1639" s="1" t="s">
        <v>42</v>
      </c>
      <c r="C1639" s="1" t="s">
        <v>40</v>
      </c>
      <c r="D1639" s="1" t="s">
        <v>184</v>
      </c>
      <c r="E1639" s="3">
        <v>2002</v>
      </c>
      <c r="F1639" s="11">
        <v>4.3</v>
      </c>
      <c r="G1639" s="12">
        <v>27</v>
      </c>
      <c r="H1639" s="5">
        <v>110</v>
      </c>
      <c r="I1639" s="1" t="s">
        <v>43</v>
      </c>
      <c r="J1639" s="3">
        <v>4</v>
      </c>
      <c r="K1639" s="3">
        <v>3</v>
      </c>
    </row>
    <row r="1640" spans="2:11" ht="14.5" x14ac:dyDescent="0.35">
      <c r="B1640" s="1" t="s">
        <v>42</v>
      </c>
      <c r="C1640" s="1" t="s">
        <v>50</v>
      </c>
      <c r="D1640" s="1" t="s">
        <v>137</v>
      </c>
      <c r="E1640" s="3">
        <v>1996</v>
      </c>
      <c r="F1640" s="11">
        <v>4.3</v>
      </c>
      <c r="G1640" s="12">
        <v>29</v>
      </c>
      <c r="H1640" s="5">
        <v>110</v>
      </c>
      <c r="I1640" s="1" t="s">
        <v>43</v>
      </c>
      <c r="J1640" s="3">
        <v>4</v>
      </c>
      <c r="K1640" s="3">
        <v>3</v>
      </c>
    </row>
    <row r="1641" spans="2:11" ht="20.5" customHeight="1" x14ac:dyDescent="0.35">
      <c r="B1641" s="1" t="s">
        <v>42</v>
      </c>
      <c r="C1641" s="1" t="s">
        <v>66</v>
      </c>
      <c r="D1641" s="1" t="s">
        <v>173</v>
      </c>
      <c r="E1641" s="3">
        <v>2011</v>
      </c>
      <c r="F1641" s="11">
        <v>4.5</v>
      </c>
      <c r="G1641" s="12">
        <v>301</v>
      </c>
      <c r="H1641" s="5">
        <v>110.5</v>
      </c>
      <c r="I1641" s="1" t="s">
        <v>43</v>
      </c>
      <c r="J1641" s="3">
        <v>4</v>
      </c>
      <c r="K1641" s="3">
        <v>3</v>
      </c>
    </row>
    <row r="1642" spans="2:11" ht="20.5" customHeight="1" x14ac:dyDescent="0.35">
      <c r="B1642" s="1" t="s">
        <v>42</v>
      </c>
      <c r="C1642" s="1" t="s">
        <v>217</v>
      </c>
      <c r="D1642" s="1" t="s">
        <v>218</v>
      </c>
      <c r="E1642" s="3">
        <v>2018</v>
      </c>
      <c r="F1642" s="11">
        <v>4.5999999999999996</v>
      </c>
      <c r="G1642" s="12">
        <v>46</v>
      </c>
      <c r="H1642" s="5">
        <v>114.95</v>
      </c>
      <c r="I1642" s="1" t="s">
        <v>43</v>
      </c>
      <c r="J1642" s="3">
        <v>4</v>
      </c>
      <c r="K1642" s="3">
        <v>3</v>
      </c>
    </row>
    <row r="1643" spans="2:11" ht="20.5" customHeight="1" x14ac:dyDescent="0.35">
      <c r="B1643" s="1" t="s">
        <v>42</v>
      </c>
      <c r="C1643" s="1" t="s">
        <v>840</v>
      </c>
      <c r="D1643" s="1" t="s">
        <v>1025</v>
      </c>
      <c r="E1643" s="3">
        <v>2005</v>
      </c>
      <c r="F1643" s="11">
        <v>4.3</v>
      </c>
      <c r="G1643" s="12">
        <v>91</v>
      </c>
      <c r="H1643" s="5">
        <v>118</v>
      </c>
      <c r="I1643" s="1" t="s">
        <v>43</v>
      </c>
      <c r="J1643" s="3">
        <v>4</v>
      </c>
      <c r="K1643" s="3">
        <v>3</v>
      </c>
    </row>
    <row r="1644" spans="2:11" ht="20.5" customHeight="1" x14ac:dyDescent="0.35">
      <c r="B1644" s="1" t="s">
        <v>42</v>
      </c>
      <c r="C1644" s="1" t="s">
        <v>66</v>
      </c>
      <c r="D1644" s="1" t="s">
        <v>173</v>
      </c>
      <c r="E1644" s="3">
        <v>2012</v>
      </c>
      <c r="F1644" s="11">
        <v>4.5</v>
      </c>
      <c r="G1644" s="12">
        <v>499</v>
      </c>
      <c r="H1644" s="5">
        <v>118.89</v>
      </c>
      <c r="I1644" s="1" t="s">
        <v>43</v>
      </c>
      <c r="J1644" s="3">
        <v>4</v>
      </c>
      <c r="K1644" s="3">
        <v>3</v>
      </c>
    </row>
    <row r="1645" spans="2:11" ht="14.5" x14ac:dyDescent="0.35">
      <c r="B1645" s="1" t="s">
        <v>42</v>
      </c>
      <c r="C1645" s="1" t="s">
        <v>722</v>
      </c>
      <c r="D1645" s="1" t="s">
        <v>723</v>
      </c>
      <c r="E1645" s="3">
        <v>2016</v>
      </c>
      <c r="F1645" s="11">
        <v>4.4000000000000004</v>
      </c>
      <c r="G1645" s="12">
        <v>48</v>
      </c>
      <c r="H1645" s="5">
        <v>119.95</v>
      </c>
      <c r="I1645" s="1" t="s">
        <v>43</v>
      </c>
      <c r="J1645" s="3">
        <v>4</v>
      </c>
      <c r="K1645" s="3">
        <v>3</v>
      </c>
    </row>
    <row r="1646" spans="2:11" ht="14.5" x14ac:dyDescent="0.35">
      <c r="B1646" s="1" t="s">
        <v>42</v>
      </c>
      <c r="C1646" s="1" t="s">
        <v>284</v>
      </c>
      <c r="D1646" s="1" t="s">
        <v>285</v>
      </c>
      <c r="E1646" s="3">
        <v>1970</v>
      </c>
      <c r="F1646" s="11">
        <v>4.3</v>
      </c>
      <c r="G1646" s="12">
        <v>29</v>
      </c>
      <c r="H1646" s="5">
        <v>120</v>
      </c>
      <c r="I1646" s="1" t="s">
        <v>43</v>
      </c>
      <c r="J1646" s="3">
        <v>4</v>
      </c>
      <c r="K1646" s="3">
        <v>3</v>
      </c>
    </row>
    <row r="1647" spans="2:11" ht="20.5" customHeight="1" x14ac:dyDescent="0.35">
      <c r="B1647" s="1" t="s">
        <v>42</v>
      </c>
      <c r="C1647" s="1" t="s">
        <v>451</v>
      </c>
      <c r="D1647" s="1" t="s">
        <v>1082</v>
      </c>
      <c r="E1647" s="3">
        <v>2016</v>
      </c>
      <c r="F1647" s="11">
        <v>4.3</v>
      </c>
      <c r="G1647" s="12">
        <v>65</v>
      </c>
      <c r="H1647" s="5">
        <v>120.13</v>
      </c>
      <c r="I1647" s="1" t="s">
        <v>43</v>
      </c>
      <c r="J1647" s="3">
        <v>4</v>
      </c>
      <c r="K1647" s="3">
        <v>3</v>
      </c>
    </row>
    <row r="1648" spans="2:11" ht="20.5" customHeight="1" x14ac:dyDescent="0.35">
      <c r="B1648" s="1" t="s">
        <v>42</v>
      </c>
      <c r="C1648" s="1" t="s">
        <v>50</v>
      </c>
      <c r="D1648" s="1" t="s">
        <v>137</v>
      </c>
      <c r="E1648" s="3">
        <v>2001</v>
      </c>
      <c r="F1648" s="11">
        <v>4.5999999999999996</v>
      </c>
      <c r="G1648" s="12">
        <v>59</v>
      </c>
      <c r="H1648" s="5">
        <v>121</v>
      </c>
      <c r="I1648" s="1" t="s">
        <v>43</v>
      </c>
      <c r="J1648" s="3">
        <v>4</v>
      </c>
      <c r="K1648" s="3">
        <v>3</v>
      </c>
    </row>
    <row r="1649" spans="2:11" ht="20.5" customHeight="1" x14ac:dyDescent="0.35">
      <c r="B1649" s="1" t="s">
        <v>42</v>
      </c>
      <c r="C1649" s="1" t="s">
        <v>237</v>
      </c>
      <c r="D1649" s="1" t="s">
        <v>238</v>
      </c>
      <c r="E1649" s="3">
        <v>1986</v>
      </c>
      <c r="F1649" s="11">
        <v>4.5999999999999996</v>
      </c>
      <c r="G1649" s="12">
        <v>35</v>
      </c>
      <c r="H1649" s="5">
        <v>123</v>
      </c>
      <c r="I1649" s="1" t="s">
        <v>43</v>
      </c>
      <c r="J1649" s="3">
        <v>4</v>
      </c>
      <c r="K1649" s="3">
        <v>3</v>
      </c>
    </row>
    <row r="1650" spans="2:11" ht="20.5" customHeight="1" x14ac:dyDescent="0.35">
      <c r="B1650" s="1" t="s">
        <v>42</v>
      </c>
      <c r="C1650" s="1" t="s">
        <v>864</v>
      </c>
      <c r="D1650" s="1" t="s">
        <v>865</v>
      </c>
      <c r="E1650" s="3">
        <v>1994</v>
      </c>
      <c r="F1650" s="11">
        <v>4.2</v>
      </c>
      <c r="G1650" s="12">
        <v>2074</v>
      </c>
      <c r="H1650" s="5">
        <v>124.5</v>
      </c>
      <c r="I1650" s="1" t="s">
        <v>43</v>
      </c>
      <c r="J1650" s="3">
        <v>4</v>
      </c>
      <c r="K1650" s="3">
        <v>3</v>
      </c>
    </row>
    <row r="1651" spans="2:11" ht="20.5" customHeight="1" x14ac:dyDescent="0.35">
      <c r="B1651" s="1" t="s">
        <v>42</v>
      </c>
      <c r="C1651" s="1" t="s">
        <v>352</v>
      </c>
      <c r="D1651" s="1" t="s">
        <v>353</v>
      </c>
      <c r="E1651" s="3">
        <v>1994</v>
      </c>
      <c r="F1651" s="11">
        <v>4.4000000000000004</v>
      </c>
      <c r="G1651" s="12">
        <v>159</v>
      </c>
      <c r="H1651" s="5">
        <v>125</v>
      </c>
      <c r="I1651" s="1" t="s">
        <v>43</v>
      </c>
      <c r="J1651" s="3">
        <v>4</v>
      </c>
      <c r="K1651" s="3">
        <v>3</v>
      </c>
    </row>
    <row r="1652" spans="2:11" ht="20.5" customHeight="1" x14ac:dyDescent="0.35">
      <c r="B1652" s="1" t="s">
        <v>42</v>
      </c>
      <c r="C1652" s="1" t="s">
        <v>47</v>
      </c>
      <c r="D1652" s="1" t="s">
        <v>48</v>
      </c>
      <c r="E1652" s="3">
        <v>2005</v>
      </c>
      <c r="F1652" s="11">
        <v>4.5</v>
      </c>
      <c r="G1652" s="12">
        <v>3443</v>
      </c>
      <c r="H1652" s="5">
        <v>125</v>
      </c>
      <c r="I1652" s="1" t="s">
        <v>43</v>
      </c>
      <c r="J1652" s="3">
        <v>4</v>
      </c>
      <c r="K1652" s="3">
        <v>3</v>
      </c>
    </row>
    <row r="1653" spans="2:11" ht="20.5" customHeight="1" x14ac:dyDescent="0.35">
      <c r="B1653" s="1" t="s">
        <v>42</v>
      </c>
      <c r="C1653" s="1" t="s">
        <v>170</v>
      </c>
      <c r="D1653" s="1" t="s">
        <v>319</v>
      </c>
      <c r="E1653" s="3">
        <v>2010</v>
      </c>
      <c r="F1653" s="11">
        <v>4.4000000000000004</v>
      </c>
      <c r="G1653" s="12">
        <v>92</v>
      </c>
      <c r="H1653" s="5">
        <v>125.97</v>
      </c>
      <c r="I1653" s="1" t="s">
        <v>43</v>
      </c>
      <c r="J1653" s="3">
        <v>4</v>
      </c>
      <c r="K1653" s="3">
        <v>3</v>
      </c>
    </row>
    <row r="1654" spans="2:11" ht="20.5" customHeight="1" x14ac:dyDescent="0.35">
      <c r="B1654" s="1" t="s">
        <v>42</v>
      </c>
      <c r="C1654" s="1" t="s">
        <v>170</v>
      </c>
      <c r="D1654" s="1" t="s">
        <v>319</v>
      </c>
      <c r="E1654" s="3">
        <v>2009</v>
      </c>
      <c r="F1654" s="11">
        <v>4.5</v>
      </c>
      <c r="G1654" s="12">
        <v>194</v>
      </c>
      <c r="H1654" s="5">
        <v>125.97</v>
      </c>
      <c r="I1654" s="1" t="s">
        <v>43</v>
      </c>
      <c r="J1654" s="3">
        <v>4</v>
      </c>
      <c r="K1654" s="3">
        <v>3</v>
      </c>
    </row>
    <row r="1655" spans="2:11" ht="20.5" customHeight="1" x14ac:dyDescent="0.35">
      <c r="B1655" s="1" t="s">
        <v>42</v>
      </c>
      <c r="C1655" s="1" t="s">
        <v>188</v>
      </c>
      <c r="D1655" s="1" t="s">
        <v>189</v>
      </c>
      <c r="E1655" s="3">
        <v>2016</v>
      </c>
      <c r="F1655" s="11">
        <v>4.5999999999999996</v>
      </c>
      <c r="G1655" s="12">
        <v>63</v>
      </c>
      <c r="H1655" s="5">
        <v>126.64</v>
      </c>
      <c r="I1655" s="1" t="s">
        <v>43</v>
      </c>
      <c r="J1655" s="3">
        <v>4</v>
      </c>
      <c r="K1655" s="3">
        <v>3</v>
      </c>
    </row>
    <row r="1656" spans="2:11" ht="20.5" customHeight="1" x14ac:dyDescent="0.35">
      <c r="B1656" s="1" t="s">
        <v>42</v>
      </c>
      <c r="C1656" s="1" t="s">
        <v>47</v>
      </c>
      <c r="D1656" s="1" t="s">
        <v>48</v>
      </c>
      <c r="E1656" s="3">
        <v>1995</v>
      </c>
      <c r="F1656" s="11">
        <v>4.5</v>
      </c>
      <c r="G1656" s="12">
        <v>574</v>
      </c>
      <c r="H1656" s="5">
        <v>127.23</v>
      </c>
      <c r="I1656" s="1" t="s">
        <v>43</v>
      </c>
      <c r="J1656" s="3">
        <v>4</v>
      </c>
      <c r="K1656" s="3">
        <v>3</v>
      </c>
    </row>
    <row r="1657" spans="2:11" ht="20.5" customHeight="1" x14ac:dyDescent="0.35">
      <c r="B1657" s="1" t="s">
        <v>42</v>
      </c>
      <c r="C1657" s="1" t="s">
        <v>40</v>
      </c>
      <c r="D1657" s="1" t="s">
        <v>138</v>
      </c>
      <c r="E1657" s="3">
        <v>2002</v>
      </c>
      <c r="F1657" s="11">
        <v>4.5999999999999996</v>
      </c>
      <c r="G1657" s="12">
        <v>38</v>
      </c>
      <c r="H1657" s="5">
        <v>128</v>
      </c>
      <c r="I1657" s="1" t="s">
        <v>43</v>
      </c>
      <c r="J1657" s="3">
        <v>4</v>
      </c>
      <c r="K1657" s="3">
        <v>3</v>
      </c>
    </row>
    <row r="1658" spans="2:11" ht="20.5" customHeight="1" x14ac:dyDescent="0.35">
      <c r="B1658" s="1" t="s">
        <v>42</v>
      </c>
      <c r="C1658" s="1" t="s">
        <v>714</v>
      </c>
      <c r="D1658" s="1" t="s">
        <v>715</v>
      </c>
      <c r="E1658" s="3">
        <v>2012</v>
      </c>
      <c r="F1658" s="11">
        <v>4.4000000000000004</v>
      </c>
      <c r="G1658" s="12">
        <v>37</v>
      </c>
      <c r="H1658" s="5">
        <v>130.5</v>
      </c>
      <c r="I1658" s="1" t="s">
        <v>43</v>
      </c>
      <c r="J1658" s="3">
        <v>4</v>
      </c>
      <c r="K1658" s="3">
        <v>3</v>
      </c>
    </row>
    <row r="1659" spans="2:11" ht="20.5" customHeight="1" x14ac:dyDescent="0.35">
      <c r="B1659" s="1" t="s">
        <v>42</v>
      </c>
      <c r="C1659" s="1" t="s">
        <v>714</v>
      </c>
      <c r="D1659" s="1" t="s">
        <v>715</v>
      </c>
      <c r="E1659" s="3">
        <v>2009</v>
      </c>
      <c r="F1659" s="11">
        <v>4.4000000000000004</v>
      </c>
      <c r="G1659" s="12">
        <v>34</v>
      </c>
      <c r="H1659" s="5">
        <v>132.4</v>
      </c>
      <c r="I1659" s="1" t="s">
        <v>43</v>
      </c>
      <c r="J1659" s="3">
        <v>4</v>
      </c>
      <c r="K1659" s="3">
        <v>3</v>
      </c>
    </row>
    <row r="1660" spans="2:11" ht="20.5" customHeight="1" x14ac:dyDescent="0.35">
      <c r="B1660" s="1" t="s">
        <v>42</v>
      </c>
      <c r="C1660" s="1" t="s">
        <v>66</v>
      </c>
      <c r="D1660" s="1" t="s">
        <v>173</v>
      </c>
      <c r="E1660" s="3">
        <v>2010</v>
      </c>
      <c r="F1660" s="11">
        <v>4.4000000000000004</v>
      </c>
      <c r="G1660" s="12">
        <v>258</v>
      </c>
      <c r="H1660" s="5">
        <v>133.75</v>
      </c>
      <c r="I1660" s="1" t="s">
        <v>43</v>
      </c>
      <c r="J1660" s="3">
        <v>4</v>
      </c>
      <c r="K1660" s="3">
        <v>3</v>
      </c>
    </row>
    <row r="1661" spans="2:11" ht="20.5" customHeight="1" x14ac:dyDescent="0.35">
      <c r="B1661" s="1" t="s">
        <v>42</v>
      </c>
      <c r="C1661" s="1" t="s">
        <v>170</v>
      </c>
      <c r="D1661" s="1" t="s">
        <v>171</v>
      </c>
      <c r="E1661" s="3">
        <v>2005</v>
      </c>
      <c r="F1661" s="11">
        <v>4.5999999999999996</v>
      </c>
      <c r="G1661" s="12">
        <v>95</v>
      </c>
      <c r="H1661" s="5">
        <v>136</v>
      </c>
      <c r="I1661" s="1" t="s">
        <v>43</v>
      </c>
      <c r="J1661" s="3">
        <v>4</v>
      </c>
      <c r="K1661" s="3">
        <v>3</v>
      </c>
    </row>
    <row r="1662" spans="2:11" ht="20.5" customHeight="1" x14ac:dyDescent="0.35">
      <c r="B1662" s="1" t="s">
        <v>42</v>
      </c>
      <c r="C1662" s="1" t="s">
        <v>170</v>
      </c>
      <c r="D1662" s="1" t="s">
        <v>716</v>
      </c>
      <c r="E1662" s="3">
        <v>2017</v>
      </c>
      <c r="F1662" s="11">
        <v>4.4000000000000004</v>
      </c>
      <c r="G1662" s="12">
        <v>33</v>
      </c>
      <c r="H1662" s="5">
        <v>139.63</v>
      </c>
      <c r="I1662" s="1" t="s">
        <v>52</v>
      </c>
      <c r="J1662" s="3">
        <v>3</v>
      </c>
      <c r="K1662" s="3">
        <v>3</v>
      </c>
    </row>
    <row r="1663" spans="2:11" ht="20.5" customHeight="1" x14ac:dyDescent="0.35">
      <c r="B1663" s="1" t="s">
        <v>42</v>
      </c>
      <c r="C1663" s="1" t="s">
        <v>714</v>
      </c>
      <c r="D1663" s="1" t="s">
        <v>715</v>
      </c>
      <c r="E1663" s="3">
        <v>2014</v>
      </c>
      <c r="F1663" s="11">
        <v>4.4000000000000004</v>
      </c>
      <c r="G1663" s="12">
        <v>50</v>
      </c>
      <c r="H1663" s="5">
        <v>140</v>
      </c>
      <c r="I1663" s="1" t="s">
        <v>43</v>
      </c>
      <c r="J1663" s="3">
        <v>4</v>
      </c>
      <c r="K1663" s="3">
        <v>3</v>
      </c>
    </row>
    <row r="1664" spans="2:11" ht="20.5" customHeight="1" x14ac:dyDescent="0.35">
      <c r="B1664" s="1" t="s">
        <v>42</v>
      </c>
      <c r="C1664" s="1" t="s">
        <v>170</v>
      </c>
      <c r="D1664" s="1" t="s">
        <v>171</v>
      </c>
      <c r="E1664" s="3">
        <v>2001</v>
      </c>
      <c r="F1664" s="11">
        <v>4.3</v>
      </c>
      <c r="G1664" s="12">
        <v>53</v>
      </c>
      <c r="H1664" s="5">
        <v>140</v>
      </c>
      <c r="I1664" s="1" t="s">
        <v>43</v>
      </c>
      <c r="J1664" s="3">
        <v>4</v>
      </c>
      <c r="K1664" s="3">
        <v>3</v>
      </c>
    </row>
    <row r="1665" spans="2:11" ht="20.5" customHeight="1" x14ac:dyDescent="0.35">
      <c r="B1665" s="1" t="s">
        <v>42</v>
      </c>
      <c r="C1665" s="1" t="s">
        <v>402</v>
      </c>
      <c r="D1665" s="1" t="s">
        <v>120</v>
      </c>
      <c r="E1665" s="3">
        <v>1964</v>
      </c>
      <c r="F1665" s="11">
        <v>4.5</v>
      </c>
      <c r="G1665" s="12">
        <v>54</v>
      </c>
      <c r="H1665" s="5">
        <v>140</v>
      </c>
      <c r="I1665" s="1" t="s">
        <v>43</v>
      </c>
      <c r="J1665" s="3">
        <v>4</v>
      </c>
      <c r="K1665" s="3">
        <v>3</v>
      </c>
    </row>
    <row r="1666" spans="2:11" ht="20.5" customHeight="1" x14ac:dyDescent="0.35">
      <c r="B1666" s="1" t="s">
        <v>42</v>
      </c>
      <c r="C1666" s="1" t="s">
        <v>284</v>
      </c>
      <c r="D1666" s="1" t="s">
        <v>285</v>
      </c>
      <c r="E1666" s="3">
        <v>1989</v>
      </c>
      <c r="F1666" s="11">
        <v>4.4000000000000004</v>
      </c>
      <c r="G1666" s="12">
        <v>72</v>
      </c>
      <c r="H1666" s="5">
        <v>140</v>
      </c>
      <c r="I1666" s="1" t="s">
        <v>43</v>
      </c>
      <c r="J1666" s="3">
        <v>4</v>
      </c>
      <c r="K1666" s="3">
        <v>3</v>
      </c>
    </row>
    <row r="1667" spans="2:11" ht="20.5" customHeight="1" x14ac:dyDescent="0.35">
      <c r="B1667" s="1" t="s">
        <v>42</v>
      </c>
      <c r="C1667" s="1" t="s">
        <v>152</v>
      </c>
      <c r="D1667" s="1" t="s">
        <v>335</v>
      </c>
      <c r="E1667" s="3">
        <v>2005</v>
      </c>
      <c r="F1667" s="11">
        <v>4.4000000000000004</v>
      </c>
      <c r="G1667" s="12">
        <v>667</v>
      </c>
      <c r="H1667" s="5">
        <v>140</v>
      </c>
      <c r="I1667" s="1" t="s">
        <v>43</v>
      </c>
      <c r="J1667" s="3">
        <v>4</v>
      </c>
      <c r="K1667" s="3">
        <v>3</v>
      </c>
    </row>
    <row r="1668" spans="2:11" ht="20.5" customHeight="1" x14ac:dyDescent="0.35">
      <c r="B1668" s="1" t="s">
        <v>42</v>
      </c>
      <c r="C1668" s="1" t="s">
        <v>513</v>
      </c>
      <c r="D1668" s="1" t="s">
        <v>283</v>
      </c>
      <c r="E1668" s="3">
        <v>1982</v>
      </c>
      <c r="F1668" s="11">
        <v>4.4000000000000004</v>
      </c>
      <c r="G1668" s="12">
        <v>41</v>
      </c>
      <c r="H1668" s="5">
        <v>145</v>
      </c>
      <c r="I1668" s="1" t="s">
        <v>43</v>
      </c>
      <c r="J1668" s="3">
        <v>4</v>
      </c>
      <c r="K1668" s="3">
        <v>3</v>
      </c>
    </row>
    <row r="1669" spans="2:11" ht="20.5" customHeight="1" x14ac:dyDescent="0.35">
      <c r="B1669" s="1" t="s">
        <v>42</v>
      </c>
      <c r="C1669" s="1" t="s">
        <v>47</v>
      </c>
      <c r="D1669" s="1" t="s">
        <v>400</v>
      </c>
      <c r="E1669" s="3">
        <v>1982</v>
      </c>
      <c r="F1669" s="11">
        <v>4.4000000000000004</v>
      </c>
      <c r="G1669" s="12">
        <v>106</v>
      </c>
      <c r="H1669" s="5">
        <v>145</v>
      </c>
      <c r="I1669" s="1" t="s">
        <v>43</v>
      </c>
      <c r="J1669" s="3">
        <v>4</v>
      </c>
      <c r="K1669" s="3">
        <v>3</v>
      </c>
    </row>
    <row r="1670" spans="2:11" ht="20.5" customHeight="1" x14ac:dyDescent="0.35">
      <c r="B1670" s="1" t="s">
        <v>42</v>
      </c>
      <c r="C1670" s="1" t="s">
        <v>50</v>
      </c>
      <c r="D1670" s="1" t="s">
        <v>128</v>
      </c>
      <c r="E1670" s="3">
        <v>1995</v>
      </c>
      <c r="F1670" s="11">
        <v>4.3</v>
      </c>
      <c r="G1670" s="12">
        <v>234</v>
      </c>
      <c r="H1670" s="5">
        <v>145</v>
      </c>
      <c r="I1670" s="1" t="s">
        <v>43</v>
      </c>
      <c r="J1670" s="3">
        <v>4</v>
      </c>
      <c r="K1670" s="3">
        <v>3</v>
      </c>
    </row>
    <row r="1671" spans="2:11" ht="20.5" customHeight="1" x14ac:dyDescent="0.35">
      <c r="B1671" s="1" t="s">
        <v>42</v>
      </c>
      <c r="C1671" s="1" t="s">
        <v>86</v>
      </c>
      <c r="D1671" s="1" t="s">
        <v>87</v>
      </c>
      <c r="E1671" s="3">
        <v>2007</v>
      </c>
      <c r="F1671" s="11">
        <v>4.5999999999999996</v>
      </c>
      <c r="G1671" s="12">
        <v>242</v>
      </c>
      <c r="H1671" s="5">
        <v>145</v>
      </c>
      <c r="I1671" s="1" t="s">
        <v>43</v>
      </c>
      <c r="J1671" s="3">
        <v>4</v>
      </c>
      <c r="K1671" s="3">
        <v>3</v>
      </c>
    </row>
    <row r="1672" spans="2:11" ht="20.5" customHeight="1" x14ac:dyDescent="0.35">
      <c r="B1672" s="1" t="s">
        <v>42</v>
      </c>
      <c r="C1672" s="1" t="s">
        <v>170</v>
      </c>
      <c r="D1672" s="1" t="s">
        <v>171</v>
      </c>
      <c r="E1672" s="3">
        <v>2004</v>
      </c>
      <c r="F1672" s="11">
        <v>4.3</v>
      </c>
      <c r="G1672" s="12">
        <v>94</v>
      </c>
      <c r="H1672" s="5">
        <v>148.65</v>
      </c>
      <c r="I1672" s="1" t="s">
        <v>43</v>
      </c>
      <c r="J1672" s="3">
        <v>4</v>
      </c>
      <c r="K1672" s="3">
        <v>3</v>
      </c>
    </row>
    <row r="1673" spans="2:11" ht="20.5" customHeight="1" x14ac:dyDescent="0.35">
      <c r="B1673" s="1" t="s">
        <v>42</v>
      </c>
      <c r="C1673" s="1" t="s">
        <v>193</v>
      </c>
      <c r="D1673" s="1" t="s">
        <v>194</v>
      </c>
      <c r="E1673" s="3">
        <v>2016</v>
      </c>
      <c r="F1673" s="11">
        <v>4.4000000000000004</v>
      </c>
      <c r="G1673" s="12">
        <v>224</v>
      </c>
      <c r="H1673" s="5">
        <v>149.5</v>
      </c>
      <c r="I1673" s="1" t="s">
        <v>43</v>
      </c>
      <c r="J1673" s="3">
        <v>4</v>
      </c>
      <c r="K1673" s="3">
        <v>3</v>
      </c>
    </row>
    <row r="1674" spans="2:11" ht="20.5" customHeight="1" x14ac:dyDescent="0.35">
      <c r="B1674" s="1" t="s">
        <v>42</v>
      </c>
      <c r="C1674" s="1" t="s">
        <v>47</v>
      </c>
      <c r="D1674" s="1" t="s">
        <v>48</v>
      </c>
      <c r="E1674" s="3">
        <v>2010</v>
      </c>
      <c r="F1674" s="11">
        <v>4.5</v>
      </c>
      <c r="G1674" s="12">
        <v>469</v>
      </c>
      <c r="H1674" s="5">
        <v>149.5</v>
      </c>
      <c r="I1674" s="1" t="s">
        <v>43</v>
      </c>
      <c r="J1674" s="3">
        <v>4</v>
      </c>
      <c r="K1674" s="3">
        <v>3</v>
      </c>
    </row>
    <row r="1675" spans="2:11" ht="20.5" customHeight="1" x14ac:dyDescent="0.35">
      <c r="B1675" s="1" t="s">
        <v>42</v>
      </c>
      <c r="C1675" s="1" t="s">
        <v>86</v>
      </c>
      <c r="D1675" s="1" t="s">
        <v>87</v>
      </c>
      <c r="E1675" s="3">
        <v>2017</v>
      </c>
      <c r="F1675" s="11">
        <v>4.5999999999999996</v>
      </c>
      <c r="G1675" s="12">
        <v>90</v>
      </c>
      <c r="H1675" s="5">
        <v>149.9</v>
      </c>
      <c r="I1675" s="1" t="s">
        <v>43</v>
      </c>
      <c r="J1675" s="3">
        <v>4</v>
      </c>
      <c r="K1675" s="3">
        <v>3</v>
      </c>
    </row>
    <row r="1676" spans="2:11" ht="20.5" customHeight="1" x14ac:dyDescent="0.35">
      <c r="B1676" s="1" t="s">
        <v>42</v>
      </c>
      <c r="C1676" s="1" t="s">
        <v>284</v>
      </c>
      <c r="D1676" s="1" t="s">
        <v>285</v>
      </c>
      <c r="E1676" s="3">
        <v>1982</v>
      </c>
      <c r="F1676" s="11">
        <v>4.3</v>
      </c>
      <c r="G1676" s="12">
        <v>90</v>
      </c>
      <c r="H1676" s="5">
        <v>150</v>
      </c>
      <c r="I1676" s="1" t="s">
        <v>43</v>
      </c>
      <c r="J1676" s="3">
        <v>4</v>
      </c>
      <c r="K1676" s="3">
        <v>3</v>
      </c>
    </row>
    <row r="1677" spans="2:11" ht="20.5" customHeight="1" x14ac:dyDescent="0.35">
      <c r="B1677" s="1" t="s">
        <v>42</v>
      </c>
      <c r="C1677" s="1" t="s">
        <v>193</v>
      </c>
      <c r="D1677" s="1" t="s">
        <v>194</v>
      </c>
      <c r="E1677" s="3">
        <v>2004</v>
      </c>
      <c r="F1677" s="11">
        <v>4.3</v>
      </c>
      <c r="G1677" s="12">
        <v>74</v>
      </c>
      <c r="H1677" s="5">
        <v>155</v>
      </c>
      <c r="I1677" s="1" t="s">
        <v>43</v>
      </c>
      <c r="J1677" s="3">
        <v>4</v>
      </c>
      <c r="K1677" s="3">
        <v>3</v>
      </c>
    </row>
    <row r="1678" spans="2:11" ht="14.5" x14ac:dyDescent="0.35">
      <c r="B1678" s="1" t="s">
        <v>42</v>
      </c>
      <c r="C1678" s="1" t="s">
        <v>66</v>
      </c>
      <c r="D1678" s="1" t="s">
        <v>67</v>
      </c>
      <c r="E1678" s="3">
        <v>2005</v>
      </c>
      <c r="F1678" s="11">
        <v>4.5999999999999996</v>
      </c>
      <c r="G1678" s="12">
        <v>136</v>
      </c>
      <c r="H1678" s="5">
        <v>159</v>
      </c>
      <c r="I1678" s="1" t="s">
        <v>43</v>
      </c>
      <c r="J1678" s="3">
        <v>4</v>
      </c>
      <c r="K1678" s="3">
        <v>3</v>
      </c>
    </row>
    <row r="1679" spans="2:11" ht="20.5" customHeight="1" x14ac:dyDescent="0.35">
      <c r="B1679" s="1" t="s">
        <v>42</v>
      </c>
      <c r="C1679" s="1" t="s">
        <v>864</v>
      </c>
      <c r="D1679" s="1" t="s">
        <v>865</v>
      </c>
      <c r="E1679" s="3">
        <v>1968</v>
      </c>
      <c r="F1679" s="11">
        <v>4.3</v>
      </c>
      <c r="G1679" s="12">
        <v>28</v>
      </c>
      <c r="H1679" s="5">
        <v>160</v>
      </c>
      <c r="I1679" s="1" t="s">
        <v>43</v>
      </c>
      <c r="J1679" s="3">
        <v>4</v>
      </c>
      <c r="K1679" s="3">
        <v>3</v>
      </c>
    </row>
    <row r="1680" spans="2:11" ht="20.5" customHeight="1" x14ac:dyDescent="0.35">
      <c r="B1680" s="1" t="s">
        <v>42</v>
      </c>
      <c r="C1680" s="1" t="s">
        <v>50</v>
      </c>
      <c r="D1680" s="1" t="s">
        <v>128</v>
      </c>
      <c r="E1680" s="3">
        <v>1989</v>
      </c>
      <c r="F1680" s="11">
        <v>4.3</v>
      </c>
      <c r="G1680" s="12">
        <v>404</v>
      </c>
      <c r="H1680" s="5">
        <v>160</v>
      </c>
      <c r="I1680" s="1" t="s">
        <v>43</v>
      </c>
      <c r="J1680" s="3">
        <v>4</v>
      </c>
      <c r="K1680" s="3">
        <v>3</v>
      </c>
    </row>
    <row r="1681" spans="2:11" ht="20.5" customHeight="1" x14ac:dyDescent="0.35">
      <c r="B1681" s="1" t="s">
        <v>42</v>
      </c>
      <c r="C1681" s="1" t="s">
        <v>50</v>
      </c>
      <c r="D1681" s="1" t="s">
        <v>128</v>
      </c>
      <c r="E1681" s="3">
        <v>1998</v>
      </c>
      <c r="F1681" s="11">
        <v>4.3</v>
      </c>
      <c r="G1681" s="12">
        <v>418</v>
      </c>
      <c r="H1681" s="5">
        <v>160</v>
      </c>
      <c r="I1681" s="1" t="s">
        <v>43</v>
      </c>
      <c r="J1681" s="3">
        <v>4</v>
      </c>
      <c r="K1681" s="3">
        <v>3</v>
      </c>
    </row>
    <row r="1682" spans="2:11" ht="20.5" customHeight="1" x14ac:dyDescent="0.35">
      <c r="B1682" s="1" t="s">
        <v>42</v>
      </c>
      <c r="C1682" s="1" t="s">
        <v>50</v>
      </c>
      <c r="D1682" s="1" t="s">
        <v>128</v>
      </c>
      <c r="E1682" s="3">
        <v>2004</v>
      </c>
      <c r="F1682" s="11">
        <v>4.4000000000000004</v>
      </c>
      <c r="G1682" s="12">
        <v>1943</v>
      </c>
      <c r="H1682" s="5">
        <v>160</v>
      </c>
      <c r="I1682" s="1" t="s">
        <v>43</v>
      </c>
      <c r="J1682" s="3">
        <v>4</v>
      </c>
      <c r="K1682" s="3">
        <v>3</v>
      </c>
    </row>
    <row r="1683" spans="2:11" ht="20.5" customHeight="1" x14ac:dyDescent="0.35">
      <c r="B1683" s="1" t="s">
        <v>42</v>
      </c>
      <c r="C1683" s="1" t="s">
        <v>47</v>
      </c>
      <c r="D1683" s="1" t="s">
        <v>480</v>
      </c>
      <c r="E1683" s="3">
        <v>2000</v>
      </c>
      <c r="F1683" s="11">
        <v>4.2</v>
      </c>
      <c r="G1683" s="12">
        <v>883</v>
      </c>
      <c r="H1683" s="5">
        <v>161</v>
      </c>
      <c r="I1683" s="1" t="s">
        <v>43</v>
      </c>
      <c r="J1683" s="3">
        <v>4</v>
      </c>
      <c r="K1683" s="3">
        <v>3</v>
      </c>
    </row>
    <row r="1684" spans="2:11" ht="20.5" customHeight="1" x14ac:dyDescent="0.35">
      <c r="B1684" s="1" t="s">
        <v>42</v>
      </c>
      <c r="C1684" s="1" t="s">
        <v>284</v>
      </c>
      <c r="D1684" s="1" t="s">
        <v>285</v>
      </c>
      <c r="E1684" s="3">
        <v>1991</v>
      </c>
      <c r="F1684" s="11">
        <v>4.4000000000000004</v>
      </c>
      <c r="G1684" s="12">
        <v>72</v>
      </c>
      <c r="H1684" s="5">
        <v>167</v>
      </c>
      <c r="I1684" s="1" t="s">
        <v>43</v>
      </c>
      <c r="J1684" s="3">
        <v>4</v>
      </c>
      <c r="K1684" s="3">
        <v>3</v>
      </c>
    </row>
    <row r="1685" spans="2:11" ht="20.5" customHeight="1" x14ac:dyDescent="0.35">
      <c r="B1685" s="1" t="s">
        <v>42</v>
      </c>
      <c r="C1685" s="1" t="s">
        <v>284</v>
      </c>
      <c r="D1685" s="1" t="s">
        <v>291</v>
      </c>
      <c r="E1685" s="3">
        <v>2015</v>
      </c>
      <c r="F1685" s="11">
        <v>4.5</v>
      </c>
      <c r="G1685" s="12">
        <v>529</v>
      </c>
      <c r="H1685" s="5">
        <v>169.4</v>
      </c>
      <c r="I1685" s="1" t="s">
        <v>43</v>
      </c>
      <c r="J1685" s="3">
        <v>4</v>
      </c>
      <c r="K1685" s="3">
        <v>3</v>
      </c>
    </row>
    <row r="1686" spans="2:11" ht="20.5" customHeight="1" x14ac:dyDescent="0.35">
      <c r="B1686" s="1" t="s">
        <v>42</v>
      </c>
      <c r="C1686" s="1" t="s">
        <v>304</v>
      </c>
      <c r="D1686" s="1" t="s">
        <v>305</v>
      </c>
      <c r="E1686" s="3">
        <v>1995</v>
      </c>
      <c r="F1686" s="11">
        <v>4.5</v>
      </c>
      <c r="G1686" s="12">
        <v>292</v>
      </c>
      <c r="H1686" s="5">
        <v>170</v>
      </c>
      <c r="I1686" s="1" t="s">
        <v>43</v>
      </c>
      <c r="J1686" s="3">
        <v>4</v>
      </c>
      <c r="K1686" s="3">
        <v>3</v>
      </c>
    </row>
    <row r="1687" spans="2:11" ht="20.5" customHeight="1" x14ac:dyDescent="0.35">
      <c r="B1687" s="1" t="s">
        <v>42</v>
      </c>
      <c r="C1687" s="1" t="s">
        <v>86</v>
      </c>
      <c r="D1687" s="1" t="s">
        <v>87</v>
      </c>
      <c r="E1687" s="3">
        <v>2012</v>
      </c>
      <c r="F1687" s="11">
        <v>4.5999999999999996</v>
      </c>
      <c r="G1687" s="12">
        <v>231</v>
      </c>
      <c r="H1687" s="5">
        <v>173.38</v>
      </c>
      <c r="I1687" s="1" t="s">
        <v>43</v>
      </c>
      <c r="J1687" s="3">
        <v>4</v>
      </c>
      <c r="K1687" s="3">
        <v>3</v>
      </c>
    </row>
    <row r="1688" spans="2:11" ht="20.5" customHeight="1" x14ac:dyDescent="0.35">
      <c r="B1688" s="1" t="s">
        <v>42</v>
      </c>
      <c r="C1688" s="1" t="s">
        <v>284</v>
      </c>
      <c r="D1688" s="1" t="s">
        <v>291</v>
      </c>
      <c r="E1688" s="3">
        <v>2016</v>
      </c>
      <c r="F1688" s="11">
        <v>4.5</v>
      </c>
      <c r="G1688" s="12">
        <v>222</v>
      </c>
      <c r="H1688" s="5">
        <v>174.91</v>
      </c>
      <c r="I1688" s="1" t="s">
        <v>43</v>
      </c>
      <c r="J1688" s="3">
        <v>4</v>
      </c>
      <c r="K1688" s="3">
        <v>3</v>
      </c>
    </row>
    <row r="1689" spans="2:11" ht="20.5" customHeight="1" x14ac:dyDescent="0.35">
      <c r="B1689" s="1" t="s">
        <v>42</v>
      </c>
      <c r="C1689" s="1" t="s">
        <v>86</v>
      </c>
      <c r="D1689" s="1" t="s">
        <v>87</v>
      </c>
      <c r="E1689" s="3">
        <v>2000</v>
      </c>
      <c r="F1689" s="11">
        <v>4.7</v>
      </c>
      <c r="G1689" s="12">
        <v>87</v>
      </c>
      <c r="H1689" s="5">
        <v>175</v>
      </c>
      <c r="I1689" s="1" t="s">
        <v>43</v>
      </c>
      <c r="J1689" s="3">
        <v>4</v>
      </c>
      <c r="K1689" s="3">
        <v>3</v>
      </c>
    </row>
    <row r="1690" spans="2:11" ht="20.5" customHeight="1" x14ac:dyDescent="0.35">
      <c r="B1690" s="1" t="s">
        <v>42</v>
      </c>
      <c r="C1690" s="1" t="s">
        <v>86</v>
      </c>
      <c r="D1690" s="1" t="s">
        <v>87</v>
      </c>
      <c r="E1690" s="3">
        <v>2016</v>
      </c>
      <c r="F1690" s="11">
        <v>4.5</v>
      </c>
      <c r="G1690" s="12">
        <v>353</v>
      </c>
      <c r="H1690" s="5">
        <v>175.57</v>
      </c>
      <c r="I1690" s="1" t="s">
        <v>43</v>
      </c>
      <c r="J1690" s="3">
        <v>4</v>
      </c>
      <c r="K1690" s="3">
        <v>3</v>
      </c>
    </row>
    <row r="1691" spans="2:11" ht="20.5" customHeight="1" x14ac:dyDescent="0.35">
      <c r="B1691" s="1" t="s">
        <v>42</v>
      </c>
      <c r="C1691" s="1" t="s">
        <v>4</v>
      </c>
      <c r="D1691" s="1" t="s">
        <v>356</v>
      </c>
      <c r="E1691" s="3">
        <v>1994</v>
      </c>
      <c r="F1691" s="11">
        <v>4.4000000000000004</v>
      </c>
      <c r="G1691" s="12">
        <v>43</v>
      </c>
      <c r="H1691" s="5">
        <v>180</v>
      </c>
      <c r="I1691" s="1" t="s">
        <v>43</v>
      </c>
      <c r="J1691" s="3">
        <v>4</v>
      </c>
      <c r="K1691" s="3">
        <v>3</v>
      </c>
    </row>
    <row r="1692" spans="2:11" ht="14.5" x14ac:dyDescent="0.35">
      <c r="B1692" s="1" t="s">
        <v>42</v>
      </c>
      <c r="C1692" s="1" t="s">
        <v>50</v>
      </c>
      <c r="D1692" s="1" t="s">
        <v>128</v>
      </c>
      <c r="E1692" s="3">
        <v>1994</v>
      </c>
      <c r="F1692" s="11">
        <v>4.3</v>
      </c>
      <c r="G1692" s="12">
        <v>216</v>
      </c>
      <c r="H1692" s="5">
        <v>182</v>
      </c>
      <c r="I1692" s="1" t="s">
        <v>43</v>
      </c>
      <c r="J1692" s="3">
        <v>4</v>
      </c>
      <c r="K1692" s="3">
        <v>3</v>
      </c>
    </row>
    <row r="1693" spans="2:11" ht="20.5" customHeight="1" x14ac:dyDescent="0.35">
      <c r="B1693" s="1" t="s">
        <v>42</v>
      </c>
      <c r="C1693" s="1" t="s">
        <v>304</v>
      </c>
      <c r="D1693" s="1" t="s">
        <v>305</v>
      </c>
      <c r="E1693" s="3">
        <v>2001</v>
      </c>
      <c r="F1693" s="11">
        <v>4.5</v>
      </c>
      <c r="G1693" s="12">
        <v>33</v>
      </c>
      <c r="H1693" s="5">
        <v>187.91</v>
      </c>
      <c r="I1693" s="1" t="s">
        <v>43</v>
      </c>
      <c r="J1693" s="3">
        <v>4</v>
      </c>
      <c r="K1693" s="3">
        <v>3</v>
      </c>
    </row>
    <row r="1694" spans="2:11" ht="20.5" customHeight="1" x14ac:dyDescent="0.35">
      <c r="B1694" s="1" t="s">
        <v>42</v>
      </c>
      <c r="C1694" s="1" t="s">
        <v>64</v>
      </c>
      <c r="D1694" s="1" t="s">
        <v>1133</v>
      </c>
      <c r="E1694" s="3">
        <v>2014</v>
      </c>
      <c r="F1694" s="11">
        <v>4.3</v>
      </c>
      <c r="G1694" s="12">
        <v>45</v>
      </c>
      <c r="H1694" s="5">
        <v>189.9</v>
      </c>
      <c r="I1694" s="1" t="s">
        <v>43</v>
      </c>
      <c r="J1694" s="3">
        <v>4</v>
      </c>
      <c r="K1694" s="3">
        <v>3</v>
      </c>
    </row>
    <row r="1695" spans="2:11" ht="20.5" customHeight="1" x14ac:dyDescent="0.35">
      <c r="B1695" s="1" t="s">
        <v>42</v>
      </c>
      <c r="C1695" s="1" t="s">
        <v>47</v>
      </c>
      <c r="D1695" s="1" t="s">
        <v>400</v>
      </c>
      <c r="E1695" s="3">
        <v>1987</v>
      </c>
      <c r="F1695" s="11">
        <v>4.5</v>
      </c>
      <c r="G1695" s="12">
        <v>57</v>
      </c>
      <c r="H1695" s="5">
        <v>190</v>
      </c>
      <c r="I1695" s="1" t="s">
        <v>43</v>
      </c>
      <c r="J1695" s="3">
        <v>4</v>
      </c>
      <c r="K1695" s="3">
        <v>3</v>
      </c>
    </row>
    <row r="1696" spans="2:11" ht="20.5" customHeight="1" x14ac:dyDescent="0.35">
      <c r="B1696" s="1" t="s">
        <v>42</v>
      </c>
      <c r="C1696" s="1" t="s">
        <v>64</v>
      </c>
      <c r="D1696" s="1" t="s">
        <v>732</v>
      </c>
      <c r="E1696" s="3">
        <v>2014</v>
      </c>
      <c r="F1696" s="11">
        <v>4.4000000000000004</v>
      </c>
      <c r="G1696" s="12">
        <v>44</v>
      </c>
      <c r="H1696" s="5">
        <v>194</v>
      </c>
      <c r="I1696" s="1" t="s">
        <v>52</v>
      </c>
      <c r="J1696" s="3">
        <v>3</v>
      </c>
      <c r="K1696" s="3">
        <v>3</v>
      </c>
    </row>
    <row r="1697" spans="2:11" ht="20.5" customHeight="1" x14ac:dyDescent="0.35">
      <c r="B1697" s="1" t="s">
        <v>42</v>
      </c>
      <c r="C1697" s="1" t="s">
        <v>50</v>
      </c>
      <c r="D1697" s="1" t="s">
        <v>128</v>
      </c>
      <c r="E1697" s="3">
        <v>2011</v>
      </c>
      <c r="F1697" s="11">
        <v>4.5999999999999996</v>
      </c>
      <c r="G1697" s="12">
        <v>85</v>
      </c>
      <c r="H1697" s="5">
        <v>195</v>
      </c>
      <c r="I1697" s="1" t="s">
        <v>43</v>
      </c>
      <c r="J1697" s="3">
        <v>4</v>
      </c>
      <c r="K1697" s="3">
        <v>3</v>
      </c>
    </row>
    <row r="1698" spans="2:11" ht="20.5" customHeight="1" x14ac:dyDescent="0.35">
      <c r="B1698" s="1" t="s">
        <v>42</v>
      </c>
      <c r="C1698" s="1" t="s">
        <v>284</v>
      </c>
      <c r="D1698" s="1" t="s">
        <v>291</v>
      </c>
      <c r="E1698" s="3">
        <v>2004</v>
      </c>
      <c r="F1698" s="11">
        <v>4.5</v>
      </c>
      <c r="G1698" s="12">
        <v>102</v>
      </c>
      <c r="H1698" s="5">
        <v>198</v>
      </c>
      <c r="I1698" s="1" t="s">
        <v>43</v>
      </c>
      <c r="J1698" s="3">
        <v>4</v>
      </c>
      <c r="K1698" s="3">
        <v>3</v>
      </c>
    </row>
    <row r="1699" spans="2:11" ht="20.5" customHeight="1" x14ac:dyDescent="0.35">
      <c r="B1699" s="1" t="s">
        <v>42</v>
      </c>
      <c r="C1699" s="1" t="s">
        <v>304</v>
      </c>
      <c r="D1699" s="1" t="s">
        <v>305</v>
      </c>
      <c r="E1699" s="3">
        <v>1981</v>
      </c>
      <c r="F1699" s="11">
        <v>4.3</v>
      </c>
      <c r="G1699" s="12">
        <v>66</v>
      </c>
      <c r="H1699" s="5">
        <v>199</v>
      </c>
      <c r="I1699" s="1" t="s">
        <v>43</v>
      </c>
      <c r="J1699" s="3">
        <v>4</v>
      </c>
      <c r="K1699" s="3">
        <v>3</v>
      </c>
    </row>
    <row r="1700" spans="2:11" ht="20.5" customHeight="1" x14ac:dyDescent="0.35">
      <c r="B1700" s="1" t="s">
        <v>42</v>
      </c>
      <c r="C1700" s="1" t="s">
        <v>864</v>
      </c>
      <c r="D1700" s="1" t="s">
        <v>865</v>
      </c>
      <c r="E1700" s="3">
        <v>1970</v>
      </c>
      <c r="F1700" s="11">
        <v>4.3</v>
      </c>
      <c r="G1700" s="12">
        <v>449</v>
      </c>
      <c r="H1700" s="5">
        <v>206.91</v>
      </c>
      <c r="I1700" s="1" t="s">
        <v>43</v>
      </c>
      <c r="J1700" s="3">
        <v>4</v>
      </c>
      <c r="K1700" s="3">
        <v>3</v>
      </c>
    </row>
    <row r="1701" spans="2:11" ht="20.5" customHeight="1" x14ac:dyDescent="0.35">
      <c r="B1701" s="1" t="s">
        <v>42</v>
      </c>
      <c r="C1701" s="1" t="s">
        <v>50</v>
      </c>
      <c r="D1701" s="1" t="s">
        <v>228</v>
      </c>
      <c r="E1701" s="3">
        <v>1954</v>
      </c>
      <c r="F1701" s="11">
        <v>4.5999999999999996</v>
      </c>
      <c r="G1701" s="12">
        <v>42</v>
      </c>
      <c r="H1701" s="5">
        <v>210</v>
      </c>
      <c r="I1701" s="1" t="s">
        <v>43</v>
      </c>
      <c r="J1701" s="3">
        <v>4</v>
      </c>
      <c r="K1701" s="3">
        <v>3</v>
      </c>
    </row>
    <row r="1702" spans="2:11" ht="20.5" customHeight="1" x14ac:dyDescent="0.35">
      <c r="B1702" s="1" t="s">
        <v>42</v>
      </c>
      <c r="C1702" s="1" t="s">
        <v>170</v>
      </c>
      <c r="D1702" s="1" t="s">
        <v>171</v>
      </c>
      <c r="E1702" s="3">
        <v>2011</v>
      </c>
      <c r="F1702" s="11">
        <v>4.3</v>
      </c>
      <c r="G1702" s="12">
        <v>29</v>
      </c>
      <c r="H1702" s="5">
        <v>211.92</v>
      </c>
      <c r="I1702" s="1" t="s">
        <v>43</v>
      </c>
      <c r="J1702" s="3">
        <v>4</v>
      </c>
      <c r="K1702" s="3">
        <v>3</v>
      </c>
    </row>
    <row r="1703" spans="2:11" ht="20.5" customHeight="1" x14ac:dyDescent="0.35">
      <c r="B1703" s="1" t="s">
        <v>42</v>
      </c>
      <c r="C1703" s="1" t="s">
        <v>64</v>
      </c>
      <c r="D1703" s="1" t="s">
        <v>65</v>
      </c>
      <c r="E1703" s="3">
        <v>2012</v>
      </c>
      <c r="F1703" s="11">
        <v>4.7</v>
      </c>
      <c r="G1703" s="12">
        <v>243</v>
      </c>
      <c r="H1703" s="5">
        <v>213.9</v>
      </c>
      <c r="I1703" s="1" t="s">
        <v>43</v>
      </c>
      <c r="J1703" s="3">
        <v>4</v>
      </c>
      <c r="K1703" s="3">
        <v>3</v>
      </c>
    </row>
    <row r="1704" spans="2:11" ht="20.5" customHeight="1" x14ac:dyDescent="0.35">
      <c r="B1704" s="1" t="s">
        <v>42</v>
      </c>
      <c r="C1704" s="1" t="s">
        <v>47</v>
      </c>
      <c r="D1704" s="1" t="s">
        <v>48</v>
      </c>
      <c r="E1704" s="3">
        <v>1985</v>
      </c>
      <c r="F1704" s="11">
        <v>4.8</v>
      </c>
      <c r="G1704" s="12">
        <v>26</v>
      </c>
      <c r="H1704" s="5">
        <v>215.34</v>
      </c>
      <c r="I1704" s="1" t="s">
        <v>43</v>
      </c>
      <c r="J1704" s="3">
        <v>4</v>
      </c>
      <c r="K1704" s="3">
        <v>3</v>
      </c>
    </row>
    <row r="1705" spans="2:11" ht="20.5" customHeight="1" x14ac:dyDescent="0.35">
      <c r="B1705" s="1" t="s">
        <v>42</v>
      </c>
      <c r="C1705" s="1" t="s">
        <v>47</v>
      </c>
      <c r="D1705" s="1" t="s">
        <v>48</v>
      </c>
      <c r="E1705" s="3">
        <v>1989</v>
      </c>
      <c r="F1705" s="11">
        <v>4.3</v>
      </c>
      <c r="G1705" s="12">
        <v>88</v>
      </c>
      <c r="H1705" s="5">
        <v>215.34</v>
      </c>
      <c r="I1705" s="1" t="s">
        <v>43</v>
      </c>
      <c r="J1705" s="3">
        <v>4</v>
      </c>
      <c r="K1705" s="3">
        <v>3</v>
      </c>
    </row>
    <row r="1706" spans="2:11" ht="20.5" customHeight="1" x14ac:dyDescent="0.35">
      <c r="B1706" s="1" t="s">
        <v>42</v>
      </c>
      <c r="C1706" s="1" t="s">
        <v>260</v>
      </c>
      <c r="D1706" s="1" t="s">
        <v>261</v>
      </c>
      <c r="E1706" s="3">
        <v>2010</v>
      </c>
      <c r="F1706" s="11">
        <v>4.4000000000000004</v>
      </c>
      <c r="G1706" s="12">
        <v>1519</v>
      </c>
      <c r="H1706" s="5">
        <v>216</v>
      </c>
      <c r="I1706" s="1" t="s">
        <v>43</v>
      </c>
      <c r="J1706" s="3">
        <v>4</v>
      </c>
      <c r="K1706" s="3">
        <v>3</v>
      </c>
    </row>
    <row r="1707" spans="2:11" ht="20.5" customHeight="1" x14ac:dyDescent="0.35">
      <c r="B1707" s="1" t="s">
        <v>42</v>
      </c>
      <c r="C1707" s="1" t="s">
        <v>64</v>
      </c>
      <c r="D1707" s="1" t="s">
        <v>65</v>
      </c>
      <c r="E1707" s="3">
        <v>2011</v>
      </c>
      <c r="F1707" s="11">
        <v>4.5999999999999996</v>
      </c>
      <c r="G1707" s="12">
        <v>225</v>
      </c>
      <c r="H1707" s="5">
        <v>220</v>
      </c>
      <c r="I1707" s="1" t="s">
        <v>43</v>
      </c>
      <c r="J1707" s="3">
        <v>4</v>
      </c>
      <c r="K1707" s="3">
        <v>3</v>
      </c>
    </row>
    <row r="1708" spans="2:11" ht="20.5" customHeight="1" x14ac:dyDescent="0.35">
      <c r="B1708" s="1" t="s">
        <v>42</v>
      </c>
      <c r="C1708" s="1" t="s">
        <v>50</v>
      </c>
      <c r="D1708" s="1" t="s">
        <v>128</v>
      </c>
      <c r="E1708" s="3">
        <v>2009</v>
      </c>
      <c r="F1708" s="11">
        <v>4.5</v>
      </c>
      <c r="G1708" s="12">
        <v>3148</v>
      </c>
      <c r="H1708" s="5">
        <v>229</v>
      </c>
      <c r="I1708" s="1" t="s">
        <v>43</v>
      </c>
      <c r="J1708" s="3">
        <v>4</v>
      </c>
      <c r="K1708" s="3">
        <v>3</v>
      </c>
    </row>
    <row r="1709" spans="2:11" ht="20.5" customHeight="1" x14ac:dyDescent="0.35">
      <c r="B1709" s="1" t="s">
        <v>42</v>
      </c>
      <c r="C1709" s="1" t="s">
        <v>1250</v>
      </c>
      <c r="D1709" s="1" t="s">
        <v>1251</v>
      </c>
      <c r="E1709" s="3">
        <v>1959</v>
      </c>
      <c r="F1709" s="11">
        <v>4.3</v>
      </c>
      <c r="G1709" s="12">
        <v>29</v>
      </c>
      <c r="H1709" s="5">
        <v>230</v>
      </c>
      <c r="I1709" s="1" t="s">
        <v>43</v>
      </c>
      <c r="J1709" s="3">
        <v>4</v>
      </c>
      <c r="K1709" s="3">
        <v>3</v>
      </c>
    </row>
    <row r="1710" spans="2:11" ht="20.5" customHeight="1" x14ac:dyDescent="0.35">
      <c r="B1710" s="1" t="s">
        <v>42</v>
      </c>
      <c r="C1710" s="1" t="s">
        <v>66</v>
      </c>
      <c r="D1710" s="1" t="s">
        <v>67</v>
      </c>
      <c r="E1710" s="3">
        <v>2006</v>
      </c>
      <c r="F1710" s="11">
        <v>4.7</v>
      </c>
      <c r="G1710" s="12">
        <v>240</v>
      </c>
      <c r="H1710" s="5">
        <v>234.9</v>
      </c>
      <c r="I1710" s="1" t="s">
        <v>43</v>
      </c>
      <c r="J1710" s="3">
        <v>4</v>
      </c>
      <c r="K1710" s="3">
        <v>3</v>
      </c>
    </row>
    <row r="1711" spans="2:11" ht="20.5" customHeight="1" x14ac:dyDescent="0.35">
      <c r="B1711" s="1" t="s">
        <v>42</v>
      </c>
      <c r="C1711" s="1" t="s">
        <v>170</v>
      </c>
      <c r="D1711" s="1" t="s">
        <v>171</v>
      </c>
      <c r="E1711" s="3">
        <v>1998</v>
      </c>
      <c r="F1711" s="11">
        <v>4.4000000000000004</v>
      </c>
      <c r="G1711" s="12">
        <v>37</v>
      </c>
      <c r="H1711" s="5">
        <v>245.25</v>
      </c>
      <c r="I1711" s="1" t="s">
        <v>43</v>
      </c>
      <c r="J1711" s="3">
        <v>4</v>
      </c>
      <c r="K1711" s="3">
        <v>3</v>
      </c>
    </row>
    <row r="1712" spans="2:11" ht="20.5" customHeight="1" x14ac:dyDescent="0.35">
      <c r="B1712" s="1" t="s">
        <v>42</v>
      </c>
      <c r="C1712" s="1" t="s">
        <v>304</v>
      </c>
      <c r="D1712" s="1" t="s">
        <v>833</v>
      </c>
      <c r="E1712" s="3">
        <v>1964</v>
      </c>
      <c r="F1712" s="11">
        <v>4.3</v>
      </c>
      <c r="G1712" s="12">
        <v>101</v>
      </c>
      <c r="H1712" s="5">
        <v>249</v>
      </c>
      <c r="I1712" s="1" t="s">
        <v>43</v>
      </c>
      <c r="J1712" s="3">
        <v>4</v>
      </c>
      <c r="K1712" s="3">
        <v>3</v>
      </c>
    </row>
    <row r="1713" spans="2:11" ht="20.5" customHeight="1" x14ac:dyDescent="0.35">
      <c r="B1713" s="1" t="s">
        <v>42</v>
      </c>
      <c r="C1713" s="1" t="s">
        <v>64</v>
      </c>
      <c r="D1713" s="1" t="s">
        <v>65</v>
      </c>
      <c r="E1713" s="3">
        <v>2014</v>
      </c>
      <c r="F1713" s="11">
        <v>4.5999999999999996</v>
      </c>
      <c r="G1713" s="12">
        <v>157</v>
      </c>
      <c r="H1713" s="5">
        <v>251.99</v>
      </c>
      <c r="I1713" s="1" t="s">
        <v>43</v>
      </c>
      <c r="J1713" s="3">
        <v>4</v>
      </c>
      <c r="K1713" s="3">
        <v>3</v>
      </c>
    </row>
    <row r="1714" spans="2:11" ht="20.5" customHeight="1" x14ac:dyDescent="0.35">
      <c r="B1714" s="1" t="s">
        <v>42</v>
      </c>
      <c r="C1714" s="1" t="s">
        <v>47</v>
      </c>
      <c r="D1714" s="1" t="s">
        <v>400</v>
      </c>
      <c r="E1714" s="3">
        <v>1970</v>
      </c>
      <c r="F1714" s="11">
        <v>4.3</v>
      </c>
      <c r="G1714" s="12">
        <v>53</v>
      </c>
      <c r="H1714" s="5">
        <v>260</v>
      </c>
      <c r="I1714" s="1" t="s">
        <v>43</v>
      </c>
      <c r="J1714" s="3">
        <v>4</v>
      </c>
      <c r="K1714" s="3">
        <v>3</v>
      </c>
    </row>
    <row r="1715" spans="2:11" ht="20.5" customHeight="1" x14ac:dyDescent="0.35">
      <c r="B1715" s="1" t="s">
        <v>42</v>
      </c>
      <c r="C1715" s="1" t="s">
        <v>47</v>
      </c>
      <c r="D1715" s="1" t="s">
        <v>400</v>
      </c>
      <c r="E1715" s="3">
        <v>1964</v>
      </c>
      <c r="F1715" s="11">
        <v>4.3</v>
      </c>
      <c r="G1715" s="12">
        <v>76</v>
      </c>
      <c r="H1715" s="5">
        <v>260</v>
      </c>
      <c r="I1715" s="1" t="s">
        <v>43</v>
      </c>
      <c r="J1715" s="3">
        <v>4</v>
      </c>
      <c r="K1715" s="3">
        <v>3</v>
      </c>
    </row>
    <row r="1716" spans="2:11" ht="14.5" x14ac:dyDescent="0.35">
      <c r="B1716" s="1" t="s">
        <v>42</v>
      </c>
      <c r="C1716" s="1" t="s">
        <v>4</v>
      </c>
      <c r="D1716" s="1" t="s">
        <v>356</v>
      </c>
      <c r="E1716" s="3">
        <v>1999</v>
      </c>
      <c r="F1716" s="11">
        <v>4.3</v>
      </c>
      <c r="G1716" s="12">
        <v>111</v>
      </c>
      <c r="H1716" s="5">
        <v>265</v>
      </c>
      <c r="I1716" s="1" t="s">
        <v>43</v>
      </c>
      <c r="J1716" s="3">
        <v>4</v>
      </c>
      <c r="K1716" s="3">
        <v>3</v>
      </c>
    </row>
    <row r="1717" spans="2:11" ht="20.5" customHeight="1" x14ac:dyDescent="0.35">
      <c r="B1717" s="1" t="s">
        <v>42</v>
      </c>
      <c r="C1717" s="1" t="s">
        <v>420</v>
      </c>
      <c r="D1717" s="1" t="s">
        <v>120</v>
      </c>
      <c r="E1717" s="3">
        <v>1928</v>
      </c>
      <c r="F1717" s="11">
        <v>4.5</v>
      </c>
      <c r="G1717" s="12">
        <v>43</v>
      </c>
      <c r="H1717" s="5">
        <v>270</v>
      </c>
      <c r="I1717" s="1" t="s">
        <v>43</v>
      </c>
      <c r="J1717" s="3">
        <v>4</v>
      </c>
      <c r="K1717" s="3">
        <v>3</v>
      </c>
    </row>
    <row r="1718" spans="2:11" ht="20.5" customHeight="1" x14ac:dyDescent="0.35">
      <c r="B1718" s="1" t="s">
        <v>42</v>
      </c>
      <c r="C1718" s="1" t="s">
        <v>47</v>
      </c>
      <c r="D1718" s="1" t="s">
        <v>48</v>
      </c>
      <c r="E1718" s="3">
        <v>1981</v>
      </c>
      <c r="F1718" s="11">
        <v>4.3</v>
      </c>
      <c r="G1718" s="12">
        <v>47</v>
      </c>
      <c r="H1718" s="5">
        <v>270</v>
      </c>
      <c r="I1718" s="1" t="s">
        <v>43</v>
      </c>
      <c r="J1718" s="3">
        <v>4</v>
      </c>
      <c r="K1718" s="3">
        <v>3</v>
      </c>
    </row>
    <row r="1719" spans="2:11" ht="14.5" x14ac:dyDescent="0.35">
      <c r="B1719" s="1" t="s">
        <v>42</v>
      </c>
      <c r="C1719" s="1" t="s">
        <v>864</v>
      </c>
      <c r="D1719" s="1" t="s">
        <v>865</v>
      </c>
      <c r="E1719" s="3">
        <v>1964</v>
      </c>
      <c r="F1719" s="11">
        <v>4.3</v>
      </c>
      <c r="G1719" s="12">
        <v>454</v>
      </c>
      <c r="H1719" s="5">
        <v>272</v>
      </c>
      <c r="I1719" s="1" t="s">
        <v>43</v>
      </c>
      <c r="J1719" s="3">
        <v>4</v>
      </c>
      <c r="K1719" s="3">
        <v>3</v>
      </c>
    </row>
    <row r="1720" spans="2:11" ht="20.5" customHeight="1" x14ac:dyDescent="0.35">
      <c r="B1720" s="1" t="s">
        <v>42</v>
      </c>
      <c r="C1720" s="1" t="s">
        <v>47</v>
      </c>
      <c r="D1720" s="1" t="s">
        <v>48</v>
      </c>
      <c r="E1720" s="3">
        <v>2004</v>
      </c>
      <c r="F1720" s="11">
        <v>4.5</v>
      </c>
      <c r="G1720" s="12">
        <v>990</v>
      </c>
      <c r="H1720" s="5">
        <v>290.7</v>
      </c>
      <c r="I1720" s="1" t="s">
        <v>43</v>
      </c>
      <c r="J1720" s="3">
        <v>4</v>
      </c>
      <c r="K1720" s="3">
        <v>3</v>
      </c>
    </row>
    <row r="1721" spans="2:11" ht="20.5" customHeight="1" x14ac:dyDescent="0.35">
      <c r="B1721" s="1" t="s">
        <v>42</v>
      </c>
      <c r="C1721" s="1" t="s">
        <v>47</v>
      </c>
      <c r="D1721" s="1" t="s">
        <v>48</v>
      </c>
      <c r="E1721" s="3">
        <v>1982</v>
      </c>
      <c r="F1721" s="11">
        <v>4.7</v>
      </c>
      <c r="G1721" s="12">
        <v>57</v>
      </c>
      <c r="H1721" s="5">
        <v>292.08999999999997</v>
      </c>
      <c r="I1721" s="1" t="s">
        <v>43</v>
      </c>
      <c r="J1721" s="3">
        <v>4</v>
      </c>
      <c r="K1721" s="3">
        <v>3</v>
      </c>
    </row>
    <row r="1722" spans="2:11" ht="20.5" customHeight="1" x14ac:dyDescent="0.35">
      <c r="B1722" s="1" t="s">
        <v>42</v>
      </c>
      <c r="C1722" s="1" t="s">
        <v>152</v>
      </c>
      <c r="D1722" s="1" t="s">
        <v>153</v>
      </c>
      <c r="E1722" s="3">
        <v>2001</v>
      </c>
      <c r="F1722" s="11">
        <v>4.5999999999999996</v>
      </c>
      <c r="G1722" s="12">
        <v>124</v>
      </c>
      <c r="H1722" s="5">
        <v>301</v>
      </c>
      <c r="I1722" s="1" t="s">
        <v>6</v>
      </c>
      <c r="J1722" s="3">
        <v>4</v>
      </c>
      <c r="K1722" s="3">
        <v>2</v>
      </c>
    </row>
    <row r="1723" spans="2:11" ht="20.5" customHeight="1" x14ac:dyDescent="0.35">
      <c r="B1723" s="1" t="s">
        <v>42</v>
      </c>
      <c r="C1723" s="1" t="s">
        <v>152</v>
      </c>
      <c r="D1723" s="1" t="s">
        <v>283</v>
      </c>
      <c r="E1723" s="3">
        <v>1964</v>
      </c>
      <c r="F1723" s="11">
        <v>4.3</v>
      </c>
      <c r="G1723" s="12">
        <v>29</v>
      </c>
      <c r="H1723" s="5">
        <v>310</v>
      </c>
      <c r="I1723" s="1" t="s">
        <v>43</v>
      </c>
      <c r="J1723" s="3">
        <v>4</v>
      </c>
      <c r="K1723" s="3">
        <v>3</v>
      </c>
    </row>
    <row r="1724" spans="2:11" ht="20.5" customHeight="1" x14ac:dyDescent="0.35">
      <c r="B1724" s="1" t="s">
        <v>42</v>
      </c>
      <c r="C1724" s="1" t="s">
        <v>64</v>
      </c>
      <c r="D1724" s="1" t="s">
        <v>65</v>
      </c>
      <c r="E1724" s="3">
        <v>2016</v>
      </c>
      <c r="F1724" s="11">
        <v>4.5</v>
      </c>
      <c r="G1724" s="12">
        <v>80</v>
      </c>
      <c r="H1724" s="5">
        <v>317.75</v>
      </c>
      <c r="I1724" s="1" t="s">
        <v>43</v>
      </c>
      <c r="J1724" s="3">
        <v>4</v>
      </c>
      <c r="K1724" s="3">
        <v>3</v>
      </c>
    </row>
    <row r="1725" spans="2:11" ht="20.5" customHeight="1" x14ac:dyDescent="0.35">
      <c r="B1725" s="1" t="s">
        <v>42</v>
      </c>
      <c r="C1725" s="1" t="s">
        <v>64</v>
      </c>
      <c r="D1725" s="1" t="s">
        <v>65</v>
      </c>
      <c r="E1725" s="3">
        <v>2015</v>
      </c>
      <c r="F1725" s="11">
        <v>4.5999999999999996</v>
      </c>
      <c r="G1725" s="12">
        <v>143</v>
      </c>
      <c r="H1725" s="5">
        <v>319.89999999999998</v>
      </c>
      <c r="I1725" s="1" t="s">
        <v>43</v>
      </c>
      <c r="J1725" s="3">
        <v>4</v>
      </c>
      <c r="K1725" s="3">
        <v>3</v>
      </c>
    </row>
    <row r="1726" spans="2:11" ht="20.5" customHeight="1" x14ac:dyDescent="0.35">
      <c r="B1726" s="1" t="s">
        <v>42</v>
      </c>
      <c r="C1726" s="1" t="s">
        <v>4</v>
      </c>
      <c r="D1726" s="1" t="s">
        <v>356</v>
      </c>
      <c r="E1726" s="3">
        <v>2001</v>
      </c>
      <c r="F1726" s="11">
        <v>4.5</v>
      </c>
      <c r="G1726" s="12">
        <v>103</v>
      </c>
      <c r="H1726" s="5">
        <v>391.65</v>
      </c>
      <c r="I1726" s="1" t="s">
        <v>43</v>
      </c>
      <c r="J1726" s="3">
        <v>4</v>
      </c>
      <c r="K1726" s="3">
        <v>3</v>
      </c>
    </row>
    <row r="1727" spans="2:11" ht="20.5" customHeight="1" x14ac:dyDescent="0.35">
      <c r="B1727" s="1" t="s">
        <v>42</v>
      </c>
      <c r="C1727" s="1" t="s">
        <v>40</v>
      </c>
      <c r="D1727" s="1" t="s">
        <v>184</v>
      </c>
      <c r="E1727" s="3">
        <v>2007</v>
      </c>
      <c r="F1727" s="11">
        <v>4.5999999999999996</v>
      </c>
      <c r="G1727" s="12">
        <v>70</v>
      </c>
      <c r="H1727" s="5">
        <v>399.6</v>
      </c>
      <c r="I1727" s="1" t="s">
        <v>43</v>
      </c>
      <c r="J1727" s="3">
        <v>4</v>
      </c>
      <c r="K1727" s="3">
        <v>3</v>
      </c>
    </row>
    <row r="1728" spans="2:11" ht="20.5" customHeight="1" x14ac:dyDescent="0.35">
      <c r="B1728" s="1" t="s">
        <v>42</v>
      </c>
      <c r="C1728" s="1" t="s">
        <v>50</v>
      </c>
      <c r="D1728" s="1" t="s">
        <v>128</v>
      </c>
      <c r="E1728" s="3">
        <v>2005</v>
      </c>
      <c r="F1728" s="11">
        <v>4.5</v>
      </c>
      <c r="G1728" s="12">
        <v>3521</v>
      </c>
      <c r="H1728" s="5">
        <v>400</v>
      </c>
      <c r="I1728" s="1" t="s">
        <v>43</v>
      </c>
      <c r="J1728" s="3">
        <v>4</v>
      </c>
      <c r="K1728" s="3">
        <v>3</v>
      </c>
    </row>
    <row r="1729" spans="2:11" ht="20.5" customHeight="1" x14ac:dyDescent="0.35">
      <c r="B1729" s="1" t="s">
        <v>42</v>
      </c>
      <c r="C1729" s="1" t="s">
        <v>30</v>
      </c>
      <c r="D1729" s="1" t="s">
        <v>79</v>
      </c>
      <c r="E1729" s="3">
        <v>2016</v>
      </c>
      <c r="F1729" s="11">
        <v>4.5</v>
      </c>
      <c r="G1729" s="12">
        <v>88</v>
      </c>
      <c r="H1729" s="5">
        <v>415</v>
      </c>
      <c r="I1729" s="1" t="s">
        <v>43</v>
      </c>
      <c r="J1729" s="3">
        <v>4</v>
      </c>
      <c r="K1729" s="3">
        <v>3</v>
      </c>
    </row>
    <row r="1730" spans="2:11" ht="20.5" customHeight="1" x14ac:dyDescent="0.35">
      <c r="B1730" s="1" t="s">
        <v>42</v>
      </c>
      <c r="C1730" s="1" t="s">
        <v>50</v>
      </c>
      <c r="D1730" s="1" t="s">
        <v>128</v>
      </c>
      <c r="E1730" s="3">
        <v>2010</v>
      </c>
      <c r="F1730" s="11">
        <v>4.5999999999999996</v>
      </c>
      <c r="G1730" s="12">
        <v>2416</v>
      </c>
      <c r="H1730" s="5">
        <v>438.9</v>
      </c>
      <c r="I1730" s="1" t="s">
        <v>43</v>
      </c>
      <c r="J1730" s="3">
        <v>4</v>
      </c>
      <c r="K1730" s="3">
        <v>3</v>
      </c>
    </row>
    <row r="1731" spans="2:11" ht="20.5" customHeight="1" x14ac:dyDescent="0.35">
      <c r="B1731" s="1" t="s">
        <v>42</v>
      </c>
      <c r="C1731" s="1" t="s">
        <v>4</v>
      </c>
      <c r="D1731" s="1" t="s">
        <v>356</v>
      </c>
      <c r="E1731" s="3">
        <v>1998</v>
      </c>
      <c r="F1731" s="11">
        <v>4.5</v>
      </c>
      <c r="G1731" s="12">
        <v>66</v>
      </c>
      <c r="H1731" s="5">
        <v>467.65</v>
      </c>
      <c r="I1731" s="1" t="s">
        <v>43</v>
      </c>
      <c r="J1731" s="3">
        <v>4</v>
      </c>
      <c r="K1731" s="3">
        <v>3</v>
      </c>
    </row>
    <row r="1732" spans="2:11" ht="20.5" customHeight="1" x14ac:dyDescent="0.35">
      <c r="B1732" s="1" t="s">
        <v>42</v>
      </c>
      <c r="C1732" s="1" t="s">
        <v>30</v>
      </c>
      <c r="D1732" s="1" t="s">
        <v>79</v>
      </c>
      <c r="E1732" s="3">
        <v>2015</v>
      </c>
      <c r="F1732" s="11">
        <v>4.7</v>
      </c>
      <c r="G1732" s="12">
        <v>102</v>
      </c>
      <c r="H1732" s="5">
        <v>527.26</v>
      </c>
      <c r="I1732" s="1" t="s">
        <v>43</v>
      </c>
      <c r="J1732" s="3">
        <v>4</v>
      </c>
      <c r="K1732" s="3">
        <v>3</v>
      </c>
    </row>
    <row r="1733" spans="2:11" ht="20.5" customHeight="1" x14ac:dyDescent="0.35">
      <c r="B1733" s="1" t="s">
        <v>42</v>
      </c>
      <c r="C1733" s="1" t="s">
        <v>50</v>
      </c>
      <c r="D1733" s="1" t="s">
        <v>128</v>
      </c>
      <c r="E1733" s="3">
        <v>1925</v>
      </c>
      <c r="F1733" s="11">
        <v>4.3</v>
      </c>
      <c r="G1733" s="12">
        <v>48</v>
      </c>
      <c r="H1733" s="5">
        <v>532</v>
      </c>
      <c r="I1733" s="1" t="s">
        <v>43</v>
      </c>
      <c r="J1733" s="3">
        <v>4</v>
      </c>
      <c r="K1733" s="3">
        <v>3</v>
      </c>
    </row>
    <row r="1734" spans="2:11" ht="20.5" customHeight="1" x14ac:dyDescent="0.35">
      <c r="B1734" s="1" t="s">
        <v>42</v>
      </c>
      <c r="C1734" s="1" t="s">
        <v>40</v>
      </c>
      <c r="D1734" s="1" t="s">
        <v>41</v>
      </c>
      <c r="E1734" s="3">
        <v>2016</v>
      </c>
      <c r="F1734" s="11">
        <v>4.8</v>
      </c>
      <c r="G1734" s="12">
        <v>40</v>
      </c>
      <c r="H1734" s="5">
        <v>544.5</v>
      </c>
      <c r="I1734" s="1" t="s">
        <v>43</v>
      </c>
      <c r="J1734" s="3">
        <v>4</v>
      </c>
      <c r="K1734" s="3">
        <v>3</v>
      </c>
    </row>
    <row r="1735" spans="2:11" ht="20.5" customHeight="1" x14ac:dyDescent="0.35">
      <c r="B1735" s="1" t="s">
        <v>42</v>
      </c>
      <c r="C1735" s="1" t="s">
        <v>50</v>
      </c>
      <c r="D1735" s="1" t="s">
        <v>128</v>
      </c>
      <c r="E1735" s="3">
        <v>1942</v>
      </c>
      <c r="F1735" s="11">
        <v>4.7</v>
      </c>
      <c r="G1735" s="12">
        <v>27</v>
      </c>
      <c r="H1735" s="5">
        <v>680</v>
      </c>
      <c r="I1735" s="1" t="s">
        <v>43</v>
      </c>
      <c r="J1735" s="3">
        <v>4</v>
      </c>
      <c r="K1735" s="3">
        <v>3</v>
      </c>
    </row>
    <row r="1736" spans="2:11" ht="20.5" customHeight="1" x14ac:dyDescent="0.35">
      <c r="B1736" s="1" t="s">
        <v>42</v>
      </c>
      <c r="C1736" s="1" t="s">
        <v>50</v>
      </c>
      <c r="D1736" s="1" t="s">
        <v>51</v>
      </c>
      <c r="E1736" s="3">
        <v>1986</v>
      </c>
      <c r="F1736" s="11">
        <v>4.7</v>
      </c>
      <c r="G1736" s="12">
        <v>425</v>
      </c>
      <c r="H1736" s="5">
        <v>795</v>
      </c>
      <c r="I1736" s="1" t="s">
        <v>52</v>
      </c>
      <c r="J1736" s="3">
        <v>3</v>
      </c>
      <c r="K1736" s="3">
        <v>3</v>
      </c>
    </row>
    <row r="1737" spans="2:11" ht="20.5" customHeight="1" x14ac:dyDescent="0.35">
      <c r="B1737" s="1" t="s">
        <v>42</v>
      </c>
      <c r="C1737" s="1" t="s">
        <v>50</v>
      </c>
      <c r="D1737" s="1" t="s">
        <v>128</v>
      </c>
      <c r="E1737" s="3">
        <v>1959</v>
      </c>
      <c r="F1737" s="11">
        <v>4.4000000000000004</v>
      </c>
      <c r="G1737" s="12">
        <v>80</v>
      </c>
      <c r="H1737" s="5">
        <v>940</v>
      </c>
      <c r="I1737" s="1" t="s">
        <v>43</v>
      </c>
      <c r="J1737" s="3">
        <v>4</v>
      </c>
      <c r="K1737" s="3">
        <v>3</v>
      </c>
    </row>
    <row r="1738" spans="2:11" ht="20.5" customHeight="1" x14ac:dyDescent="0.35">
      <c r="B1738" s="1" t="s">
        <v>42</v>
      </c>
      <c r="C1738" s="1" t="s">
        <v>64</v>
      </c>
      <c r="D1738" s="1" t="s">
        <v>65</v>
      </c>
      <c r="E1738" s="3">
        <v>2005</v>
      </c>
      <c r="F1738" s="11">
        <v>4.7</v>
      </c>
      <c r="G1738" s="12">
        <v>112</v>
      </c>
      <c r="H1738" s="5">
        <v>1150</v>
      </c>
      <c r="I1738" s="1" t="s">
        <v>43</v>
      </c>
      <c r="J1738" s="3">
        <v>4</v>
      </c>
      <c r="K1738" s="3">
        <v>3</v>
      </c>
    </row>
    <row r="1739" spans="2:11" ht="20.5" customHeight="1" x14ac:dyDescent="0.35">
      <c r="B1739" s="1" t="s">
        <v>236</v>
      </c>
      <c r="C1739" s="1" t="s">
        <v>699</v>
      </c>
      <c r="D1739" s="1" t="s">
        <v>1047</v>
      </c>
      <c r="E1739" s="3">
        <v>2014</v>
      </c>
      <c r="F1739" s="11">
        <v>4.3</v>
      </c>
      <c r="G1739" s="12">
        <v>81</v>
      </c>
      <c r="H1739" s="5">
        <v>31.13</v>
      </c>
      <c r="I1739" s="1" t="s">
        <v>43</v>
      </c>
      <c r="J1739" s="3" t="s">
        <v>85</v>
      </c>
      <c r="K1739" s="3" t="s">
        <v>85</v>
      </c>
    </row>
    <row r="1740" spans="2:11" ht="20.5" customHeight="1" x14ac:dyDescent="0.35">
      <c r="B1740" s="1" t="s">
        <v>236</v>
      </c>
      <c r="C1740" s="1" t="s">
        <v>235</v>
      </c>
      <c r="D1740" s="1" t="s">
        <v>1</v>
      </c>
      <c r="E1740" s="3">
        <v>2018</v>
      </c>
      <c r="F1740" s="11">
        <v>4.3</v>
      </c>
      <c r="G1740" s="12">
        <v>145</v>
      </c>
      <c r="H1740" s="5">
        <v>39.9</v>
      </c>
      <c r="I1740" s="1" t="s">
        <v>43</v>
      </c>
      <c r="J1740" s="3">
        <v>4</v>
      </c>
      <c r="K1740" s="3">
        <v>3</v>
      </c>
    </row>
    <row r="1741" spans="2:11" ht="20.5" customHeight="1" x14ac:dyDescent="0.35">
      <c r="B1741" s="1" t="s">
        <v>236</v>
      </c>
      <c r="C1741" s="1" t="s">
        <v>235</v>
      </c>
      <c r="D1741" s="1" t="s">
        <v>1</v>
      </c>
      <c r="E1741" s="3">
        <v>2019</v>
      </c>
      <c r="F1741" s="11">
        <v>4.5999999999999996</v>
      </c>
      <c r="G1741" s="12">
        <v>38</v>
      </c>
      <c r="H1741" s="5">
        <v>40.5</v>
      </c>
      <c r="I1741" s="1" t="s">
        <v>43</v>
      </c>
      <c r="J1741" s="3">
        <v>4</v>
      </c>
      <c r="K1741" s="3">
        <v>3</v>
      </c>
    </row>
    <row r="1742" spans="2:11" ht="20.5" customHeight="1" x14ac:dyDescent="0.35">
      <c r="B1742" s="1" t="s">
        <v>236</v>
      </c>
      <c r="C1742" s="1" t="s">
        <v>101</v>
      </c>
      <c r="D1742" s="1" t="s">
        <v>724</v>
      </c>
      <c r="E1742" s="3">
        <v>2017</v>
      </c>
      <c r="F1742" s="11">
        <v>4.4000000000000004</v>
      </c>
      <c r="G1742" s="12">
        <v>47</v>
      </c>
      <c r="H1742" s="5">
        <v>42.9</v>
      </c>
      <c r="I1742" s="1" t="s">
        <v>43</v>
      </c>
      <c r="J1742" s="3">
        <v>4</v>
      </c>
      <c r="K1742" s="3">
        <v>3</v>
      </c>
    </row>
    <row r="1743" spans="2:11" ht="20.5" customHeight="1" x14ac:dyDescent="0.35">
      <c r="B1743" s="1" t="s">
        <v>236</v>
      </c>
      <c r="C1743" s="1" t="s">
        <v>699</v>
      </c>
      <c r="D1743" s="1" t="s">
        <v>700</v>
      </c>
      <c r="E1743" s="3">
        <v>2011</v>
      </c>
      <c r="F1743" s="11">
        <v>4.4000000000000004</v>
      </c>
      <c r="G1743" s="12">
        <v>55</v>
      </c>
      <c r="H1743" s="5">
        <v>44.9</v>
      </c>
      <c r="I1743" s="1" t="s">
        <v>43</v>
      </c>
      <c r="J1743" s="3">
        <v>4</v>
      </c>
      <c r="K1743" s="3">
        <v>3</v>
      </c>
    </row>
    <row r="1744" spans="2:11" ht="20.5" customHeight="1" x14ac:dyDescent="0.35">
      <c r="B1744" s="1" t="s">
        <v>236</v>
      </c>
      <c r="C1744" s="1" t="s">
        <v>699</v>
      </c>
      <c r="D1744" s="1" t="s">
        <v>700</v>
      </c>
      <c r="E1744" s="3">
        <v>2010</v>
      </c>
      <c r="F1744" s="11">
        <v>4.3</v>
      </c>
      <c r="G1744" s="12">
        <v>117</v>
      </c>
      <c r="H1744" s="5">
        <v>54.52</v>
      </c>
      <c r="I1744" s="1" t="s">
        <v>43</v>
      </c>
      <c r="J1744" s="3">
        <v>4</v>
      </c>
      <c r="K1744" s="3">
        <v>3</v>
      </c>
    </row>
    <row r="1745" spans="2:11" ht="20.5" customHeight="1" x14ac:dyDescent="0.35">
      <c r="B1745" s="1" t="s">
        <v>236</v>
      </c>
      <c r="C1745" s="1" t="s">
        <v>101</v>
      </c>
      <c r="D1745" s="1" t="s">
        <v>453</v>
      </c>
      <c r="E1745" s="3">
        <v>2017</v>
      </c>
      <c r="F1745" s="11">
        <v>4.5</v>
      </c>
      <c r="G1745" s="12">
        <v>29</v>
      </c>
      <c r="H1745" s="5">
        <v>56.5</v>
      </c>
      <c r="I1745" s="1" t="s">
        <v>43</v>
      </c>
      <c r="J1745" s="3">
        <v>4</v>
      </c>
      <c r="K1745" s="3">
        <v>3</v>
      </c>
    </row>
    <row r="1746" spans="2:11" ht="20.5" customHeight="1" x14ac:dyDescent="0.35">
      <c r="B1746" s="1" t="s">
        <v>124</v>
      </c>
      <c r="C1746" s="1" t="s">
        <v>304</v>
      </c>
      <c r="D1746" s="1" t="s">
        <v>549</v>
      </c>
      <c r="E1746" s="3">
        <v>2011</v>
      </c>
      <c r="F1746" s="11">
        <v>4.4000000000000004</v>
      </c>
      <c r="G1746" s="12">
        <v>206</v>
      </c>
      <c r="H1746" s="5">
        <v>49.95</v>
      </c>
      <c r="I1746" s="1" t="s">
        <v>85</v>
      </c>
      <c r="J1746" s="3" t="s">
        <v>85</v>
      </c>
      <c r="K1746" s="3" t="s">
        <v>85</v>
      </c>
    </row>
    <row r="1747" spans="2:11" ht="20.5" customHeight="1" x14ac:dyDescent="0.35">
      <c r="B1747" s="1" t="s">
        <v>124</v>
      </c>
      <c r="C1747" s="1" t="s">
        <v>912</v>
      </c>
      <c r="D1747" s="1" t="s">
        <v>187</v>
      </c>
      <c r="E1747" s="3">
        <v>2014</v>
      </c>
      <c r="F1747" s="11">
        <v>4.3</v>
      </c>
      <c r="G1747" s="12">
        <v>35</v>
      </c>
      <c r="H1747" s="5">
        <v>10.199999999999999</v>
      </c>
      <c r="I1747" s="1" t="s">
        <v>43</v>
      </c>
      <c r="J1747" s="3">
        <v>4</v>
      </c>
      <c r="K1747" s="3">
        <v>3</v>
      </c>
    </row>
    <row r="1748" spans="2:11" ht="20.5" customHeight="1" x14ac:dyDescent="0.35">
      <c r="B1748" s="1" t="s">
        <v>124</v>
      </c>
      <c r="C1748" s="1" t="s">
        <v>912</v>
      </c>
      <c r="D1748" s="1" t="s">
        <v>913</v>
      </c>
      <c r="E1748" s="3">
        <v>2010</v>
      </c>
      <c r="F1748" s="11">
        <v>4.3</v>
      </c>
      <c r="G1748" s="12">
        <v>241</v>
      </c>
      <c r="H1748" s="5">
        <v>19.899999999999999</v>
      </c>
      <c r="I1748" s="1" t="s">
        <v>43</v>
      </c>
      <c r="J1748" s="3">
        <v>4</v>
      </c>
      <c r="K1748" s="3">
        <v>3</v>
      </c>
    </row>
    <row r="1749" spans="2:11" ht="20.5" customHeight="1" x14ac:dyDescent="0.35">
      <c r="B1749" s="1" t="s">
        <v>124</v>
      </c>
      <c r="C1749" s="1" t="s">
        <v>736</v>
      </c>
      <c r="D1749" s="1" t="s">
        <v>737</v>
      </c>
      <c r="E1749" s="3">
        <v>2018</v>
      </c>
      <c r="F1749" s="11">
        <v>4.4000000000000004</v>
      </c>
      <c r="G1749" s="12">
        <v>43</v>
      </c>
      <c r="H1749" s="5">
        <v>19.95</v>
      </c>
      <c r="I1749" s="1" t="s">
        <v>43</v>
      </c>
      <c r="J1749" s="3">
        <v>4</v>
      </c>
      <c r="K1749" s="3">
        <v>3</v>
      </c>
    </row>
    <row r="1750" spans="2:11" ht="20.5" customHeight="1" x14ac:dyDescent="0.35">
      <c r="B1750" s="1" t="s">
        <v>124</v>
      </c>
      <c r="C1750" s="1" t="s">
        <v>304</v>
      </c>
      <c r="D1750" s="1" t="s">
        <v>1297</v>
      </c>
      <c r="E1750" s="3">
        <v>2007</v>
      </c>
      <c r="F1750" s="11">
        <v>4.2</v>
      </c>
      <c r="G1750" s="12">
        <v>2820</v>
      </c>
      <c r="H1750" s="5">
        <v>20.95</v>
      </c>
      <c r="I1750" s="1" t="s">
        <v>43</v>
      </c>
      <c r="J1750" s="3">
        <v>4</v>
      </c>
      <c r="K1750" s="3">
        <v>3</v>
      </c>
    </row>
    <row r="1751" spans="2:11" ht="20.5" customHeight="1" x14ac:dyDescent="0.35">
      <c r="B1751" s="1" t="s">
        <v>124</v>
      </c>
      <c r="C1751" s="1" t="s">
        <v>304</v>
      </c>
      <c r="D1751" s="1" t="s">
        <v>1297</v>
      </c>
      <c r="E1751" s="3">
        <v>2008</v>
      </c>
      <c r="F1751" s="11">
        <v>4.2</v>
      </c>
      <c r="G1751" s="12">
        <v>2901</v>
      </c>
      <c r="H1751" s="5">
        <v>22.58</v>
      </c>
      <c r="I1751" s="1" t="s">
        <v>43</v>
      </c>
      <c r="J1751" s="3">
        <v>4</v>
      </c>
      <c r="K1751" s="3">
        <v>3</v>
      </c>
    </row>
    <row r="1752" spans="2:11" ht="20.5" customHeight="1" x14ac:dyDescent="0.35">
      <c r="B1752" s="1" t="s">
        <v>124</v>
      </c>
      <c r="C1752" s="1" t="s">
        <v>304</v>
      </c>
      <c r="D1752" s="1" t="s">
        <v>1297</v>
      </c>
      <c r="E1752" s="3">
        <v>2009</v>
      </c>
      <c r="F1752" s="11">
        <v>4.2</v>
      </c>
      <c r="G1752" s="12">
        <v>1611</v>
      </c>
      <c r="H1752" s="5">
        <v>23.52</v>
      </c>
      <c r="I1752" s="1" t="s">
        <v>43</v>
      </c>
      <c r="J1752" s="3">
        <v>4</v>
      </c>
      <c r="K1752" s="3">
        <v>3</v>
      </c>
    </row>
    <row r="1753" spans="2:11" ht="20.5" customHeight="1" x14ac:dyDescent="0.35">
      <c r="B1753" s="1" t="s">
        <v>124</v>
      </c>
      <c r="C1753" s="1" t="s">
        <v>304</v>
      </c>
      <c r="D1753" s="1" t="s">
        <v>1311</v>
      </c>
      <c r="E1753" s="3">
        <v>2005</v>
      </c>
      <c r="F1753" s="11">
        <v>4.2</v>
      </c>
      <c r="G1753" s="12">
        <v>1043</v>
      </c>
      <c r="H1753" s="5">
        <v>26.9</v>
      </c>
      <c r="I1753" s="1" t="s">
        <v>52</v>
      </c>
      <c r="J1753" s="3">
        <v>3</v>
      </c>
      <c r="K1753" s="3">
        <v>3</v>
      </c>
    </row>
    <row r="1754" spans="2:11" ht="20.5" customHeight="1" x14ac:dyDescent="0.35">
      <c r="B1754" s="1" t="s">
        <v>124</v>
      </c>
      <c r="C1754" s="1" t="s">
        <v>917</v>
      </c>
      <c r="D1754" s="1" t="s">
        <v>918</v>
      </c>
      <c r="E1754" s="3">
        <v>2014</v>
      </c>
      <c r="F1754" s="11">
        <v>4.3</v>
      </c>
      <c r="G1754" s="12">
        <v>227</v>
      </c>
      <c r="H1754" s="5">
        <v>28.5</v>
      </c>
      <c r="I1754" s="1" t="s">
        <v>43</v>
      </c>
      <c r="J1754" s="3">
        <v>4</v>
      </c>
      <c r="K1754" s="3">
        <v>3</v>
      </c>
    </row>
    <row r="1755" spans="2:11" ht="29" x14ac:dyDescent="0.35">
      <c r="B1755" s="1" t="s">
        <v>124</v>
      </c>
      <c r="C1755" s="1" t="s">
        <v>736</v>
      </c>
      <c r="D1755" s="1" t="s">
        <v>744</v>
      </c>
      <c r="E1755" s="3">
        <v>2017</v>
      </c>
      <c r="F1755" s="11">
        <v>4.4000000000000004</v>
      </c>
      <c r="G1755" s="12">
        <v>41</v>
      </c>
      <c r="H1755" s="5">
        <v>33.549999999999997</v>
      </c>
      <c r="I1755" s="1" t="s">
        <v>43</v>
      </c>
      <c r="J1755" s="3">
        <v>4</v>
      </c>
      <c r="K1755" s="3">
        <v>3</v>
      </c>
    </row>
    <row r="1756" spans="2:11" ht="20.5" customHeight="1" x14ac:dyDescent="0.35">
      <c r="B1756" s="1" t="s">
        <v>124</v>
      </c>
      <c r="C1756" s="1" t="s">
        <v>122</v>
      </c>
      <c r="D1756" s="1" t="s">
        <v>123</v>
      </c>
      <c r="E1756" s="3">
        <v>2017</v>
      </c>
      <c r="F1756" s="11">
        <v>4.5</v>
      </c>
      <c r="G1756" s="12">
        <v>69</v>
      </c>
      <c r="H1756" s="5">
        <v>38.9</v>
      </c>
      <c r="I1756" s="1" t="s">
        <v>43</v>
      </c>
      <c r="J1756" s="3">
        <v>4</v>
      </c>
      <c r="K1756" s="3">
        <v>3</v>
      </c>
    </row>
    <row r="1757" spans="2:11" ht="20.5" customHeight="1" x14ac:dyDescent="0.35">
      <c r="B1757" s="1" t="s">
        <v>124</v>
      </c>
      <c r="C1757" s="1" t="s">
        <v>122</v>
      </c>
      <c r="D1757" s="1" t="s">
        <v>123</v>
      </c>
      <c r="E1757" s="3">
        <v>2018</v>
      </c>
      <c r="F1757" s="11">
        <v>4.7</v>
      </c>
      <c r="G1757" s="12">
        <v>29</v>
      </c>
      <c r="H1757" s="5">
        <v>46</v>
      </c>
      <c r="I1757" s="1" t="s">
        <v>43</v>
      </c>
      <c r="J1757" s="3">
        <v>4</v>
      </c>
      <c r="K1757" s="3">
        <v>3</v>
      </c>
    </row>
    <row r="1758" spans="2:11" ht="20.5" customHeight="1" x14ac:dyDescent="0.35">
      <c r="B1758" s="1" t="s">
        <v>124</v>
      </c>
      <c r="C1758" s="1" t="s">
        <v>304</v>
      </c>
      <c r="D1758" s="1" t="s">
        <v>375</v>
      </c>
      <c r="E1758" s="3">
        <v>1981</v>
      </c>
      <c r="F1758" s="11">
        <v>4.5</v>
      </c>
      <c r="G1758" s="12">
        <v>78</v>
      </c>
      <c r="H1758" s="5">
        <v>274.95</v>
      </c>
      <c r="I1758" s="1" t="s">
        <v>52</v>
      </c>
      <c r="J1758" s="3">
        <v>3</v>
      </c>
      <c r="K1758" s="3">
        <v>3</v>
      </c>
    </row>
    <row r="1759" spans="2:11" ht="14.5" x14ac:dyDescent="0.35">
      <c r="B1759" s="1" t="s">
        <v>124</v>
      </c>
      <c r="C1759" s="1" t="s">
        <v>712</v>
      </c>
      <c r="D1759" s="1" t="s">
        <v>713</v>
      </c>
      <c r="E1759" s="3">
        <v>1922</v>
      </c>
      <c r="F1759" s="11">
        <v>4.4000000000000004</v>
      </c>
      <c r="G1759" s="12">
        <v>51</v>
      </c>
      <c r="H1759" s="5">
        <v>280</v>
      </c>
      <c r="I1759" s="1" t="s">
        <v>43</v>
      </c>
      <c r="J1759" s="3">
        <v>4</v>
      </c>
      <c r="K1759" s="3">
        <v>3</v>
      </c>
    </row>
    <row r="1760" spans="2:11" ht="20.5" customHeight="1" x14ac:dyDescent="0.35">
      <c r="B1760" s="1" t="s">
        <v>282</v>
      </c>
      <c r="C1760" s="1" t="s">
        <v>442</v>
      </c>
      <c r="D1760" s="1" t="s">
        <v>463</v>
      </c>
      <c r="E1760" s="3">
        <v>2021</v>
      </c>
      <c r="F1760" s="11">
        <v>4.3</v>
      </c>
      <c r="G1760" s="12">
        <v>83</v>
      </c>
      <c r="H1760" s="5">
        <v>8.9</v>
      </c>
      <c r="I1760" s="1" t="s">
        <v>463</v>
      </c>
      <c r="J1760" s="3" t="s">
        <v>85</v>
      </c>
      <c r="K1760" s="3" t="s">
        <v>85</v>
      </c>
    </row>
    <row r="1761" spans="2:11" ht="20.5" customHeight="1" x14ac:dyDescent="0.35">
      <c r="B1761" s="1" t="s">
        <v>282</v>
      </c>
      <c r="C1761" s="1" t="s">
        <v>1233</v>
      </c>
      <c r="D1761" s="1" t="s">
        <v>1234</v>
      </c>
      <c r="E1761" s="3">
        <v>2021</v>
      </c>
      <c r="F1761" s="11">
        <v>4.3</v>
      </c>
      <c r="G1761" s="12">
        <v>32</v>
      </c>
      <c r="H1761" s="5">
        <v>6.26</v>
      </c>
      <c r="I1761" s="1" t="s">
        <v>165</v>
      </c>
      <c r="J1761" s="3">
        <v>3</v>
      </c>
      <c r="K1761" s="3">
        <v>3</v>
      </c>
    </row>
    <row r="1762" spans="2:11" ht="20.5" customHeight="1" x14ac:dyDescent="0.35">
      <c r="B1762" s="1" t="s">
        <v>282</v>
      </c>
      <c r="C1762" s="1" t="s">
        <v>377</v>
      </c>
      <c r="D1762" s="1" t="s">
        <v>413</v>
      </c>
      <c r="E1762" s="3">
        <v>2019</v>
      </c>
      <c r="F1762" s="11">
        <v>4.5</v>
      </c>
      <c r="G1762" s="12">
        <v>49</v>
      </c>
      <c r="H1762" s="5">
        <v>9.9</v>
      </c>
      <c r="I1762" s="1" t="s">
        <v>165</v>
      </c>
      <c r="J1762" s="3">
        <v>3</v>
      </c>
      <c r="K1762" s="3">
        <v>3</v>
      </c>
    </row>
    <row r="1763" spans="2:11" ht="20.5" customHeight="1" x14ac:dyDescent="0.35">
      <c r="B1763" s="1" t="s">
        <v>282</v>
      </c>
      <c r="C1763" s="1" t="s">
        <v>1228</v>
      </c>
      <c r="D1763" s="1" t="s">
        <v>1229</v>
      </c>
      <c r="E1763" s="3">
        <v>2018</v>
      </c>
      <c r="F1763" s="11">
        <v>4.3</v>
      </c>
      <c r="G1763" s="12">
        <v>31</v>
      </c>
      <c r="H1763" s="5">
        <v>12</v>
      </c>
      <c r="I1763" s="1" t="s">
        <v>165</v>
      </c>
      <c r="J1763" s="3">
        <v>3</v>
      </c>
      <c r="K1763" s="3">
        <v>3</v>
      </c>
    </row>
    <row r="1764" spans="2:11" ht="20.5" customHeight="1" x14ac:dyDescent="0.35">
      <c r="B1764" s="1" t="s">
        <v>282</v>
      </c>
      <c r="C1764" s="1" t="s">
        <v>461</v>
      </c>
      <c r="D1764" s="1" t="s">
        <v>462</v>
      </c>
      <c r="E1764" s="3">
        <v>2021</v>
      </c>
      <c r="F1764" s="11">
        <v>4.5</v>
      </c>
      <c r="G1764" s="12">
        <v>27</v>
      </c>
      <c r="H1764" s="5">
        <v>13.45</v>
      </c>
      <c r="I1764" s="1" t="s">
        <v>463</v>
      </c>
      <c r="J1764" s="3">
        <v>3</v>
      </c>
      <c r="K1764" s="3">
        <v>3</v>
      </c>
    </row>
    <row r="1765" spans="2:11" ht="20.5" customHeight="1" x14ac:dyDescent="0.35">
      <c r="B1765" s="1" t="s">
        <v>282</v>
      </c>
      <c r="C1765" s="1" t="s">
        <v>442</v>
      </c>
      <c r="D1765" s="1" t="s">
        <v>1112</v>
      </c>
      <c r="E1765" s="3">
        <v>2020</v>
      </c>
      <c r="F1765" s="11">
        <v>4.3</v>
      </c>
      <c r="G1765" s="12">
        <v>53</v>
      </c>
      <c r="H1765" s="5">
        <v>14.5</v>
      </c>
      <c r="I1765" s="1" t="s">
        <v>165</v>
      </c>
      <c r="J1765" s="3">
        <v>3</v>
      </c>
      <c r="K1765" s="3">
        <v>3</v>
      </c>
    </row>
    <row r="1766" spans="2:11" ht="20.5" customHeight="1" x14ac:dyDescent="0.35">
      <c r="B1766" s="1" t="s">
        <v>282</v>
      </c>
      <c r="C1766" s="1" t="s">
        <v>34</v>
      </c>
      <c r="D1766" s="1" t="s">
        <v>1281</v>
      </c>
      <c r="E1766" s="3">
        <v>2020</v>
      </c>
      <c r="F1766" s="11">
        <v>4.3</v>
      </c>
      <c r="G1766" s="12">
        <v>25</v>
      </c>
      <c r="H1766" s="5">
        <v>16.899999999999999</v>
      </c>
      <c r="I1766" s="1" t="s">
        <v>165</v>
      </c>
      <c r="J1766" s="3">
        <v>3</v>
      </c>
      <c r="K1766" s="3">
        <v>3</v>
      </c>
    </row>
    <row r="1767" spans="2:11" ht="20.5" customHeight="1" x14ac:dyDescent="0.35">
      <c r="B1767" s="1" t="s">
        <v>282</v>
      </c>
      <c r="C1767" s="1" t="s">
        <v>558</v>
      </c>
      <c r="D1767" s="1" t="s">
        <v>559</v>
      </c>
      <c r="E1767" s="3">
        <v>2020</v>
      </c>
      <c r="F1767" s="11">
        <v>4.4000000000000004</v>
      </c>
      <c r="G1767" s="12">
        <v>168</v>
      </c>
      <c r="H1767" s="5">
        <v>17.489999999999998</v>
      </c>
      <c r="I1767" s="1" t="s">
        <v>165</v>
      </c>
      <c r="J1767" s="3">
        <v>3</v>
      </c>
      <c r="K1767" s="3">
        <v>3</v>
      </c>
    </row>
    <row r="1768" spans="2:11" ht="20.5" customHeight="1" x14ac:dyDescent="0.35">
      <c r="B1768" s="1" t="s">
        <v>282</v>
      </c>
      <c r="C1768" s="1" t="s">
        <v>1248</v>
      </c>
      <c r="D1768" s="1" t="s">
        <v>1249</v>
      </c>
      <c r="E1768" s="3">
        <v>2018</v>
      </c>
      <c r="F1768" s="11">
        <v>4.3</v>
      </c>
      <c r="G1768" s="12">
        <v>29</v>
      </c>
      <c r="H1768" s="5">
        <v>19.03</v>
      </c>
      <c r="I1768" s="1" t="s">
        <v>165</v>
      </c>
      <c r="J1768" s="3">
        <v>3</v>
      </c>
      <c r="K1768" s="3">
        <v>3</v>
      </c>
    </row>
    <row r="1769" spans="2:11" ht="20.5" customHeight="1" x14ac:dyDescent="0.35">
      <c r="B1769" s="1" t="s">
        <v>282</v>
      </c>
      <c r="C1769" s="1" t="s">
        <v>939</v>
      </c>
      <c r="D1769" s="1" t="s">
        <v>1141</v>
      </c>
      <c r="E1769" s="3">
        <v>2018</v>
      </c>
      <c r="F1769" s="11">
        <v>4.3</v>
      </c>
      <c r="G1769" s="12">
        <v>45</v>
      </c>
      <c r="H1769" s="5">
        <v>27.25</v>
      </c>
      <c r="I1769" s="1" t="s">
        <v>165</v>
      </c>
      <c r="J1769" s="3">
        <v>3</v>
      </c>
      <c r="K1769" s="3">
        <v>3</v>
      </c>
    </row>
    <row r="1770" spans="2:11" ht="20.5" customHeight="1" x14ac:dyDescent="0.35">
      <c r="B1770" s="1" t="s">
        <v>282</v>
      </c>
      <c r="C1770" s="1" t="s">
        <v>442</v>
      </c>
      <c r="D1770" s="1" t="s">
        <v>443</v>
      </c>
      <c r="E1770" s="3">
        <v>2016</v>
      </c>
      <c r="F1770" s="11">
        <v>4.3</v>
      </c>
      <c r="G1770" s="12">
        <v>60</v>
      </c>
      <c r="H1770" s="5">
        <v>29.4</v>
      </c>
      <c r="I1770" s="1" t="s">
        <v>165</v>
      </c>
      <c r="J1770" s="3">
        <v>3</v>
      </c>
      <c r="K1770" s="3">
        <v>3</v>
      </c>
    </row>
    <row r="1771" spans="2:11" ht="20.5" customHeight="1" x14ac:dyDescent="0.35">
      <c r="B1771" s="1" t="s">
        <v>282</v>
      </c>
      <c r="C1771" s="1" t="s">
        <v>280</v>
      </c>
      <c r="D1771" s="1" t="s">
        <v>281</v>
      </c>
      <c r="E1771" s="3">
        <v>2015</v>
      </c>
      <c r="F1771" s="11">
        <v>4.3</v>
      </c>
      <c r="G1771" s="12">
        <v>1230</v>
      </c>
      <c r="H1771" s="5">
        <v>32.700000000000003</v>
      </c>
      <c r="I1771" s="1" t="s">
        <v>165</v>
      </c>
      <c r="J1771" s="3">
        <v>3</v>
      </c>
      <c r="K1771" s="3">
        <v>3</v>
      </c>
    </row>
    <row r="1772" spans="2:11" ht="20.5" customHeight="1" x14ac:dyDescent="0.35">
      <c r="B1772" s="1" t="s">
        <v>282</v>
      </c>
      <c r="C1772" s="1" t="s">
        <v>280</v>
      </c>
      <c r="D1772" s="1" t="s">
        <v>281</v>
      </c>
      <c r="E1772" s="3">
        <v>2018</v>
      </c>
      <c r="F1772" s="11">
        <v>4.5</v>
      </c>
      <c r="G1772" s="12">
        <v>1192</v>
      </c>
      <c r="H1772" s="5">
        <v>32.85</v>
      </c>
      <c r="I1772" s="1" t="s">
        <v>165</v>
      </c>
      <c r="J1772" s="3">
        <v>3</v>
      </c>
      <c r="K1772" s="3">
        <v>3</v>
      </c>
    </row>
    <row r="1773" spans="2:11" ht="20.5" customHeight="1" x14ac:dyDescent="0.35">
      <c r="B1773" s="1" t="s">
        <v>282</v>
      </c>
      <c r="C1773" s="1" t="s">
        <v>442</v>
      </c>
      <c r="D1773" s="1" t="s">
        <v>443</v>
      </c>
      <c r="E1773" s="3">
        <v>2018</v>
      </c>
      <c r="F1773" s="11">
        <v>4.5</v>
      </c>
      <c r="G1773" s="12">
        <v>32</v>
      </c>
      <c r="H1773" s="5">
        <v>34.5</v>
      </c>
      <c r="I1773" s="1" t="s">
        <v>165</v>
      </c>
      <c r="J1773" s="3">
        <v>3</v>
      </c>
      <c r="K1773" s="3">
        <v>3</v>
      </c>
    </row>
    <row r="1774" spans="2:11" ht="20.5" customHeight="1" x14ac:dyDescent="0.35">
      <c r="B1774" s="1" t="s">
        <v>282</v>
      </c>
      <c r="C1774" s="1" t="s">
        <v>280</v>
      </c>
      <c r="D1774" s="1" t="s">
        <v>281</v>
      </c>
      <c r="E1774" s="3">
        <v>2019</v>
      </c>
      <c r="F1774" s="11">
        <v>4.5</v>
      </c>
      <c r="G1774" s="12">
        <v>961</v>
      </c>
      <c r="H1774" s="5">
        <v>37.700000000000003</v>
      </c>
      <c r="I1774" s="1" t="s">
        <v>165</v>
      </c>
      <c r="J1774" s="3">
        <v>3</v>
      </c>
      <c r="K1774" s="3">
        <v>3</v>
      </c>
    </row>
    <row r="1775" spans="2:11" ht="14.5" x14ac:dyDescent="0.35">
      <c r="B1775" s="1" t="s">
        <v>282</v>
      </c>
      <c r="C1775" s="1" t="s">
        <v>280</v>
      </c>
      <c r="D1775" s="1" t="s">
        <v>281</v>
      </c>
      <c r="E1775" s="3">
        <v>2020</v>
      </c>
      <c r="F1775" s="11">
        <v>4.5</v>
      </c>
      <c r="G1775" s="12">
        <v>184</v>
      </c>
      <c r="H1775" s="5">
        <v>38.9</v>
      </c>
      <c r="I1775" s="1" t="s">
        <v>165</v>
      </c>
      <c r="J1775" s="3">
        <v>3</v>
      </c>
      <c r="K1775" s="3">
        <v>3</v>
      </c>
    </row>
    <row r="1776" spans="2:11" ht="14.5" x14ac:dyDescent="0.35">
      <c r="B1776" s="1" t="s">
        <v>257</v>
      </c>
      <c r="C1776" s="1" t="s">
        <v>255</v>
      </c>
      <c r="D1776" s="1" t="s">
        <v>526</v>
      </c>
      <c r="E1776" s="3">
        <v>2014</v>
      </c>
      <c r="F1776" s="11">
        <v>4.3</v>
      </c>
      <c r="G1776" s="12">
        <v>190</v>
      </c>
      <c r="H1776" s="5">
        <v>123.82</v>
      </c>
      <c r="I1776" s="1" t="s">
        <v>85</v>
      </c>
      <c r="J1776" s="3" t="s">
        <v>85</v>
      </c>
      <c r="K1776" s="3" t="s">
        <v>85</v>
      </c>
    </row>
    <row r="1777" spans="2:11" ht="20.5" customHeight="1" x14ac:dyDescent="0.35">
      <c r="B1777" s="1" t="s">
        <v>257</v>
      </c>
      <c r="C1777" s="1" t="s">
        <v>255</v>
      </c>
      <c r="D1777" s="1" t="s">
        <v>526</v>
      </c>
      <c r="E1777" s="3">
        <v>2016</v>
      </c>
      <c r="F1777" s="11">
        <v>4.3</v>
      </c>
      <c r="G1777" s="12">
        <v>327</v>
      </c>
      <c r="H1777" s="5">
        <v>36.950000000000003</v>
      </c>
      <c r="I1777" s="1" t="s">
        <v>85</v>
      </c>
      <c r="J1777" s="3" t="s">
        <v>85</v>
      </c>
      <c r="K1777" s="3" t="s">
        <v>85</v>
      </c>
    </row>
    <row r="1778" spans="2:11" ht="20.5" customHeight="1" x14ac:dyDescent="0.35">
      <c r="B1778" s="1" t="s">
        <v>257</v>
      </c>
      <c r="C1778" s="1" t="s">
        <v>255</v>
      </c>
      <c r="D1778" s="1" t="s">
        <v>526</v>
      </c>
      <c r="E1778" s="3">
        <v>2018</v>
      </c>
      <c r="F1778" s="11">
        <v>4.3</v>
      </c>
      <c r="G1778" s="12">
        <v>309</v>
      </c>
      <c r="H1778" s="5">
        <v>34.1</v>
      </c>
      <c r="I1778" s="1" t="s">
        <v>85</v>
      </c>
      <c r="J1778" s="3" t="s">
        <v>85</v>
      </c>
      <c r="K1778" s="3" t="s">
        <v>85</v>
      </c>
    </row>
    <row r="1779" spans="2:11" ht="20.5" customHeight="1" x14ac:dyDescent="0.35">
      <c r="B1779" s="1" t="s">
        <v>257</v>
      </c>
      <c r="C1779" s="1" t="s">
        <v>255</v>
      </c>
      <c r="D1779" s="1" t="s">
        <v>526</v>
      </c>
      <c r="E1779" s="3">
        <v>2020</v>
      </c>
      <c r="F1779" s="11">
        <v>4.4000000000000004</v>
      </c>
      <c r="G1779" s="12">
        <v>99</v>
      </c>
      <c r="H1779" s="5">
        <v>33.799999999999997</v>
      </c>
      <c r="I1779" s="1" t="s">
        <v>85</v>
      </c>
      <c r="J1779" s="3" t="s">
        <v>85</v>
      </c>
      <c r="K1779" s="3" t="s">
        <v>85</v>
      </c>
    </row>
    <row r="1780" spans="2:11" ht="20.5" customHeight="1" x14ac:dyDescent="0.35">
      <c r="B1780" s="1" t="s">
        <v>257</v>
      </c>
      <c r="C1780" s="1" t="s">
        <v>255</v>
      </c>
      <c r="D1780" s="1" t="s">
        <v>526</v>
      </c>
      <c r="E1780" s="3">
        <v>2019</v>
      </c>
      <c r="F1780" s="11">
        <v>4.4000000000000004</v>
      </c>
      <c r="G1780" s="12">
        <v>334</v>
      </c>
      <c r="H1780" s="5">
        <v>32.58</v>
      </c>
      <c r="I1780" s="1" t="s">
        <v>85</v>
      </c>
      <c r="J1780" s="3" t="s">
        <v>85</v>
      </c>
      <c r="K1780" s="3" t="s">
        <v>85</v>
      </c>
    </row>
    <row r="1781" spans="2:11" ht="20.5" customHeight="1" x14ac:dyDescent="0.35">
      <c r="B1781" s="1" t="s">
        <v>257</v>
      </c>
      <c r="C1781" s="1" t="s">
        <v>255</v>
      </c>
      <c r="D1781" s="1" t="s">
        <v>426</v>
      </c>
      <c r="E1781" s="3">
        <v>2017</v>
      </c>
      <c r="F1781" s="11">
        <v>4.4000000000000004</v>
      </c>
      <c r="G1781" s="12">
        <v>3093</v>
      </c>
      <c r="H1781" s="5">
        <v>25.5</v>
      </c>
      <c r="I1781" s="1" t="s">
        <v>21</v>
      </c>
      <c r="J1781" s="3" t="s">
        <v>85</v>
      </c>
      <c r="K1781" s="3" t="s">
        <v>85</v>
      </c>
    </row>
    <row r="1782" spans="2:11" ht="20.5" customHeight="1" x14ac:dyDescent="0.35">
      <c r="B1782" s="1" t="s">
        <v>257</v>
      </c>
      <c r="C1782" s="1" t="s">
        <v>255</v>
      </c>
      <c r="D1782" s="1" t="s">
        <v>426</v>
      </c>
      <c r="E1782" s="3">
        <v>2016</v>
      </c>
      <c r="F1782" s="11">
        <v>4.3</v>
      </c>
      <c r="G1782" s="12">
        <v>7293</v>
      </c>
      <c r="H1782" s="5">
        <v>17.48</v>
      </c>
      <c r="I1782" s="1" t="s">
        <v>21</v>
      </c>
      <c r="J1782" s="3">
        <v>4</v>
      </c>
      <c r="K1782" s="3">
        <v>3</v>
      </c>
    </row>
    <row r="1783" spans="2:11" ht="20.5" customHeight="1" x14ac:dyDescent="0.35">
      <c r="B1783" s="1" t="s">
        <v>257</v>
      </c>
      <c r="C1783" s="1" t="s">
        <v>255</v>
      </c>
      <c r="D1783" s="1" t="s">
        <v>426</v>
      </c>
      <c r="E1783" s="3">
        <v>2015</v>
      </c>
      <c r="F1783" s="11">
        <v>4.3</v>
      </c>
      <c r="G1783" s="12">
        <v>5152</v>
      </c>
      <c r="H1783" s="5">
        <v>24.95</v>
      </c>
      <c r="I1783" s="1" t="s">
        <v>21</v>
      </c>
      <c r="J1783" s="3">
        <v>4</v>
      </c>
      <c r="K1783" s="3">
        <v>3</v>
      </c>
    </row>
    <row r="1784" spans="2:11" ht="20.5" customHeight="1" x14ac:dyDescent="0.35">
      <c r="B1784" s="1" t="s">
        <v>257</v>
      </c>
      <c r="C1784" s="1" t="s">
        <v>255</v>
      </c>
      <c r="D1784" s="1" t="s">
        <v>426</v>
      </c>
      <c r="E1784" s="3">
        <v>2018</v>
      </c>
      <c r="F1784" s="11">
        <v>4.4000000000000004</v>
      </c>
      <c r="G1784" s="12">
        <v>68</v>
      </c>
      <c r="H1784" s="5">
        <v>27.6</v>
      </c>
      <c r="I1784" s="1" t="s">
        <v>21</v>
      </c>
      <c r="J1784" s="3">
        <v>4</v>
      </c>
      <c r="K1784" s="3">
        <v>3</v>
      </c>
    </row>
    <row r="1785" spans="2:11" ht="20.5" customHeight="1" x14ac:dyDescent="0.35">
      <c r="B1785" s="1" t="s">
        <v>257</v>
      </c>
      <c r="C1785" s="1" t="s">
        <v>255</v>
      </c>
      <c r="D1785" s="1" t="s">
        <v>426</v>
      </c>
      <c r="E1785" s="3">
        <v>2014</v>
      </c>
      <c r="F1785" s="11">
        <v>4.2</v>
      </c>
      <c r="G1785" s="12">
        <v>5178</v>
      </c>
      <c r="H1785" s="5">
        <v>49.85</v>
      </c>
      <c r="I1785" s="1" t="s">
        <v>21</v>
      </c>
      <c r="J1785" s="3">
        <v>4</v>
      </c>
      <c r="K1785" s="3">
        <v>3</v>
      </c>
    </row>
    <row r="1786" spans="2:11" ht="20.5" customHeight="1" x14ac:dyDescent="0.35">
      <c r="B1786" s="1" t="s">
        <v>257</v>
      </c>
      <c r="C1786" s="1" t="s">
        <v>255</v>
      </c>
      <c r="D1786" s="1" t="s">
        <v>685</v>
      </c>
      <c r="E1786" s="3">
        <v>2010</v>
      </c>
      <c r="F1786" s="11">
        <v>4.3</v>
      </c>
      <c r="G1786" s="12">
        <v>191</v>
      </c>
      <c r="H1786" s="5">
        <v>55</v>
      </c>
      <c r="I1786" s="1" t="s">
        <v>460</v>
      </c>
      <c r="J1786" s="3">
        <v>4</v>
      </c>
      <c r="K1786" s="3">
        <v>3</v>
      </c>
    </row>
    <row r="1787" spans="2:11" ht="14.5" x14ac:dyDescent="0.35">
      <c r="B1787" s="1" t="s">
        <v>257</v>
      </c>
      <c r="C1787" s="1" t="s">
        <v>255</v>
      </c>
      <c r="D1787" s="1" t="s">
        <v>256</v>
      </c>
      <c r="E1787" s="3">
        <v>2017</v>
      </c>
      <c r="F1787" s="11">
        <v>4.5999999999999996</v>
      </c>
      <c r="G1787" s="12">
        <v>30</v>
      </c>
      <c r="H1787" s="5">
        <v>58.9</v>
      </c>
      <c r="I1787" s="1" t="s">
        <v>21</v>
      </c>
      <c r="J1787" s="3">
        <v>4</v>
      </c>
      <c r="K1787" s="3">
        <v>3</v>
      </c>
    </row>
    <row r="1788" spans="2:11" ht="20.5" customHeight="1" x14ac:dyDescent="0.35">
      <c r="B1788" s="1" t="s">
        <v>257</v>
      </c>
      <c r="C1788" s="1" t="s">
        <v>255</v>
      </c>
      <c r="D1788" s="1" t="s">
        <v>500</v>
      </c>
      <c r="E1788" s="3">
        <v>2016</v>
      </c>
      <c r="F1788" s="11">
        <v>4.4000000000000004</v>
      </c>
      <c r="G1788" s="12">
        <v>152</v>
      </c>
      <c r="H1788" s="5">
        <v>63.95</v>
      </c>
      <c r="I1788" s="1" t="s">
        <v>6</v>
      </c>
      <c r="J1788" s="3">
        <v>4</v>
      </c>
      <c r="K1788" s="3">
        <v>2</v>
      </c>
    </row>
    <row r="1789" spans="2:11" ht="20.5" customHeight="1" x14ac:dyDescent="0.35">
      <c r="B1789" s="1" t="s">
        <v>257</v>
      </c>
      <c r="C1789" s="1" t="s">
        <v>255</v>
      </c>
      <c r="D1789" s="1" t="s">
        <v>685</v>
      </c>
      <c r="E1789" s="3">
        <v>2014</v>
      </c>
      <c r="F1789" s="11">
        <v>4.3</v>
      </c>
      <c r="G1789" s="12">
        <v>237</v>
      </c>
      <c r="H1789" s="5">
        <v>64.5</v>
      </c>
      <c r="I1789" s="1" t="s">
        <v>460</v>
      </c>
      <c r="J1789" s="3">
        <v>4</v>
      </c>
      <c r="K1789" s="3">
        <v>3</v>
      </c>
    </row>
    <row r="1790" spans="2:11" ht="20.5" customHeight="1" x14ac:dyDescent="0.35">
      <c r="B1790" s="1" t="s">
        <v>257</v>
      </c>
      <c r="C1790" s="1" t="s">
        <v>255</v>
      </c>
      <c r="D1790" s="1" t="s">
        <v>500</v>
      </c>
      <c r="E1790" s="3">
        <v>2013</v>
      </c>
      <c r="F1790" s="11">
        <v>4.4000000000000004</v>
      </c>
      <c r="G1790" s="12">
        <v>189</v>
      </c>
      <c r="H1790" s="5">
        <v>64.989999999999995</v>
      </c>
      <c r="I1790" s="1" t="s">
        <v>6</v>
      </c>
      <c r="J1790" s="3">
        <v>4</v>
      </c>
      <c r="K1790" s="3">
        <v>2</v>
      </c>
    </row>
    <row r="1791" spans="2:11" ht="20.5" customHeight="1" x14ac:dyDescent="0.35">
      <c r="B1791" s="1" t="s">
        <v>257</v>
      </c>
      <c r="C1791" s="1" t="s">
        <v>255</v>
      </c>
      <c r="D1791" s="1" t="s">
        <v>685</v>
      </c>
      <c r="E1791" s="3">
        <v>2016</v>
      </c>
      <c r="F1791" s="11">
        <v>4.4000000000000004</v>
      </c>
      <c r="G1791" s="12">
        <v>60</v>
      </c>
      <c r="H1791" s="5">
        <v>65.900000000000006</v>
      </c>
      <c r="I1791" s="1" t="s">
        <v>460</v>
      </c>
      <c r="J1791" s="3">
        <v>4</v>
      </c>
      <c r="K1791" s="3">
        <v>3</v>
      </c>
    </row>
    <row r="1792" spans="2:11" ht="20.5" customHeight="1" x14ac:dyDescent="0.35">
      <c r="B1792" s="1" t="s">
        <v>257</v>
      </c>
      <c r="C1792" s="1" t="s">
        <v>255</v>
      </c>
      <c r="D1792" s="1" t="s">
        <v>685</v>
      </c>
      <c r="E1792" s="3">
        <v>2015</v>
      </c>
      <c r="F1792" s="11">
        <v>4.3</v>
      </c>
      <c r="G1792" s="12">
        <v>569</v>
      </c>
      <c r="H1792" s="5">
        <v>67.45</v>
      </c>
      <c r="I1792" s="1" t="s">
        <v>460</v>
      </c>
      <c r="J1792" s="3">
        <v>4</v>
      </c>
      <c r="K1792" s="3">
        <v>3</v>
      </c>
    </row>
    <row r="1793" spans="2:11" ht="20.5" customHeight="1" x14ac:dyDescent="0.35">
      <c r="B1793" s="1" t="s">
        <v>257</v>
      </c>
      <c r="C1793" s="1" t="s">
        <v>255</v>
      </c>
      <c r="D1793" s="1" t="s">
        <v>500</v>
      </c>
      <c r="E1793" s="3">
        <v>2015</v>
      </c>
      <c r="F1793" s="11">
        <v>4.3</v>
      </c>
      <c r="G1793" s="12">
        <v>474</v>
      </c>
      <c r="H1793" s="5">
        <v>67.819999999999993</v>
      </c>
      <c r="I1793" s="1" t="s">
        <v>6</v>
      </c>
      <c r="J1793" s="3">
        <v>4</v>
      </c>
      <c r="K1793" s="3">
        <v>2</v>
      </c>
    </row>
    <row r="1794" spans="2:11" ht="20.5" customHeight="1" x14ac:dyDescent="0.35">
      <c r="B1794" s="1" t="s">
        <v>257</v>
      </c>
      <c r="C1794" s="1" t="s">
        <v>255</v>
      </c>
      <c r="D1794" s="1" t="s">
        <v>500</v>
      </c>
      <c r="E1794" s="3">
        <v>2009</v>
      </c>
      <c r="F1794" s="11">
        <v>4.4000000000000004</v>
      </c>
      <c r="G1794" s="12">
        <v>165</v>
      </c>
      <c r="H1794" s="5">
        <v>73.599999999999994</v>
      </c>
      <c r="I1794" s="1" t="s">
        <v>6</v>
      </c>
      <c r="J1794" s="3">
        <v>4</v>
      </c>
      <c r="K1794" s="3">
        <v>2</v>
      </c>
    </row>
    <row r="1795" spans="2:11" ht="20.5" customHeight="1" x14ac:dyDescent="0.35">
      <c r="B1795" s="1" t="s">
        <v>257</v>
      </c>
      <c r="C1795" s="1" t="s">
        <v>255</v>
      </c>
      <c r="D1795" s="1" t="s">
        <v>500</v>
      </c>
      <c r="E1795" s="3">
        <v>2014</v>
      </c>
      <c r="F1795" s="11">
        <v>4.4000000000000004</v>
      </c>
      <c r="G1795" s="12">
        <v>726</v>
      </c>
      <c r="H1795" s="5">
        <v>91.57</v>
      </c>
      <c r="I1795" s="1" t="s">
        <v>6</v>
      </c>
      <c r="J1795" s="3">
        <v>4</v>
      </c>
      <c r="K1795" s="3">
        <v>2</v>
      </c>
    </row>
    <row r="1796" spans="2:11" ht="20.5" customHeight="1" x14ac:dyDescent="0.35">
      <c r="B1796" s="1" t="s">
        <v>257</v>
      </c>
      <c r="C1796" s="1" t="s">
        <v>255</v>
      </c>
      <c r="D1796" s="1" t="s">
        <v>306</v>
      </c>
      <c r="E1796" s="3">
        <v>2015</v>
      </c>
      <c r="F1796" s="11">
        <v>4.5</v>
      </c>
      <c r="G1796" s="12">
        <v>286</v>
      </c>
      <c r="H1796" s="5">
        <v>107.9</v>
      </c>
      <c r="I1796" s="1" t="s">
        <v>21</v>
      </c>
      <c r="J1796" s="3">
        <v>4</v>
      </c>
      <c r="K1796" s="3">
        <v>3</v>
      </c>
    </row>
    <row r="1797" spans="2:11" ht="20.5" customHeight="1" x14ac:dyDescent="0.35">
      <c r="B1797" s="1" t="s">
        <v>257</v>
      </c>
      <c r="C1797" s="1" t="s">
        <v>255</v>
      </c>
      <c r="D1797" s="1" t="s">
        <v>306</v>
      </c>
      <c r="E1797" s="3">
        <v>2016</v>
      </c>
      <c r="F1797" s="11">
        <v>4.4000000000000004</v>
      </c>
      <c r="G1797" s="12">
        <v>26</v>
      </c>
      <c r="H1797" s="5">
        <v>115.9</v>
      </c>
      <c r="I1797" s="1" t="s">
        <v>21</v>
      </c>
      <c r="J1797" s="3">
        <v>4</v>
      </c>
      <c r="K1797" s="3">
        <v>3</v>
      </c>
    </row>
    <row r="1798" spans="2:11" ht="20.5" customHeight="1" x14ac:dyDescent="0.35">
      <c r="B1798" s="1" t="s">
        <v>257</v>
      </c>
      <c r="C1798" s="1" t="s">
        <v>255</v>
      </c>
      <c r="D1798" s="1" t="s">
        <v>306</v>
      </c>
      <c r="E1798" s="3">
        <v>2004</v>
      </c>
      <c r="F1798" s="11">
        <v>4.5</v>
      </c>
      <c r="G1798" s="12">
        <v>31</v>
      </c>
      <c r="H1798" s="5">
        <v>160.81</v>
      </c>
      <c r="I1798" s="1" t="s">
        <v>21</v>
      </c>
      <c r="J1798" s="3">
        <v>4</v>
      </c>
      <c r="K1798" s="3">
        <v>3</v>
      </c>
    </row>
    <row r="1799" spans="2:11" ht="20.5" customHeight="1" x14ac:dyDescent="0.35">
      <c r="B1799" s="1" t="s">
        <v>257</v>
      </c>
      <c r="C1799" s="1" t="s">
        <v>255</v>
      </c>
      <c r="D1799" s="1" t="s">
        <v>306</v>
      </c>
      <c r="E1799" s="3">
        <v>2014</v>
      </c>
      <c r="F1799" s="11">
        <v>4.5</v>
      </c>
      <c r="G1799" s="12">
        <v>249</v>
      </c>
      <c r="H1799" s="5">
        <v>176.98</v>
      </c>
      <c r="I1799" s="1" t="s">
        <v>21</v>
      </c>
      <c r="J1799" s="3">
        <v>4</v>
      </c>
      <c r="K1799" s="3">
        <v>3</v>
      </c>
    </row>
    <row r="1800" spans="2:11" ht="14.5" x14ac:dyDescent="0.35">
      <c r="B1800" s="1" t="s">
        <v>546</v>
      </c>
      <c r="C1800" s="1" t="s">
        <v>544</v>
      </c>
      <c r="D1800" s="1" t="s">
        <v>698</v>
      </c>
      <c r="E1800" s="3">
        <v>2019</v>
      </c>
      <c r="F1800" s="11">
        <v>4.4000000000000004</v>
      </c>
      <c r="G1800" s="12">
        <v>56</v>
      </c>
      <c r="H1800" s="5">
        <v>18.899999999999999</v>
      </c>
      <c r="I1800" s="1" t="s">
        <v>21</v>
      </c>
      <c r="J1800" s="3">
        <v>4</v>
      </c>
      <c r="K1800" s="3">
        <v>3</v>
      </c>
    </row>
    <row r="1801" spans="2:11" ht="20.5" customHeight="1" x14ac:dyDescent="0.35">
      <c r="B1801" s="1" t="s">
        <v>546</v>
      </c>
      <c r="C1801" s="1" t="s">
        <v>544</v>
      </c>
      <c r="D1801" s="1" t="s">
        <v>698</v>
      </c>
      <c r="E1801" s="3">
        <v>2017</v>
      </c>
      <c r="F1801" s="11">
        <v>4.2</v>
      </c>
      <c r="G1801" s="12">
        <v>555</v>
      </c>
      <c r="H1801" s="5">
        <v>25.35</v>
      </c>
      <c r="I1801" s="1" t="s">
        <v>21</v>
      </c>
      <c r="J1801" s="3">
        <v>4</v>
      </c>
      <c r="K1801" s="3">
        <v>3</v>
      </c>
    </row>
    <row r="1802" spans="2:11" ht="20.5" customHeight="1" x14ac:dyDescent="0.35">
      <c r="B1802" s="1" t="s">
        <v>546</v>
      </c>
      <c r="C1802" s="1" t="s">
        <v>1279</v>
      </c>
      <c r="D1802" s="1" t="s">
        <v>1280</v>
      </c>
      <c r="E1802" s="3">
        <v>2015</v>
      </c>
      <c r="F1802" s="11">
        <v>4.3</v>
      </c>
      <c r="G1802" s="12">
        <v>25</v>
      </c>
      <c r="H1802" s="5">
        <v>32.5</v>
      </c>
      <c r="I1802" s="1" t="s">
        <v>21</v>
      </c>
      <c r="J1802" s="3">
        <v>4</v>
      </c>
      <c r="K1802" s="3">
        <v>3</v>
      </c>
    </row>
    <row r="1803" spans="2:11" ht="20.5" customHeight="1" x14ac:dyDescent="0.35">
      <c r="B1803" s="1" t="s">
        <v>546</v>
      </c>
      <c r="C1803" s="1" t="s">
        <v>544</v>
      </c>
      <c r="D1803" s="1" t="s">
        <v>545</v>
      </c>
      <c r="E1803" s="3">
        <v>2014</v>
      </c>
      <c r="F1803" s="11">
        <v>4.4000000000000004</v>
      </c>
      <c r="G1803" s="12">
        <v>215</v>
      </c>
      <c r="H1803" s="5">
        <v>33</v>
      </c>
      <c r="I1803" s="1" t="s">
        <v>21</v>
      </c>
      <c r="J1803" s="3">
        <v>4</v>
      </c>
      <c r="K1803" s="3">
        <v>3</v>
      </c>
    </row>
    <row r="1804" spans="2:11" ht="20.5" customHeight="1" x14ac:dyDescent="0.35">
      <c r="B1804" s="1" t="s">
        <v>546</v>
      </c>
      <c r="C1804" s="1" t="s">
        <v>544</v>
      </c>
      <c r="D1804" s="1" t="s">
        <v>1225</v>
      </c>
      <c r="E1804" s="3">
        <v>2020</v>
      </c>
      <c r="F1804" s="11">
        <v>4.3</v>
      </c>
      <c r="G1804" s="12">
        <v>25</v>
      </c>
      <c r="H1804" s="5">
        <v>33.5</v>
      </c>
      <c r="I1804" s="1" t="s">
        <v>21</v>
      </c>
      <c r="J1804" s="3">
        <v>4</v>
      </c>
      <c r="K1804" s="3">
        <v>3</v>
      </c>
    </row>
    <row r="1805" spans="2:11" ht="20.5" customHeight="1" x14ac:dyDescent="0.35">
      <c r="B1805" s="1" t="s">
        <v>151</v>
      </c>
      <c r="C1805" s="1" t="s">
        <v>258</v>
      </c>
      <c r="D1805" s="1" t="s">
        <v>854</v>
      </c>
      <c r="E1805" s="3">
        <v>2019</v>
      </c>
      <c r="F1805" s="11">
        <v>4.3</v>
      </c>
      <c r="G1805" s="12">
        <v>674</v>
      </c>
      <c r="H1805" s="5">
        <v>15.75</v>
      </c>
      <c r="I1805" s="1" t="s">
        <v>361</v>
      </c>
      <c r="J1805" s="3">
        <v>4</v>
      </c>
      <c r="K1805" s="3">
        <v>3</v>
      </c>
    </row>
    <row r="1806" spans="2:11" ht="20.5" customHeight="1" x14ac:dyDescent="0.35">
      <c r="B1806" s="1" t="s">
        <v>151</v>
      </c>
      <c r="C1806" s="1" t="s">
        <v>258</v>
      </c>
      <c r="D1806" s="1" t="s">
        <v>854</v>
      </c>
      <c r="E1806" s="3">
        <v>2020</v>
      </c>
      <c r="F1806" s="11">
        <v>4.3</v>
      </c>
      <c r="G1806" s="12">
        <v>244</v>
      </c>
      <c r="H1806" s="5">
        <v>16.899999999999999</v>
      </c>
      <c r="I1806" s="1" t="s">
        <v>361</v>
      </c>
      <c r="J1806" s="3">
        <v>4</v>
      </c>
      <c r="K1806" s="3">
        <v>3</v>
      </c>
    </row>
    <row r="1807" spans="2:11" ht="20.5" customHeight="1" x14ac:dyDescent="0.35">
      <c r="B1807" s="1" t="s">
        <v>151</v>
      </c>
      <c r="C1807" s="1" t="s">
        <v>258</v>
      </c>
      <c r="D1807" s="1" t="s">
        <v>854</v>
      </c>
      <c r="E1807" s="3">
        <v>2018</v>
      </c>
      <c r="F1807" s="11">
        <v>4.3</v>
      </c>
      <c r="G1807" s="12">
        <v>603</v>
      </c>
      <c r="H1807" s="5">
        <v>16.899999999999999</v>
      </c>
      <c r="I1807" s="1" t="s">
        <v>361</v>
      </c>
      <c r="J1807" s="3">
        <v>4</v>
      </c>
      <c r="K1807" s="3">
        <v>3</v>
      </c>
    </row>
    <row r="1808" spans="2:11" ht="20.5" customHeight="1" x14ac:dyDescent="0.35">
      <c r="B1808" s="1" t="s">
        <v>151</v>
      </c>
      <c r="C1808" s="1" t="s">
        <v>258</v>
      </c>
      <c r="D1808" s="1" t="s">
        <v>1100</v>
      </c>
      <c r="E1808" s="3">
        <v>2012</v>
      </c>
      <c r="F1808" s="11">
        <v>4.3</v>
      </c>
      <c r="G1808" s="12">
        <v>57</v>
      </c>
      <c r="H1808" s="5">
        <v>23.5</v>
      </c>
      <c r="I1808" s="1" t="s">
        <v>21</v>
      </c>
      <c r="J1808" s="3">
        <v>4</v>
      </c>
      <c r="K1808" s="3">
        <v>3</v>
      </c>
    </row>
    <row r="1809" spans="2:11" ht="20.5" customHeight="1" x14ac:dyDescent="0.35">
      <c r="B1809" s="1" t="s">
        <v>151</v>
      </c>
      <c r="C1809" s="1" t="s">
        <v>258</v>
      </c>
      <c r="D1809" s="1" t="s">
        <v>938</v>
      </c>
      <c r="E1809" s="3">
        <v>2016</v>
      </c>
      <c r="F1809" s="11">
        <v>4.3</v>
      </c>
      <c r="G1809" s="12">
        <v>175</v>
      </c>
      <c r="H1809" s="5">
        <v>23.5</v>
      </c>
      <c r="I1809" s="1" t="s">
        <v>181</v>
      </c>
      <c r="J1809" s="3">
        <v>4</v>
      </c>
      <c r="K1809" s="3">
        <v>3</v>
      </c>
    </row>
    <row r="1810" spans="2:11" ht="20.5" customHeight="1" x14ac:dyDescent="0.35">
      <c r="B1810" s="1" t="s">
        <v>151</v>
      </c>
      <c r="C1810" s="1" t="s">
        <v>977</v>
      </c>
      <c r="D1810" s="1" t="s">
        <v>978</v>
      </c>
      <c r="E1810" s="3">
        <v>2017</v>
      </c>
      <c r="F1810" s="11">
        <v>4.3</v>
      </c>
      <c r="G1810" s="12">
        <v>133</v>
      </c>
      <c r="H1810" s="5">
        <v>25.89</v>
      </c>
      <c r="I1810" s="1" t="s">
        <v>181</v>
      </c>
      <c r="J1810" s="3">
        <v>4</v>
      </c>
      <c r="K1810" s="3">
        <v>3</v>
      </c>
    </row>
    <row r="1811" spans="2:11" ht="20.5" customHeight="1" x14ac:dyDescent="0.35">
      <c r="B1811" s="1" t="s">
        <v>151</v>
      </c>
      <c r="C1811" s="1" t="s">
        <v>925</v>
      </c>
      <c r="D1811" s="1" t="s">
        <v>926</v>
      </c>
      <c r="E1811" s="3">
        <v>2012</v>
      </c>
      <c r="F1811" s="11">
        <v>4.3</v>
      </c>
      <c r="G1811" s="12">
        <v>200</v>
      </c>
      <c r="H1811" s="5">
        <v>32.9</v>
      </c>
      <c r="I1811" s="1" t="s">
        <v>21</v>
      </c>
      <c r="J1811" s="3">
        <v>4</v>
      </c>
      <c r="K1811" s="3">
        <v>3</v>
      </c>
    </row>
    <row r="1812" spans="2:11" ht="20.5" customHeight="1" x14ac:dyDescent="0.35">
      <c r="B1812" s="1" t="s">
        <v>151</v>
      </c>
      <c r="C1812" s="1" t="s">
        <v>258</v>
      </c>
      <c r="D1812" s="1" t="s">
        <v>177</v>
      </c>
      <c r="E1812" s="3">
        <v>2006</v>
      </c>
      <c r="F1812" s="11">
        <v>4.5</v>
      </c>
      <c r="G1812" s="12">
        <v>53</v>
      </c>
      <c r="H1812" s="5">
        <v>65.900000000000006</v>
      </c>
      <c r="I1812" s="1" t="s">
        <v>21</v>
      </c>
      <c r="J1812" s="3">
        <v>4</v>
      </c>
      <c r="K1812" s="3">
        <v>3</v>
      </c>
    </row>
    <row r="1813" spans="2:11" ht="20.5" customHeight="1" x14ac:dyDescent="0.35">
      <c r="B1813" s="1" t="s">
        <v>151</v>
      </c>
      <c r="C1813" s="1" t="s">
        <v>149</v>
      </c>
      <c r="D1813" s="1" t="s">
        <v>150</v>
      </c>
      <c r="E1813" s="3">
        <v>2004</v>
      </c>
      <c r="F1813" s="11">
        <v>4.4000000000000004</v>
      </c>
      <c r="G1813" s="12">
        <v>88</v>
      </c>
      <c r="H1813" s="5">
        <v>69</v>
      </c>
      <c r="I1813" s="1" t="s">
        <v>21</v>
      </c>
      <c r="J1813" s="3">
        <v>4</v>
      </c>
      <c r="K1813" s="3">
        <v>3</v>
      </c>
    </row>
    <row r="1814" spans="2:11" ht="20.5" customHeight="1" x14ac:dyDescent="0.35">
      <c r="B1814" s="1" t="s">
        <v>151</v>
      </c>
      <c r="C1814" s="1" t="s">
        <v>149</v>
      </c>
      <c r="D1814" s="1" t="s">
        <v>150</v>
      </c>
      <c r="E1814" s="3">
        <v>2013</v>
      </c>
      <c r="F1814" s="11">
        <v>4.5999999999999996</v>
      </c>
      <c r="G1814" s="12">
        <v>135</v>
      </c>
      <c r="H1814" s="5">
        <v>69.900000000000006</v>
      </c>
      <c r="I1814" s="1" t="s">
        <v>21</v>
      </c>
      <c r="J1814" s="3">
        <v>4</v>
      </c>
      <c r="K1814" s="3">
        <v>3</v>
      </c>
    </row>
    <row r="1815" spans="2:11" ht="20.5" customHeight="1" x14ac:dyDescent="0.35">
      <c r="B1815" s="1" t="s">
        <v>151</v>
      </c>
      <c r="C1815" s="1" t="s">
        <v>149</v>
      </c>
      <c r="D1815" s="1" t="s">
        <v>150</v>
      </c>
      <c r="E1815" s="3">
        <v>2011</v>
      </c>
      <c r="F1815" s="11">
        <v>4.3</v>
      </c>
      <c r="G1815" s="12">
        <v>112</v>
      </c>
      <c r="H1815" s="5">
        <v>73.900000000000006</v>
      </c>
      <c r="I1815" s="1" t="s">
        <v>21</v>
      </c>
      <c r="J1815" s="3">
        <v>4</v>
      </c>
      <c r="K1815" s="3">
        <v>3</v>
      </c>
    </row>
    <row r="1816" spans="2:11" ht="14.5" x14ac:dyDescent="0.35">
      <c r="B1816" s="1" t="s">
        <v>151</v>
      </c>
      <c r="C1816" s="1" t="s">
        <v>149</v>
      </c>
      <c r="D1816" s="1" t="s">
        <v>150</v>
      </c>
      <c r="E1816" s="3">
        <v>2014</v>
      </c>
      <c r="F1816" s="11">
        <v>4.4000000000000004</v>
      </c>
      <c r="G1816" s="12">
        <v>43</v>
      </c>
      <c r="H1816" s="5">
        <v>74.95</v>
      </c>
      <c r="I1816" s="1" t="s">
        <v>21</v>
      </c>
      <c r="J1816" s="3">
        <v>4</v>
      </c>
      <c r="K1816" s="3">
        <v>3</v>
      </c>
    </row>
    <row r="1817" spans="2:11" ht="14.5" x14ac:dyDescent="0.35">
      <c r="B1817" s="1" t="s">
        <v>151</v>
      </c>
      <c r="C1817" s="1" t="s">
        <v>258</v>
      </c>
      <c r="D1817" s="1" t="s">
        <v>259</v>
      </c>
      <c r="E1817" s="3">
        <v>2010</v>
      </c>
      <c r="F1817" s="11">
        <v>4.5999999999999996</v>
      </c>
      <c r="G1817" s="12">
        <v>28</v>
      </c>
      <c r="H1817" s="5">
        <v>129.9</v>
      </c>
      <c r="I1817" s="1" t="s">
        <v>21</v>
      </c>
      <c r="J1817" s="3">
        <v>4</v>
      </c>
      <c r="K1817" s="3">
        <v>3</v>
      </c>
    </row>
    <row r="1818" spans="2:11" ht="14.5" x14ac:dyDescent="0.35">
      <c r="B1818" s="1" t="s">
        <v>151</v>
      </c>
      <c r="C1818" s="1" t="s">
        <v>258</v>
      </c>
      <c r="D1818" s="1" t="s">
        <v>362</v>
      </c>
      <c r="E1818" s="3">
        <v>2011</v>
      </c>
      <c r="F1818" s="11">
        <v>4.5</v>
      </c>
      <c r="G1818" s="12">
        <v>96</v>
      </c>
      <c r="H1818" s="5">
        <v>200.13</v>
      </c>
      <c r="I1818" s="1" t="s">
        <v>361</v>
      </c>
      <c r="J1818" s="3">
        <v>4</v>
      </c>
      <c r="K1818" s="3">
        <v>3</v>
      </c>
    </row>
    <row r="1819" spans="2:11" ht="14.5" x14ac:dyDescent="0.35">
      <c r="B1819" s="1" t="s">
        <v>151</v>
      </c>
      <c r="C1819" s="1" t="s">
        <v>258</v>
      </c>
      <c r="D1819" s="1" t="s">
        <v>362</v>
      </c>
      <c r="E1819" s="3">
        <v>2012</v>
      </c>
      <c r="F1819" s="11">
        <v>4.3</v>
      </c>
      <c r="G1819" s="12">
        <v>53</v>
      </c>
      <c r="H1819" s="5">
        <v>249.95</v>
      </c>
      <c r="I1819" s="1" t="s">
        <v>361</v>
      </c>
      <c r="J1819" s="3">
        <v>4</v>
      </c>
      <c r="K1819" s="3">
        <v>3</v>
      </c>
    </row>
    <row r="1820" spans="2:11" ht="21.65" customHeight="1" x14ac:dyDescent="0.35">
      <c r="B1820" s="1" t="s">
        <v>987</v>
      </c>
      <c r="C1820" s="1" t="s">
        <v>944</v>
      </c>
      <c r="D1820" s="1" t="s">
        <v>986</v>
      </c>
      <c r="E1820" s="3" t="s">
        <v>24</v>
      </c>
      <c r="F1820" s="11">
        <v>4.3</v>
      </c>
      <c r="G1820" s="12">
        <v>129</v>
      </c>
      <c r="H1820" s="5">
        <v>10.45</v>
      </c>
      <c r="I1820" s="1" t="s">
        <v>85</v>
      </c>
      <c r="J1820" s="3" t="s">
        <v>85</v>
      </c>
      <c r="K1820" s="3" t="s">
        <v>85</v>
      </c>
    </row>
    <row r="1821" spans="2:11" ht="20.5" customHeight="1" x14ac:dyDescent="0.35">
      <c r="B1821" s="1" t="s">
        <v>987</v>
      </c>
      <c r="C1821" s="1" t="s">
        <v>1255</v>
      </c>
      <c r="D1821" s="1" t="s">
        <v>1256</v>
      </c>
      <c r="E1821" s="3">
        <v>2016</v>
      </c>
      <c r="F1821" s="11">
        <v>4.3</v>
      </c>
      <c r="G1821" s="12">
        <v>28</v>
      </c>
      <c r="H1821" s="5">
        <v>25.9</v>
      </c>
      <c r="I1821" s="1" t="s">
        <v>21</v>
      </c>
      <c r="J1821" s="3">
        <v>4</v>
      </c>
      <c r="K1821" s="3">
        <v>3</v>
      </c>
    </row>
    <row r="1822" spans="2:11" ht="20.5" customHeight="1" x14ac:dyDescent="0.35">
      <c r="B1822" s="1" t="s">
        <v>1208</v>
      </c>
      <c r="C1822" s="1" t="s">
        <v>1206</v>
      </c>
      <c r="D1822" s="1" t="s">
        <v>1207</v>
      </c>
      <c r="E1822" s="3">
        <v>2015</v>
      </c>
      <c r="F1822" s="11">
        <v>4.3</v>
      </c>
      <c r="G1822" s="12">
        <v>34</v>
      </c>
      <c r="H1822" s="5">
        <v>37.9</v>
      </c>
      <c r="I1822" s="1" t="s">
        <v>21</v>
      </c>
      <c r="J1822" s="3">
        <v>4</v>
      </c>
      <c r="K1822" s="3">
        <v>3</v>
      </c>
    </row>
    <row r="1823" spans="2:11" ht="20.5" customHeight="1" x14ac:dyDescent="0.35">
      <c r="B1823" s="1" t="s">
        <v>367</v>
      </c>
      <c r="C1823" s="1" t="s">
        <v>365</v>
      </c>
      <c r="D1823" s="1" t="s">
        <v>366</v>
      </c>
      <c r="E1823" s="3">
        <v>2012</v>
      </c>
      <c r="F1823" s="11">
        <v>4.5</v>
      </c>
      <c r="G1823" s="12">
        <v>92</v>
      </c>
      <c r="H1823" s="5">
        <v>37.5</v>
      </c>
      <c r="I1823" s="1" t="s">
        <v>6</v>
      </c>
      <c r="J1823" s="3">
        <v>4</v>
      </c>
      <c r="K1823" s="3">
        <v>2</v>
      </c>
    </row>
    <row r="1824" spans="2:11" ht="20.5" customHeight="1" x14ac:dyDescent="0.35">
      <c r="B1824" s="1" t="s">
        <v>2</v>
      </c>
      <c r="C1824" s="1" t="s">
        <v>276</v>
      </c>
      <c r="D1824" s="1" t="s">
        <v>2</v>
      </c>
      <c r="E1824" s="3">
        <v>2009</v>
      </c>
      <c r="F1824" s="11">
        <v>4.3</v>
      </c>
      <c r="G1824" s="12">
        <v>2062</v>
      </c>
      <c r="H1824" s="5">
        <v>150</v>
      </c>
      <c r="I1824" s="1" t="s">
        <v>3</v>
      </c>
      <c r="J1824" s="3" t="s">
        <v>85</v>
      </c>
      <c r="K1824" s="3" t="s">
        <v>85</v>
      </c>
    </row>
    <row r="1825" spans="2:11" ht="20.5" customHeight="1" x14ac:dyDescent="0.35">
      <c r="B1825" s="1" t="s">
        <v>2</v>
      </c>
      <c r="C1825" s="1" t="s">
        <v>72</v>
      </c>
      <c r="D1825" s="1" t="s">
        <v>517</v>
      </c>
      <c r="E1825" s="3">
        <v>2012</v>
      </c>
      <c r="F1825" s="11">
        <v>4.3</v>
      </c>
      <c r="G1825" s="12">
        <v>2453</v>
      </c>
      <c r="H1825" s="5">
        <v>99.9</v>
      </c>
      <c r="I1825" s="1" t="s">
        <v>3</v>
      </c>
      <c r="J1825" s="3" t="s">
        <v>85</v>
      </c>
      <c r="K1825" s="3" t="s">
        <v>85</v>
      </c>
    </row>
    <row r="1826" spans="2:11" ht="20.5" customHeight="1" x14ac:dyDescent="0.35">
      <c r="B1826" s="1" t="s">
        <v>2</v>
      </c>
      <c r="C1826" s="1" t="s">
        <v>72</v>
      </c>
      <c r="D1826" s="1" t="s">
        <v>517</v>
      </c>
      <c r="E1826" s="3">
        <v>2004</v>
      </c>
      <c r="F1826" s="11">
        <v>4.4000000000000004</v>
      </c>
      <c r="G1826" s="12">
        <v>414</v>
      </c>
      <c r="H1826" s="5">
        <v>98</v>
      </c>
      <c r="I1826" s="1" t="s">
        <v>3</v>
      </c>
      <c r="J1826" s="3" t="s">
        <v>85</v>
      </c>
      <c r="K1826" s="3" t="s">
        <v>85</v>
      </c>
    </row>
    <row r="1827" spans="2:11" ht="20.5" customHeight="1" x14ac:dyDescent="0.35">
      <c r="B1827" s="1" t="s">
        <v>2</v>
      </c>
      <c r="C1827" s="1" t="s">
        <v>276</v>
      </c>
      <c r="D1827" s="1" t="s">
        <v>2</v>
      </c>
      <c r="E1827" s="3">
        <v>2007</v>
      </c>
      <c r="F1827" s="11">
        <v>4.3</v>
      </c>
      <c r="G1827" s="12">
        <v>2575</v>
      </c>
      <c r="H1827" s="5">
        <v>93.5</v>
      </c>
      <c r="I1827" s="1" t="s">
        <v>3</v>
      </c>
      <c r="J1827" s="3" t="s">
        <v>85</v>
      </c>
      <c r="K1827" s="3" t="s">
        <v>85</v>
      </c>
    </row>
    <row r="1828" spans="2:11" ht="20.5" customHeight="1" x14ac:dyDescent="0.35">
      <c r="B1828" s="1" t="s">
        <v>2</v>
      </c>
      <c r="C1828" s="1" t="s">
        <v>276</v>
      </c>
      <c r="D1828" s="1" t="s">
        <v>2</v>
      </c>
      <c r="E1828" s="3">
        <v>2012</v>
      </c>
      <c r="F1828" s="11">
        <v>4.4000000000000004</v>
      </c>
      <c r="G1828" s="12">
        <v>5614</v>
      </c>
      <c r="H1828" s="5">
        <v>89.9</v>
      </c>
      <c r="I1828" s="1" t="s">
        <v>3</v>
      </c>
      <c r="J1828" s="3" t="s">
        <v>85</v>
      </c>
      <c r="K1828" s="3" t="s">
        <v>85</v>
      </c>
    </row>
    <row r="1829" spans="2:11" ht="14.5" x14ac:dyDescent="0.35">
      <c r="B1829" s="1" t="s">
        <v>2</v>
      </c>
      <c r="C1829" s="1" t="s">
        <v>276</v>
      </c>
      <c r="D1829" s="1" t="s">
        <v>2</v>
      </c>
      <c r="E1829" s="3">
        <v>2013</v>
      </c>
      <c r="F1829" s="11">
        <v>4.4000000000000004</v>
      </c>
      <c r="G1829" s="12">
        <v>5204</v>
      </c>
      <c r="H1829" s="5">
        <v>76.8</v>
      </c>
      <c r="I1829" s="1" t="s">
        <v>3</v>
      </c>
      <c r="J1829" s="3" t="s">
        <v>85</v>
      </c>
      <c r="K1829" s="3" t="s">
        <v>85</v>
      </c>
    </row>
    <row r="1830" spans="2:11" ht="20.5" customHeight="1" x14ac:dyDescent="0.35">
      <c r="B1830" s="1" t="s">
        <v>2</v>
      </c>
      <c r="C1830" s="1" t="s">
        <v>34</v>
      </c>
      <c r="D1830" s="1" t="s">
        <v>510</v>
      </c>
      <c r="E1830" s="3">
        <v>2017</v>
      </c>
      <c r="F1830" s="11">
        <v>4.4000000000000004</v>
      </c>
      <c r="G1830" s="12">
        <v>498</v>
      </c>
      <c r="H1830" s="5">
        <v>55.31</v>
      </c>
      <c r="I1830" s="1" t="s">
        <v>3</v>
      </c>
      <c r="J1830" s="3" t="s">
        <v>85</v>
      </c>
      <c r="K1830" s="3" t="s">
        <v>85</v>
      </c>
    </row>
    <row r="1831" spans="2:11" ht="20.5" customHeight="1" x14ac:dyDescent="0.35">
      <c r="B1831" s="1" t="s">
        <v>2</v>
      </c>
      <c r="C1831" s="1" t="s">
        <v>72</v>
      </c>
      <c r="D1831" s="1" t="s">
        <v>517</v>
      </c>
      <c r="E1831" s="3">
        <v>2014</v>
      </c>
      <c r="F1831" s="11">
        <v>4.3</v>
      </c>
      <c r="G1831" s="12">
        <v>2241</v>
      </c>
      <c r="H1831" s="5">
        <v>46</v>
      </c>
      <c r="I1831" s="1" t="s">
        <v>3</v>
      </c>
      <c r="J1831" s="3" t="s">
        <v>85</v>
      </c>
      <c r="K1831" s="3" t="s">
        <v>85</v>
      </c>
    </row>
    <row r="1832" spans="2:11" ht="20.5" customHeight="1" x14ac:dyDescent="0.35">
      <c r="B1832" s="1" t="s">
        <v>2</v>
      </c>
      <c r="C1832" s="1" t="s">
        <v>276</v>
      </c>
      <c r="D1832" s="1" t="s">
        <v>2</v>
      </c>
      <c r="E1832" s="3">
        <v>2011</v>
      </c>
      <c r="F1832" s="11">
        <v>4.4000000000000004</v>
      </c>
      <c r="G1832" s="12">
        <v>5732</v>
      </c>
      <c r="H1832" s="5">
        <v>39.5</v>
      </c>
      <c r="I1832" s="1" t="s">
        <v>3</v>
      </c>
      <c r="J1832" s="3" t="s">
        <v>85</v>
      </c>
      <c r="K1832" s="3" t="s">
        <v>85</v>
      </c>
    </row>
    <row r="1833" spans="2:11" ht="20.5" customHeight="1" x14ac:dyDescent="0.35">
      <c r="B1833" s="1" t="s">
        <v>2</v>
      </c>
      <c r="C1833" s="1" t="s">
        <v>0</v>
      </c>
      <c r="D1833" s="1" t="s">
        <v>498</v>
      </c>
      <c r="E1833" s="3">
        <v>2017</v>
      </c>
      <c r="F1833" s="11">
        <v>4.4000000000000004</v>
      </c>
      <c r="G1833" s="12">
        <v>481</v>
      </c>
      <c r="H1833" s="5">
        <v>38.5</v>
      </c>
      <c r="I1833" s="1" t="s">
        <v>3</v>
      </c>
      <c r="J1833" s="3" t="s">
        <v>85</v>
      </c>
      <c r="K1833" s="3" t="s">
        <v>85</v>
      </c>
    </row>
    <row r="1834" spans="2:11" ht="20.5" customHeight="1" x14ac:dyDescent="0.35">
      <c r="B1834" s="1" t="s">
        <v>2</v>
      </c>
      <c r="C1834" s="1" t="s">
        <v>0</v>
      </c>
      <c r="D1834" s="1" t="s">
        <v>498</v>
      </c>
      <c r="E1834" s="3">
        <v>2018</v>
      </c>
      <c r="F1834" s="11">
        <v>4.3</v>
      </c>
      <c r="G1834" s="12">
        <v>298</v>
      </c>
      <c r="H1834" s="5">
        <v>35.51</v>
      </c>
      <c r="I1834" s="1" t="s">
        <v>3</v>
      </c>
      <c r="J1834" s="3" t="s">
        <v>85</v>
      </c>
      <c r="K1834" s="3" t="s">
        <v>85</v>
      </c>
    </row>
    <row r="1835" spans="2:11" ht="20.5" customHeight="1" x14ac:dyDescent="0.35">
      <c r="B1835" s="1" t="s">
        <v>2</v>
      </c>
      <c r="C1835" s="1" t="s">
        <v>487</v>
      </c>
      <c r="D1835" s="1" t="s">
        <v>488</v>
      </c>
      <c r="E1835" s="3">
        <v>2016</v>
      </c>
      <c r="F1835" s="11">
        <v>4.3</v>
      </c>
      <c r="G1835" s="12">
        <v>2013</v>
      </c>
      <c r="H1835" s="5">
        <v>33.950000000000003</v>
      </c>
      <c r="I1835" s="1" t="s">
        <v>3</v>
      </c>
      <c r="J1835" s="3" t="s">
        <v>85</v>
      </c>
      <c r="K1835" s="3" t="s">
        <v>85</v>
      </c>
    </row>
    <row r="1836" spans="2:11" ht="20.5" customHeight="1" x14ac:dyDescent="0.35">
      <c r="B1836" s="1" t="s">
        <v>2</v>
      </c>
      <c r="C1836" s="1" t="s">
        <v>956</v>
      </c>
      <c r="D1836" s="1" t="s">
        <v>957</v>
      </c>
      <c r="E1836" s="3">
        <v>2015</v>
      </c>
      <c r="F1836" s="11">
        <v>4.3</v>
      </c>
      <c r="G1836" s="12">
        <v>155</v>
      </c>
      <c r="H1836" s="5">
        <v>31.45</v>
      </c>
      <c r="I1836" s="1" t="s">
        <v>3</v>
      </c>
      <c r="J1836" s="3" t="s">
        <v>85</v>
      </c>
      <c r="K1836" s="3" t="s">
        <v>85</v>
      </c>
    </row>
    <row r="1837" spans="2:11" ht="20.5" customHeight="1" x14ac:dyDescent="0.35">
      <c r="B1837" s="1" t="s">
        <v>2</v>
      </c>
      <c r="C1837" s="1" t="s">
        <v>487</v>
      </c>
      <c r="D1837" s="1" t="s">
        <v>488</v>
      </c>
      <c r="E1837" s="3">
        <v>2019</v>
      </c>
      <c r="F1837" s="11">
        <v>4.2</v>
      </c>
      <c r="G1837" s="12">
        <v>400</v>
      </c>
      <c r="H1837" s="5">
        <v>27.89</v>
      </c>
      <c r="I1837" s="1" t="s">
        <v>3</v>
      </c>
      <c r="J1837" s="3" t="s">
        <v>85</v>
      </c>
      <c r="K1837" s="3" t="s">
        <v>85</v>
      </c>
    </row>
    <row r="1838" spans="2:11" ht="20.5" customHeight="1" x14ac:dyDescent="0.35">
      <c r="B1838" s="1" t="s">
        <v>2</v>
      </c>
      <c r="C1838" s="1" t="s">
        <v>135</v>
      </c>
      <c r="D1838" s="1" t="s">
        <v>1045</v>
      </c>
      <c r="E1838" s="3">
        <v>2011</v>
      </c>
      <c r="F1838" s="11">
        <v>4.3</v>
      </c>
      <c r="G1838" s="12">
        <v>82</v>
      </c>
      <c r="H1838" s="5">
        <v>24</v>
      </c>
      <c r="I1838" s="1" t="s">
        <v>85</v>
      </c>
      <c r="J1838" s="3" t="s">
        <v>85</v>
      </c>
      <c r="K1838" s="3" t="s">
        <v>85</v>
      </c>
    </row>
    <row r="1839" spans="2:11" ht="20.5" customHeight="1" x14ac:dyDescent="0.35">
      <c r="B1839" s="1" t="s">
        <v>2</v>
      </c>
      <c r="C1839" s="1" t="s">
        <v>135</v>
      </c>
      <c r="D1839" s="1" t="s">
        <v>907</v>
      </c>
      <c r="E1839" s="3">
        <v>2017</v>
      </c>
      <c r="F1839" s="11">
        <v>4.3</v>
      </c>
      <c r="G1839" s="12">
        <v>270</v>
      </c>
      <c r="H1839" s="5">
        <v>22.55</v>
      </c>
      <c r="I1839" s="1" t="s">
        <v>3</v>
      </c>
      <c r="J1839" s="3" t="s">
        <v>85</v>
      </c>
      <c r="K1839" s="3" t="s">
        <v>85</v>
      </c>
    </row>
    <row r="1840" spans="2:11" ht="20.5" customHeight="1" x14ac:dyDescent="0.35">
      <c r="B1840" s="1" t="s">
        <v>2</v>
      </c>
      <c r="C1840" s="1" t="s">
        <v>647</v>
      </c>
      <c r="D1840" s="1" t="s">
        <v>648</v>
      </c>
      <c r="E1840" s="3">
        <v>2015</v>
      </c>
      <c r="F1840" s="11">
        <v>4.4000000000000004</v>
      </c>
      <c r="G1840" s="12">
        <v>75</v>
      </c>
      <c r="H1840" s="5">
        <v>14.65</v>
      </c>
      <c r="I1840" s="1" t="s">
        <v>3</v>
      </c>
      <c r="J1840" s="3">
        <v>5</v>
      </c>
      <c r="K1840" s="3">
        <v>3</v>
      </c>
    </row>
    <row r="1841" spans="2:11" ht="20.5" customHeight="1" x14ac:dyDescent="0.35">
      <c r="B1841" s="1" t="s">
        <v>2</v>
      </c>
      <c r="C1841" s="1" t="s">
        <v>671</v>
      </c>
      <c r="D1841" s="1" t="s">
        <v>165</v>
      </c>
      <c r="E1841" s="3">
        <v>2017</v>
      </c>
      <c r="F1841" s="11">
        <v>4.4000000000000004</v>
      </c>
      <c r="G1841" s="12">
        <v>32</v>
      </c>
      <c r="H1841" s="5">
        <v>19.97</v>
      </c>
      <c r="I1841" s="1" t="s">
        <v>165</v>
      </c>
      <c r="J1841" s="3">
        <v>3</v>
      </c>
      <c r="K1841" s="3">
        <v>3</v>
      </c>
    </row>
    <row r="1842" spans="2:11" ht="20.5" customHeight="1" x14ac:dyDescent="0.35">
      <c r="B1842" s="1" t="s">
        <v>2</v>
      </c>
      <c r="C1842" s="1" t="s">
        <v>520</v>
      </c>
      <c r="D1842" s="1" t="s">
        <v>521</v>
      </c>
      <c r="E1842" s="3">
        <v>2019</v>
      </c>
      <c r="F1842" s="11">
        <v>4.4000000000000004</v>
      </c>
      <c r="G1842" s="12">
        <v>363</v>
      </c>
      <c r="H1842" s="5">
        <v>20.9</v>
      </c>
      <c r="I1842" s="1" t="s">
        <v>3</v>
      </c>
      <c r="J1842" s="3">
        <v>5</v>
      </c>
      <c r="K1842" s="3">
        <v>3</v>
      </c>
    </row>
    <row r="1843" spans="2:11" ht="20.5" customHeight="1" x14ac:dyDescent="0.35">
      <c r="B1843" s="1" t="s">
        <v>2</v>
      </c>
      <c r="C1843" s="1" t="s">
        <v>404</v>
      </c>
      <c r="D1843" s="1" t="s">
        <v>405</v>
      </c>
      <c r="E1843" s="3">
        <v>2019</v>
      </c>
      <c r="F1843" s="11">
        <v>4.5</v>
      </c>
      <c r="G1843" s="12">
        <v>52</v>
      </c>
      <c r="H1843" s="5">
        <v>25.9</v>
      </c>
      <c r="I1843" s="1" t="s">
        <v>3</v>
      </c>
      <c r="J1843" s="3">
        <v>5</v>
      </c>
      <c r="K1843" s="3">
        <v>3</v>
      </c>
    </row>
    <row r="1844" spans="2:11" ht="20.5" customHeight="1" x14ac:dyDescent="0.35">
      <c r="B1844" s="1" t="s">
        <v>2</v>
      </c>
      <c r="C1844" s="1" t="s">
        <v>68</v>
      </c>
      <c r="D1844" s="1" t="s">
        <v>1</v>
      </c>
      <c r="E1844" s="3">
        <v>2018</v>
      </c>
      <c r="F1844" s="11">
        <v>4.3</v>
      </c>
      <c r="G1844" s="12">
        <v>693</v>
      </c>
      <c r="H1844" s="5">
        <v>25.9</v>
      </c>
      <c r="I1844" s="1" t="s">
        <v>3</v>
      </c>
      <c r="J1844" s="3">
        <v>5</v>
      </c>
      <c r="K1844" s="3">
        <v>3</v>
      </c>
    </row>
    <row r="1845" spans="2:11" ht="20.5" customHeight="1" x14ac:dyDescent="0.35">
      <c r="B1845" s="1" t="s">
        <v>2</v>
      </c>
      <c r="C1845" s="1" t="s">
        <v>34</v>
      </c>
      <c r="D1845" s="1" t="s">
        <v>510</v>
      </c>
      <c r="E1845" s="3">
        <v>2016</v>
      </c>
      <c r="F1845" s="11">
        <v>4.3</v>
      </c>
      <c r="G1845" s="12">
        <v>665</v>
      </c>
      <c r="H1845" s="5">
        <v>26</v>
      </c>
      <c r="I1845" s="1" t="s">
        <v>3</v>
      </c>
      <c r="J1845" s="3">
        <v>5</v>
      </c>
      <c r="K1845" s="3">
        <v>3</v>
      </c>
    </row>
    <row r="1846" spans="2:11" ht="20.5" customHeight="1" x14ac:dyDescent="0.35">
      <c r="B1846" s="1" t="s">
        <v>2</v>
      </c>
      <c r="C1846" s="1" t="s">
        <v>768</v>
      </c>
      <c r="D1846" s="1" t="s">
        <v>769</v>
      </c>
      <c r="E1846" s="3">
        <v>2016</v>
      </c>
      <c r="F1846" s="11">
        <v>4.4000000000000004</v>
      </c>
      <c r="G1846" s="12">
        <v>35</v>
      </c>
      <c r="H1846" s="5">
        <v>26</v>
      </c>
      <c r="I1846" s="1" t="s">
        <v>21</v>
      </c>
      <c r="J1846" s="3">
        <v>4</v>
      </c>
      <c r="K1846" s="3">
        <v>3</v>
      </c>
    </row>
    <row r="1847" spans="2:11" ht="20.5" customHeight="1" x14ac:dyDescent="0.35">
      <c r="B1847" s="1" t="s">
        <v>2</v>
      </c>
      <c r="C1847" s="1" t="s">
        <v>68</v>
      </c>
      <c r="D1847" s="1" t="s">
        <v>1</v>
      </c>
      <c r="E1847" s="3">
        <v>2016</v>
      </c>
      <c r="F1847" s="11">
        <v>4.3</v>
      </c>
      <c r="G1847" s="12">
        <v>1749</v>
      </c>
      <c r="H1847" s="5">
        <v>26.9</v>
      </c>
      <c r="I1847" s="1" t="s">
        <v>3</v>
      </c>
      <c r="J1847" s="3">
        <v>5</v>
      </c>
      <c r="K1847" s="3">
        <v>3</v>
      </c>
    </row>
    <row r="1848" spans="2:11" ht="20.5" customHeight="1" x14ac:dyDescent="0.35">
      <c r="B1848" s="1" t="s">
        <v>2</v>
      </c>
      <c r="C1848" s="1" t="s">
        <v>487</v>
      </c>
      <c r="D1848" s="1" t="s">
        <v>488</v>
      </c>
      <c r="E1848" s="3">
        <v>2012</v>
      </c>
      <c r="F1848" s="11">
        <v>4.2</v>
      </c>
      <c r="G1848" s="12">
        <v>668</v>
      </c>
      <c r="H1848" s="5">
        <v>26.95</v>
      </c>
      <c r="I1848" s="1" t="s">
        <v>3</v>
      </c>
      <c r="J1848" s="3">
        <v>5</v>
      </c>
      <c r="K1848" s="3">
        <v>3</v>
      </c>
    </row>
    <row r="1849" spans="2:11" ht="20.5" customHeight="1" x14ac:dyDescent="0.35">
      <c r="B1849" s="1" t="s">
        <v>2</v>
      </c>
      <c r="C1849" s="1" t="s">
        <v>487</v>
      </c>
      <c r="D1849" s="1" t="s">
        <v>488</v>
      </c>
      <c r="E1849" s="3">
        <v>2019</v>
      </c>
      <c r="F1849" s="11">
        <v>4.2</v>
      </c>
      <c r="G1849" s="12">
        <v>400</v>
      </c>
      <c r="H1849" s="5">
        <v>27.89</v>
      </c>
      <c r="I1849" s="1" t="s">
        <v>3</v>
      </c>
      <c r="J1849" s="3">
        <v>5</v>
      </c>
      <c r="K1849" s="3">
        <v>3</v>
      </c>
    </row>
    <row r="1850" spans="2:11" ht="20.5" customHeight="1" x14ac:dyDescent="0.35">
      <c r="B1850" s="1" t="s">
        <v>2</v>
      </c>
      <c r="C1850" s="1" t="s">
        <v>487</v>
      </c>
      <c r="D1850" s="1" t="s">
        <v>488</v>
      </c>
      <c r="E1850" s="3">
        <v>2018</v>
      </c>
      <c r="F1850" s="11">
        <v>4.4000000000000004</v>
      </c>
      <c r="G1850" s="12">
        <v>1438</v>
      </c>
      <c r="H1850" s="5">
        <v>32.01</v>
      </c>
      <c r="I1850" s="1" t="s">
        <v>3</v>
      </c>
      <c r="J1850" s="3">
        <v>5</v>
      </c>
      <c r="K1850" s="3">
        <v>3</v>
      </c>
    </row>
    <row r="1851" spans="2:11" ht="29" x14ac:dyDescent="0.35">
      <c r="B1851" s="1" t="s">
        <v>2</v>
      </c>
      <c r="C1851" s="1" t="s">
        <v>783</v>
      </c>
      <c r="D1851" s="1" t="s">
        <v>1169</v>
      </c>
      <c r="E1851" s="3">
        <v>2012</v>
      </c>
      <c r="F1851" s="11">
        <v>4.3</v>
      </c>
      <c r="G1851" s="12">
        <v>38</v>
      </c>
      <c r="H1851" s="5">
        <v>32.9</v>
      </c>
      <c r="I1851" s="1" t="s">
        <v>3</v>
      </c>
      <c r="J1851" s="3">
        <v>5</v>
      </c>
      <c r="K1851" s="3">
        <v>3</v>
      </c>
    </row>
    <row r="1852" spans="2:11" ht="20.5" customHeight="1" x14ac:dyDescent="0.35">
      <c r="B1852" s="1" t="s">
        <v>2</v>
      </c>
      <c r="C1852" s="1" t="s">
        <v>657</v>
      </c>
      <c r="D1852" s="1" t="s">
        <v>1014</v>
      </c>
      <c r="E1852" s="3">
        <v>2014</v>
      </c>
      <c r="F1852" s="11">
        <v>4.3</v>
      </c>
      <c r="G1852" s="12">
        <v>108</v>
      </c>
      <c r="H1852" s="5">
        <v>33.5</v>
      </c>
      <c r="I1852" s="1" t="s">
        <v>3</v>
      </c>
      <c r="J1852" s="3">
        <v>5</v>
      </c>
      <c r="K1852" s="3">
        <v>3</v>
      </c>
    </row>
    <row r="1853" spans="2:11" ht="20.5" customHeight="1" x14ac:dyDescent="0.35">
      <c r="B1853" s="1" t="s">
        <v>2</v>
      </c>
      <c r="C1853" s="1" t="s">
        <v>34</v>
      </c>
      <c r="D1853" s="1" t="s">
        <v>510</v>
      </c>
      <c r="E1853" s="3">
        <v>2018</v>
      </c>
      <c r="F1853" s="11">
        <v>4.3</v>
      </c>
      <c r="G1853" s="12">
        <v>247</v>
      </c>
      <c r="H1853" s="5">
        <v>33.6</v>
      </c>
      <c r="I1853" s="1" t="s">
        <v>3</v>
      </c>
      <c r="J1853" s="3">
        <v>5</v>
      </c>
      <c r="K1853" s="3">
        <v>3</v>
      </c>
    </row>
    <row r="1854" spans="2:11" ht="20.5" customHeight="1" x14ac:dyDescent="0.35">
      <c r="B1854" s="1" t="s">
        <v>2</v>
      </c>
      <c r="C1854" s="1" t="s">
        <v>68</v>
      </c>
      <c r="D1854" s="1" t="s">
        <v>1</v>
      </c>
      <c r="E1854" s="3">
        <v>2015</v>
      </c>
      <c r="F1854" s="11">
        <v>4.3</v>
      </c>
      <c r="G1854" s="12">
        <v>1846</v>
      </c>
      <c r="H1854" s="5">
        <v>33.659999999999997</v>
      </c>
      <c r="I1854" s="1" t="s">
        <v>3</v>
      </c>
      <c r="J1854" s="3">
        <v>5</v>
      </c>
      <c r="K1854" s="3">
        <v>3</v>
      </c>
    </row>
    <row r="1855" spans="2:11" ht="20.5" customHeight="1" x14ac:dyDescent="0.35">
      <c r="B1855" s="1" t="s">
        <v>2</v>
      </c>
      <c r="C1855" s="1" t="s">
        <v>0</v>
      </c>
      <c r="D1855" s="1" t="s">
        <v>498</v>
      </c>
      <c r="E1855" s="3">
        <v>2019</v>
      </c>
      <c r="F1855" s="11">
        <v>4.4000000000000004</v>
      </c>
      <c r="G1855" s="12">
        <v>71</v>
      </c>
      <c r="H1855" s="5">
        <v>33.9</v>
      </c>
      <c r="I1855" s="1" t="s">
        <v>3</v>
      </c>
      <c r="J1855" s="3">
        <v>5</v>
      </c>
      <c r="K1855" s="3">
        <v>3</v>
      </c>
    </row>
    <row r="1856" spans="2:11" ht="20.5" customHeight="1" x14ac:dyDescent="0.35">
      <c r="B1856" s="1" t="s">
        <v>2</v>
      </c>
      <c r="C1856" s="1" t="s">
        <v>487</v>
      </c>
      <c r="D1856" s="1" t="s">
        <v>488</v>
      </c>
      <c r="E1856" s="3">
        <v>2017</v>
      </c>
      <c r="F1856" s="11">
        <v>4.2</v>
      </c>
      <c r="G1856" s="12">
        <v>518</v>
      </c>
      <c r="H1856" s="5">
        <v>33.9</v>
      </c>
      <c r="I1856" s="1" t="s">
        <v>3</v>
      </c>
      <c r="J1856" s="3">
        <v>5</v>
      </c>
      <c r="K1856" s="3">
        <v>3</v>
      </c>
    </row>
    <row r="1857" spans="2:11" ht="20.5" customHeight="1" x14ac:dyDescent="0.35">
      <c r="B1857" s="1" t="s">
        <v>2</v>
      </c>
      <c r="C1857" s="1" t="s">
        <v>0</v>
      </c>
      <c r="D1857" s="1" t="s">
        <v>498</v>
      </c>
      <c r="E1857" s="3">
        <v>2013</v>
      </c>
      <c r="F1857" s="11">
        <v>4.3</v>
      </c>
      <c r="G1857" s="12">
        <v>878</v>
      </c>
      <c r="H1857" s="5">
        <v>34.22</v>
      </c>
      <c r="I1857" s="1" t="s">
        <v>3</v>
      </c>
      <c r="J1857" s="3">
        <v>5</v>
      </c>
      <c r="K1857" s="3">
        <v>3</v>
      </c>
    </row>
    <row r="1858" spans="2:11" ht="20.5" customHeight="1" x14ac:dyDescent="0.35">
      <c r="B1858" s="1" t="s">
        <v>2</v>
      </c>
      <c r="C1858" s="1" t="s">
        <v>68</v>
      </c>
      <c r="D1858" s="1" t="s">
        <v>1</v>
      </c>
      <c r="E1858" s="3">
        <v>2017</v>
      </c>
      <c r="F1858" s="11">
        <v>4.4000000000000004</v>
      </c>
      <c r="G1858" s="12">
        <v>1339</v>
      </c>
      <c r="H1858" s="5">
        <v>36</v>
      </c>
      <c r="I1858" s="1" t="s">
        <v>3</v>
      </c>
      <c r="J1858" s="3">
        <v>5</v>
      </c>
      <c r="K1858" s="3">
        <v>3</v>
      </c>
    </row>
    <row r="1859" spans="2:11" ht="20.5" customHeight="1" x14ac:dyDescent="0.35">
      <c r="B1859" s="1" t="s">
        <v>2</v>
      </c>
      <c r="C1859" s="1" t="s">
        <v>72</v>
      </c>
      <c r="D1859" s="1" t="s">
        <v>517</v>
      </c>
      <c r="E1859" s="3">
        <v>2015</v>
      </c>
      <c r="F1859" s="11">
        <v>4.3</v>
      </c>
      <c r="G1859" s="12">
        <v>1743</v>
      </c>
      <c r="H1859" s="5">
        <v>36.9</v>
      </c>
      <c r="I1859" s="1" t="s">
        <v>3</v>
      </c>
      <c r="J1859" s="3">
        <v>5</v>
      </c>
      <c r="K1859" s="3">
        <v>3</v>
      </c>
    </row>
    <row r="1860" spans="2:11" ht="20.5" customHeight="1" x14ac:dyDescent="0.35">
      <c r="B1860" s="1" t="s">
        <v>2</v>
      </c>
      <c r="C1860" s="1" t="s">
        <v>0</v>
      </c>
      <c r="D1860" s="1" t="s">
        <v>498</v>
      </c>
      <c r="E1860" s="3">
        <v>2014</v>
      </c>
      <c r="F1860" s="11">
        <v>4.3</v>
      </c>
      <c r="G1860" s="12">
        <v>1178</v>
      </c>
      <c r="H1860" s="5">
        <v>38</v>
      </c>
      <c r="I1860" s="1" t="s">
        <v>3</v>
      </c>
      <c r="J1860" s="3">
        <v>5</v>
      </c>
      <c r="K1860" s="3">
        <v>3</v>
      </c>
    </row>
    <row r="1861" spans="2:11" ht="20.5" customHeight="1" x14ac:dyDescent="0.35">
      <c r="B1861" s="1" t="s">
        <v>2</v>
      </c>
      <c r="C1861" s="1" t="s">
        <v>0</v>
      </c>
      <c r="D1861" s="1" t="s">
        <v>498</v>
      </c>
      <c r="E1861" s="3">
        <v>2016</v>
      </c>
      <c r="F1861" s="11">
        <v>4.4000000000000004</v>
      </c>
      <c r="G1861" s="12">
        <v>812</v>
      </c>
      <c r="H1861" s="5">
        <v>38.700000000000003</v>
      </c>
      <c r="I1861" s="1" t="s">
        <v>3</v>
      </c>
      <c r="J1861" s="3">
        <v>5</v>
      </c>
      <c r="K1861" s="3">
        <v>3</v>
      </c>
    </row>
    <row r="1862" spans="2:11" ht="20.5" customHeight="1" x14ac:dyDescent="0.35">
      <c r="B1862" s="1" t="s">
        <v>2</v>
      </c>
      <c r="C1862" s="1" t="s">
        <v>72</v>
      </c>
      <c r="D1862" s="1" t="s">
        <v>517</v>
      </c>
      <c r="E1862" s="3">
        <v>2016</v>
      </c>
      <c r="F1862" s="11">
        <v>4.3</v>
      </c>
      <c r="G1862" s="12">
        <v>345</v>
      </c>
      <c r="H1862" s="5">
        <v>39.53</v>
      </c>
      <c r="I1862" s="1" t="s">
        <v>3</v>
      </c>
      <c r="J1862" s="3">
        <v>5</v>
      </c>
      <c r="K1862" s="3">
        <v>3</v>
      </c>
    </row>
    <row r="1863" spans="2:11" ht="20.5" customHeight="1" x14ac:dyDescent="0.35">
      <c r="B1863" s="1" t="s">
        <v>2</v>
      </c>
      <c r="C1863" s="1" t="s">
        <v>276</v>
      </c>
      <c r="D1863" s="1" t="s">
        <v>2</v>
      </c>
      <c r="E1863" s="3">
        <v>2016</v>
      </c>
      <c r="F1863" s="11">
        <v>4.5</v>
      </c>
      <c r="G1863" s="12">
        <v>3118</v>
      </c>
      <c r="H1863" s="5">
        <v>40.409999999999997</v>
      </c>
      <c r="I1863" s="1" t="s">
        <v>3</v>
      </c>
      <c r="J1863" s="3">
        <v>5</v>
      </c>
      <c r="K1863" s="3">
        <v>3</v>
      </c>
    </row>
    <row r="1864" spans="2:11" ht="20.5" customHeight="1" x14ac:dyDescent="0.35">
      <c r="B1864" s="1" t="s">
        <v>2</v>
      </c>
      <c r="C1864" s="1" t="s">
        <v>766</v>
      </c>
      <c r="D1864" s="1" t="s">
        <v>767</v>
      </c>
      <c r="E1864" s="3">
        <v>2017</v>
      </c>
      <c r="F1864" s="11">
        <v>4.4000000000000004</v>
      </c>
      <c r="G1864" s="12">
        <v>35</v>
      </c>
      <c r="H1864" s="5">
        <v>41</v>
      </c>
      <c r="I1864" s="1" t="s">
        <v>3</v>
      </c>
      <c r="J1864" s="3">
        <v>5</v>
      </c>
      <c r="K1864" s="3">
        <v>3</v>
      </c>
    </row>
    <row r="1865" spans="2:11" ht="20.5" customHeight="1" x14ac:dyDescent="0.35">
      <c r="B1865" s="1" t="s">
        <v>2</v>
      </c>
      <c r="C1865" s="1" t="s">
        <v>135</v>
      </c>
      <c r="D1865" s="1" t="s">
        <v>136</v>
      </c>
      <c r="E1865" s="3">
        <v>2015</v>
      </c>
      <c r="F1865" s="11">
        <v>4.5999999999999996</v>
      </c>
      <c r="G1865" s="12">
        <v>388</v>
      </c>
      <c r="H1865" s="5">
        <v>43.5</v>
      </c>
      <c r="I1865" s="1" t="s">
        <v>3</v>
      </c>
      <c r="J1865" s="3">
        <v>5</v>
      </c>
      <c r="K1865" s="3">
        <v>3</v>
      </c>
    </row>
    <row r="1866" spans="2:11" ht="20.5" customHeight="1" x14ac:dyDescent="0.35">
      <c r="B1866" s="1" t="s">
        <v>2</v>
      </c>
      <c r="C1866" s="1" t="s">
        <v>657</v>
      </c>
      <c r="D1866" s="1" t="s">
        <v>658</v>
      </c>
      <c r="E1866" s="3">
        <v>2005</v>
      </c>
      <c r="F1866" s="11">
        <v>4.4000000000000004</v>
      </c>
      <c r="G1866" s="12">
        <v>70</v>
      </c>
      <c r="H1866" s="5">
        <v>44</v>
      </c>
      <c r="I1866" s="1" t="s">
        <v>3</v>
      </c>
      <c r="J1866" s="3">
        <v>5</v>
      </c>
      <c r="K1866" s="3">
        <v>3</v>
      </c>
    </row>
    <row r="1867" spans="2:11" ht="20.5" customHeight="1" x14ac:dyDescent="0.35">
      <c r="B1867" s="1" t="s">
        <v>2</v>
      </c>
      <c r="C1867" s="1" t="s">
        <v>0</v>
      </c>
      <c r="D1867" s="1" t="s">
        <v>498</v>
      </c>
      <c r="E1867" s="3">
        <v>2011</v>
      </c>
      <c r="F1867" s="11">
        <v>4.3</v>
      </c>
      <c r="G1867" s="12">
        <v>517</v>
      </c>
      <c r="H1867" s="5">
        <v>47.01</v>
      </c>
      <c r="I1867" s="1" t="s">
        <v>3</v>
      </c>
      <c r="J1867" s="3">
        <v>5</v>
      </c>
      <c r="K1867" s="3">
        <v>3</v>
      </c>
    </row>
    <row r="1868" spans="2:11" ht="20.5" customHeight="1" x14ac:dyDescent="0.35">
      <c r="B1868" s="1" t="s">
        <v>2</v>
      </c>
      <c r="C1868" s="1" t="s">
        <v>939</v>
      </c>
      <c r="D1868" s="1" t="s">
        <v>940</v>
      </c>
      <c r="E1868" s="3">
        <v>2009</v>
      </c>
      <c r="F1868" s="11">
        <v>4.3</v>
      </c>
      <c r="G1868" s="12">
        <v>175</v>
      </c>
      <c r="H1868" s="5">
        <v>48.5</v>
      </c>
      <c r="I1868" s="1" t="s">
        <v>3</v>
      </c>
      <c r="J1868" s="3">
        <v>5</v>
      </c>
      <c r="K1868" s="3">
        <v>3</v>
      </c>
    </row>
    <row r="1869" spans="2:11" ht="20.5" customHeight="1" x14ac:dyDescent="0.35">
      <c r="B1869" s="1" t="s">
        <v>2</v>
      </c>
      <c r="C1869" s="1" t="s">
        <v>135</v>
      </c>
      <c r="D1869" s="1" t="s">
        <v>136</v>
      </c>
      <c r="E1869" s="3">
        <v>2017</v>
      </c>
      <c r="F1869" s="11">
        <v>4.5</v>
      </c>
      <c r="G1869" s="12">
        <v>261</v>
      </c>
      <c r="H1869" s="5">
        <v>49.5</v>
      </c>
      <c r="I1869" s="1" t="s">
        <v>3</v>
      </c>
      <c r="J1869" s="3">
        <v>5</v>
      </c>
      <c r="K1869" s="3">
        <v>3</v>
      </c>
    </row>
    <row r="1870" spans="2:11" ht="20.5" customHeight="1" x14ac:dyDescent="0.35">
      <c r="B1870" s="1" t="s">
        <v>2</v>
      </c>
      <c r="C1870" s="1" t="s">
        <v>135</v>
      </c>
      <c r="D1870" s="1" t="s">
        <v>136</v>
      </c>
      <c r="E1870" s="3">
        <v>2018</v>
      </c>
      <c r="F1870" s="11">
        <v>4.5999999999999996</v>
      </c>
      <c r="G1870" s="12">
        <v>111</v>
      </c>
      <c r="H1870" s="5">
        <v>49.95</v>
      </c>
      <c r="I1870" s="1" t="s">
        <v>3</v>
      </c>
      <c r="J1870" s="3">
        <v>5</v>
      </c>
      <c r="K1870" s="3">
        <v>3</v>
      </c>
    </row>
    <row r="1871" spans="2:11" ht="20.5" customHeight="1" x14ac:dyDescent="0.35">
      <c r="B1871" s="1" t="s">
        <v>2</v>
      </c>
      <c r="C1871" s="1" t="s">
        <v>72</v>
      </c>
      <c r="D1871" s="1" t="s">
        <v>517</v>
      </c>
      <c r="E1871" s="3">
        <v>2013</v>
      </c>
      <c r="F1871" s="11">
        <v>4.2</v>
      </c>
      <c r="G1871" s="12">
        <v>998</v>
      </c>
      <c r="H1871" s="5">
        <v>51.19</v>
      </c>
      <c r="I1871" s="1" t="s">
        <v>3</v>
      </c>
      <c r="J1871" s="3">
        <v>5</v>
      </c>
      <c r="K1871" s="3">
        <v>3</v>
      </c>
    </row>
    <row r="1872" spans="2:11" ht="20.5" customHeight="1" x14ac:dyDescent="0.35">
      <c r="B1872" s="1" t="s">
        <v>2</v>
      </c>
      <c r="C1872" s="1" t="s">
        <v>276</v>
      </c>
      <c r="D1872" s="1" t="s">
        <v>2</v>
      </c>
      <c r="E1872" s="3">
        <v>2017</v>
      </c>
      <c r="F1872" s="11">
        <v>4.5</v>
      </c>
      <c r="G1872" s="12">
        <v>178</v>
      </c>
      <c r="H1872" s="5">
        <v>54.09</v>
      </c>
      <c r="I1872" s="1" t="s">
        <v>3</v>
      </c>
      <c r="J1872" s="3">
        <v>5</v>
      </c>
      <c r="K1872" s="3">
        <v>3</v>
      </c>
    </row>
    <row r="1873" spans="2:11" ht="20.5" customHeight="1" x14ac:dyDescent="0.35">
      <c r="B1873" s="1" t="s">
        <v>2</v>
      </c>
      <c r="C1873" s="1" t="s">
        <v>68</v>
      </c>
      <c r="D1873" s="1" t="s">
        <v>69</v>
      </c>
      <c r="E1873" s="3">
        <v>2014</v>
      </c>
      <c r="F1873" s="11">
        <v>4.5999999999999996</v>
      </c>
      <c r="G1873" s="12">
        <v>153</v>
      </c>
      <c r="H1873" s="5">
        <v>61.69</v>
      </c>
      <c r="I1873" s="1" t="s">
        <v>3</v>
      </c>
      <c r="J1873" s="3">
        <v>5</v>
      </c>
      <c r="K1873" s="3">
        <v>3</v>
      </c>
    </row>
    <row r="1874" spans="2:11" ht="20.5" customHeight="1" x14ac:dyDescent="0.35">
      <c r="B1874" s="1" t="s">
        <v>2</v>
      </c>
      <c r="C1874" s="1" t="s">
        <v>59</v>
      </c>
      <c r="D1874" s="1" t="s">
        <v>60</v>
      </c>
      <c r="E1874" s="3">
        <v>2016</v>
      </c>
      <c r="F1874" s="11">
        <v>4.5</v>
      </c>
      <c r="G1874" s="12">
        <v>99</v>
      </c>
      <c r="H1874" s="5">
        <v>62</v>
      </c>
      <c r="I1874" s="1" t="s">
        <v>3</v>
      </c>
      <c r="J1874" s="3">
        <v>5</v>
      </c>
      <c r="K1874" s="3">
        <v>3</v>
      </c>
    </row>
    <row r="1875" spans="2:11" ht="20.5" customHeight="1" x14ac:dyDescent="0.35">
      <c r="B1875" s="1" t="s">
        <v>2</v>
      </c>
      <c r="C1875" s="1" t="s">
        <v>59</v>
      </c>
      <c r="D1875" s="1" t="s">
        <v>60</v>
      </c>
      <c r="E1875" s="3">
        <v>2015</v>
      </c>
      <c r="F1875" s="11">
        <v>4.7</v>
      </c>
      <c r="G1875" s="12">
        <v>256</v>
      </c>
      <c r="H1875" s="5">
        <v>63.75</v>
      </c>
      <c r="I1875" s="1" t="s">
        <v>3</v>
      </c>
      <c r="J1875" s="3">
        <v>5</v>
      </c>
      <c r="K1875" s="3">
        <v>3</v>
      </c>
    </row>
    <row r="1876" spans="2:11" ht="20.5" customHeight="1" x14ac:dyDescent="0.35">
      <c r="B1876" s="1" t="s">
        <v>2</v>
      </c>
      <c r="C1876" s="1" t="s">
        <v>276</v>
      </c>
      <c r="D1876" s="1" t="s">
        <v>2</v>
      </c>
      <c r="E1876" s="3">
        <v>2014</v>
      </c>
      <c r="F1876" s="11">
        <v>4.5</v>
      </c>
      <c r="G1876" s="12">
        <v>5863</v>
      </c>
      <c r="H1876" s="5">
        <v>69</v>
      </c>
      <c r="I1876" s="1" t="s">
        <v>3</v>
      </c>
      <c r="J1876" s="3">
        <v>5</v>
      </c>
      <c r="K1876" s="3">
        <v>3</v>
      </c>
    </row>
    <row r="1877" spans="2:11" ht="20.5" customHeight="1" x14ac:dyDescent="0.35">
      <c r="B1877" s="1" t="s">
        <v>2</v>
      </c>
      <c r="C1877" s="1" t="s">
        <v>276</v>
      </c>
      <c r="D1877" s="1" t="s">
        <v>2</v>
      </c>
      <c r="E1877" s="3">
        <v>2015</v>
      </c>
      <c r="F1877" s="11">
        <v>4.5</v>
      </c>
      <c r="G1877" s="12">
        <v>4979</v>
      </c>
      <c r="H1877" s="5">
        <v>69.8</v>
      </c>
      <c r="I1877" s="1" t="s">
        <v>3</v>
      </c>
      <c r="J1877" s="3">
        <v>5</v>
      </c>
      <c r="K1877" s="3">
        <v>3</v>
      </c>
    </row>
    <row r="1878" spans="2:11" ht="20.5" customHeight="1" x14ac:dyDescent="0.35">
      <c r="B1878" s="1" t="s">
        <v>2</v>
      </c>
      <c r="C1878" s="1" t="s">
        <v>68</v>
      </c>
      <c r="D1878" s="1" t="s">
        <v>69</v>
      </c>
      <c r="E1878" s="3">
        <v>2016</v>
      </c>
      <c r="F1878" s="11">
        <v>4.5</v>
      </c>
      <c r="G1878" s="12">
        <v>42</v>
      </c>
      <c r="H1878" s="5">
        <v>77.5</v>
      </c>
      <c r="I1878" s="1" t="s">
        <v>3</v>
      </c>
      <c r="J1878" s="3">
        <v>5</v>
      </c>
      <c r="K1878" s="3">
        <v>3</v>
      </c>
    </row>
    <row r="1879" spans="2:11" ht="20.5" customHeight="1" x14ac:dyDescent="0.35">
      <c r="B1879" s="1" t="s">
        <v>2</v>
      </c>
      <c r="C1879" s="1" t="s">
        <v>68</v>
      </c>
      <c r="D1879" s="1" t="s">
        <v>69</v>
      </c>
      <c r="E1879" s="3">
        <v>2015</v>
      </c>
      <c r="F1879" s="11">
        <v>4.7</v>
      </c>
      <c r="G1879" s="12">
        <v>137</v>
      </c>
      <c r="H1879" s="5">
        <v>78.900000000000006</v>
      </c>
      <c r="I1879" s="1" t="s">
        <v>3</v>
      </c>
      <c r="J1879" s="3">
        <v>5</v>
      </c>
      <c r="K1879" s="3">
        <v>3</v>
      </c>
    </row>
    <row r="1880" spans="2:11" ht="20.5" customHeight="1" x14ac:dyDescent="0.35">
      <c r="B1880" s="1" t="s">
        <v>2</v>
      </c>
      <c r="C1880" s="1" t="s">
        <v>276</v>
      </c>
      <c r="D1880" s="1" t="s">
        <v>2</v>
      </c>
      <c r="E1880" s="3">
        <v>2010</v>
      </c>
      <c r="F1880" s="11">
        <v>4.3</v>
      </c>
      <c r="G1880" s="12">
        <v>6345</v>
      </c>
      <c r="H1880" s="5">
        <v>79.75</v>
      </c>
      <c r="I1880" s="1" t="s">
        <v>3</v>
      </c>
      <c r="J1880" s="3">
        <v>5</v>
      </c>
      <c r="K1880" s="3">
        <v>3</v>
      </c>
    </row>
    <row r="1881" spans="2:11" ht="20.5" customHeight="1" x14ac:dyDescent="0.35">
      <c r="B1881" s="1" t="s">
        <v>2</v>
      </c>
      <c r="C1881" s="1" t="s">
        <v>276</v>
      </c>
      <c r="D1881" s="1" t="s">
        <v>2</v>
      </c>
      <c r="E1881" s="3">
        <v>2006</v>
      </c>
      <c r="F1881" s="11">
        <v>4.2</v>
      </c>
      <c r="G1881" s="12">
        <v>1665</v>
      </c>
      <c r="H1881" s="5">
        <v>98.9</v>
      </c>
      <c r="I1881" s="1" t="s">
        <v>3</v>
      </c>
      <c r="J1881" s="3">
        <v>5</v>
      </c>
      <c r="K1881" s="3">
        <v>3</v>
      </c>
    </row>
    <row r="1882" spans="2:11" ht="20.5" customHeight="1" x14ac:dyDescent="0.35">
      <c r="B1882" s="1" t="s">
        <v>2</v>
      </c>
      <c r="C1882" s="1" t="s">
        <v>276</v>
      </c>
      <c r="D1882" s="1" t="s">
        <v>2</v>
      </c>
      <c r="E1882" s="3">
        <v>2003</v>
      </c>
      <c r="F1882" s="11">
        <v>4.3</v>
      </c>
      <c r="G1882" s="12">
        <v>422</v>
      </c>
      <c r="H1882" s="5">
        <v>107</v>
      </c>
      <c r="I1882" s="1" t="s">
        <v>3</v>
      </c>
      <c r="J1882" s="3">
        <v>5</v>
      </c>
      <c r="K1882" s="3">
        <v>3</v>
      </c>
    </row>
    <row r="1883" spans="2:11" ht="20.5" customHeight="1" x14ac:dyDescent="0.35">
      <c r="B1883" s="1" t="s">
        <v>2</v>
      </c>
      <c r="C1883" s="1" t="s">
        <v>671</v>
      </c>
      <c r="D1883" s="1" t="s">
        <v>672</v>
      </c>
      <c r="E1883" s="3">
        <v>2008</v>
      </c>
      <c r="F1883" s="11">
        <v>4.4000000000000004</v>
      </c>
      <c r="G1883" s="12">
        <v>66</v>
      </c>
      <c r="H1883" s="5">
        <v>112</v>
      </c>
      <c r="I1883" s="1" t="s">
        <v>6</v>
      </c>
      <c r="J1883" s="3">
        <v>4</v>
      </c>
      <c r="K1883" s="3">
        <v>2</v>
      </c>
    </row>
    <row r="1884" spans="2:11" ht="20.5" customHeight="1" x14ac:dyDescent="0.35">
      <c r="B1884" s="1" t="s">
        <v>2</v>
      </c>
      <c r="C1884" s="1" t="s">
        <v>276</v>
      </c>
      <c r="D1884" s="1" t="s">
        <v>2</v>
      </c>
      <c r="E1884" s="3">
        <v>2004</v>
      </c>
      <c r="F1884" s="11">
        <v>4.3</v>
      </c>
      <c r="G1884" s="12">
        <v>760</v>
      </c>
      <c r="H1884" s="5">
        <v>116.9</v>
      </c>
      <c r="I1884" s="1" t="s">
        <v>3</v>
      </c>
      <c r="J1884" s="3">
        <v>5</v>
      </c>
      <c r="K1884" s="3">
        <v>3</v>
      </c>
    </row>
    <row r="1885" spans="2:11" ht="20.5" customHeight="1" x14ac:dyDescent="0.35">
      <c r="B1885" s="1" t="s">
        <v>2</v>
      </c>
      <c r="C1885" s="1" t="s">
        <v>0</v>
      </c>
      <c r="D1885" s="1" t="s">
        <v>58</v>
      </c>
      <c r="E1885" s="3">
        <v>2018</v>
      </c>
      <c r="F1885" s="11">
        <v>4.7</v>
      </c>
      <c r="G1885" s="12">
        <v>45</v>
      </c>
      <c r="H1885" s="5">
        <v>123.89</v>
      </c>
      <c r="I1885" s="1" t="s">
        <v>3</v>
      </c>
      <c r="J1885" s="3">
        <v>5</v>
      </c>
      <c r="K1885" s="3">
        <v>3</v>
      </c>
    </row>
    <row r="1886" spans="2:11" ht="20.5" customHeight="1" x14ac:dyDescent="0.35">
      <c r="B1886" s="1" t="s">
        <v>2</v>
      </c>
      <c r="C1886" s="1" t="s">
        <v>0</v>
      </c>
      <c r="D1886" s="1" t="s">
        <v>58</v>
      </c>
      <c r="E1886" s="3">
        <v>2016</v>
      </c>
      <c r="F1886" s="11">
        <v>4.7</v>
      </c>
      <c r="G1886" s="12">
        <v>264</v>
      </c>
      <c r="H1886" s="5">
        <v>135</v>
      </c>
      <c r="I1886" s="1" t="s">
        <v>3</v>
      </c>
      <c r="J1886" s="3">
        <v>5</v>
      </c>
      <c r="K1886" s="3">
        <v>3</v>
      </c>
    </row>
    <row r="1887" spans="2:11" ht="20.5" customHeight="1" x14ac:dyDescent="0.35">
      <c r="B1887" s="1" t="s">
        <v>2</v>
      </c>
      <c r="C1887" s="1" t="s">
        <v>72</v>
      </c>
      <c r="D1887" s="1" t="s">
        <v>73</v>
      </c>
      <c r="E1887" s="3">
        <v>2000</v>
      </c>
      <c r="F1887" s="11">
        <v>4.4000000000000004</v>
      </c>
      <c r="G1887" s="12">
        <v>27</v>
      </c>
      <c r="H1887" s="5">
        <v>140</v>
      </c>
      <c r="I1887" s="1" t="s">
        <v>3</v>
      </c>
      <c r="J1887" s="3">
        <v>5</v>
      </c>
      <c r="K1887" s="3">
        <v>3</v>
      </c>
    </row>
    <row r="1888" spans="2:11" ht="20.5" customHeight="1" x14ac:dyDescent="0.35">
      <c r="B1888" s="1" t="s">
        <v>2</v>
      </c>
      <c r="C1888" s="1" t="s">
        <v>0</v>
      </c>
      <c r="D1888" s="1" t="s">
        <v>58</v>
      </c>
      <c r="E1888" s="3">
        <v>2017</v>
      </c>
      <c r="F1888" s="11">
        <v>4.5999999999999996</v>
      </c>
      <c r="G1888" s="12">
        <v>131</v>
      </c>
      <c r="H1888" s="5">
        <v>147.85</v>
      </c>
      <c r="I1888" s="1" t="s">
        <v>3</v>
      </c>
      <c r="J1888" s="3">
        <v>5</v>
      </c>
      <c r="K1888" s="3">
        <v>3</v>
      </c>
    </row>
    <row r="1889" spans="2:11" ht="20.5" customHeight="1" x14ac:dyDescent="0.35">
      <c r="B1889" s="1" t="s">
        <v>2</v>
      </c>
      <c r="C1889" s="1" t="s">
        <v>72</v>
      </c>
      <c r="D1889" s="1" t="s">
        <v>73</v>
      </c>
      <c r="E1889" s="3">
        <v>2010</v>
      </c>
      <c r="F1889" s="11">
        <v>4.5</v>
      </c>
      <c r="G1889" s="12">
        <v>729</v>
      </c>
      <c r="H1889" s="5">
        <v>168</v>
      </c>
      <c r="I1889" s="1" t="s">
        <v>3</v>
      </c>
      <c r="J1889" s="3">
        <v>5</v>
      </c>
      <c r="K1889" s="3">
        <v>3</v>
      </c>
    </row>
    <row r="1890" spans="2:11" ht="20.5" customHeight="1" x14ac:dyDescent="0.35">
      <c r="B1890" s="1" t="s">
        <v>2</v>
      </c>
      <c r="C1890" s="1" t="s">
        <v>276</v>
      </c>
      <c r="D1890" s="1" t="s">
        <v>2</v>
      </c>
      <c r="E1890" s="3">
        <v>2001</v>
      </c>
      <c r="F1890" s="11">
        <v>4.3</v>
      </c>
      <c r="G1890" s="12">
        <v>315</v>
      </c>
      <c r="H1890" s="5">
        <v>189.45</v>
      </c>
      <c r="I1890" s="1" t="s">
        <v>3</v>
      </c>
      <c r="J1890" s="3">
        <v>5</v>
      </c>
      <c r="K1890" s="3">
        <v>3</v>
      </c>
    </row>
    <row r="1891" spans="2:11" ht="20.5" customHeight="1" x14ac:dyDescent="0.35">
      <c r="B1891" s="1" t="s">
        <v>2</v>
      </c>
      <c r="C1891" s="1" t="s">
        <v>68</v>
      </c>
      <c r="D1891" s="1" t="s">
        <v>1</v>
      </c>
      <c r="E1891" s="3">
        <v>2012</v>
      </c>
      <c r="F1891" s="11">
        <v>4.3</v>
      </c>
      <c r="G1891" s="12">
        <v>1824</v>
      </c>
      <c r="H1891" s="5">
        <v>190</v>
      </c>
      <c r="I1891" s="1" t="s">
        <v>3</v>
      </c>
      <c r="J1891" s="3">
        <v>5</v>
      </c>
      <c r="K1891" s="3">
        <v>3</v>
      </c>
    </row>
    <row r="1892" spans="2:11" ht="20.5" customHeight="1" x14ac:dyDescent="0.35">
      <c r="B1892" s="1" t="s">
        <v>2</v>
      </c>
      <c r="C1892" s="1" t="s">
        <v>72</v>
      </c>
      <c r="D1892" s="1" t="s">
        <v>73</v>
      </c>
      <c r="E1892" s="3">
        <v>2011</v>
      </c>
      <c r="F1892" s="11">
        <v>4.5999999999999996</v>
      </c>
      <c r="G1892" s="12">
        <v>790</v>
      </c>
      <c r="H1892" s="5">
        <v>205</v>
      </c>
      <c r="I1892" s="1" t="s">
        <v>3</v>
      </c>
      <c r="J1892" s="3">
        <v>5</v>
      </c>
      <c r="K1892" s="3">
        <v>3</v>
      </c>
    </row>
    <row r="1893" spans="2:11" ht="20.5" customHeight="1" x14ac:dyDescent="0.35">
      <c r="B1893" s="1" t="s">
        <v>2</v>
      </c>
      <c r="C1893" s="1" t="s">
        <v>72</v>
      </c>
      <c r="D1893" s="1" t="s">
        <v>73</v>
      </c>
      <c r="E1893" s="3">
        <v>2005</v>
      </c>
      <c r="F1893" s="11">
        <v>4.7</v>
      </c>
      <c r="G1893" s="12">
        <v>131</v>
      </c>
      <c r="H1893" s="6">
        <v>207.11</v>
      </c>
      <c r="I1893" s="1" t="s">
        <v>3</v>
      </c>
      <c r="J1893" s="3">
        <v>5</v>
      </c>
      <c r="K1893" s="3">
        <v>3</v>
      </c>
    </row>
    <row r="1894" spans="2:11" ht="20.5" customHeight="1" x14ac:dyDescent="0.35">
      <c r="B1894" s="1" t="s">
        <v>2</v>
      </c>
      <c r="C1894" s="1" t="s">
        <v>72</v>
      </c>
      <c r="D1894" s="1" t="s">
        <v>73</v>
      </c>
      <c r="E1894" s="3">
        <v>2013</v>
      </c>
      <c r="F1894" s="11">
        <v>4.5</v>
      </c>
      <c r="G1894" s="12">
        <v>316</v>
      </c>
      <c r="H1894" s="5">
        <v>207.11</v>
      </c>
      <c r="I1894" s="1" t="s">
        <v>3</v>
      </c>
      <c r="J1894" s="3">
        <v>5</v>
      </c>
      <c r="K1894" s="3">
        <v>3</v>
      </c>
    </row>
    <row r="1895" spans="2:11" ht="20.5" customHeight="1" x14ac:dyDescent="0.35">
      <c r="B1895" s="1" t="s">
        <v>2</v>
      </c>
      <c r="C1895" s="1" t="s">
        <v>72</v>
      </c>
      <c r="D1895" s="1" t="s">
        <v>73</v>
      </c>
      <c r="E1895" s="3">
        <v>2014</v>
      </c>
      <c r="F1895" s="11">
        <v>4.5999999999999996</v>
      </c>
      <c r="G1895" s="12">
        <v>147</v>
      </c>
      <c r="H1895" s="5">
        <v>210.5</v>
      </c>
      <c r="I1895" s="1" t="s">
        <v>3</v>
      </c>
      <c r="J1895" s="3">
        <v>5</v>
      </c>
      <c r="K1895" s="3">
        <v>3</v>
      </c>
    </row>
    <row r="1896" spans="2:11" ht="20.5" customHeight="1" x14ac:dyDescent="0.35">
      <c r="B1896" s="1" t="s">
        <v>2</v>
      </c>
      <c r="C1896" s="1" t="s">
        <v>72</v>
      </c>
      <c r="D1896" s="1" t="s">
        <v>73</v>
      </c>
      <c r="E1896" s="3">
        <v>2012</v>
      </c>
      <c r="F1896" s="11">
        <v>4.5999999999999996</v>
      </c>
      <c r="G1896" s="12">
        <v>840</v>
      </c>
      <c r="H1896" s="5">
        <v>214</v>
      </c>
      <c r="I1896" s="1" t="s">
        <v>3</v>
      </c>
      <c r="J1896" s="3">
        <v>5</v>
      </c>
      <c r="K1896" s="3">
        <v>3</v>
      </c>
    </row>
    <row r="1897" spans="2:11" ht="20.5" customHeight="1" x14ac:dyDescent="0.35">
      <c r="B1897" s="1" t="s">
        <v>2</v>
      </c>
      <c r="C1897" s="1" t="s">
        <v>34</v>
      </c>
      <c r="D1897" s="1" t="s">
        <v>35</v>
      </c>
      <c r="E1897" s="3">
        <v>2014</v>
      </c>
      <c r="F1897" s="11">
        <v>4.8</v>
      </c>
      <c r="G1897" s="12">
        <v>79</v>
      </c>
      <c r="H1897" s="5">
        <v>369.05</v>
      </c>
      <c r="I1897" s="1" t="s">
        <v>3</v>
      </c>
      <c r="J1897" s="3">
        <v>5</v>
      </c>
      <c r="K1897" s="3">
        <v>3</v>
      </c>
    </row>
    <row r="1898" spans="2:11" ht="20.5" customHeight="1" x14ac:dyDescent="0.35">
      <c r="B1898" s="1" t="s">
        <v>2</v>
      </c>
      <c r="C1898" s="1" t="s">
        <v>0</v>
      </c>
      <c r="D1898" s="1" t="s">
        <v>1</v>
      </c>
      <c r="E1898" s="3">
        <v>2009</v>
      </c>
      <c r="F1898" s="11">
        <v>4.8</v>
      </c>
      <c r="G1898" s="12">
        <v>50</v>
      </c>
      <c r="H1898" s="5">
        <v>950</v>
      </c>
      <c r="I1898" s="1" t="s">
        <v>3</v>
      </c>
      <c r="J1898" s="3">
        <v>5</v>
      </c>
      <c r="K1898" s="3">
        <v>3</v>
      </c>
    </row>
    <row r="1899" spans="2:11" ht="20.5" customHeight="1" x14ac:dyDescent="0.35">
      <c r="B1899" s="1" t="s">
        <v>2</v>
      </c>
      <c r="C1899" s="1" t="s">
        <v>0</v>
      </c>
      <c r="D1899" s="1" t="s">
        <v>1</v>
      </c>
      <c r="E1899" s="3">
        <v>2013</v>
      </c>
      <c r="F1899" s="11">
        <v>4.9000000000000004</v>
      </c>
      <c r="G1899" s="12">
        <v>58</v>
      </c>
      <c r="H1899" s="5">
        <v>995</v>
      </c>
      <c r="I1899" s="1" t="s">
        <v>3</v>
      </c>
      <c r="J1899" s="3">
        <v>5</v>
      </c>
      <c r="K1899" s="3">
        <v>3</v>
      </c>
    </row>
    <row r="1900" spans="2:11" ht="20.5" customHeight="1" x14ac:dyDescent="0.35">
      <c r="B1900" s="1" t="s">
        <v>2</v>
      </c>
      <c r="C1900" s="1" t="s">
        <v>0</v>
      </c>
      <c r="D1900" s="1" t="s">
        <v>1</v>
      </c>
      <c r="E1900" s="3">
        <v>2012</v>
      </c>
      <c r="F1900" s="11">
        <v>4.8</v>
      </c>
      <c r="G1900" s="12">
        <v>56</v>
      </c>
      <c r="H1900" s="5">
        <v>1190</v>
      </c>
      <c r="I1900" s="1" t="s">
        <v>3</v>
      </c>
      <c r="J1900" s="3">
        <v>5</v>
      </c>
      <c r="K1900" s="3">
        <v>3</v>
      </c>
    </row>
    <row r="1901" spans="2:11" ht="20.5" customHeight="1" x14ac:dyDescent="0.35">
      <c r="B1901" s="1" t="s">
        <v>2</v>
      </c>
      <c r="C1901" s="1" t="s">
        <v>0</v>
      </c>
      <c r="D1901" s="1" t="s">
        <v>1</v>
      </c>
      <c r="E1901" s="3">
        <v>2008</v>
      </c>
      <c r="F1901" s="11">
        <v>4.5999999999999996</v>
      </c>
      <c r="G1901" s="12">
        <v>87</v>
      </c>
      <c r="H1901" s="5">
        <v>1260</v>
      </c>
      <c r="I1901" s="1" t="s">
        <v>3</v>
      </c>
      <c r="J1901" s="3">
        <v>5</v>
      </c>
      <c r="K1901" s="3">
        <v>3</v>
      </c>
    </row>
    <row r="1902" spans="2:11" ht="20.5" customHeight="1" x14ac:dyDescent="0.35">
      <c r="B1902" s="1" t="s">
        <v>2</v>
      </c>
      <c r="C1902" s="1" t="s">
        <v>0</v>
      </c>
      <c r="D1902" s="1" t="s">
        <v>1</v>
      </c>
      <c r="E1902" s="3">
        <v>2015</v>
      </c>
      <c r="F1902" s="11">
        <v>4.8</v>
      </c>
      <c r="G1902" s="12">
        <v>28</v>
      </c>
      <c r="H1902" s="5">
        <v>1289.44</v>
      </c>
      <c r="I1902" s="1" t="s">
        <v>3</v>
      </c>
      <c r="J1902" s="3">
        <v>5</v>
      </c>
      <c r="K1902" s="3">
        <v>3</v>
      </c>
    </row>
    <row r="1903" spans="2:11" ht="20.5" customHeight="1" x14ac:dyDescent="0.35">
      <c r="B1903" s="1" t="s">
        <v>2</v>
      </c>
      <c r="C1903" s="1" t="s">
        <v>0</v>
      </c>
      <c r="D1903" s="1" t="s">
        <v>1</v>
      </c>
      <c r="E1903" s="3">
        <v>2011</v>
      </c>
      <c r="F1903" s="11">
        <v>4.8</v>
      </c>
      <c r="G1903" s="12">
        <v>32</v>
      </c>
      <c r="H1903" s="5">
        <v>1295</v>
      </c>
      <c r="I1903" s="1" t="s">
        <v>3</v>
      </c>
      <c r="J1903" s="3">
        <v>5</v>
      </c>
      <c r="K1903" s="3">
        <v>3</v>
      </c>
    </row>
    <row r="1904" spans="2:11" ht="20.5" customHeight="1" x14ac:dyDescent="0.35">
      <c r="B1904" s="1" t="s">
        <v>2</v>
      </c>
      <c r="C1904" s="1" t="s">
        <v>0</v>
      </c>
      <c r="D1904" s="1" t="s">
        <v>1</v>
      </c>
      <c r="E1904" s="3">
        <v>2010</v>
      </c>
      <c r="F1904" s="11">
        <v>4.7</v>
      </c>
      <c r="G1904" s="12">
        <v>102</v>
      </c>
      <c r="H1904" s="5">
        <v>1325</v>
      </c>
      <c r="I1904" s="1" t="s">
        <v>3</v>
      </c>
      <c r="J1904" s="3">
        <v>5</v>
      </c>
      <c r="K1904" s="3">
        <v>3</v>
      </c>
    </row>
    <row r="1905" spans="2:11" ht="20.5" customHeight="1" x14ac:dyDescent="0.35">
      <c r="B1905" s="1" t="s">
        <v>2</v>
      </c>
      <c r="C1905" s="1" t="s">
        <v>72</v>
      </c>
      <c r="D1905" s="1" t="s">
        <v>73</v>
      </c>
      <c r="E1905" s="3">
        <v>2004</v>
      </c>
      <c r="F1905" s="11">
        <v>4.7</v>
      </c>
      <c r="G1905" s="12">
        <v>108</v>
      </c>
      <c r="H1905" s="5">
        <v>2814.16</v>
      </c>
      <c r="I1905" s="1" t="s">
        <v>3</v>
      </c>
      <c r="J1905" s="3">
        <v>5</v>
      </c>
      <c r="K1905" s="3">
        <v>3</v>
      </c>
    </row>
    <row r="1906" spans="2:11" ht="20.5" customHeight="1" x14ac:dyDescent="0.35">
      <c r="B1906" s="1" t="s">
        <v>223</v>
      </c>
      <c r="C1906" s="1" t="s">
        <v>1049</v>
      </c>
      <c r="D1906" s="1" t="s">
        <v>1050</v>
      </c>
      <c r="E1906" s="3">
        <v>2014</v>
      </c>
      <c r="F1906" s="11">
        <v>4.3</v>
      </c>
      <c r="G1906" s="12">
        <v>80</v>
      </c>
      <c r="H1906" s="5">
        <v>33.9</v>
      </c>
      <c r="I1906" s="1" t="s">
        <v>21</v>
      </c>
      <c r="J1906" s="3" t="s">
        <v>85</v>
      </c>
      <c r="K1906" s="3" t="s">
        <v>85</v>
      </c>
    </row>
    <row r="1907" spans="2:11" ht="20.5" customHeight="1" x14ac:dyDescent="0.35">
      <c r="B1907" s="1" t="s">
        <v>223</v>
      </c>
      <c r="C1907" s="1" t="s">
        <v>1336</v>
      </c>
      <c r="D1907" s="1" t="s">
        <v>1337</v>
      </c>
      <c r="E1907" s="3">
        <v>2017</v>
      </c>
      <c r="F1907" s="11">
        <v>4.2</v>
      </c>
      <c r="G1907" s="12">
        <v>559</v>
      </c>
      <c r="H1907" s="5">
        <v>17.7</v>
      </c>
      <c r="I1907" s="1" t="s">
        <v>181</v>
      </c>
      <c r="J1907" s="3">
        <v>4</v>
      </c>
      <c r="K1907" s="3">
        <v>3</v>
      </c>
    </row>
    <row r="1908" spans="2:11" ht="20.5" customHeight="1" x14ac:dyDescent="0.35">
      <c r="B1908" s="1" t="s">
        <v>223</v>
      </c>
      <c r="C1908" s="1" t="s">
        <v>1323</v>
      </c>
      <c r="D1908" s="1" t="s">
        <v>1324</v>
      </c>
      <c r="E1908" s="3">
        <v>2017</v>
      </c>
      <c r="F1908" s="11">
        <v>4.2</v>
      </c>
      <c r="G1908" s="12">
        <v>753</v>
      </c>
      <c r="H1908" s="5">
        <v>18.95</v>
      </c>
      <c r="I1908" s="1" t="s">
        <v>21</v>
      </c>
      <c r="J1908" s="3">
        <v>4</v>
      </c>
      <c r="K1908" s="3">
        <v>3</v>
      </c>
    </row>
    <row r="1909" spans="2:11" ht="20.5" customHeight="1" x14ac:dyDescent="0.35">
      <c r="B1909" s="1" t="s">
        <v>223</v>
      </c>
      <c r="C1909" s="1" t="s">
        <v>1323</v>
      </c>
      <c r="D1909" s="1" t="s">
        <v>1324</v>
      </c>
      <c r="E1909" s="3">
        <v>2018</v>
      </c>
      <c r="F1909" s="11">
        <v>4.2</v>
      </c>
      <c r="G1909" s="12">
        <v>721</v>
      </c>
      <c r="H1909" s="5">
        <v>19.25</v>
      </c>
      <c r="I1909" s="1" t="s">
        <v>21</v>
      </c>
      <c r="J1909" s="3">
        <v>4</v>
      </c>
      <c r="K1909" s="3">
        <v>3</v>
      </c>
    </row>
    <row r="1910" spans="2:11" ht="20.5" customHeight="1" x14ac:dyDescent="0.35">
      <c r="B1910" s="1" t="s">
        <v>223</v>
      </c>
      <c r="C1910" s="1" t="s">
        <v>221</v>
      </c>
      <c r="D1910" s="1" t="s">
        <v>222</v>
      </c>
      <c r="E1910" s="3">
        <v>2015</v>
      </c>
      <c r="F1910" s="11">
        <v>4.5999999999999996</v>
      </c>
      <c r="G1910" s="12">
        <v>45</v>
      </c>
      <c r="H1910" s="5">
        <v>29.35</v>
      </c>
      <c r="I1910" s="1" t="s">
        <v>21</v>
      </c>
      <c r="J1910" s="3">
        <v>4</v>
      </c>
      <c r="K1910" s="3">
        <v>3</v>
      </c>
    </row>
    <row r="1911" spans="2:11" ht="20.5" customHeight="1" x14ac:dyDescent="0.35">
      <c r="B1911" s="1" t="s">
        <v>223</v>
      </c>
      <c r="C1911" s="1" t="s">
        <v>221</v>
      </c>
      <c r="D1911" s="1" t="s">
        <v>222</v>
      </c>
      <c r="E1911" s="3">
        <v>2017</v>
      </c>
      <c r="F1911" s="11">
        <v>4.5999999999999996</v>
      </c>
      <c r="G1911" s="12">
        <v>29</v>
      </c>
      <c r="H1911" s="5">
        <v>29.95</v>
      </c>
      <c r="I1911" s="1" t="s">
        <v>21</v>
      </c>
      <c r="J1911" s="3">
        <v>4</v>
      </c>
      <c r="K1911" s="3">
        <v>3</v>
      </c>
    </row>
    <row r="1912" spans="2:11" ht="14.5" x14ac:dyDescent="0.35">
      <c r="B1912" s="1" t="s">
        <v>223</v>
      </c>
      <c r="C1912" s="1" t="s">
        <v>638</v>
      </c>
      <c r="D1912" s="1" t="s">
        <v>639</v>
      </c>
      <c r="E1912" s="3">
        <v>2017</v>
      </c>
      <c r="F1912" s="11">
        <v>4.4000000000000004</v>
      </c>
      <c r="G1912" s="12">
        <v>80</v>
      </c>
      <c r="H1912" s="5">
        <v>34.9</v>
      </c>
      <c r="I1912" s="1" t="s">
        <v>21</v>
      </c>
      <c r="J1912" s="3">
        <v>4</v>
      </c>
      <c r="K1912" s="3">
        <v>3</v>
      </c>
    </row>
    <row r="1913" spans="2:11" ht="20.5" customHeight="1" x14ac:dyDescent="0.35">
      <c r="B1913" s="1" t="s">
        <v>1155</v>
      </c>
      <c r="C1913" s="1" t="s">
        <v>828</v>
      </c>
      <c r="D1913" s="1" t="s">
        <v>1154</v>
      </c>
      <c r="E1913" s="3">
        <v>2018</v>
      </c>
      <c r="F1913" s="11">
        <v>4.3</v>
      </c>
      <c r="G1913" s="12">
        <v>41</v>
      </c>
      <c r="H1913" s="5">
        <v>40.9</v>
      </c>
      <c r="I1913" s="1" t="s">
        <v>85</v>
      </c>
      <c r="J1913" s="3" t="s">
        <v>85</v>
      </c>
      <c r="K1913" s="3" t="s">
        <v>85</v>
      </c>
    </row>
    <row r="1914" spans="2:11" ht="20.5" customHeight="1" x14ac:dyDescent="0.35">
      <c r="B1914" s="1" t="s">
        <v>114</v>
      </c>
      <c r="C1914" s="1" t="s">
        <v>112</v>
      </c>
      <c r="D1914" s="1" t="s">
        <v>113</v>
      </c>
      <c r="E1914" s="3">
        <v>2019</v>
      </c>
      <c r="F1914" s="11">
        <v>4.7</v>
      </c>
      <c r="G1914" s="12">
        <v>37</v>
      </c>
      <c r="H1914" s="5">
        <v>194.86</v>
      </c>
      <c r="I1914" s="1" t="s">
        <v>85</v>
      </c>
      <c r="J1914" s="3" t="s">
        <v>85</v>
      </c>
      <c r="K1914" s="3" t="s">
        <v>85</v>
      </c>
    </row>
    <row r="1915" spans="2:11" ht="20.5" customHeight="1" x14ac:dyDescent="0.35">
      <c r="B1915" s="1" t="s">
        <v>114</v>
      </c>
      <c r="C1915" s="1" t="s">
        <v>112</v>
      </c>
      <c r="D1915" s="1" t="s">
        <v>346</v>
      </c>
      <c r="E1915" s="3">
        <v>2018</v>
      </c>
      <c r="F1915" s="11">
        <v>4.4000000000000004</v>
      </c>
      <c r="G1915" s="12">
        <v>412</v>
      </c>
      <c r="H1915" s="5">
        <v>55.71</v>
      </c>
      <c r="I1915" s="1" t="s">
        <v>85</v>
      </c>
      <c r="J1915" s="3" t="s">
        <v>85</v>
      </c>
      <c r="K1915" s="3" t="s">
        <v>85</v>
      </c>
    </row>
    <row r="1916" spans="2:11" ht="20.5" customHeight="1" x14ac:dyDescent="0.35">
      <c r="B1916" s="1" t="s">
        <v>114</v>
      </c>
      <c r="C1916" s="1" t="s">
        <v>112</v>
      </c>
      <c r="D1916" s="1" t="s">
        <v>346</v>
      </c>
      <c r="E1916" s="3">
        <v>2020</v>
      </c>
      <c r="F1916" s="11">
        <v>4.5</v>
      </c>
      <c r="G1916" s="12">
        <v>115</v>
      </c>
      <c r="H1916" s="5">
        <v>55</v>
      </c>
      <c r="I1916" s="1" t="s">
        <v>85</v>
      </c>
      <c r="J1916" s="3" t="s">
        <v>85</v>
      </c>
      <c r="K1916" s="3" t="s">
        <v>85</v>
      </c>
    </row>
    <row r="1917" spans="2:11" ht="14.5" x14ac:dyDescent="0.35">
      <c r="B1917" s="1" t="s">
        <v>114</v>
      </c>
      <c r="C1917" s="1" t="s">
        <v>112</v>
      </c>
      <c r="D1917" s="1" t="s">
        <v>346</v>
      </c>
      <c r="E1917" s="3">
        <v>2019</v>
      </c>
      <c r="F1917" s="11">
        <v>4.4000000000000004</v>
      </c>
      <c r="G1917" s="12">
        <v>333</v>
      </c>
      <c r="H1917" s="5">
        <v>46.5</v>
      </c>
      <c r="I1917" s="1" t="s">
        <v>85</v>
      </c>
      <c r="J1917" s="3" t="s">
        <v>85</v>
      </c>
      <c r="K1917" s="3" t="s">
        <v>85</v>
      </c>
    </row>
    <row r="1918" spans="2:11" ht="20.5" customHeight="1" x14ac:dyDescent="0.35">
      <c r="B1918" s="1" t="s">
        <v>114</v>
      </c>
      <c r="C1918" s="1" t="s">
        <v>881</v>
      </c>
      <c r="D1918" s="1" t="s">
        <v>882</v>
      </c>
      <c r="E1918" s="3">
        <v>2020</v>
      </c>
      <c r="F1918" s="11">
        <v>4.3</v>
      </c>
      <c r="G1918" s="12">
        <v>42</v>
      </c>
      <c r="H1918" s="5">
        <v>24.77</v>
      </c>
      <c r="I1918" s="1" t="s">
        <v>85</v>
      </c>
      <c r="J1918" s="3" t="s">
        <v>85</v>
      </c>
      <c r="K1918" s="3" t="s">
        <v>85</v>
      </c>
    </row>
    <row r="1919" spans="2:11" ht="20.5" customHeight="1" x14ac:dyDescent="0.35">
      <c r="B1919" s="1" t="s">
        <v>114</v>
      </c>
      <c r="C1919" s="1" t="s">
        <v>1218</v>
      </c>
      <c r="D1919" s="1" t="s">
        <v>1219</v>
      </c>
      <c r="E1919" s="3">
        <v>2020</v>
      </c>
      <c r="F1919" s="11">
        <v>4.3</v>
      </c>
      <c r="G1919" s="12">
        <v>33</v>
      </c>
      <c r="H1919" s="5">
        <v>23.7</v>
      </c>
      <c r="I1919" s="1" t="s">
        <v>85</v>
      </c>
      <c r="J1919" s="3" t="s">
        <v>85</v>
      </c>
      <c r="K1919" s="3" t="s">
        <v>85</v>
      </c>
    </row>
    <row r="1920" spans="2:11" ht="20.5" customHeight="1" x14ac:dyDescent="0.35">
      <c r="B1920" s="1" t="s">
        <v>114</v>
      </c>
      <c r="C1920" s="1" t="s">
        <v>881</v>
      </c>
      <c r="D1920" s="1" t="s">
        <v>882</v>
      </c>
      <c r="E1920" s="3">
        <v>2019</v>
      </c>
      <c r="F1920" s="11">
        <v>4.3</v>
      </c>
      <c r="G1920" s="12">
        <v>375</v>
      </c>
      <c r="H1920" s="5">
        <v>23.4</v>
      </c>
      <c r="I1920" s="1" t="s">
        <v>85</v>
      </c>
      <c r="J1920" s="3" t="s">
        <v>85</v>
      </c>
      <c r="K1920" s="3" t="s">
        <v>85</v>
      </c>
    </row>
    <row r="1921" spans="2:11" ht="20.5" customHeight="1" x14ac:dyDescent="0.35">
      <c r="B1921" s="1" t="s">
        <v>114</v>
      </c>
      <c r="C1921" s="1" t="s">
        <v>112</v>
      </c>
      <c r="D1921" s="1" t="s">
        <v>1298</v>
      </c>
      <c r="E1921" s="3">
        <v>2019</v>
      </c>
      <c r="F1921" s="11">
        <v>4.2</v>
      </c>
      <c r="G1921" s="12">
        <v>2685</v>
      </c>
      <c r="H1921" s="5">
        <v>19.7</v>
      </c>
      <c r="I1921" s="1" t="s">
        <v>85</v>
      </c>
      <c r="J1921" s="3" t="s">
        <v>85</v>
      </c>
      <c r="K1921" s="3" t="s">
        <v>85</v>
      </c>
    </row>
    <row r="1922" spans="2:11" ht="20.5" customHeight="1" x14ac:dyDescent="0.35">
      <c r="B1922" s="1" t="s">
        <v>114</v>
      </c>
      <c r="C1922" s="1" t="s">
        <v>905</v>
      </c>
      <c r="D1922" s="1" t="s">
        <v>906</v>
      </c>
      <c r="E1922" s="3">
        <v>2019</v>
      </c>
      <c r="F1922" s="11">
        <v>4.3</v>
      </c>
      <c r="G1922" s="12">
        <v>272</v>
      </c>
      <c r="H1922" s="5">
        <v>18.48</v>
      </c>
      <c r="I1922" s="1" t="s">
        <v>85</v>
      </c>
      <c r="J1922" s="3" t="s">
        <v>85</v>
      </c>
      <c r="K1922" s="3" t="s">
        <v>85</v>
      </c>
    </row>
    <row r="1923" spans="2:11" ht="20.5" customHeight="1" x14ac:dyDescent="0.35">
      <c r="B1923" s="1" t="s">
        <v>114</v>
      </c>
      <c r="C1923" s="1" t="s">
        <v>70</v>
      </c>
      <c r="D1923" s="1" t="s">
        <v>615</v>
      </c>
      <c r="E1923" s="3">
        <v>2020</v>
      </c>
      <c r="F1923" s="11">
        <v>4.4000000000000004</v>
      </c>
      <c r="G1923" s="12">
        <v>101</v>
      </c>
      <c r="H1923" s="5">
        <v>16.39</v>
      </c>
      <c r="I1923" s="1" t="s">
        <v>85</v>
      </c>
      <c r="J1923" s="3" t="s">
        <v>85</v>
      </c>
      <c r="K1923" s="3" t="s">
        <v>85</v>
      </c>
    </row>
    <row r="1924" spans="2:11" ht="20.5" customHeight="1" x14ac:dyDescent="0.35">
      <c r="B1924" s="1" t="s">
        <v>528</v>
      </c>
      <c r="C1924" s="1" t="s">
        <v>928</v>
      </c>
      <c r="D1924" s="1" t="s">
        <v>929</v>
      </c>
      <c r="E1924" s="3">
        <v>2017</v>
      </c>
      <c r="F1924" s="11">
        <v>4.3</v>
      </c>
      <c r="G1924" s="12">
        <v>82</v>
      </c>
      <c r="H1924" s="5">
        <v>20.5</v>
      </c>
      <c r="I1924" s="1" t="s">
        <v>21</v>
      </c>
      <c r="J1924" s="3" t="s">
        <v>85</v>
      </c>
      <c r="K1924" s="3" t="s">
        <v>85</v>
      </c>
    </row>
    <row r="1925" spans="2:11" ht="20.5" customHeight="1" x14ac:dyDescent="0.35">
      <c r="B1925" s="1" t="s">
        <v>528</v>
      </c>
      <c r="C1925" s="1" t="s">
        <v>928</v>
      </c>
      <c r="D1925" s="1" t="s">
        <v>929</v>
      </c>
      <c r="E1925" s="3">
        <v>2016</v>
      </c>
      <c r="F1925" s="11">
        <v>4.3</v>
      </c>
      <c r="G1925" s="12">
        <v>166</v>
      </c>
      <c r="H1925" s="5">
        <v>18.899999999999999</v>
      </c>
      <c r="I1925" s="1" t="s">
        <v>21</v>
      </c>
      <c r="J1925" s="3" t="s">
        <v>85</v>
      </c>
      <c r="K1925" s="3" t="s">
        <v>85</v>
      </c>
    </row>
    <row r="1926" spans="2:11" ht="20.5" customHeight="1" x14ac:dyDescent="0.35">
      <c r="B1926" s="1" t="s">
        <v>528</v>
      </c>
      <c r="C1926" s="1" t="s">
        <v>1325</v>
      </c>
      <c r="D1926" s="1" t="s">
        <v>1326</v>
      </c>
      <c r="E1926" s="3">
        <v>2017</v>
      </c>
      <c r="F1926" s="11">
        <v>4.2</v>
      </c>
      <c r="G1926" s="12">
        <v>745</v>
      </c>
      <c r="H1926" s="5">
        <v>8.9499999999999993</v>
      </c>
      <c r="I1926" s="1" t="s">
        <v>211</v>
      </c>
      <c r="J1926" s="3">
        <v>5</v>
      </c>
      <c r="K1926" s="3">
        <v>3</v>
      </c>
    </row>
    <row r="1927" spans="2:11" ht="20.5" customHeight="1" x14ac:dyDescent="0.35">
      <c r="B1927" s="1" t="s">
        <v>528</v>
      </c>
      <c r="C1927" s="1" t="s">
        <v>928</v>
      </c>
      <c r="D1927" s="1" t="s">
        <v>929</v>
      </c>
      <c r="E1927" s="3">
        <v>2018</v>
      </c>
      <c r="F1927" s="11">
        <v>4.3</v>
      </c>
      <c r="G1927" s="12">
        <v>195</v>
      </c>
      <c r="H1927" s="5">
        <v>15.9</v>
      </c>
      <c r="I1927" s="1" t="s">
        <v>21</v>
      </c>
      <c r="J1927" s="3">
        <v>4</v>
      </c>
      <c r="K1927" s="3">
        <v>3</v>
      </c>
    </row>
    <row r="1928" spans="2:11" ht="20.5" customHeight="1" x14ac:dyDescent="0.35">
      <c r="B1928" s="1" t="s">
        <v>528</v>
      </c>
      <c r="C1928" s="1" t="s">
        <v>928</v>
      </c>
      <c r="D1928" s="1" t="s">
        <v>972</v>
      </c>
      <c r="E1928" s="3">
        <v>2018</v>
      </c>
      <c r="F1928" s="11">
        <v>4.3</v>
      </c>
      <c r="G1928" s="12">
        <v>135</v>
      </c>
      <c r="H1928" s="5">
        <v>17.95</v>
      </c>
      <c r="I1928" s="1" t="s">
        <v>211</v>
      </c>
      <c r="J1928" s="3">
        <v>5</v>
      </c>
      <c r="K1928" s="3">
        <v>3</v>
      </c>
    </row>
    <row r="1929" spans="2:11" ht="20.5" customHeight="1" x14ac:dyDescent="0.35">
      <c r="B1929" s="1" t="s">
        <v>528</v>
      </c>
      <c r="C1929" s="1" t="s">
        <v>221</v>
      </c>
      <c r="D1929" s="1" t="s">
        <v>1</v>
      </c>
      <c r="E1929" s="3">
        <v>2018</v>
      </c>
      <c r="F1929" s="11">
        <v>4.3</v>
      </c>
      <c r="G1929" s="12">
        <v>136</v>
      </c>
      <c r="H1929" s="5">
        <v>19.899999999999999</v>
      </c>
      <c r="I1929" s="1" t="s">
        <v>21</v>
      </c>
      <c r="J1929" s="3">
        <v>4</v>
      </c>
      <c r="K1929" s="3">
        <v>3</v>
      </c>
    </row>
    <row r="1930" spans="2:11" ht="20.5" customHeight="1" x14ac:dyDescent="0.35">
      <c r="B1930" s="1" t="s">
        <v>528</v>
      </c>
      <c r="C1930" s="1" t="s">
        <v>221</v>
      </c>
      <c r="D1930" s="1" t="s">
        <v>1</v>
      </c>
      <c r="E1930" s="3">
        <v>2019</v>
      </c>
      <c r="F1930" s="11">
        <v>4.4000000000000004</v>
      </c>
      <c r="G1930" s="12">
        <v>33</v>
      </c>
      <c r="H1930" s="5">
        <v>20.95</v>
      </c>
      <c r="I1930" s="1" t="s">
        <v>21</v>
      </c>
      <c r="J1930" s="3">
        <v>4</v>
      </c>
      <c r="K1930" s="3">
        <v>3</v>
      </c>
    </row>
    <row r="1931" spans="2:11" ht="14.5" x14ac:dyDescent="0.35">
      <c r="B1931" s="1" t="s">
        <v>528</v>
      </c>
      <c r="C1931" s="1" t="s">
        <v>1139</v>
      </c>
      <c r="D1931" s="1" t="s">
        <v>1140</v>
      </c>
      <c r="E1931" s="3">
        <v>2020</v>
      </c>
      <c r="F1931" s="11">
        <v>4.3</v>
      </c>
      <c r="G1931" s="12">
        <v>45</v>
      </c>
      <c r="H1931" s="5">
        <v>22.35</v>
      </c>
      <c r="I1931" s="1" t="s">
        <v>21</v>
      </c>
      <c r="J1931" s="3">
        <v>4</v>
      </c>
      <c r="K1931" s="3">
        <v>3</v>
      </c>
    </row>
    <row r="1932" spans="2:11" ht="20.5" customHeight="1" x14ac:dyDescent="0.35">
      <c r="B1932" s="1" t="s">
        <v>528</v>
      </c>
      <c r="C1932" s="1" t="s">
        <v>1094</v>
      </c>
      <c r="D1932" s="1" t="s">
        <v>1095</v>
      </c>
      <c r="E1932" s="3">
        <v>2016</v>
      </c>
      <c r="F1932" s="11">
        <v>4.3</v>
      </c>
      <c r="G1932" s="12">
        <v>60</v>
      </c>
      <c r="H1932" s="5">
        <v>24</v>
      </c>
      <c r="I1932" s="1" t="s">
        <v>21</v>
      </c>
      <c r="J1932" s="3">
        <v>4</v>
      </c>
      <c r="K1932" s="3">
        <v>3</v>
      </c>
    </row>
    <row r="1933" spans="2:11" ht="20.5" customHeight="1" x14ac:dyDescent="0.35">
      <c r="B1933" s="1" t="s">
        <v>528</v>
      </c>
      <c r="C1933" s="1" t="s">
        <v>221</v>
      </c>
      <c r="D1933" s="1" t="s">
        <v>1</v>
      </c>
      <c r="E1933" s="3">
        <v>2017</v>
      </c>
      <c r="F1933" s="11">
        <v>4.4000000000000004</v>
      </c>
      <c r="G1933" s="12">
        <v>319</v>
      </c>
      <c r="H1933" s="5">
        <v>29.95</v>
      </c>
      <c r="I1933" s="1" t="s">
        <v>21</v>
      </c>
      <c r="J1933" s="3">
        <v>4</v>
      </c>
      <c r="K1933" s="3">
        <v>3</v>
      </c>
    </row>
    <row r="1934" spans="2:11" ht="20.5" customHeight="1" x14ac:dyDescent="0.35">
      <c r="B1934" s="1" t="s">
        <v>1378</v>
      </c>
      <c r="C1934" s="1" t="s">
        <v>4</v>
      </c>
      <c r="D1934" s="1" t="s">
        <v>515</v>
      </c>
      <c r="E1934" s="3">
        <v>2006</v>
      </c>
      <c r="F1934" s="11">
        <v>4.4000000000000004</v>
      </c>
      <c r="G1934" s="12">
        <v>442</v>
      </c>
      <c r="H1934" s="5">
        <v>90.5</v>
      </c>
      <c r="I1934" s="1" t="s">
        <v>6</v>
      </c>
      <c r="J1934" s="3" t="s">
        <v>85</v>
      </c>
      <c r="K1934" s="3" t="s">
        <v>85</v>
      </c>
    </row>
    <row r="1935" spans="2:11" ht="20.5" customHeight="1" x14ac:dyDescent="0.35">
      <c r="B1935" s="1" t="s">
        <v>1378</v>
      </c>
      <c r="C1935" s="1" t="s">
        <v>4</v>
      </c>
      <c r="D1935" s="1" t="s">
        <v>448</v>
      </c>
      <c r="E1935" s="3">
        <v>2016</v>
      </c>
      <c r="F1935" s="11">
        <v>4.2</v>
      </c>
      <c r="G1935" s="12">
        <v>398</v>
      </c>
      <c r="H1935" s="5">
        <v>48.96</v>
      </c>
      <c r="I1935" s="1" t="s">
        <v>6</v>
      </c>
      <c r="J1935" s="3" t="s">
        <v>85</v>
      </c>
      <c r="K1935" s="3" t="s">
        <v>85</v>
      </c>
    </row>
    <row r="1936" spans="2:11" ht="20.5" customHeight="1" x14ac:dyDescent="0.35">
      <c r="B1936" s="1" t="s">
        <v>1378</v>
      </c>
      <c r="C1936" s="1" t="s">
        <v>527</v>
      </c>
      <c r="D1936" s="1" t="s">
        <v>1054</v>
      </c>
      <c r="E1936" s="3">
        <v>2019</v>
      </c>
      <c r="F1936" s="11">
        <v>4.3</v>
      </c>
      <c r="G1936" s="12">
        <v>80</v>
      </c>
      <c r="H1936" s="5">
        <v>27.9</v>
      </c>
      <c r="I1936" s="1" t="s">
        <v>181</v>
      </c>
      <c r="J1936" s="3" t="s">
        <v>85</v>
      </c>
      <c r="K1936" s="3" t="s">
        <v>85</v>
      </c>
    </row>
    <row r="1937" spans="2:11" ht="20.5" customHeight="1" x14ac:dyDescent="0.35">
      <c r="B1937" s="1" t="s">
        <v>1378</v>
      </c>
      <c r="C1937" s="1" t="s">
        <v>1287</v>
      </c>
      <c r="D1937" s="1" t="s">
        <v>1288</v>
      </c>
      <c r="E1937" s="3" t="s">
        <v>24</v>
      </c>
      <c r="F1937" s="11">
        <v>4.2</v>
      </c>
      <c r="G1937" s="12">
        <v>32624</v>
      </c>
      <c r="H1937" s="5">
        <v>4.99</v>
      </c>
      <c r="I1937" s="1" t="s">
        <v>21</v>
      </c>
      <c r="J1937" s="3">
        <v>4</v>
      </c>
      <c r="K1937" s="3">
        <v>3</v>
      </c>
    </row>
    <row r="1938" spans="2:11" ht="20.5" customHeight="1" x14ac:dyDescent="0.35">
      <c r="B1938" s="1" t="s">
        <v>1378</v>
      </c>
      <c r="C1938" s="1" t="s">
        <v>734</v>
      </c>
      <c r="D1938" s="1" t="s">
        <v>735</v>
      </c>
      <c r="E1938" s="3">
        <v>2019</v>
      </c>
      <c r="F1938" s="11">
        <v>4.4000000000000004</v>
      </c>
      <c r="G1938" s="12">
        <v>44</v>
      </c>
      <c r="H1938" s="5">
        <v>18.989999999999998</v>
      </c>
      <c r="I1938" s="1" t="s">
        <v>327</v>
      </c>
      <c r="J1938" s="3">
        <v>3</v>
      </c>
      <c r="K1938" s="3">
        <v>3</v>
      </c>
    </row>
    <row r="1939" spans="2:11" ht="20.5" customHeight="1" x14ac:dyDescent="0.35">
      <c r="B1939" s="1" t="s">
        <v>1378</v>
      </c>
      <c r="C1939" s="1" t="s">
        <v>4</v>
      </c>
      <c r="D1939" s="1" t="s">
        <v>448</v>
      </c>
      <c r="E1939" s="3">
        <v>2019</v>
      </c>
      <c r="F1939" s="11">
        <v>4.5</v>
      </c>
      <c r="G1939" s="12">
        <v>30</v>
      </c>
      <c r="H1939" s="5">
        <v>40</v>
      </c>
      <c r="I1939" s="1" t="s">
        <v>6</v>
      </c>
      <c r="J1939" s="3">
        <v>4</v>
      </c>
      <c r="K1939" s="3">
        <v>2</v>
      </c>
    </row>
    <row r="1940" spans="2:11" ht="20.5" customHeight="1" x14ac:dyDescent="0.35">
      <c r="B1940" s="1" t="s">
        <v>1378</v>
      </c>
      <c r="C1940" s="1" t="s">
        <v>589</v>
      </c>
      <c r="D1940" s="1" t="s">
        <v>590</v>
      </c>
      <c r="F1940" s="11">
        <v>4.4000000000000004</v>
      </c>
      <c r="G1940" s="12">
        <v>131</v>
      </c>
      <c r="H1940" s="5">
        <v>40</v>
      </c>
      <c r="I1940" s="1" t="s">
        <v>6</v>
      </c>
      <c r="J1940" s="3">
        <v>4</v>
      </c>
      <c r="K1940" s="3">
        <v>2</v>
      </c>
    </row>
    <row r="1941" spans="2:11" ht="20.5" customHeight="1" x14ac:dyDescent="0.35">
      <c r="B1941" s="1" t="s">
        <v>1378</v>
      </c>
      <c r="C1941" s="1" t="s">
        <v>4</v>
      </c>
      <c r="D1941" s="1" t="s">
        <v>448</v>
      </c>
      <c r="E1941" s="3">
        <v>2018</v>
      </c>
      <c r="F1941" s="11">
        <v>4.4000000000000004</v>
      </c>
      <c r="G1941" s="12">
        <v>155</v>
      </c>
      <c r="H1941" s="5">
        <v>42.35</v>
      </c>
      <c r="I1941" s="1" t="s">
        <v>6</v>
      </c>
      <c r="J1941" s="3">
        <v>4</v>
      </c>
      <c r="K1941" s="3">
        <v>2</v>
      </c>
    </row>
    <row r="1942" spans="2:11" ht="20.5" customHeight="1" x14ac:dyDescent="0.35">
      <c r="B1942" s="1" t="s">
        <v>1378</v>
      </c>
      <c r="C1942" s="1" t="s">
        <v>4</v>
      </c>
      <c r="D1942" s="1" t="s">
        <v>448</v>
      </c>
      <c r="E1942" s="3">
        <v>2017</v>
      </c>
      <c r="F1942" s="11">
        <v>4.3</v>
      </c>
      <c r="G1942" s="12">
        <v>223</v>
      </c>
      <c r="H1942" s="5">
        <v>43.95</v>
      </c>
      <c r="I1942" s="1" t="s">
        <v>6</v>
      </c>
      <c r="J1942" s="3">
        <v>4</v>
      </c>
      <c r="K1942" s="3">
        <v>2</v>
      </c>
    </row>
    <row r="1943" spans="2:11" ht="20.5" customHeight="1" x14ac:dyDescent="0.35">
      <c r="B1943" s="1" t="s">
        <v>1378</v>
      </c>
      <c r="C1943" s="1" t="s">
        <v>4</v>
      </c>
      <c r="D1943" s="1" t="s">
        <v>448</v>
      </c>
      <c r="E1943" s="3">
        <v>2016</v>
      </c>
      <c r="F1943" s="11">
        <v>4.2</v>
      </c>
      <c r="G1943" s="12">
        <v>398</v>
      </c>
      <c r="H1943" s="5">
        <v>48.96</v>
      </c>
      <c r="I1943" s="1" t="s">
        <v>6</v>
      </c>
      <c r="J1943" s="3">
        <v>4</v>
      </c>
      <c r="K1943" s="3">
        <v>2</v>
      </c>
    </row>
    <row r="1944" spans="2:11" ht="20.5" customHeight="1" x14ac:dyDescent="0.35">
      <c r="B1944" s="1" t="s">
        <v>1378</v>
      </c>
      <c r="C1944" s="1" t="s">
        <v>4</v>
      </c>
      <c r="D1944" s="1" t="s">
        <v>515</v>
      </c>
      <c r="E1944" s="3">
        <v>2004</v>
      </c>
      <c r="F1944" s="11">
        <v>4.4000000000000004</v>
      </c>
      <c r="G1944" s="12">
        <v>262</v>
      </c>
      <c r="H1944" s="5">
        <v>57.11</v>
      </c>
      <c r="I1944" s="1" t="s">
        <v>6</v>
      </c>
      <c r="J1944" s="3">
        <v>4</v>
      </c>
      <c r="K1944" s="3">
        <v>2</v>
      </c>
    </row>
    <row r="1945" spans="2:11" ht="20.5" customHeight="1" x14ac:dyDescent="0.35">
      <c r="B1945" s="1" t="s">
        <v>1378</v>
      </c>
      <c r="C1945" s="1" t="s">
        <v>406</v>
      </c>
      <c r="D1945" s="1" t="s">
        <v>407</v>
      </c>
      <c r="E1945" s="3">
        <v>2013</v>
      </c>
      <c r="F1945" s="11">
        <v>4.5</v>
      </c>
      <c r="G1945" s="12">
        <v>51</v>
      </c>
      <c r="H1945" s="5">
        <v>58.19</v>
      </c>
      <c r="I1945" s="1" t="s">
        <v>211</v>
      </c>
      <c r="J1945" s="3">
        <v>5</v>
      </c>
      <c r="K1945" s="3">
        <v>3</v>
      </c>
    </row>
    <row r="1946" spans="2:11" ht="20.5" customHeight="1" x14ac:dyDescent="0.35">
      <c r="B1946" s="1" t="s">
        <v>1378</v>
      </c>
      <c r="C1946" s="1" t="s">
        <v>4</v>
      </c>
      <c r="D1946" s="1" t="s">
        <v>515</v>
      </c>
      <c r="E1946" s="3">
        <v>2013</v>
      </c>
      <c r="F1946" s="11">
        <v>4.3</v>
      </c>
      <c r="G1946" s="12">
        <v>193</v>
      </c>
      <c r="H1946" s="5">
        <v>62.5</v>
      </c>
      <c r="I1946" s="1" t="s">
        <v>6</v>
      </c>
      <c r="J1946" s="3">
        <v>4</v>
      </c>
      <c r="K1946" s="3">
        <v>2</v>
      </c>
    </row>
    <row r="1947" spans="2:11" ht="20.5" customHeight="1" x14ac:dyDescent="0.35">
      <c r="B1947" s="1" t="s">
        <v>1378</v>
      </c>
      <c r="C1947" s="1" t="s">
        <v>4</v>
      </c>
      <c r="D1947" s="1" t="s">
        <v>1192</v>
      </c>
      <c r="E1947" s="3">
        <v>2016</v>
      </c>
      <c r="F1947" s="11">
        <v>4.3</v>
      </c>
      <c r="G1947" s="12">
        <v>35</v>
      </c>
      <c r="H1947" s="5">
        <v>65.900000000000006</v>
      </c>
      <c r="I1947" s="1" t="s">
        <v>6</v>
      </c>
      <c r="J1947" s="3">
        <v>4</v>
      </c>
      <c r="K1947" s="3">
        <v>2</v>
      </c>
    </row>
    <row r="1948" spans="2:11" ht="20.5" customHeight="1" x14ac:dyDescent="0.35">
      <c r="B1948" s="1" t="s">
        <v>1378</v>
      </c>
      <c r="C1948" s="1" t="s">
        <v>241</v>
      </c>
      <c r="D1948" s="1" t="s">
        <v>242</v>
      </c>
      <c r="E1948" s="3">
        <v>2016</v>
      </c>
      <c r="F1948" s="11">
        <v>4.5999999999999996</v>
      </c>
      <c r="G1948" s="12">
        <v>33</v>
      </c>
      <c r="H1948" s="5">
        <v>75.95</v>
      </c>
      <c r="I1948" s="1" t="s">
        <v>165</v>
      </c>
      <c r="J1948" s="3">
        <v>3</v>
      </c>
      <c r="K1948" s="3">
        <v>3</v>
      </c>
    </row>
    <row r="1949" spans="2:11" ht="20.5" customHeight="1" x14ac:dyDescent="0.35">
      <c r="B1949" s="1" t="s">
        <v>1378</v>
      </c>
      <c r="C1949" s="1" t="s">
        <v>4</v>
      </c>
      <c r="D1949" s="1" t="s">
        <v>1191</v>
      </c>
      <c r="E1949" s="3">
        <v>2016</v>
      </c>
      <c r="F1949" s="11">
        <v>4.3</v>
      </c>
      <c r="G1949" s="12">
        <v>36</v>
      </c>
      <c r="H1949" s="5">
        <v>80</v>
      </c>
      <c r="I1949" s="1" t="s">
        <v>6</v>
      </c>
      <c r="J1949" s="3">
        <v>4</v>
      </c>
      <c r="K1949" s="3">
        <v>2</v>
      </c>
    </row>
    <row r="1950" spans="2:11" ht="20.5" customHeight="1" x14ac:dyDescent="0.35">
      <c r="B1950" s="1" t="s">
        <v>1378</v>
      </c>
      <c r="C1950" s="1" t="s">
        <v>4</v>
      </c>
      <c r="D1950" s="1" t="s">
        <v>227</v>
      </c>
      <c r="E1950" s="3">
        <v>2016</v>
      </c>
      <c r="F1950" s="11">
        <v>4.3</v>
      </c>
      <c r="G1950" s="12">
        <v>60</v>
      </c>
      <c r="H1950" s="5">
        <v>93.26</v>
      </c>
      <c r="I1950" s="1" t="s">
        <v>6</v>
      </c>
      <c r="J1950" s="3">
        <v>4</v>
      </c>
      <c r="K1950" s="3">
        <v>2</v>
      </c>
    </row>
    <row r="1951" spans="2:11" ht="20.5" customHeight="1" x14ac:dyDescent="0.35">
      <c r="B1951" s="1" t="s">
        <v>1378</v>
      </c>
      <c r="C1951" s="1" t="s">
        <v>4</v>
      </c>
      <c r="D1951" s="1" t="s">
        <v>227</v>
      </c>
      <c r="E1951" s="3">
        <v>2015</v>
      </c>
      <c r="F1951" s="11">
        <v>4.4000000000000004</v>
      </c>
      <c r="G1951" s="12">
        <v>161</v>
      </c>
      <c r="H1951" s="5">
        <v>95.9</v>
      </c>
      <c r="I1951" s="1" t="s">
        <v>6</v>
      </c>
      <c r="J1951" s="3">
        <v>4</v>
      </c>
      <c r="K1951" s="3">
        <v>2</v>
      </c>
    </row>
    <row r="1952" spans="2:11" ht="20.5" customHeight="1" x14ac:dyDescent="0.35">
      <c r="B1952" s="1" t="s">
        <v>1378</v>
      </c>
      <c r="C1952" s="1" t="s">
        <v>4</v>
      </c>
      <c r="D1952" s="1" t="s">
        <v>227</v>
      </c>
      <c r="E1952" s="3">
        <v>2010</v>
      </c>
      <c r="F1952" s="11">
        <v>4.5</v>
      </c>
      <c r="G1952" s="12">
        <v>74</v>
      </c>
      <c r="H1952" s="5">
        <v>99.35</v>
      </c>
      <c r="I1952" s="1" t="s">
        <v>6</v>
      </c>
      <c r="J1952" s="3">
        <v>4</v>
      </c>
      <c r="K1952" s="3">
        <v>2</v>
      </c>
    </row>
    <row r="1953" spans="2:11" ht="20.5" customHeight="1" x14ac:dyDescent="0.35">
      <c r="B1953" s="1" t="s">
        <v>1378</v>
      </c>
      <c r="C1953" s="1" t="s">
        <v>4</v>
      </c>
      <c r="D1953" s="1" t="s">
        <v>227</v>
      </c>
      <c r="E1953" s="3">
        <v>2013</v>
      </c>
      <c r="F1953" s="11">
        <v>4.4000000000000004</v>
      </c>
      <c r="G1953" s="12">
        <v>112</v>
      </c>
      <c r="H1953" s="5">
        <v>101.01</v>
      </c>
      <c r="I1953" s="1" t="s">
        <v>6</v>
      </c>
      <c r="J1953" s="3">
        <v>4</v>
      </c>
      <c r="K1953" s="3">
        <v>2</v>
      </c>
    </row>
    <row r="1954" spans="2:11" ht="20.5" customHeight="1" x14ac:dyDescent="0.35">
      <c r="B1954" s="1" t="s">
        <v>1378</v>
      </c>
      <c r="C1954" s="1" t="s">
        <v>4</v>
      </c>
      <c r="D1954" s="1" t="s">
        <v>227</v>
      </c>
      <c r="E1954" s="3">
        <v>2014</v>
      </c>
      <c r="F1954" s="11">
        <v>4.4000000000000004</v>
      </c>
      <c r="G1954" s="12">
        <v>119</v>
      </c>
      <c r="H1954" s="5">
        <v>104</v>
      </c>
      <c r="I1954" s="1" t="s">
        <v>6</v>
      </c>
      <c r="J1954" s="3">
        <v>4</v>
      </c>
      <c r="K1954" s="3">
        <v>2</v>
      </c>
    </row>
    <row r="1955" spans="2:11" ht="20.5" customHeight="1" x14ac:dyDescent="0.35">
      <c r="B1955" s="1" t="s">
        <v>1378</v>
      </c>
      <c r="C1955" s="1" t="s">
        <v>4</v>
      </c>
      <c r="D1955" s="1" t="s">
        <v>515</v>
      </c>
      <c r="E1955" s="3">
        <v>2001</v>
      </c>
      <c r="F1955" s="11">
        <v>4.3</v>
      </c>
      <c r="G1955" s="12">
        <v>189</v>
      </c>
      <c r="H1955" s="5">
        <v>130</v>
      </c>
      <c r="I1955" s="1" t="s">
        <v>6</v>
      </c>
      <c r="J1955" s="3">
        <v>4</v>
      </c>
      <c r="K1955" s="3">
        <v>2</v>
      </c>
    </row>
    <row r="1956" spans="2:11" ht="20.5" customHeight="1" x14ac:dyDescent="0.35">
      <c r="B1956" s="1" t="s">
        <v>1378</v>
      </c>
      <c r="C1956" s="1" t="s">
        <v>4</v>
      </c>
      <c r="D1956" s="1" t="s">
        <v>247</v>
      </c>
      <c r="E1956" s="3">
        <v>2015</v>
      </c>
      <c r="F1956" s="11">
        <v>4.5</v>
      </c>
      <c r="G1956" s="12">
        <v>66</v>
      </c>
      <c r="H1956" s="5">
        <v>143.51</v>
      </c>
      <c r="I1956" s="1" t="s">
        <v>6</v>
      </c>
      <c r="J1956" s="3">
        <v>4</v>
      </c>
      <c r="K1956" s="3">
        <v>2</v>
      </c>
    </row>
    <row r="1957" spans="2:11" ht="20.5" customHeight="1" x14ac:dyDescent="0.35">
      <c r="B1957" s="1" t="s">
        <v>1378</v>
      </c>
      <c r="C1957" s="1" t="s">
        <v>4</v>
      </c>
      <c r="D1957" s="1" t="s">
        <v>247</v>
      </c>
      <c r="E1957" s="3">
        <v>2014</v>
      </c>
      <c r="F1957" s="11">
        <v>4.4000000000000004</v>
      </c>
      <c r="G1957" s="12">
        <v>86</v>
      </c>
      <c r="H1957" s="5">
        <v>143.51</v>
      </c>
      <c r="I1957" s="1" t="s">
        <v>6</v>
      </c>
      <c r="J1957" s="3">
        <v>4</v>
      </c>
      <c r="K1957" s="3">
        <v>2</v>
      </c>
    </row>
    <row r="1958" spans="2:11" ht="20.5" customHeight="1" x14ac:dyDescent="0.35">
      <c r="B1958" s="1" t="s">
        <v>1378</v>
      </c>
      <c r="C1958" s="1" t="s">
        <v>4</v>
      </c>
      <c r="D1958" s="1" t="s">
        <v>247</v>
      </c>
      <c r="E1958" s="3">
        <v>2016</v>
      </c>
      <c r="F1958" s="11">
        <v>4.4000000000000004</v>
      </c>
      <c r="G1958" s="12">
        <v>66</v>
      </c>
      <c r="H1958" s="5">
        <v>155</v>
      </c>
      <c r="I1958" s="1" t="s">
        <v>6</v>
      </c>
      <c r="J1958" s="3">
        <v>4</v>
      </c>
      <c r="K1958" s="3">
        <v>2</v>
      </c>
    </row>
    <row r="1959" spans="2:11" ht="20.5" customHeight="1" x14ac:dyDescent="0.35">
      <c r="B1959" s="1" t="s">
        <v>1378</v>
      </c>
      <c r="C1959" s="1" t="s">
        <v>4</v>
      </c>
      <c r="D1959" s="1" t="s">
        <v>247</v>
      </c>
      <c r="E1959" s="3">
        <v>2012</v>
      </c>
      <c r="F1959" s="11">
        <v>4.5</v>
      </c>
      <c r="G1959" s="12">
        <v>88</v>
      </c>
      <c r="H1959" s="5">
        <v>165</v>
      </c>
      <c r="I1959" s="1" t="s">
        <v>6</v>
      </c>
      <c r="J1959" s="3">
        <v>4</v>
      </c>
      <c r="K1959" s="3">
        <v>2</v>
      </c>
    </row>
    <row r="1960" spans="2:11" ht="20.5" customHeight="1" x14ac:dyDescent="0.35">
      <c r="B1960" s="1" t="s">
        <v>1378</v>
      </c>
      <c r="C1960" s="1" t="s">
        <v>4</v>
      </c>
      <c r="D1960" s="1" t="s">
        <v>247</v>
      </c>
      <c r="E1960" s="3">
        <v>2017</v>
      </c>
      <c r="F1960" s="11">
        <v>4.5999999999999996</v>
      </c>
      <c r="G1960" s="12">
        <v>32</v>
      </c>
      <c r="H1960" s="5">
        <v>176.89</v>
      </c>
      <c r="I1960" s="1" t="s">
        <v>6</v>
      </c>
      <c r="J1960" s="3">
        <v>4</v>
      </c>
      <c r="K1960" s="3">
        <v>2</v>
      </c>
    </row>
    <row r="1961" spans="2:11" ht="20.5" customHeight="1" x14ac:dyDescent="0.35">
      <c r="B1961" s="1" t="s">
        <v>1378</v>
      </c>
      <c r="C1961" s="1" t="s">
        <v>4</v>
      </c>
      <c r="D1961" s="1" t="s">
        <v>227</v>
      </c>
      <c r="E1961" s="3">
        <v>2009</v>
      </c>
      <c r="F1961" s="11">
        <v>4.5999999999999996</v>
      </c>
      <c r="G1961" s="12">
        <v>42</v>
      </c>
      <c r="H1961" s="5">
        <v>187.5</v>
      </c>
      <c r="I1961" s="1" t="s">
        <v>6</v>
      </c>
      <c r="J1961" s="3">
        <v>4</v>
      </c>
      <c r="K1961" s="3">
        <v>2</v>
      </c>
    </row>
    <row r="1962" spans="2:11" ht="20.5" customHeight="1" x14ac:dyDescent="0.35">
      <c r="B1962" s="1" t="s">
        <v>1378</v>
      </c>
      <c r="C1962" s="1" t="s">
        <v>4</v>
      </c>
      <c r="D1962" s="1" t="s">
        <v>5</v>
      </c>
      <c r="E1962" s="3">
        <v>2015</v>
      </c>
      <c r="F1962" s="11">
        <v>4.5999999999999996</v>
      </c>
      <c r="G1962" s="12">
        <v>122</v>
      </c>
      <c r="H1962" s="5">
        <v>241.55</v>
      </c>
      <c r="I1962" s="1" t="s">
        <v>6</v>
      </c>
      <c r="J1962" s="3">
        <v>4</v>
      </c>
      <c r="K1962" s="3">
        <v>2</v>
      </c>
    </row>
    <row r="1963" spans="2:11" ht="20.5" customHeight="1" x14ac:dyDescent="0.35">
      <c r="B1963" s="1" t="s">
        <v>1378</v>
      </c>
      <c r="C1963" s="1" t="s">
        <v>4</v>
      </c>
      <c r="D1963" s="1" t="s">
        <v>5</v>
      </c>
      <c r="E1963" s="3">
        <v>2013</v>
      </c>
      <c r="F1963" s="11">
        <v>4.5</v>
      </c>
      <c r="G1963" s="12">
        <v>137</v>
      </c>
      <c r="H1963" s="5">
        <v>253.47</v>
      </c>
      <c r="I1963" s="1" t="s">
        <v>6</v>
      </c>
      <c r="J1963" s="3">
        <v>4</v>
      </c>
      <c r="K1963" s="3">
        <v>2</v>
      </c>
    </row>
    <row r="1964" spans="2:11" ht="20.5" customHeight="1" x14ac:dyDescent="0.35">
      <c r="B1964" s="1" t="s">
        <v>1378</v>
      </c>
      <c r="C1964" s="1" t="s">
        <v>4</v>
      </c>
      <c r="D1964" s="1" t="s">
        <v>5</v>
      </c>
      <c r="E1964" s="3">
        <v>2014</v>
      </c>
      <c r="F1964" s="11">
        <v>4.5999999999999996</v>
      </c>
      <c r="G1964" s="12">
        <v>124</v>
      </c>
      <c r="H1964" s="5">
        <v>275</v>
      </c>
      <c r="I1964" s="1" t="s">
        <v>6</v>
      </c>
      <c r="J1964" s="3">
        <v>4</v>
      </c>
      <c r="K1964" s="3">
        <v>2</v>
      </c>
    </row>
    <row r="1965" spans="2:11" ht="20.5" customHeight="1" x14ac:dyDescent="0.35">
      <c r="B1965" s="1" t="s">
        <v>1378</v>
      </c>
      <c r="C1965" s="1" t="s">
        <v>4</v>
      </c>
      <c r="D1965" s="1" t="s">
        <v>5</v>
      </c>
      <c r="E1965" s="3">
        <v>2012</v>
      </c>
      <c r="F1965" s="11">
        <v>4.5999999999999996</v>
      </c>
      <c r="G1965" s="12">
        <v>159</v>
      </c>
      <c r="H1965" s="5">
        <v>280</v>
      </c>
      <c r="I1965" s="1" t="s">
        <v>6</v>
      </c>
      <c r="J1965" s="3">
        <v>4</v>
      </c>
      <c r="K1965" s="3">
        <v>2</v>
      </c>
    </row>
    <row r="1966" spans="2:11" ht="20.5" customHeight="1" x14ac:dyDescent="0.35">
      <c r="B1966" s="1" t="s">
        <v>1378</v>
      </c>
      <c r="C1966" s="1" t="s">
        <v>4</v>
      </c>
      <c r="D1966" s="1" t="s">
        <v>247</v>
      </c>
      <c r="E1966" s="3">
        <v>2010</v>
      </c>
      <c r="F1966" s="11">
        <v>4.4000000000000004</v>
      </c>
      <c r="G1966" s="12">
        <v>117</v>
      </c>
      <c r="H1966" s="5">
        <v>295.3</v>
      </c>
      <c r="I1966" s="1" t="s">
        <v>6</v>
      </c>
      <c r="J1966" s="3">
        <v>4</v>
      </c>
      <c r="K1966" s="3">
        <v>2</v>
      </c>
    </row>
    <row r="1967" spans="2:11" ht="20.5" customHeight="1" x14ac:dyDescent="0.35">
      <c r="B1967" s="1" t="s">
        <v>1378</v>
      </c>
      <c r="C1967" s="1" t="s">
        <v>4</v>
      </c>
      <c r="D1967" s="1" t="s">
        <v>5</v>
      </c>
      <c r="E1967" s="3">
        <v>2017</v>
      </c>
      <c r="F1967" s="11">
        <v>4.5999999999999996</v>
      </c>
      <c r="G1967" s="12">
        <v>41</v>
      </c>
      <c r="H1967" s="5">
        <v>304.54000000000002</v>
      </c>
      <c r="I1967" s="1" t="s">
        <v>6</v>
      </c>
      <c r="J1967" s="3">
        <v>4</v>
      </c>
      <c r="K1967" s="3">
        <v>2</v>
      </c>
    </row>
    <row r="1968" spans="2:11" ht="20.5" customHeight="1" x14ac:dyDescent="0.35">
      <c r="B1968" s="1" t="s">
        <v>1378</v>
      </c>
      <c r="C1968" s="1" t="s">
        <v>4</v>
      </c>
      <c r="D1968" s="1" t="s">
        <v>5</v>
      </c>
      <c r="E1968" s="3">
        <v>2018</v>
      </c>
      <c r="F1968" s="11">
        <v>4.9000000000000004</v>
      </c>
      <c r="G1968" s="12">
        <v>31</v>
      </c>
      <c r="H1968" s="5">
        <v>313.5</v>
      </c>
      <c r="I1968" s="1" t="s">
        <v>6</v>
      </c>
      <c r="J1968" s="3">
        <v>4</v>
      </c>
      <c r="K1968" s="3">
        <v>2</v>
      </c>
    </row>
    <row r="1969" spans="2:11" ht="20.5" customHeight="1" x14ac:dyDescent="0.35">
      <c r="B1969" s="1" t="s">
        <v>1378</v>
      </c>
      <c r="C1969" s="1" t="s">
        <v>4</v>
      </c>
      <c r="D1969" s="1" t="s">
        <v>5</v>
      </c>
      <c r="E1969" s="3">
        <v>2005</v>
      </c>
      <c r="F1969" s="11">
        <v>4.5999999999999996</v>
      </c>
      <c r="G1969" s="12">
        <v>142</v>
      </c>
      <c r="H1969" s="5">
        <v>325</v>
      </c>
      <c r="I1969" s="1" t="s">
        <v>6</v>
      </c>
      <c r="J1969" s="3">
        <v>4</v>
      </c>
      <c r="K1969" s="3">
        <v>2</v>
      </c>
    </row>
    <row r="1970" spans="2:11" ht="20.5" customHeight="1" x14ac:dyDescent="0.35">
      <c r="B1970" s="1" t="s">
        <v>1378</v>
      </c>
      <c r="C1970" s="1" t="s">
        <v>4</v>
      </c>
      <c r="D1970" s="1" t="s">
        <v>5</v>
      </c>
      <c r="E1970" s="3">
        <v>2001</v>
      </c>
      <c r="F1970" s="11">
        <v>4.4000000000000004</v>
      </c>
      <c r="G1970" s="12">
        <v>85</v>
      </c>
      <c r="H1970" s="5">
        <v>340</v>
      </c>
      <c r="I1970" s="1" t="s">
        <v>6</v>
      </c>
      <c r="J1970" s="3">
        <v>4</v>
      </c>
      <c r="K1970" s="3">
        <v>2</v>
      </c>
    </row>
    <row r="1971" spans="2:11" ht="20.5" customHeight="1" x14ac:dyDescent="0.35">
      <c r="B1971" s="1" t="s">
        <v>1378</v>
      </c>
      <c r="C1971" s="1" t="s">
        <v>4</v>
      </c>
      <c r="D1971" s="1" t="s">
        <v>5</v>
      </c>
      <c r="E1971" s="3">
        <v>2016</v>
      </c>
      <c r="F1971" s="11">
        <v>4.4000000000000004</v>
      </c>
      <c r="G1971" s="12">
        <v>77</v>
      </c>
      <c r="H1971" s="5">
        <v>385</v>
      </c>
      <c r="I1971" s="1" t="s">
        <v>6</v>
      </c>
      <c r="J1971" s="3">
        <v>4</v>
      </c>
      <c r="K1971" s="3">
        <v>2</v>
      </c>
    </row>
    <row r="1972" spans="2:11" ht="20.5" customHeight="1" x14ac:dyDescent="0.35">
      <c r="B1972" s="1" t="s">
        <v>1378</v>
      </c>
      <c r="C1972" s="1" t="s">
        <v>4</v>
      </c>
      <c r="D1972" s="1" t="s">
        <v>5</v>
      </c>
      <c r="E1972" s="3">
        <v>2006</v>
      </c>
      <c r="F1972" s="11">
        <v>4.5999999999999996</v>
      </c>
      <c r="G1972" s="12">
        <v>274</v>
      </c>
      <c r="H1972" s="5">
        <v>391.5</v>
      </c>
      <c r="I1972" s="1" t="s">
        <v>6</v>
      </c>
      <c r="J1972" s="3">
        <v>4</v>
      </c>
      <c r="K1972" s="3">
        <v>2</v>
      </c>
    </row>
    <row r="1973" spans="2:11" ht="20.5" customHeight="1" x14ac:dyDescent="0.35">
      <c r="B1973" s="1" t="s">
        <v>1378</v>
      </c>
      <c r="C1973" s="1" t="s">
        <v>4</v>
      </c>
      <c r="D1973" s="1" t="s">
        <v>5</v>
      </c>
      <c r="E1973" s="3">
        <v>1995</v>
      </c>
      <c r="F1973" s="11">
        <v>4.7</v>
      </c>
      <c r="G1973" s="12">
        <v>39</v>
      </c>
      <c r="H1973" s="5">
        <v>397</v>
      </c>
      <c r="I1973" s="1" t="s">
        <v>6</v>
      </c>
      <c r="J1973" s="3">
        <v>4</v>
      </c>
      <c r="K1973" s="3">
        <v>2</v>
      </c>
    </row>
    <row r="1974" spans="2:11" ht="20.5" customHeight="1" x14ac:dyDescent="0.35">
      <c r="B1974" s="1" t="s">
        <v>1378</v>
      </c>
      <c r="C1974" s="1" t="s">
        <v>4</v>
      </c>
      <c r="D1974" s="1" t="s">
        <v>5</v>
      </c>
      <c r="E1974" s="3">
        <v>1999</v>
      </c>
      <c r="F1974" s="11">
        <v>4.4000000000000004</v>
      </c>
      <c r="G1974" s="12">
        <v>98</v>
      </c>
      <c r="H1974" s="5">
        <v>419.85</v>
      </c>
      <c r="I1974" s="1" t="s">
        <v>6</v>
      </c>
      <c r="J1974" s="3">
        <v>4</v>
      </c>
      <c r="K1974" s="3">
        <v>2</v>
      </c>
    </row>
    <row r="1975" spans="2:11" ht="20.5" customHeight="1" x14ac:dyDescent="0.35">
      <c r="B1975" s="1" t="s">
        <v>1378</v>
      </c>
      <c r="C1975" s="1" t="s">
        <v>4</v>
      </c>
      <c r="D1975" s="1" t="s">
        <v>5</v>
      </c>
      <c r="E1975" s="3">
        <v>2009</v>
      </c>
      <c r="F1975" s="11">
        <v>4.5999999999999996</v>
      </c>
      <c r="G1975" s="12">
        <v>113</v>
      </c>
      <c r="H1975" s="5">
        <v>445</v>
      </c>
      <c r="I1975" s="1" t="s">
        <v>6</v>
      </c>
      <c r="J1975" s="3">
        <v>4</v>
      </c>
      <c r="K1975" s="3">
        <v>2</v>
      </c>
    </row>
    <row r="1976" spans="2:11" ht="20.5" customHeight="1" x14ac:dyDescent="0.35">
      <c r="B1976" s="1" t="s">
        <v>1378</v>
      </c>
      <c r="C1976" s="1" t="s">
        <v>4</v>
      </c>
      <c r="D1976" s="1" t="s">
        <v>5</v>
      </c>
      <c r="E1976" s="3">
        <v>2007</v>
      </c>
      <c r="F1976" s="11">
        <v>4.4000000000000004</v>
      </c>
      <c r="G1976" s="12">
        <v>154</v>
      </c>
      <c r="H1976" s="5">
        <v>495</v>
      </c>
      <c r="I1976" s="1" t="s">
        <v>6</v>
      </c>
      <c r="J1976" s="3">
        <v>4</v>
      </c>
      <c r="K1976" s="3">
        <v>2</v>
      </c>
    </row>
    <row r="1977" spans="2:11" ht="20.5" customHeight="1" x14ac:dyDescent="0.35">
      <c r="B1977" s="1" t="s">
        <v>1378</v>
      </c>
      <c r="C1977" s="1" t="s">
        <v>4</v>
      </c>
      <c r="D1977" s="1" t="s">
        <v>5</v>
      </c>
      <c r="E1977" s="3">
        <v>2011</v>
      </c>
      <c r="F1977" s="11">
        <v>4.5999999999999996</v>
      </c>
      <c r="G1977" s="12">
        <v>165</v>
      </c>
      <c r="H1977" s="5">
        <v>511.9</v>
      </c>
      <c r="I1977" s="1" t="s">
        <v>6</v>
      </c>
      <c r="J1977" s="3">
        <v>4</v>
      </c>
      <c r="K1977" s="3">
        <v>2</v>
      </c>
    </row>
    <row r="1978" spans="2:11" ht="20.5" customHeight="1" x14ac:dyDescent="0.35">
      <c r="B1978" s="1" t="s">
        <v>1378</v>
      </c>
      <c r="C1978" s="1" t="s">
        <v>4</v>
      </c>
      <c r="D1978" s="1" t="s">
        <v>5</v>
      </c>
      <c r="E1978" s="3">
        <v>2010</v>
      </c>
      <c r="F1978" s="11">
        <v>4.5999999999999996</v>
      </c>
      <c r="G1978" s="12">
        <v>169</v>
      </c>
      <c r="H1978" s="5">
        <v>519.54999999999995</v>
      </c>
      <c r="I1978" s="1" t="s">
        <v>6</v>
      </c>
      <c r="J1978" s="3">
        <v>4</v>
      </c>
      <c r="K1978" s="3">
        <v>2</v>
      </c>
    </row>
    <row r="1979" spans="2:11" ht="20.5" customHeight="1" x14ac:dyDescent="0.35">
      <c r="B1979" s="1" t="s">
        <v>210</v>
      </c>
      <c r="C1979" s="1" t="s">
        <v>208</v>
      </c>
      <c r="D1979" s="1" t="s">
        <v>209</v>
      </c>
      <c r="E1979" s="3">
        <v>2010</v>
      </c>
      <c r="F1979" s="11">
        <v>4.3</v>
      </c>
      <c r="G1979" s="12">
        <v>161</v>
      </c>
      <c r="H1979" s="5">
        <v>33.770000000000003</v>
      </c>
      <c r="I1979" s="1" t="s">
        <v>211</v>
      </c>
      <c r="J1979" s="3" t="s">
        <v>85</v>
      </c>
      <c r="K1979" s="3" t="s">
        <v>85</v>
      </c>
    </row>
    <row r="1980" spans="2:11" ht="20.5" customHeight="1" x14ac:dyDescent="0.35">
      <c r="B1980" s="1" t="s">
        <v>210</v>
      </c>
      <c r="C1980" s="1" t="s">
        <v>823</v>
      </c>
      <c r="D1980" s="1" t="s">
        <v>1117</v>
      </c>
      <c r="E1980" s="3">
        <v>2019</v>
      </c>
      <c r="F1980" s="11">
        <v>4.3</v>
      </c>
      <c r="G1980" s="12">
        <v>50</v>
      </c>
      <c r="H1980" s="5">
        <v>13.99</v>
      </c>
      <c r="I1980" s="1" t="s">
        <v>211</v>
      </c>
      <c r="J1980" s="3">
        <v>5</v>
      </c>
      <c r="K1980" s="3">
        <v>3</v>
      </c>
    </row>
    <row r="1981" spans="2:11" ht="20.5" customHeight="1" x14ac:dyDescent="0.35">
      <c r="B1981" s="1" t="s">
        <v>210</v>
      </c>
      <c r="C1981" s="1" t="s">
        <v>823</v>
      </c>
      <c r="D1981" s="1" t="s">
        <v>1117</v>
      </c>
      <c r="E1981" s="3">
        <v>2017</v>
      </c>
      <c r="F1981" s="11">
        <v>4.2</v>
      </c>
      <c r="G1981" s="12">
        <v>682</v>
      </c>
      <c r="H1981" s="5">
        <v>15.95</v>
      </c>
      <c r="I1981" s="1" t="s">
        <v>211</v>
      </c>
      <c r="J1981" s="3">
        <v>5</v>
      </c>
      <c r="K1981" s="3">
        <v>3</v>
      </c>
    </row>
    <row r="1982" spans="2:11" ht="20.5" customHeight="1" x14ac:dyDescent="0.35">
      <c r="B1982" s="1" t="s">
        <v>210</v>
      </c>
      <c r="C1982" s="1" t="s">
        <v>1127</v>
      </c>
      <c r="D1982" s="1" t="s">
        <v>1176</v>
      </c>
      <c r="E1982" s="3">
        <v>2016</v>
      </c>
      <c r="F1982" s="11">
        <v>4.3</v>
      </c>
      <c r="G1982" s="12">
        <v>38</v>
      </c>
      <c r="H1982" s="5">
        <v>18.899999999999999</v>
      </c>
      <c r="I1982" s="1" t="s">
        <v>21</v>
      </c>
      <c r="J1982" s="3">
        <v>4</v>
      </c>
      <c r="K1982" s="3">
        <v>3</v>
      </c>
    </row>
    <row r="1983" spans="2:11" ht="14.5" x14ac:dyDescent="0.35">
      <c r="B1983" s="1" t="s">
        <v>210</v>
      </c>
      <c r="C1983" s="1" t="s">
        <v>208</v>
      </c>
      <c r="D1983" s="1" t="s">
        <v>209</v>
      </c>
      <c r="E1983" s="3">
        <v>2011</v>
      </c>
      <c r="F1983" s="11">
        <v>4.2</v>
      </c>
      <c r="G1983" s="12">
        <v>423</v>
      </c>
      <c r="H1983" s="5">
        <v>32</v>
      </c>
      <c r="I1983" s="1" t="s">
        <v>211</v>
      </c>
      <c r="J1983" s="3">
        <v>5</v>
      </c>
      <c r="K1983" s="3">
        <v>3</v>
      </c>
    </row>
    <row r="1984" spans="2:11" ht="20.5" customHeight="1" x14ac:dyDescent="0.35">
      <c r="B1984" s="1" t="s">
        <v>210</v>
      </c>
      <c r="C1984" s="1" t="s">
        <v>208</v>
      </c>
      <c r="D1984" s="1" t="s">
        <v>209</v>
      </c>
      <c r="E1984" s="3">
        <v>2016</v>
      </c>
      <c r="F1984" s="11">
        <v>4.5999999999999996</v>
      </c>
      <c r="G1984" s="12">
        <v>49</v>
      </c>
      <c r="H1984" s="5">
        <v>35</v>
      </c>
      <c r="I1984" s="1" t="s">
        <v>211</v>
      </c>
      <c r="J1984" s="3">
        <v>5</v>
      </c>
      <c r="K1984" s="3">
        <v>3</v>
      </c>
    </row>
    <row r="1985" spans="2:11" ht="14.5" x14ac:dyDescent="0.35">
      <c r="B1985" s="1" t="s">
        <v>210</v>
      </c>
      <c r="C1985" s="1" t="s">
        <v>208</v>
      </c>
      <c r="D1985" s="1" t="s">
        <v>209</v>
      </c>
      <c r="E1985" s="3">
        <v>2015</v>
      </c>
      <c r="F1985" s="11">
        <v>4.4000000000000004</v>
      </c>
      <c r="G1985" s="12">
        <v>200</v>
      </c>
      <c r="H1985" s="5">
        <v>35.200000000000003</v>
      </c>
      <c r="I1985" s="1" t="s">
        <v>211</v>
      </c>
      <c r="J1985" s="3">
        <v>5</v>
      </c>
      <c r="K1985" s="3">
        <v>3</v>
      </c>
    </row>
    <row r="1986" spans="2:11" ht="20.5" customHeight="1" x14ac:dyDescent="0.35">
      <c r="B1986" s="1" t="s">
        <v>210</v>
      </c>
      <c r="C1986" s="1" t="s">
        <v>823</v>
      </c>
      <c r="D1986" s="1" t="s">
        <v>824</v>
      </c>
      <c r="E1986" s="3">
        <v>2015</v>
      </c>
      <c r="F1986" s="11">
        <v>4.4000000000000004</v>
      </c>
      <c r="G1986" s="12">
        <v>26</v>
      </c>
      <c r="H1986" s="5">
        <v>59.9</v>
      </c>
      <c r="I1986" s="1" t="s">
        <v>211</v>
      </c>
      <c r="J1986" s="3">
        <v>5</v>
      </c>
      <c r="K1986" s="3">
        <v>3</v>
      </c>
    </row>
    <row r="1987" spans="2:11" ht="20.5" customHeight="1" x14ac:dyDescent="0.35">
      <c r="H1987" s="6">
        <f>+AVERAGE(vinos[Precio])</f>
        <v>136.95462934947051</v>
      </c>
    </row>
    <row r="1988" spans="2:11" ht="20.5" customHeight="1" x14ac:dyDescent="0.35">
      <c r="B1988"/>
      <c r="C1988"/>
      <c r="D1988"/>
      <c r="E1988"/>
      <c r="F1988" s="17"/>
      <c r="G1988"/>
      <c r="H1988"/>
      <c r="I1988"/>
      <c r="J1988"/>
      <c r="K1988"/>
    </row>
    <row r="1989" spans="2:11" ht="20.5" customHeight="1" x14ac:dyDescent="0.35">
      <c r="B1989"/>
      <c r="C1989"/>
      <c r="D1989"/>
      <c r="E1989"/>
      <c r="F1989" s="17"/>
      <c r="G1989"/>
      <c r="H1989"/>
      <c r="I1989"/>
      <c r="J1989"/>
      <c r="K1989"/>
    </row>
    <row r="1990" spans="2:11" ht="20.5" customHeight="1" x14ac:dyDescent="0.35">
      <c r="B1990"/>
      <c r="C1990"/>
      <c r="D1990"/>
      <c r="E1990"/>
      <c r="F1990" s="17"/>
      <c r="G1990"/>
      <c r="H1990"/>
      <c r="I1990"/>
      <c r="J1990"/>
      <c r="K1990"/>
    </row>
    <row r="1991" spans="2:11" ht="20.5" customHeight="1" x14ac:dyDescent="0.35">
      <c r="B1991"/>
      <c r="C1991"/>
      <c r="D1991"/>
      <c r="E1991"/>
      <c r="F1991" s="17"/>
      <c r="G1991"/>
      <c r="H1991"/>
      <c r="I1991"/>
      <c r="J1991"/>
      <c r="K1991"/>
    </row>
    <row r="1992" spans="2:11" ht="20.5" customHeight="1" x14ac:dyDescent="0.35">
      <c r="B1992"/>
      <c r="C1992"/>
      <c r="D1992"/>
      <c r="E1992"/>
      <c r="F1992" s="17"/>
      <c r="G1992"/>
      <c r="H1992"/>
      <c r="I1992"/>
      <c r="J1992"/>
      <c r="K1992"/>
    </row>
    <row r="1993" spans="2:11" ht="20.5" customHeight="1" x14ac:dyDescent="0.35">
      <c r="B1993"/>
      <c r="C1993"/>
      <c r="D1993"/>
      <c r="E1993"/>
      <c r="F1993" s="17"/>
      <c r="G1993"/>
      <c r="H1993"/>
      <c r="I1993"/>
      <c r="J1993"/>
      <c r="K1993"/>
    </row>
    <row r="1994" spans="2:11" ht="20.5" customHeight="1" x14ac:dyDescent="0.35">
      <c r="B1994"/>
      <c r="C1994"/>
      <c r="D1994"/>
      <c r="E1994"/>
      <c r="F1994" s="17"/>
      <c r="G1994"/>
      <c r="H1994"/>
      <c r="I1994"/>
      <c r="J1994"/>
      <c r="K1994"/>
    </row>
    <row r="1995" spans="2:11" ht="20.5" customHeight="1" x14ac:dyDescent="0.35">
      <c r="B1995"/>
      <c r="C1995"/>
      <c r="D1995"/>
      <c r="E1995"/>
      <c r="F1995" s="17"/>
      <c r="G1995"/>
      <c r="H1995"/>
      <c r="I1995"/>
      <c r="J1995"/>
      <c r="K1995"/>
    </row>
    <row r="1996" spans="2:11" ht="20.5" customHeight="1" x14ac:dyDescent="0.35">
      <c r="B1996"/>
      <c r="C1996"/>
      <c r="D1996"/>
      <c r="E1996"/>
      <c r="F1996" s="17"/>
      <c r="G1996"/>
      <c r="H1996"/>
      <c r="I1996"/>
      <c r="J1996"/>
      <c r="K1996"/>
    </row>
    <row r="1997" spans="2:11" ht="20.5" customHeight="1" x14ac:dyDescent="0.35">
      <c r="B1997"/>
      <c r="C1997"/>
      <c r="D1997"/>
      <c r="E1997"/>
      <c r="F1997" s="17"/>
      <c r="G1997"/>
      <c r="H1997"/>
      <c r="I1997"/>
      <c r="J1997"/>
      <c r="K1997"/>
    </row>
    <row r="1998" spans="2:11" ht="20.5" customHeight="1" x14ac:dyDescent="0.35">
      <c r="B1998"/>
      <c r="C1998"/>
      <c r="D1998"/>
      <c r="E1998"/>
      <c r="F1998" s="17"/>
      <c r="G1998"/>
      <c r="H1998"/>
      <c r="I1998"/>
      <c r="J1998"/>
      <c r="K1998"/>
    </row>
    <row r="1999" spans="2:11" ht="20.5" customHeight="1" x14ac:dyDescent="0.35">
      <c r="B1999"/>
      <c r="C1999"/>
      <c r="D1999"/>
      <c r="E1999"/>
      <c r="F1999" s="17"/>
      <c r="G1999"/>
      <c r="H1999"/>
      <c r="I1999"/>
      <c r="J1999"/>
      <c r="K1999"/>
    </row>
    <row r="2000" spans="2:11" ht="20.5" customHeight="1" x14ac:dyDescent="0.35">
      <c r="B2000"/>
      <c r="C2000"/>
      <c r="D2000"/>
      <c r="E2000"/>
      <c r="F2000" s="17"/>
      <c r="G2000"/>
      <c r="H2000"/>
      <c r="I2000"/>
      <c r="J2000"/>
      <c r="K2000"/>
    </row>
    <row r="2001" spans="6:6" customFormat="1" ht="20.5" customHeight="1" x14ac:dyDescent="0.35">
      <c r="F2001" s="17"/>
    </row>
    <row r="2002" spans="6:6" customFormat="1" ht="20.5" customHeight="1" x14ac:dyDescent="0.35">
      <c r="F2002" s="17"/>
    </row>
    <row r="2003" spans="6:6" customFormat="1" ht="20.5" customHeight="1" x14ac:dyDescent="0.35">
      <c r="F2003" s="17"/>
    </row>
    <row r="2004" spans="6:6" customFormat="1" ht="20.5" customHeight="1" x14ac:dyDescent="0.35">
      <c r="F2004" s="17"/>
    </row>
    <row r="2005" spans="6:6" customFormat="1" ht="20.5" customHeight="1" x14ac:dyDescent="0.35">
      <c r="F2005" s="17"/>
    </row>
    <row r="2006" spans="6:6" customFormat="1" ht="20.5" customHeight="1" x14ac:dyDescent="0.35">
      <c r="F2006" s="17"/>
    </row>
    <row r="2007" spans="6:6" customFormat="1" ht="20.5" customHeight="1" x14ac:dyDescent="0.35">
      <c r="F2007" s="17"/>
    </row>
    <row r="2008" spans="6:6" customFormat="1" ht="20.5" customHeight="1" x14ac:dyDescent="0.35">
      <c r="F2008" s="17"/>
    </row>
    <row r="2009" spans="6:6" customFormat="1" ht="20.5" customHeight="1" x14ac:dyDescent="0.35">
      <c r="F2009" s="17"/>
    </row>
    <row r="2010" spans="6:6" customFormat="1" ht="20.5" customHeight="1" x14ac:dyDescent="0.35">
      <c r="F2010" s="17"/>
    </row>
    <row r="2011" spans="6:6" customFormat="1" ht="20.5" customHeight="1" x14ac:dyDescent="0.35">
      <c r="F2011" s="17"/>
    </row>
    <row r="2012" spans="6:6" customFormat="1" ht="20.5" customHeight="1" x14ac:dyDescent="0.35">
      <c r="F2012" s="17"/>
    </row>
    <row r="2013" spans="6:6" customFormat="1" ht="20.5" customHeight="1" x14ac:dyDescent="0.35">
      <c r="F2013" s="17"/>
    </row>
    <row r="2014" spans="6:6" customFormat="1" ht="20.5" customHeight="1" x14ac:dyDescent="0.35">
      <c r="F2014" s="17"/>
    </row>
    <row r="2015" spans="6:6" customFormat="1" ht="20.5" customHeight="1" x14ac:dyDescent="0.35">
      <c r="F2015" s="17"/>
    </row>
    <row r="2016" spans="6:6" customFormat="1" ht="20.5" customHeight="1" x14ac:dyDescent="0.35">
      <c r="F2016" s="17"/>
    </row>
    <row r="2017" spans="6:6" customFormat="1" ht="20.5" customHeight="1" x14ac:dyDescent="0.35">
      <c r="F2017" s="17"/>
    </row>
    <row r="2018" spans="6:6" customFormat="1" ht="20.5" customHeight="1" x14ac:dyDescent="0.35">
      <c r="F2018" s="17"/>
    </row>
    <row r="2019" spans="6:6" customFormat="1" ht="20.5" customHeight="1" x14ac:dyDescent="0.35">
      <c r="F2019" s="17"/>
    </row>
    <row r="2020" spans="6:6" customFormat="1" ht="20.5" customHeight="1" x14ac:dyDescent="0.35">
      <c r="F2020" s="17"/>
    </row>
    <row r="2021" spans="6:6" customFormat="1" ht="20.5" customHeight="1" x14ac:dyDescent="0.35">
      <c r="F2021" s="17"/>
    </row>
    <row r="2022" spans="6:6" customFormat="1" ht="20.5" customHeight="1" x14ac:dyDescent="0.35">
      <c r="F2022" s="17"/>
    </row>
    <row r="2023" spans="6:6" customFormat="1" ht="20.5" customHeight="1" x14ac:dyDescent="0.35">
      <c r="F2023" s="17"/>
    </row>
    <row r="2024" spans="6:6" customFormat="1" ht="20.5" customHeight="1" x14ac:dyDescent="0.35">
      <c r="F2024" s="17"/>
    </row>
    <row r="2025" spans="6:6" customFormat="1" ht="20.5" customHeight="1" x14ac:dyDescent="0.35">
      <c r="F2025" s="17"/>
    </row>
    <row r="2026" spans="6:6" customFormat="1" ht="20.5" customHeight="1" x14ac:dyDescent="0.35">
      <c r="F2026" s="17"/>
    </row>
    <row r="2027" spans="6:6" customFormat="1" ht="20.5" customHeight="1" x14ac:dyDescent="0.35">
      <c r="F2027" s="17"/>
    </row>
    <row r="2028" spans="6:6" customFormat="1" ht="20.5" customHeight="1" x14ac:dyDescent="0.35">
      <c r="F2028" s="17"/>
    </row>
    <row r="2029" spans="6:6" customFormat="1" ht="20.5" customHeight="1" x14ac:dyDescent="0.35">
      <c r="F2029" s="17"/>
    </row>
    <row r="2030" spans="6:6" customFormat="1" ht="20.5" customHeight="1" x14ac:dyDescent="0.35">
      <c r="F2030" s="17"/>
    </row>
    <row r="2031" spans="6:6" customFormat="1" ht="20.5" customHeight="1" x14ac:dyDescent="0.35">
      <c r="F2031" s="17"/>
    </row>
    <row r="2032" spans="6:6" customFormat="1" ht="20.5" customHeight="1" x14ac:dyDescent="0.35">
      <c r="F2032" s="17"/>
    </row>
    <row r="2033" spans="6:6" customFormat="1" ht="20.5" customHeight="1" x14ac:dyDescent="0.35">
      <c r="F2033" s="17"/>
    </row>
    <row r="2034" spans="6:6" customFormat="1" ht="20.5" customHeight="1" x14ac:dyDescent="0.35">
      <c r="F2034" s="17"/>
    </row>
    <row r="2035" spans="6:6" customFormat="1" ht="20.5" customHeight="1" x14ac:dyDescent="0.35">
      <c r="F2035" s="17"/>
    </row>
    <row r="2036" spans="6:6" customFormat="1" ht="20.5" customHeight="1" x14ac:dyDescent="0.35">
      <c r="F2036" s="17"/>
    </row>
    <row r="2037" spans="6:6" customFormat="1" ht="20.5" customHeight="1" x14ac:dyDescent="0.35">
      <c r="F2037" s="17"/>
    </row>
    <row r="2038" spans="6:6" customFormat="1" ht="20.5" customHeight="1" x14ac:dyDescent="0.35">
      <c r="F2038" s="17"/>
    </row>
    <row r="2039" spans="6:6" customFormat="1" ht="20.5" customHeight="1" x14ac:dyDescent="0.35">
      <c r="F2039" s="17"/>
    </row>
    <row r="2040" spans="6:6" customFormat="1" ht="20.5" customHeight="1" x14ac:dyDescent="0.35">
      <c r="F2040" s="17"/>
    </row>
    <row r="2041" spans="6:6" customFormat="1" ht="20.5" customHeight="1" x14ac:dyDescent="0.35">
      <c r="F2041" s="17"/>
    </row>
    <row r="2042" spans="6:6" customFormat="1" ht="20.5" customHeight="1" x14ac:dyDescent="0.35">
      <c r="F2042" s="17"/>
    </row>
    <row r="2043" spans="6:6" customFormat="1" ht="20.5" customHeight="1" x14ac:dyDescent="0.35">
      <c r="F2043" s="17"/>
    </row>
    <row r="2044" spans="6:6" customFormat="1" ht="20.5" customHeight="1" x14ac:dyDescent="0.35">
      <c r="F2044" s="17"/>
    </row>
    <row r="2045" spans="6:6" customFormat="1" ht="20.5" customHeight="1" x14ac:dyDescent="0.35">
      <c r="F2045" s="17"/>
    </row>
    <row r="2046" spans="6:6" customFormat="1" ht="20.5" customHeight="1" x14ac:dyDescent="0.35">
      <c r="F2046" s="17"/>
    </row>
    <row r="2047" spans="6:6" customFormat="1" ht="20.5" customHeight="1" x14ac:dyDescent="0.35">
      <c r="F2047" s="17"/>
    </row>
    <row r="2048" spans="6:6" customFormat="1" ht="20.5" customHeight="1" x14ac:dyDescent="0.35">
      <c r="F2048" s="17"/>
    </row>
    <row r="2049" spans="6:6" customFormat="1" ht="20.5" customHeight="1" x14ac:dyDescent="0.35">
      <c r="F2049" s="17"/>
    </row>
    <row r="2050" spans="6:6" customFormat="1" ht="20.5" customHeight="1" x14ac:dyDescent="0.35">
      <c r="F2050" s="17"/>
    </row>
    <row r="2051" spans="6:6" customFormat="1" ht="20.5" customHeight="1" x14ac:dyDescent="0.35">
      <c r="F2051" s="17"/>
    </row>
    <row r="2052" spans="6:6" customFormat="1" ht="20.5" customHeight="1" x14ac:dyDescent="0.35">
      <c r="F2052" s="17"/>
    </row>
    <row r="2053" spans="6:6" customFormat="1" ht="20.5" customHeight="1" x14ac:dyDescent="0.35">
      <c r="F2053" s="17"/>
    </row>
    <row r="2054" spans="6:6" customFormat="1" ht="20.5" customHeight="1" x14ac:dyDescent="0.35">
      <c r="F2054" s="17"/>
    </row>
    <row r="2055" spans="6:6" customFormat="1" ht="20.5" customHeight="1" x14ac:dyDescent="0.35">
      <c r="F2055" s="17"/>
    </row>
    <row r="2056" spans="6:6" customFormat="1" ht="20.5" customHeight="1" x14ac:dyDescent="0.35">
      <c r="F2056" s="17"/>
    </row>
    <row r="2057" spans="6:6" customFormat="1" ht="20.5" customHeight="1" x14ac:dyDescent="0.35">
      <c r="F2057" s="17"/>
    </row>
    <row r="2058" spans="6:6" customFormat="1" ht="20.5" customHeight="1" x14ac:dyDescent="0.35">
      <c r="F2058" s="17"/>
    </row>
    <row r="2059" spans="6:6" customFormat="1" ht="20.5" customHeight="1" x14ac:dyDescent="0.35">
      <c r="F2059" s="17"/>
    </row>
    <row r="2060" spans="6:6" customFormat="1" ht="20.5" customHeight="1" x14ac:dyDescent="0.35">
      <c r="F2060" s="17"/>
    </row>
    <row r="2061" spans="6:6" customFormat="1" ht="20.5" customHeight="1" x14ac:dyDescent="0.35">
      <c r="F2061" s="17"/>
    </row>
    <row r="2062" spans="6:6" customFormat="1" ht="20.5" customHeight="1" x14ac:dyDescent="0.35">
      <c r="F2062" s="17"/>
    </row>
    <row r="2063" spans="6:6" customFormat="1" ht="20.5" customHeight="1" x14ac:dyDescent="0.35">
      <c r="F2063" s="17"/>
    </row>
    <row r="2064" spans="6:6" customFormat="1" ht="20.5" customHeight="1" x14ac:dyDescent="0.35">
      <c r="F2064" s="17"/>
    </row>
    <row r="2065" spans="6:6" customFormat="1" ht="20.5" customHeight="1" x14ac:dyDescent="0.35">
      <c r="F2065" s="17"/>
    </row>
    <row r="2066" spans="6:6" customFormat="1" ht="20.5" customHeight="1" x14ac:dyDescent="0.35">
      <c r="F2066" s="17"/>
    </row>
    <row r="2067" spans="6:6" customFormat="1" ht="20.5" customHeight="1" x14ac:dyDescent="0.35">
      <c r="F2067" s="17"/>
    </row>
    <row r="2068" spans="6:6" customFormat="1" ht="20.5" customHeight="1" x14ac:dyDescent="0.35">
      <c r="F2068" s="17"/>
    </row>
    <row r="2069" spans="6:6" customFormat="1" ht="20.5" customHeight="1" x14ac:dyDescent="0.35">
      <c r="F2069" s="17"/>
    </row>
    <row r="2070" spans="6:6" customFormat="1" ht="20.5" customHeight="1" x14ac:dyDescent="0.35">
      <c r="F2070" s="17"/>
    </row>
    <row r="2071" spans="6:6" customFormat="1" ht="20.5" customHeight="1" x14ac:dyDescent="0.35">
      <c r="F2071" s="17"/>
    </row>
    <row r="2072" spans="6:6" customFormat="1" ht="20.5" customHeight="1" x14ac:dyDescent="0.35">
      <c r="F2072" s="17"/>
    </row>
    <row r="2073" spans="6:6" customFormat="1" ht="20.5" customHeight="1" x14ac:dyDescent="0.35">
      <c r="F2073" s="17"/>
    </row>
    <row r="2074" spans="6:6" customFormat="1" ht="20.5" customHeight="1" x14ac:dyDescent="0.35">
      <c r="F2074" s="17"/>
    </row>
    <row r="2075" spans="6:6" customFormat="1" ht="20.5" customHeight="1" x14ac:dyDescent="0.35">
      <c r="F2075" s="17"/>
    </row>
    <row r="2076" spans="6:6" customFormat="1" ht="20.5" customHeight="1" x14ac:dyDescent="0.35">
      <c r="F2076" s="17"/>
    </row>
    <row r="2077" spans="6:6" customFormat="1" ht="20.5" customHeight="1" x14ac:dyDescent="0.35">
      <c r="F2077" s="17"/>
    </row>
    <row r="2078" spans="6:6" customFormat="1" ht="20.5" customHeight="1" x14ac:dyDescent="0.35">
      <c r="F2078" s="17"/>
    </row>
    <row r="2079" spans="6:6" customFormat="1" ht="20.5" customHeight="1" x14ac:dyDescent="0.35">
      <c r="F2079" s="17"/>
    </row>
    <row r="2080" spans="6:6" customFormat="1" ht="20.5" customHeight="1" x14ac:dyDescent="0.35">
      <c r="F2080" s="17"/>
    </row>
    <row r="2081" spans="6:6" customFormat="1" ht="20.5" customHeight="1" x14ac:dyDescent="0.35">
      <c r="F2081" s="17"/>
    </row>
    <row r="2082" spans="6:6" customFormat="1" ht="20.5" customHeight="1" x14ac:dyDescent="0.35">
      <c r="F2082" s="17"/>
    </row>
    <row r="2083" spans="6:6" customFormat="1" ht="20.5" customHeight="1" x14ac:dyDescent="0.35">
      <c r="F2083" s="17"/>
    </row>
    <row r="2084" spans="6:6" customFormat="1" ht="20.5" customHeight="1" x14ac:dyDescent="0.35">
      <c r="F2084" s="17"/>
    </row>
    <row r="2085" spans="6:6" customFormat="1" ht="20.5" customHeight="1" x14ac:dyDescent="0.35">
      <c r="F2085" s="17"/>
    </row>
    <row r="2086" spans="6:6" customFormat="1" ht="20.5" customHeight="1" x14ac:dyDescent="0.35">
      <c r="F2086" s="17"/>
    </row>
    <row r="2087" spans="6:6" customFormat="1" ht="20.5" customHeight="1" x14ac:dyDescent="0.35">
      <c r="F2087" s="17"/>
    </row>
    <row r="2088" spans="6:6" customFormat="1" ht="20.5" customHeight="1" x14ac:dyDescent="0.35">
      <c r="F2088" s="17"/>
    </row>
    <row r="2089" spans="6:6" customFormat="1" ht="20.5" customHeight="1" x14ac:dyDescent="0.35">
      <c r="F2089" s="17"/>
    </row>
    <row r="2090" spans="6:6" customFormat="1" ht="20.5" customHeight="1" x14ac:dyDescent="0.35">
      <c r="F2090" s="17"/>
    </row>
    <row r="2091" spans="6:6" customFormat="1" ht="20.5" customHeight="1" x14ac:dyDescent="0.35">
      <c r="F2091" s="17"/>
    </row>
    <row r="2092" spans="6:6" customFormat="1" ht="20.5" customHeight="1" x14ac:dyDescent="0.35">
      <c r="F2092" s="17"/>
    </row>
    <row r="2093" spans="6:6" customFormat="1" ht="20.5" customHeight="1" x14ac:dyDescent="0.35">
      <c r="F2093" s="17"/>
    </row>
    <row r="2094" spans="6:6" customFormat="1" ht="20.5" customHeight="1" x14ac:dyDescent="0.35">
      <c r="F2094" s="17"/>
    </row>
    <row r="2095" spans="6:6" customFormat="1" ht="20.5" customHeight="1" x14ac:dyDescent="0.35">
      <c r="F2095" s="17"/>
    </row>
    <row r="2096" spans="6:6" customFormat="1" ht="20.5" customHeight="1" x14ac:dyDescent="0.35">
      <c r="F2096" s="17"/>
    </row>
    <row r="2097" spans="6:6" customFormat="1" ht="20.5" customHeight="1" x14ac:dyDescent="0.35">
      <c r="F2097" s="17"/>
    </row>
    <row r="2098" spans="6:6" customFormat="1" ht="20.5" customHeight="1" x14ac:dyDescent="0.35">
      <c r="F2098" s="17"/>
    </row>
    <row r="2099" spans="6:6" customFormat="1" ht="20.5" customHeight="1" x14ac:dyDescent="0.35">
      <c r="F2099" s="17"/>
    </row>
    <row r="2100" spans="6:6" customFormat="1" ht="20.5" customHeight="1" x14ac:dyDescent="0.35">
      <c r="F2100" s="17"/>
    </row>
    <row r="2101" spans="6:6" customFormat="1" ht="20.5" customHeight="1" x14ac:dyDescent="0.35">
      <c r="F2101" s="17"/>
    </row>
    <row r="2102" spans="6:6" customFormat="1" ht="20.5" customHeight="1" x14ac:dyDescent="0.35">
      <c r="F2102" s="17"/>
    </row>
    <row r="2103" spans="6:6" customFormat="1" ht="20.5" customHeight="1" x14ac:dyDescent="0.35">
      <c r="F2103" s="17"/>
    </row>
    <row r="2104" spans="6:6" customFormat="1" ht="20.5" customHeight="1" x14ac:dyDescent="0.35">
      <c r="F2104" s="17"/>
    </row>
    <row r="2105" spans="6:6" customFormat="1" ht="20.5" customHeight="1" x14ac:dyDescent="0.35">
      <c r="F2105" s="17"/>
    </row>
    <row r="2106" spans="6:6" customFormat="1" ht="20.5" customHeight="1" x14ac:dyDescent="0.35">
      <c r="F2106" s="17"/>
    </row>
    <row r="2107" spans="6:6" customFormat="1" ht="20.5" customHeight="1" x14ac:dyDescent="0.35">
      <c r="F2107" s="17"/>
    </row>
    <row r="2108" spans="6:6" customFormat="1" ht="20.5" customHeight="1" x14ac:dyDescent="0.35">
      <c r="F2108" s="17"/>
    </row>
    <row r="2109" spans="6:6" customFormat="1" ht="20.5" customHeight="1" x14ac:dyDescent="0.35">
      <c r="F2109" s="17"/>
    </row>
    <row r="2110" spans="6:6" customFormat="1" ht="20.5" customHeight="1" x14ac:dyDescent="0.35">
      <c r="F2110" s="17"/>
    </row>
    <row r="2111" spans="6:6" customFormat="1" ht="20.5" customHeight="1" x14ac:dyDescent="0.35">
      <c r="F2111" s="17"/>
    </row>
    <row r="2112" spans="6:6" customFormat="1" ht="20.5" customHeight="1" x14ac:dyDescent="0.35">
      <c r="F2112" s="17"/>
    </row>
    <row r="2113" spans="6:6" customFormat="1" ht="20.5" customHeight="1" x14ac:dyDescent="0.35">
      <c r="F2113" s="17"/>
    </row>
    <row r="2114" spans="6:6" customFormat="1" ht="20.5" customHeight="1" x14ac:dyDescent="0.35">
      <c r="F2114" s="17"/>
    </row>
    <row r="2115" spans="6:6" customFormat="1" ht="20.5" customHeight="1" x14ac:dyDescent="0.35">
      <c r="F2115" s="17"/>
    </row>
    <row r="2116" spans="6:6" customFormat="1" ht="20.5" customHeight="1" x14ac:dyDescent="0.35">
      <c r="F2116" s="17"/>
    </row>
    <row r="2117" spans="6:6" customFormat="1" ht="20.5" customHeight="1" x14ac:dyDescent="0.35">
      <c r="F2117" s="17"/>
    </row>
    <row r="2118" spans="6:6" customFormat="1" ht="20.5" customHeight="1" x14ac:dyDescent="0.35">
      <c r="F2118" s="17"/>
    </row>
    <row r="2119" spans="6:6" customFormat="1" ht="20.5" customHeight="1" x14ac:dyDescent="0.35">
      <c r="F2119" s="17"/>
    </row>
    <row r="2120" spans="6:6" customFormat="1" ht="20.5" customHeight="1" x14ac:dyDescent="0.35">
      <c r="F2120" s="17"/>
    </row>
    <row r="2121" spans="6:6" customFormat="1" ht="20.5" customHeight="1" x14ac:dyDescent="0.35">
      <c r="F2121" s="17"/>
    </row>
    <row r="2122" spans="6:6" customFormat="1" ht="20.5" customHeight="1" x14ac:dyDescent="0.35">
      <c r="F2122" s="17"/>
    </row>
    <row r="2123" spans="6:6" customFormat="1" ht="20.5" customHeight="1" x14ac:dyDescent="0.35">
      <c r="F2123" s="17"/>
    </row>
    <row r="2124" spans="6:6" customFormat="1" ht="20.5" customHeight="1" x14ac:dyDescent="0.35">
      <c r="F2124" s="17"/>
    </row>
    <row r="2125" spans="6:6" customFormat="1" ht="20.5" customHeight="1" x14ac:dyDescent="0.35">
      <c r="F2125" s="17"/>
    </row>
    <row r="2126" spans="6:6" customFormat="1" ht="20.5" customHeight="1" x14ac:dyDescent="0.35">
      <c r="F2126" s="17"/>
    </row>
    <row r="2127" spans="6:6" customFormat="1" ht="20.5" customHeight="1" x14ac:dyDescent="0.35">
      <c r="F2127" s="17"/>
    </row>
    <row r="2128" spans="6:6" customFormat="1" ht="20.5" customHeight="1" x14ac:dyDescent="0.35">
      <c r="F2128" s="17"/>
    </row>
    <row r="2129" spans="6:6" customFormat="1" ht="20.5" customHeight="1" x14ac:dyDescent="0.35">
      <c r="F2129" s="17"/>
    </row>
    <row r="2130" spans="6:6" customFormat="1" ht="20.5" customHeight="1" x14ac:dyDescent="0.35">
      <c r="F2130" s="17"/>
    </row>
    <row r="2131" spans="6:6" customFormat="1" ht="20.5" customHeight="1" x14ac:dyDescent="0.35">
      <c r="F2131" s="17"/>
    </row>
    <row r="2132" spans="6:6" customFormat="1" ht="20.5" customHeight="1" x14ac:dyDescent="0.35">
      <c r="F2132" s="17"/>
    </row>
    <row r="2133" spans="6:6" customFormat="1" ht="20.5" customHeight="1" x14ac:dyDescent="0.35">
      <c r="F2133" s="17"/>
    </row>
    <row r="2134" spans="6:6" customFormat="1" ht="20.5" customHeight="1" x14ac:dyDescent="0.35">
      <c r="F2134" s="17"/>
    </row>
    <row r="2135" spans="6:6" customFormat="1" ht="20.5" customHeight="1" x14ac:dyDescent="0.35">
      <c r="F2135" s="17"/>
    </row>
    <row r="2136" spans="6:6" customFormat="1" ht="20.5" customHeight="1" x14ac:dyDescent="0.35">
      <c r="F2136" s="17"/>
    </row>
    <row r="2137" spans="6:6" customFormat="1" ht="20.5" customHeight="1" x14ac:dyDescent="0.35">
      <c r="F2137" s="17"/>
    </row>
    <row r="2138" spans="6:6" customFormat="1" ht="20.5" customHeight="1" x14ac:dyDescent="0.35">
      <c r="F2138" s="17"/>
    </row>
    <row r="2139" spans="6:6" customFormat="1" ht="20.5" customHeight="1" x14ac:dyDescent="0.35">
      <c r="F2139" s="17"/>
    </row>
    <row r="2140" spans="6:6" customFormat="1" ht="20.5" customHeight="1" x14ac:dyDescent="0.35">
      <c r="F2140" s="17"/>
    </row>
    <row r="2141" spans="6:6" customFormat="1" ht="20.5" customHeight="1" x14ac:dyDescent="0.35">
      <c r="F2141" s="17"/>
    </row>
    <row r="2142" spans="6:6" customFormat="1" ht="20.5" customHeight="1" x14ac:dyDescent="0.35">
      <c r="F2142" s="17"/>
    </row>
    <row r="2143" spans="6:6" customFormat="1" ht="20.5" customHeight="1" x14ac:dyDescent="0.35">
      <c r="F2143" s="17"/>
    </row>
    <row r="2144" spans="6:6" customFormat="1" ht="20.5" customHeight="1" x14ac:dyDescent="0.35">
      <c r="F2144" s="17"/>
    </row>
    <row r="2145" spans="6:6" customFormat="1" ht="20.5" customHeight="1" x14ac:dyDescent="0.35">
      <c r="F2145" s="17"/>
    </row>
    <row r="2146" spans="6:6" customFormat="1" ht="20.5" customHeight="1" x14ac:dyDescent="0.35">
      <c r="F2146" s="17"/>
    </row>
    <row r="2147" spans="6:6" customFormat="1" ht="20.5" customHeight="1" x14ac:dyDescent="0.35">
      <c r="F2147" s="17"/>
    </row>
    <row r="2148" spans="6:6" customFormat="1" ht="20.5" customHeight="1" x14ac:dyDescent="0.35">
      <c r="F2148" s="17"/>
    </row>
    <row r="2149" spans="6:6" customFormat="1" ht="20.5" customHeight="1" x14ac:dyDescent="0.35">
      <c r="F2149" s="17"/>
    </row>
    <row r="2150" spans="6:6" customFormat="1" ht="20.5" customHeight="1" x14ac:dyDescent="0.35">
      <c r="F2150" s="17"/>
    </row>
    <row r="2151" spans="6:6" customFormat="1" ht="20.5" customHeight="1" x14ac:dyDescent="0.35">
      <c r="F2151" s="17"/>
    </row>
    <row r="2152" spans="6:6" customFormat="1" ht="20.5" customHeight="1" x14ac:dyDescent="0.35">
      <c r="F2152" s="17"/>
    </row>
    <row r="2153" spans="6:6" customFormat="1" ht="20.5" customHeight="1" x14ac:dyDescent="0.35">
      <c r="F2153" s="17"/>
    </row>
    <row r="2154" spans="6:6" customFormat="1" ht="20.5" customHeight="1" x14ac:dyDescent="0.35">
      <c r="F2154" s="17"/>
    </row>
    <row r="2155" spans="6:6" customFormat="1" ht="20.5" customHeight="1" x14ac:dyDescent="0.35">
      <c r="F2155" s="17"/>
    </row>
    <row r="2156" spans="6:6" customFormat="1" ht="20.5" customHeight="1" x14ac:dyDescent="0.35">
      <c r="F2156" s="17"/>
    </row>
    <row r="2157" spans="6:6" customFormat="1" ht="20.5" customHeight="1" x14ac:dyDescent="0.35">
      <c r="F2157" s="17"/>
    </row>
    <row r="2158" spans="6:6" customFormat="1" ht="20.5" customHeight="1" x14ac:dyDescent="0.35">
      <c r="F2158" s="17"/>
    </row>
    <row r="2159" spans="6:6" customFormat="1" ht="20.5" customHeight="1" x14ac:dyDescent="0.35">
      <c r="F2159" s="17"/>
    </row>
    <row r="2160" spans="6:6" customFormat="1" ht="20.5" customHeight="1" x14ac:dyDescent="0.35">
      <c r="F2160" s="17"/>
    </row>
    <row r="2161" spans="6:6" customFormat="1" ht="20.5" customHeight="1" x14ac:dyDescent="0.35">
      <c r="F2161" s="17"/>
    </row>
    <row r="2162" spans="6:6" customFormat="1" ht="20.5" customHeight="1" x14ac:dyDescent="0.35">
      <c r="F2162" s="17"/>
    </row>
    <row r="2163" spans="6:6" customFormat="1" ht="20.5" customHeight="1" x14ac:dyDescent="0.35">
      <c r="F2163" s="17"/>
    </row>
    <row r="2164" spans="6:6" customFormat="1" ht="20.5" customHeight="1" x14ac:dyDescent="0.35">
      <c r="F2164" s="17"/>
    </row>
    <row r="2165" spans="6:6" customFormat="1" ht="20.5" customHeight="1" x14ac:dyDescent="0.35">
      <c r="F2165" s="17"/>
    </row>
    <row r="2166" spans="6:6" customFormat="1" ht="20.5" customHeight="1" x14ac:dyDescent="0.35">
      <c r="F2166" s="17"/>
    </row>
    <row r="2167" spans="6:6" customFormat="1" ht="20.5" customHeight="1" x14ac:dyDescent="0.35">
      <c r="F2167" s="17"/>
    </row>
    <row r="2168" spans="6:6" customFormat="1" ht="20.5" customHeight="1" x14ac:dyDescent="0.35">
      <c r="F2168" s="17"/>
    </row>
    <row r="2169" spans="6:6" customFormat="1" ht="20.5" customHeight="1" x14ac:dyDescent="0.35">
      <c r="F2169" s="17"/>
    </row>
    <row r="2170" spans="6:6" customFormat="1" ht="20.5" customHeight="1" x14ac:dyDescent="0.35">
      <c r="F2170" s="17"/>
    </row>
    <row r="2171" spans="6:6" customFormat="1" ht="20.5" customHeight="1" x14ac:dyDescent="0.35">
      <c r="F2171" s="17"/>
    </row>
    <row r="2172" spans="6:6" customFormat="1" ht="20.5" customHeight="1" x14ac:dyDescent="0.35">
      <c r="F2172" s="17"/>
    </row>
    <row r="2173" spans="6:6" customFormat="1" ht="20.5" customHeight="1" x14ac:dyDescent="0.35">
      <c r="F2173" s="17"/>
    </row>
    <row r="2174" spans="6:6" customFormat="1" ht="20.5" customHeight="1" x14ac:dyDescent="0.35">
      <c r="F2174" s="17"/>
    </row>
    <row r="2175" spans="6:6" customFormat="1" ht="20.5" customHeight="1" x14ac:dyDescent="0.35">
      <c r="F2175" s="17"/>
    </row>
    <row r="2176" spans="6:6" customFormat="1" ht="20.5" customHeight="1" x14ac:dyDescent="0.35">
      <c r="F2176" s="17"/>
    </row>
    <row r="2177" spans="6:6" customFormat="1" ht="20.5" customHeight="1" x14ac:dyDescent="0.35">
      <c r="F2177" s="17"/>
    </row>
    <row r="2178" spans="6:6" customFormat="1" ht="20.5" customHeight="1" x14ac:dyDescent="0.35">
      <c r="F2178" s="17"/>
    </row>
    <row r="2179" spans="6:6" customFormat="1" ht="20.5" customHeight="1" x14ac:dyDescent="0.35">
      <c r="F2179" s="17"/>
    </row>
    <row r="2180" spans="6:6" customFormat="1" ht="20.5" customHeight="1" x14ac:dyDescent="0.35">
      <c r="F2180" s="17"/>
    </row>
    <row r="2181" spans="6:6" customFormat="1" ht="20.5" customHeight="1" x14ac:dyDescent="0.35">
      <c r="F2181" s="17"/>
    </row>
    <row r="2182" spans="6:6" customFormat="1" ht="20.5" customHeight="1" x14ac:dyDescent="0.35">
      <c r="F2182" s="17"/>
    </row>
    <row r="2183" spans="6:6" customFormat="1" ht="20.5" customHeight="1" x14ac:dyDescent="0.35">
      <c r="F2183" s="17"/>
    </row>
    <row r="2184" spans="6:6" customFormat="1" ht="20.5" customHeight="1" x14ac:dyDescent="0.35">
      <c r="F2184" s="17"/>
    </row>
    <row r="2185" spans="6:6" customFormat="1" ht="20.5" customHeight="1" x14ac:dyDescent="0.35">
      <c r="F2185" s="17"/>
    </row>
    <row r="2186" spans="6:6" customFormat="1" ht="20.5" customHeight="1" x14ac:dyDescent="0.35">
      <c r="F2186" s="17"/>
    </row>
    <row r="2187" spans="6:6" customFormat="1" ht="20.5" customHeight="1" x14ac:dyDescent="0.35">
      <c r="F2187" s="17"/>
    </row>
    <row r="2188" spans="6:6" customFormat="1" ht="20.5" customHeight="1" x14ac:dyDescent="0.35">
      <c r="F2188" s="17"/>
    </row>
    <row r="2189" spans="6:6" customFormat="1" ht="20.5" customHeight="1" x14ac:dyDescent="0.35">
      <c r="F2189" s="17"/>
    </row>
    <row r="2190" spans="6:6" customFormat="1" ht="20.5" customHeight="1" x14ac:dyDescent="0.35">
      <c r="F2190" s="17"/>
    </row>
    <row r="2191" spans="6:6" customFormat="1" ht="20.5" customHeight="1" x14ac:dyDescent="0.35">
      <c r="F2191" s="17"/>
    </row>
    <row r="2192" spans="6:6" customFormat="1" ht="20.5" customHeight="1" x14ac:dyDescent="0.35">
      <c r="F2192" s="17"/>
    </row>
    <row r="2193" spans="6:6" customFormat="1" ht="20.5" customHeight="1" x14ac:dyDescent="0.35">
      <c r="F2193" s="17"/>
    </row>
    <row r="2194" spans="6:6" customFormat="1" ht="20.5" customHeight="1" x14ac:dyDescent="0.35">
      <c r="F2194" s="17"/>
    </row>
    <row r="2195" spans="6:6" customFormat="1" ht="20.5" customHeight="1" x14ac:dyDescent="0.35">
      <c r="F2195" s="17"/>
    </row>
    <row r="2196" spans="6:6" customFormat="1" ht="20.5" customHeight="1" x14ac:dyDescent="0.35">
      <c r="F2196" s="17"/>
    </row>
    <row r="2197" spans="6:6" customFormat="1" ht="20.5" customHeight="1" x14ac:dyDescent="0.35">
      <c r="F2197" s="17"/>
    </row>
    <row r="2198" spans="6:6" customFormat="1" ht="20.5" customHeight="1" x14ac:dyDescent="0.35">
      <c r="F2198" s="17"/>
    </row>
    <row r="2199" spans="6:6" customFormat="1" ht="20.5" customHeight="1" x14ac:dyDescent="0.35">
      <c r="F2199" s="17"/>
    </row>
    <row r="2200" spans="6:6" customFormat="1" ht="20.5" customHeight="1" x14ac:dyDescent="0.35">
      <c r="F2200" s="17"/>
    </row>
    <row r="2201" spans="6:6" customFormat="1" ht="20.5" customHeight="1" x14ac:dyDescent="0.35">
      <c r="F2201" s="17"/>
    </row>
    <row r="2202" spans="6:6" customFormat="1" ht="20.5" customHeight="1" x14ac:dyDescent="0.35">
      <c r="F2202" s="17"/>
    </row>
    <row r="2203" spans="6:6" customFormat="1" ht="20.5" customHeight="1" x14ac:dyDescent="0.35">
      <c r="F2203" s="17"/>
    </row>
    <row r="2204" spans="6:6" customFormat="1" ht="20.5" customHeight="1" x14ac:dyDescent="0.35">
      <c r="F2204" s="17"/>
    </row>
    <row r="2205" spans="6:6" customFormat="1" ht="20.5" customHeight="1" x14ac:dyDescent="0.35">
      <c r="F2205" s="17"/>
    </row>
    <row r="2206" spans="6:6" customFormat="1" ht="20.5" customHeight="1" x14ac:dyDescent="0.35">
      <c r="F2206" s="17"/>
    </row>
    <row r="2207" spans="6:6" customFormat="1" ht="20.5" customHeight="1" x14ac:dyDescent="0.35">
      <c r="F2207" s="17"/>
    </row>
    <row r="2208" spans="6:6" customFormat="1" ht="20.5" customHeight="1" x14ac:dyDescent="0.35">
      <c r="F2208" s="17"/>
    </row>
    <row r="2209" spans="6:6" customFormat="1" ht="20.5" customHeight="1" x14ac:dyDescent="0.35">
      <c r="F2209" s="17"/>
    </row>
    <row r="2210" spans="6:6" customFormat="1" ht="20.5" customHeight="1" x14ac:dyDescent="0.35">
      <c r="F2210" s="17"/>
    </row>
    <row r="2211" spans="6:6" customFormat="1" ht="20.5" customHeight="1" x14ac:dyDescent="0.35">
      <c r="F2211" s="17"/>
    </row>
    <row r="2212" spans="6:6" customFormat="1" ht="20.5" customHeight="1" x14ac:dyDescent="0.35">
      <c r="F2212" s="17"/>
    </row>
    <row r="2213" spans="6:6" customFormat="1" ht="20.5" customHeight="1" x14ac:dyDescent="0.35">
      <c r="F2213" s="17"/>
    </row>
    <row r="2214" spans="6:6" customFormat="1" ht="20.5" customHeight="1" x14ac:dyDescent="0.35">
      <c r="F2214" s="17"/>
    </row>
    <row r="2215" spans="6:6" customFormat="1" ht="20.5" customHeight="1" x14ac:dyDescent="0.35">
      <c r="F2215" s="17"/>
    </row>
    <row r="2216" spans="6:6" customFormat="1" ht="20.5" customHeight="1" x14ac:dyDescent="0.35">
      <c r="F2216" s="17"/>
    </row>
    <row r="2217" spans="6:6" customFormat="1" ht="20.5" customHeight="1" x14ac:dyDescent="0.35">
      <c r="F2217" s="17"/>
    </row>
    <row r="2218" spans="6:6" customFormat="1" ht="20.5" customHeight="1" x14ac:dyDescent="0.35">
      <c r="F2218" s="17"/>
    </row>
    <row r="2219" spans="6:6" customFormat="1" ht="20.5" customHeight="1" x14ac:dyDescent="0.35">
      <c r="F2219" s="17"/>
    </row>
    <row r="2220" spans="6:6" customFormat="1" ht="20.5" customHeight="1" x14ac:dyDescent="0.35">
      <c r="F2220" s="17"/>
    </row>
    <row r="2221" spans="6:6" customFormat="1" ht="20.5" customHeight="1" x14ac:dyDescent="0.35">
      <c r="F2221" s="17"/>
    </row>
    <row r="2222" spans="6:6" customFormat="1" ht="20.5" customHeight="1" x14ac:dyDescent="0.35">
      <c r="F2222" s="17"/>
    </row>
    <row r="2223" spans="6:6" customFormat="1" ht="20.5" customHeight="1" x14ac:dyDescent="0.35">
      <c r="F2223" s="17"/>
    </row>
    <row r="2224" spans="6:6" customFormat="1" ht="20.5" customHeight="1" x14ac:dyDescent="0.35">
      <c r="F2224" s="17"/>
    </row>
    <row r="2225" spans="6:6" customFormat="1" ht="20.5" customHeight="1" x14ac:dyDescent="0.35">
      <c r="F2225" s="17"/>
    </row>
    <row r="2226" spans="6:6" customFormat="1" ht="20.5" customHeight="1" x14ac:dyDescent="0.35">
      <c r="F2226" s="17"/>
    </row>
    <row r="2227" spans="6:6" customFormat="1" ht="20.5" customHeight="1" x14ac:dyDescent="0.35">
      <c r="F2227" s="17"/>
    </row>
    <row r="2228" spans="6:6" customFormat="1" ht="20.5" customHeight="1" x14ac:dyDescent="0.35">
      <c r="F2228" s="17"/>
    </row>
    <row r="2229" spans="6:6" customFormat="1" ht="20.5" customHeight="1" x14ac:dyDescent="0.35">
      <c r="F2229" s="17"/>
    </row>
    <row r="2230" spans="6:6" customFormat="1" ht="20.5" customHeight="1" x14ac:dyDescent="0.35">
      <c r="F2230" s="17"/>
    </row>
    <row r="2231" spans="6:6" customFormat="1" ht="20.5" customHeight="1" x14ac:dyDescent="0.35">
      <c r="F2231" s="17"/>
    </row>
    <row r="2232" spans="6:6" customFormat="1" ht="20.5" customHeight="1" x14ac:dyDescent="0.35">
      <c r="F2232" s="17"/>
    </row>
    <row r="2233" spans="6:6" customFormat="1" ht="20.5" customHeight="1" x14ac:dyDescent="0.35">
      <c r="F2233" s="17"/>
    </row>
    <row r="2234" spans="6:6" customFormat="1" ht="20.5" customHeight="1" x14ac:dyDescent="0.35">
      <c r="F2234" s="17"/>
    </row>
    <row r="2235" spans="6:6" customFormat="1" ht="20.5" customHeight="1" x14ac:dyDescent="0.35">
      <c r="F2235" s="17"/>
    </row>
    <row r="2236" spans="6:6" customFormat="1" ht="20.5" customHeight="1" x14ac:dyDescent="0.35">
      <c r="F2236" s="17"/>
    </row>
    <row r="2237" spans="6:6" customFormat="1" ht="20.5" customHeight="1" x14ac:dyDescent="0.35">
      <c r="F2237" s="17"/>
    </row>
    <row r="2238" spans="6:6" customFormat="1" ht="20.5" customHeight="1" x14ac:dyDescent="0.35">
      <c r="F2238" s="17"/>
    </row>
    <row r="2239" spans="6:6" customFormat="1" ht="20.5" customHeight="1" x14ac:dyDescent="0.35">
      <c r="F2239" s="17"/>
    </row>
    <row r="2240" spans="6:6" customFormat="1" ht="20.5" customHeight="1" x14ac:dyDescent="0.35">
      <c r="F2240" s="17"/>
    </row>
    <row r="2241" spans="6:6" customFormat="1" ht="20.5" customHeight="1" x14ac:dyDescent="0.35">
      <c r="F2241" s="17"/>
    </row>
    <row r="2242" spans="6:6" customFormat="1" ht="20.5" customHeight="1" x14ac:dyDescent="0.35">
      <c r="F2242" s="17"/>
    </row>
    <row r="2243" spans="6:6" customFormat="1" ht="20.5" customHeight="1" x14ac:dyDescent="0.35">
      <c r="F2243" s="17"/>
    </row>
    <row r="2244" spans="6:6" customFormat="1" ht="20.5" customHeight="1" x14ac:dyDescent="0.35">
      <c r="F2244" s="17"/>
    </row>
    <row r="2245" spans="6:6" customFormat="1" ht="20.5" customHeight="1" x14ac:dyDescent="0.35">
      <c r="F2245" s="17"/>
    </row>
    <row r="2246" spans="6:6" customFormat="1" ht="20.5" customHeight="1" x14ac:dyDescent="0.35">
      <c r="F2246" s="17"/>
    </row>
    <row r="2247" spans="6:6" customFormat="1" ht="20.5" customHeight="1" x14ac:dyDescent="0.35">
      <c r="F2247" s="17"/>
    </row>
    <row r="2248" spans="6:6" customFormat="1" ht="20.5" customHeight="1" x14ac:dyDescent="0.35">
      <c r="F2248" s="17"/>
    </row>
    <row r="2249" spans="6:6" customFormat="1" ht="20.5" customHeight="1" x14ac:dyDescent="0.35">
      <c r="F2249" s="17"/>
    </row>
    <row r="2250" spans="6:6" customFormat="1" ht="20.5" customHeight="1" x14ac:dyDescent="0.35">
      <c r="F2250" s="17"/>
    </row>
    <row r="2251" spans="6:6" customFormat="1" ht="20.5" customHeight="1" x14ac:dyDescent="0.35">
      <c r="F2251" s="17"/>
    </row>
    <row r="2252" spans="6:6" customFormat="1" ht="20.5" customHeight="1" x14ac:dyDescent="0.35">
      <c r="F2252" s="17"/>
    </row>
    <row r="2253" spans="6:6" customFormat="1" ht="20.5" customHeight="1" x14ac:dyDescent="0.35">
      <c r="F2253" s="17"/>
    </row>
    <row r="2254" spans="6:6" customFormat="1" ht="20.5" customHeight="1" x14ac:dyDescent="0.35">
      <c r="F2254" s="17"/>
    </row>
    <row r="2255" spans="6:6" customFormat="1" ht="20.5" customHeight="1" x14ac:dyDescent="0.35">
      <c r="F2255" s="17"/>
    </row>
    <row r="2256" spans="6:6" customFormat="1" ht="20.5" customHeight="1" x14ac:dyDescent="0.35">
      <c r="F2256" s="17"/>
    </row>
    <row r="2257" spans="6:6" customFormat="1" ht="20.5" customHeight="1" x14ac:dyDescent="0.35">
      <c r="F2257" s="17"/>
    </row>
    <row r="2258" spans="6:6" customFormat="1" ht="20.5" customHeight="1" x14ac:dyDescent="0.35">
      <c r="F2258" s="17"/>
    </row>
    <row r="2259" spans="6:6" customFormat="1" ht="20.5" customHeight="1" x14ac:dyDescent="0.35">
      <c r="F2259" s="17"/>
    </row>
    <row r="2260" spans="6:6" customFormat="1" ht="20.5" customHeight="1" x14ac:dyDescent="0.35">
      <c r="F2260" s="17"/>
    </row>
    <row r="2261" spans="6:6" customFormat="1" ht="20.5" customHeight="1" x14ac:dyDescent="0.35">
      <c r="F2261" s="17"/>
    </row>
    <row r="2262" spans="6:6" customFormat="1" ht="20.5" customHeight="1" x14ac:dyDescent="0.35">
      <c r="F2262" s="17"/>
    </row>
    <row r="2263" spans="6:6" customFormat="1" ht="20.5" customHeight="1" x14ac:dyDescent="0.35">
      <c r="F2263" s="17"/>
    </row>
    <row r="2264" spans="6:6" customFormat="1" ht="20.5" customHeight="1" x14ac:dyDescent="0.35">
      <c r="F2264" s="17"/>
    </row>
    <row r="2265" spans="6:6" customFormat="1" ht="20.5" customHeight="1" x14ac:dyDescent="0.35">
      <c r="F2265" s="17"/>
    </row>
    <row r="2266" spans="6:6" customFormat="1" ht="20.5" customHeight="1" x14ac:dyDescent="0.35">
      <c r="F2266" s="17"/>
    </row>
    <row r="2267" spans="6:6" customFormat="1" ht="20.5" customHeight="1" x14ac:dyDescent="0.35">
      <c r="F2267" s="17"/>
    </row>
    <row r="2268" spans="6:6" customFormat="1" ht="20.5" customHeight="1" x14ac:dyDescent="0.35">
      <c r="F2268" s="17"/>
    </row>
    <row r="2269" spans="6:6" customFormat="1" ht="20.5" customHeight="1" x14ac:dyDescent="0.35">
      <c r="F2269" s="17"/>
    </row>
    <row r="2270" spans="6:6" customFormat="1" ht="20.5" customHeight="1" x14ac:dyDescent="0.35">
      <c r="F2270" s="17"/>
    </row>
    <row r="2271" spans="6:6" customFormat="1" ht="20.5" customHeight="1" x14ac:dyDescent="0.35">
      <c r="F2271" s="17"/>
    </row>
    <row r="2272" spans="6:6" customFormat="1" ht="20.5" customHeight="1" x14ac:dyDescent="0.35">
      <c r="F2272" s="17"/>
    </row>
    <row r="2273" spans="6:6" customFormat="1" ht="20.5" customHeight="1" x14ac:dyDescent="0.35">
      <c r="F2273" s="17"/>
    </row>
    <row r="2274" spans="6:6" customFormat="1" ht="20.5" customHeight="1" x14ac:dyDescent="0.35">
      <c r="F2274" s="17"/>
    </row>
    <row r="2275" spans="6:6" customFormat="1" ht="20.5" customHeight="1" x14ac:dyDescent="0.35">
      <c r="F2275" s="17"/>
    </row>
    <row r="2276" spans="6:6" customFormat="1" ht="20.5" customHeight="1" x14ac:dyDescent="0.35">
      <c r="F2276" s="17"/>
    </row>
    <row r="2277" spans="6:6" customFormat="1" ht="20.5" customHeight="1" x14ac:dyDescent="0.35">
      <c r="F2277" s="17"/>
    </row>
    <row r="2278" spans="6:6" customFormat="1" ht="20.5" customHeight="1" x14ac:dyDescent="0.35">
      <c r="F2278" s="17"/>
    </row>
    <row r="2279" spans="6:6" customFormat="1" ht="20.5" customHeight="1" x14ac:dyDescent="0.35">
      <c r="F2279" s="17"/>
    </row>
    <row r="2280" spans="6:6" customFormat="1" ht="20.5" customHeight="1" x14ac:dyDescent="0.35">
      <c r="F2280" s="17"/>
    </row>
    <row r="2281" spans="6:6" customFormat="1" ht="20.5" customHeight="1" x14ac:dyDescent="0.35">
      <c r="F2281" s="17"/>
    </row>
    <row r="2282" spans="6:6" customFormat="1" ht="20.5" customHeight="1" x14ac:dyDescent="0.35">
      <c r="F2282" s="17"/>
    </row>
    <row r="2283" spans="6:6" customFormat="1" ht="20.5" customHeight="1" x14ac:dyDescent="0.35">
      <c r="F2283" s="17"/>
    </row>
    <row r="2284" spans="6:6" customFormat="1" ht="20.5" customHeight="1" x14ac:dyDescent="0.35">
      <c r="F2284" s="17"/>
    </row>
    <row r="2285" spans="6:6" customFormat="1" ht="20.5" customHeight="1" x14ac:dyDescent="0.35">
      <c r="F2285" s="17"/>
    </row>
    <row r="2286" spans="6:6" customFormat="1" ht="20.5" customHeight="1" x14ac:dyDescent="0.35">
      <c r="F2286" s="17"/>
    </row>
    <row r="2287" spans="6:6" customFormat="1" ht="20.5" customHeight="1" x14ac:dyDescent="0.35">
      <c r="F2287" s="17"/>
    </row>
    <row r="2288" spans="6:6" customFormat="1" ht="20.5" customHeight="1" x14ac:dyDescent="0.35">
      <c r="F2288" s="17"/>
    </row>
    <row r="2289" spans="6:6" customFormat="1" ht="20.5" customHeight="1" x14ac:dyDescent="0.35">
      <c r="F2289" s="17"/>
    </row>
    <row r="2290" spans="6:6" customFormat="1" ht="20.5" customHeight="1" x14ac:dyDescent="0.35">
      <c r="F2290" s="17"/>
    </row>
    <row r="2291" spans="6:6" customFormat="1" ht="20.5" customHeight="1" x14ac:dyDescent="0.35">
      <c r="F2291" s="17"/>
    </row>
    <row r="2292" spans="6:6" customFormat="1" ht="20.5" customHeight="1" x14ac:dyDescent="0.35">
      <c r="F2292" s="17"/>
    </row>
    <row r="2293" spans="6:6" customFormat="1" ht="20.5" customHeight="1" x14ac:dyDescent="0.35">
      <c r="F2293" s="17"/>
    </row>
    <row r="2294" spans="6:6" customFormat="1" ht="20.5" customHeight="1" x14ac:dyDescent="0.35">
      <c r="F2294" s="17"/>
    </row>
    <row r="2295" spans="6:6" customFormat="1" ht="20.5" customHeight="1" x14ac:dyDescent="0.35">
      <c r="F2295" s="17"/>
    </row>
    <row r="2296" spans="6:6" customFormat="1" ht="20.5" customHeight="1" x14ac:dyDescent="0.35">
      <c r="F2296" s="17"/>
    </row>
    <row r="2297" spans="6:6" customFormat="1" ht="20.5" customHeight="1" x14ac:dyDescent="0.35">
      <c r="F2297" s="17"/>
    </row>
    <row r="2298" spans="6:6" customFormat="1" ht="20.5" customHeight="1" x14ac:dyDescent="0.35">
      <c r="F2298" s="17"/>
    </row>
    <row r="2299" spans="6:6" customFormat="1" ht="20.5" customHeight="1" x14ac:dyDescent="0.35">
      <c r="F2299" s="17"/>
    </row>
    <row r="2300" spans="6:6" customFormat="1" ht="20.5" customHeight="1" x14ac:dyDescent="0.35">
      <c r="F2300" s="17"/>
    </row>
    <row r="2301" spans="6:6" customFormat="1" ht="20.5" customHeight="1" x14ac:dyDescent="0.35">
      <c r="F2301" s="17"/>
    </row>
    <row r="2302" spans="6:6" customFormat="1" ht="20.5" customHeight="1" x14ac:dyDescent="0.35">
      <c r="F2302" s="17"/>
    </row>
    <row r="2303" spans="6:6" customFormat="1" ht="20.5" customHeight="1" x14ac:dyDescent="0.35">
      <c r="F2303" s="17"/>
    </row>
    <row r="2304" spans="6:6" customFormat="1" ht="20.5" customHeight="1" x14ac:dyDescent="0.35">
      <c r="F2304" s="17"/>
    </row>
    <row r="2305" spans="6:6" customFormat="1" ht="20.5" customHeight="1" x14ac:dyDescent="0.35">
      <c r="F2305" s="17"/>
    </row>
    <row r="2306" spans="6:6" customFormat="1" ht="20.5" customHeight="1" x14ac:dyDescent="0.35">
      <c r="F2306" s="17"/>
    </row>
    <row r="2307" spans="6:6" customFormat="1" ht="20.5" customHeight="1" x14ac:dyDescent="0.35">
      <c r="F2307" s="17"/>
    </row>
    <row r="2308" spans="6:6" customFormat="1" ht="20.5" customHeight="1" x14ac:dyDescent="0.35">
      <c r="F2308" s="17"/>
    </row>
    <row r="2309" spans="6:6" customFormat="1" ht="20.5" customHeight="1" x14ac:dyDescent="0.35">
      <c r="F2309" s="17"/>
    </row>
    <row r="2310" spans="6:6" customFormat="1" ht="20.5" customHeight="1" x14ac:dyDescent="0.35">
      <c r="F2310" s="17"/>
    </row>
    <row r="2311" spans="6:6" customFormat="1" ht="20.5" customHeight="1" x14ac:dyDescent="0.35">
      <c r="F2311" s="17"/>
    </row>
    <row r="2312" spans="6:6" customFormat="1" ht="20.5" customHeight="1" x14ac:dyDescent="0.35">
      <c r="F2312" s="17"/>
    </row>
    <row r="2313" spans="6:6" customFormat="1" ht="20.5" customHeight="1" x14ac:dyDescent="0.35">
      <c r="F2313" s="17"/>
    </row>
    <row r="2314" spans="6:6" customFormat="1" ht="20.5" customHeight="1" x14ac:dyDescent="0.35">
      <c r="F2314" s="17"/>
    </row>
    <row r="2315" spans="6:6" customFormat="1" ht="20.5" customHeight="1" x14ac:dyDescent="0.35">
      <c r="F2315" s="17"/>
    </row>
    <row r="2316" spans="6:6" customFormat="1" ht="20.5" customHeight="1" x14ac:dyDescent="0.35">
      <c r="F2316" s="17"/>
    </row>
    <row r="2317" spans="6:6" customFormat="1" ht="20.5" customHeight="1" x14ac:dyDescent="0.35">
      <c r="F2317" s="17"/>
    </row>
    <row r="2318" spans="6:6" customFormat="1" ht="20.5" customHeight="1" x14ac:dyDescent="0.35">
      <c r="F2318" s="17"/>
    </row>
    <row r="2319" spans="6:6" customFormat="1" ht="20.5" customHeight="1" x14ac:dyDescent="0.35">
      <c r="F2319" s="17"/>
    </row>
    <row r="2320" spans="6:6" customFormat="1" ht="20.5" customHeight="1" x14ac:dyDescent="0.35">
      <c r="F2320" s="17"/>
    </row>
    <row r="2321" spans="6:6" customFormat="1" ht="20.5" customHeight="1" x14ac:dyDescent="0.35">
      <c r="F2321" s="17"/>
    </row>
    <row r="2322" spans="6:6" customFormat="1" ht="20.5" customHeight="1" x14ac:dyDescent="0.35">
      <c r="F2322" s="17"/>
    </row>
    <row r="2323" spans="6:6" customFormat="1" ht="20.5" customHeight="1" x14ac:dyDescent="0.35">
      <c r="F2323" s="17"/>
    </row>
    <row r="2324" spans="6:6" customFormat="1" ht="20.5" customHeight="1" x14ac:dyDescent="0.35">
      <c r="F2324" s="17"/>
    </row>
    <row r="2325" spans="6:6" customFormat="1" ht="20.5" customHeight="1" x14ac:dyDescent="0.35">
      <c r="F2325" s="17"/>
    </row>
    <row r="2326" spans="6:6" customFormat="1" ht="20.5" customHeight="1" x14ac:dyDescent="0.35">
      <c r="F2326" s="17"/>
    </row>
    <row r="2327" spans="6:6" customFormat="1" ht="20.5" customHeight="1" x14ac:dyDescent="0.35">
      <c r="F2327" s="17"/>
    </row>
    <row r="2328" spans="6:6" customFormat="1" ht="20.5" customHeight="1" x14ac:dyDescent="0.35">
      <c r="F2328" s="17"/>
    </row>
    <row r="2329" spans="6:6" customFormat="1" ht="20.5" customHeight="1" x14ac:dyDescent="0.35">
      <c r="F2329" s="17"/>
    </row>
    <row r="2330" spans="6:6" customFormat="1" ht="20.5" customHeight="1" x14ac:dyDescent="0.35">
      <c r="F2330" s="17"/>
    </row>
    <row r="2331" spans="6:6" customFormat="1" ht="20.5" customHeight="1" x14ac:dyDescent="0.35">
      <c r="F2331" s="17"/>
    </row>
    <row r="2332" spans="6:6" customFormat="1" ht="20.5" customHeight="1" x14ac:dyDescent="0.35">
      <c r="F2332" s="17"/>
    </row>
    <row r="2333" spans="6:6" customFormat="1" ht="20.5" customHeight="1" x14ac:dyDescent="0.35">
      <c r="F2333" s="17"/>
    </row>
    <row r="2334" spans="6:6" customFormat="1" ht="20.5" customHeight="1" x14ac:dyDescent="0.35">
      <c r="F2334" s="17"/>
    </row>
    <row r="2335" spans="6:6" customFormat="1" ht="20.5" customHeight="1" x14ac:dyDescent="0.35">
      <c r="F2335" s="17"/>
    </row>
    <row r="2336" spans="6:6" customFormat="1" ht="20.5" customHeight="1" x14ac:dyDescent="0.35">
      <c r="F2336" s="17"/>
    </row>
    <row r="2337" spans="6:6" customFormat="1" ht="20.5" customHeight="1" x14ac:dyDescent="0.35">
      <c r="F2337" s="17"/>
    </row>
    <row r="2338" spans="6:6" customFormat="1" ht="20.5" customHeight="1" x14ac:dyDescent="0.35">
      <c r="F2338" s="17"/>
    </row>
    <row r="2339" spans="6:6" customFormat="1" ht="20.5" customHeight="1" x14ac:dyDescent="0.35">
      <c r="F2339" s="17"/>
    </row>
    <row r="2340" spans="6:6" customFormat="1" ht="20.5" customHeight="1" x14ac:dyDescent="0.35">
      <c r="F2340" s="17"/>
    </row>
    <row r="2341" spans="6:6" customFormat="1" ht="20.5" customHeight="1" x14ac:dyDescent="0.35">
      <c r="F2341" s="17"/>
    </row>
    <row r="2342" spans="6:6" customFormat="1" ht="20.5" customHeight="1" x14ac:dyDescent="0.35">
      <c r="F2342" s="17"/>
    </row>
    <row r="2343" spans="6:6" customFormat="1" ht="20.5" customHeight="1" x14ac:dyDescent="0.35">
      <c r="F2343" s="17"/>
    </row>
    <row r="2344" spans="6:6" customFormat="1" ht="20.5" customHeight="1" x14ac:dyDescent="0.35">
      <c r="F2344" s="17"/>
    </row>
    <row r="2345" spans="6:6" customFormat="1" ht="20.5" customHeight="1" x14ac:dyDescent="0.35">
      <c r="F2345" s="17"/>
    </row>
    <row r="2346" spans="6:6" customFormat="1" ht="20.5" customHeight="1" x14ac:dyDescent="0.35">
      <c r="F2346" s="17"/>
    </row>
    <row r="2347" spans="6:6" customFormat="1" ht="20.5" customHeight="1" x14ac:dyDescent="0.35">
      <c r="F2347" s="17"/>
    </row>
    <row r="2348" spans="6:6" customFormat="1" ht="20.5" customHeight="1" x14ac:dyDescent="0.35">
      <c r="F2348" s="17"/>
    </row>
    <row r="2349" spans="6:6" customFormat="1" ht="20.5" customHeight="1" x14ac:dyDescent="0.35">
      <c r="F2349" s="17"/>
    </row>
    <row r="2350" spans="6:6" customFormat="1" ht="20.5" customHeight="1" x14ac:dyDescent="0.35">
      <c r="F2350" s="17"/>
    </row>
    <row r="2351" spans="6:6" customFormat="1" ht="20.5" customHeight="1" x14ac:dyDescent="0.35">
      <c r="F2351" s="17"/>
    </row>
    <row r="2352" spans="6:6" customFormat="1" ht="20.5" customHeight="1" x14ac:dyDescent="0.35">
      <c r="F2352" s="17"/>
    </row>
    <row r="2353" spans="6:6" customFormat="1" ht="20.5" customHeight="1" x14ac:dyDescent="0.35">
      <c r="F2353" s="17"/>
    </row>
    <row r="2354" spans="6:6" customFormat="1" ht="20.5" customHeight="1" x14ac:dyDescent="0.35">
      <c r="F2354" s="17"/>
    </row>
    <row r="2355" spans="6:6" customFormat="1" ht="20.5" customHeight="1" x14ac:dyDescent="0.35">
      <c r="F2355" s="17"/>
    </row>
    <row r="2356" spans="6:6" customFormat="1" ht="20.5" customHeight="1" x14ac:dyDescent="0.35">
      <c r="F2356" s="17"/>
    </row>
    <row r="2357" spans="6:6" customFormat="1" ht="20.5" customHeight="1" x14ac:dyDescent="0.35">
      <c r="F2357" s="17"/>
    </row>
    <row r="2358" spans="6:6" customFormat="1" ht="20.5" customHeight="1" x14ac:dyDescent="0.35">
      <c r="F2358" s="17"/>
    </row>
    <row r="2359" spans="6:6" customFormat="1" ht="20.5" customHeight="1" x14ac:dyDescent="0.35">
      <c r="F2359" s="17"/>
    </row>
    <row r="2360" spans="6:6" customFormat="1" ht="20.5" customHeight="1" x14ac:dyDescent="0.35">
      <c r="F2360" s="17"/>
    </row>
    <row r="2361" spans="6:6" customFormat="1" ht="20.5" customHeight="1" x14ac:dyDescent="0.35">
      <c r="F2361" s="17"/>
    </row>
    <row r="2362" spans="6:6" customFormat="1" ht="20.5" customHeight="1" x14ac:dyDescent="0.35">
      <c r="F2362" s="17"/>
    </row>
    <row r="2363" spans="6:6" customFormat="1" ht="20.5" customHeight="1" x14ac:dyDescent="0.35">
      <c r="F2363" s="17"/>
    </row>
    <row r="2364" spans="6:6" customFormat="1" ht="20.5" customHeight="1" x14ac:dyDescent="0.35">
      <c r="F2364" s="17"/>
    </row>
    <row r="2365" spans="6:6" customFormat="1" ht="20.5" customHeight="1" x14ac:dyDescent="0.35">
      <c r="F2365" s="17"/>
    </row>
    <row r="2366" spans="6:6" customFormat="1" ht="20.5" customHeight="1" x14ac:dyDescent="0.35">
      <c r="F2366" s="17"/>
    </row>
    <row r="2367" spans="6:6" customFormat="1" ht="20.5" customHeight="1" x14ac:dyDescent="0.35">
      <c r="F2367" s="17"/>
    </row>
    <row r="2368" spans="6:6" customFormat="1" ht="20.5" customHeight="1" x14ac:dyDescent="0.35">
      <c r="F2368" s="17"/>
    </row>
    <row r="2369" spans="6:6" customFormat="1" ht="20.5" customHeight="1" x14ac:dyDescent="0.35">
      <c r="F2369" s="17"/>
    </row>
    <row r="2370" spans="6:6" customFormat="1" ht="20.5" customHeight="1" x14ac:dyDescent="0.35">
      <c r="F2370" s="17"/>
    </row>
    <row r="2371" spans="6:6" customFormat="1" ht="20.5" customHeight="1" x14ac:dyDescent="0.35">
      <c r="F2371" s="17"/>
    </row>
    <row r="2372" spans="6:6" customFormat="1" ht="20.5" customHeight="1" x14ac:dyDescent="0.35">
      <c r="F2372" s="17"/>
    </row>
    <row r="2373" spans="6:6" customFormat="1" ht="20.5" customHeight="1" x14ac:dyDescent="0.35">
      <c r="F2373" s="17"/>
    </row>
    <row r="2374" spans="6:6" customFormat="1" ht="20.5" customHeight="1" x14ac:dyDescent="0.35">
      <c r="F2374" s="17"/>
    </row>
    <row r="2375" spans="6:6" customFormat="1" ht="20.5" customHeight="1" x14ac:dyDescent="0.35">
      <c r="F2375" s="17"/>
    </row>
    <row r="2376" spans="6:6" customFormat="1" ht="20.5" customHeight="1" x14ac:dyDescent="0.35">
      <c r="F2376" s="17"/>
    </row>
    <row r="2377" spans="6:6" customFormat="1" ht="20.5" customHeight="1" x14ac:dyDescent="0.35">
      <c r="F2377" s="17"/>
    </row>
    <row r="2378" spans="6:6" customFormat="1" ht="20.5" customHeight="1" x14ac:dyDescent="0.35">
      <c r="F2378" s="17"/>
    </row>
    <row r="2379" spans="6:6" customFormat="1" ht="20.5" customHeight="1" x14ac:dyDescent="0.35">
      <c r="F2379" s="17"/>
    </row>
    <row r="2380" spans="6:6" customFormat="1" ht="20.5" customHeight="1" x14ac:dyDescent="0.35">
      <c r="F2380" s="17"/>
    </row>
    <row r="2381" spans="6:6" customFormat="1" ht="20.5" customHeight="1" x14ac:dyDescent="0.35">
      <c r="F2381" s="17"/>
    </row>
    <row r="2382" spans="6:6" customFormat="1" ht="20.5" customHeight="1" x14ac:dyDescent="0.35">
      <c r="F2382" s="17"/>
    </row>
    <row r="2383" spans="6:6" customFormat="1" ht="20.5" customHeight="1" x14ac:dyDescent="0.35">
      <c r="F2383" s="17"/>
    </row>
    <row r="2384" spans="6:6" customFormat="1" ht="20.5" customHeight="1" x14ac:dyDescent="0.35">
      <c r="F2384" s="17"/>
    </row>
    <row r="2385" spans="6:6" customFormat="1" ht="20.5" customHeight="1" x14ac:dyDescent="0.35">
      <c r="F2385" s="17"/>
    </row>
    <row r="2386" spans="6:6" customFormat="1" ht="20.5" customHeight="1" x14ac:dyDescent="0.35">
      <c r="F2386" s="17"/>
    </row>
    <row r="2387" spans="6:6" customFormat="1" ht="20.5" customHeight="1" x14ac:dyDescent="0.35">
      <c r="F2387" s="17"/>
    </row>
    <row r="2388" spans="6:6" customFormat="1" ht="20.5" customHeight="1" x14ac:dyDescent="0.35">
      <c r="F2388" s="17"/>
    </row>
    <row r="2389" spans="6:6" customFormat="1" ht="20.5" customHeight="1" x14ac:dyDescent="0.35">
      <c r="F2389" s="17"/>
    </row>
    <row r="2390" spans="6:6" customFormat="1" ht="20.5" customHeight="1" x14ac:dyDescent="0.35">
      <c r="F2390" s="17"/>
    </row>
    <row r="2391" spans="6:6" customFormat="1" ht="20.5" customHeight="1" x14ac:dyDescent="0.35">
      <c r="F2391" s="17"/>
    </row>
    <row r="2392" spans="6:6" customFormat="1" ht="20.5" customHeight="1" x14ac:dyDescent="0.35">
      <c r="F2392" s="17"/>
    </row>
    <row r="2393" spans="6:6" customFormat="1" ht="20.5" customHeight="1" x14ac:dyDescent="0.35">
      <c r="F2393" s="17"/>
    </row>
    <row r="2394" spans="6:6" customFormat="1" ht="20.5" customHeight="1" x14ac:dyDescent="0.35">
      <c r="F2394" s="17"/>
    </row>
    <row r="2395" spans="6:6" customFormat="1" ht="20.5" customHeight="1" x14ac:dyDescent="0.35">
      <c r="F2395" s="17"/>
    </row>
    <row r="2396" spans="6:6" customFormat="1" ht="20.5" customHeight="1" x14ac:dyDescent="0.35">
      <c r="F2396" s="17"/>
    </row>
    <row r="2397" spans="6:6" customFormat="1" ht="20.5" customHeight="1" x14ac:dyDescent="0.35">
      <c r="F2397" s="17"/>
    </row>
    <row r="2398" spans="6:6" customFormat="1" ht="20.5" customHeight="1" x14ac:dyDescent="0.35">
      <c r="F2398" s="17"/>
    </row>
    <row r="2399" spans="6:6" customFormat="1" ht="20.5" customHeight="1" x14ac:dyDescent="0.35">
      <c r="F2399" s="17"/>
    </row>
    <row r="2400" spans="6:6" customFormat="1" ht="20.5" customHeight="1" x14ac:dyDescent="0.35">
      <c r="F2400" s="17"/>
    </row>
    <row r="2401" spans="6:6" customFormat="1" ht="20.5" customHeight="1" x14ac:dyDescent="0.35">
      <c r="F2401" s="17"/>
    </row>
    <row r="2402" spans="6:6" customFormat="1" ht="20.5" customHeight="1" x14ac:dyDescent="0.35">
      <c r="F2402" s="17"/>
    </row>
    <row r="2403" spans="6:6" customFormat="1" ht="20.5" customHeight="1" x14ac:dyDescent="0.35">
      <c r="F2403" s="17"/>
    </row>
    <row r="2404" spans="6:6" customFormat="1" ht="20.5" customHeight="1" x14ac:dyDescent="0.35">
      <c r="F2404" s="17"/>
    </row>
    <row r="2405" spans="6:6" customFormat="1" ht="20.5" customHeight="1" x14ac:dyDescent="0.35">
      <c r="F2405" s="17"/>
    </row>
    <row r="2406" spans="6:6" customFormat="1" ht="20.5" customHeight="1" x14ac:dyDescent="0.35">
      <c r="F2406" s="17"/>
    </row>
    <row r="2407" spans="6:6" customFormat="1" ht="20.5" customHeight="1" x14ac:dyDescent="0.35">
      <c r="F2407" s="17"/>
    </row>
    <row r="2408" spans="6:6" customFormat="1" ht="20.5" customHeight="1" x14ac:dyDescent="0.35">
      <c r="F2408" s="17"/>
    </row>
    <row r="2409" spans="6:6" customFormat="1" ht="20.5" customHeight="1" x14ac:dyDescent="0.35">
      <c r="F2409" s="17"/>
    </row>
    <row r="2410" spans="6:6" customFormat="1" ht="20.5" customHeight="1" x14ac:dyDescent="0.35">
      <c r="F2410" s="17"/>
    </row>
    <row r="2411" spans="6:6" customFormat="1" ht="20.5" customHeight="1" x14ac:dyDescent="0.35">
      <c r="F2411" s="17"/>
    </row>
    <row r="2412" spans="6:6" customFormat="1" ht="20.5" customHeight="1" x14ac:dyDescent="0.35">
      <c r="F2412" s="17"/>
    </row>
    <row r="2413" spans="6:6" customFormat="1" ht="20.5" customHeight="1" x14ac:dyDescent="0.35">
      <c r="F2413" s="17"/>
    </row>
    <row r="2414" spans="6:6" customFormat="1" ht="20.5" customHeight="1" x14ac:dyDescent="0.35">
      <c r="F2414" s="17"/>
    </row>
    <row r="2415" spans="6:6" customFormat="1" ht="20.5" customHeight="1" x14ac:dyDescent="0.35">
      <c r="F2415" s="17"/>
    </row>
    <row r="2416" spans="6:6" customFormat="1" ht="20.5" customHeight="1" x14ac:dyDescent="0.35">
      <c r="F2416" s="17"/>
    </row>
    <row r="2417" spans="6:6" customFormat="1" ht="20.5" customHeight="1" x14ac:dyDescent="0.35">
      <c r="F2417" s="17"/>
    </row>
    <row r="2418" spans="6:6" customFormat="1" ht="20.5" customHeight="1" x14ac:dyDescent="0.35">
      <c r="F2418" s="17"/>
    </row>
    <row r="2419" spans="6:6" customFormat="1" ht="20.5" customHeight="1" x14ac:dyDescent="0.35">
      <c r="F2419" s="17"/>
    </row>
    <row r="2420" spans="6:6" customFormat="1" ht="20.5" customHeight="1" x14ac:dyDescent="0.35">
      <c r="F2420" s="17"/>
    </row>
    <row r="2421" spans="6:6" customFormat="1" ht="20.5" customHeight="1" x14ac:dyDescent="0.35">
      <c r="F2421" s="17"/>
    </row>
    <row r="2422" spans="6:6" customFormat="1" ht="20.5" customHeight="1" x14ac:dyDescent="0.35">
      <c r="F2422" s="17"/>
    </row>
    <row r="2423" spans="6:6" customFormat="1" ht="20.5" customHeight="1" x14ac:dyDescent="0.35">
      <c r="F2423" s="17"/>
    </row>
    <row r="2424" spans="6:6" customFormat="1" ht="20.5" customHeight="1" x14ac:dyDescent="0.35">
      <c r="F2424" s="17"/>
    </row>
    <row r="2425" spans="6:6" customFormat="1" ht="20.5" customHeight="1" x14ac:dyDescent="0.35">
      <c r="F2425" s="17"/>
    </row>
    <row r="2426" spans="6:6" customFormat="1" ht="20.5" customHeight="1" x14ac:dyDescent="0.35">
      <c r="F2426" s="17"/>
    </row>
    <row r="2427" spans="6:6" customFormat="1" ht="20.5" customHeight="1" x14ac:dyDescent="0.35">
      <c r="F2427" s="17"/>
    </row>
    <row r="2428" spans="6:6" customFormat="1" ht="20.5" customHeight="1" x14ac:dyDescent="0.35">
      <c r="F2428" s="17"/>
    </row>
    <row r="2429" spans="6:6" customFormat="1" ht="20.5" customHeight="1" x14ac:dyDescent="0.35">
      <c r="F2429" s="17"/>
    </row>
    <row r="2430" spans="6:6" customFormat="1" ht="20.5" customHeight="1" x14ac:dyDescent="0.35">
      <c r="F2430" s="17"/>
    </row>
    <row r="2431" spans="6:6" customFormat="1" ht="20.5" customHeight="1" x14ac:dyDescent="0.35">
      <c r="F2431" s="17"/>
    </row>
    <row r="2432" spans="6:6" customFormat="1" ht="20.5" customHeight="1" x14ac:dyDescent="0.35">
      <c r="F2432" s="17"/>
    </row>
    <row r="2433" spans="6:6" customFormat="1" ht="20.5" customHeight="1" x14ac:dyDescent="0.35">
      <c r="F2433" s="17"/>
    </row>
    <row r="2434" spans="6:6" customFormat="1" ht="20.5" customHeight="1" x14ac:dyDescent="0.35">
      <c r="F2434" s="17"/>
    </row>
    <row r="2435" spans="6:6" customFormat="1" ht="20.5" customHeight="1" x14ac:dyDescent="0.35">
      <c r="F2435" s="17"/>
    </row>
    <row r="2436" spans="6:6" customFormat="1" ht="20.5" customHeight="1" x14ac:dyDescent="0.35">
      <c r="F2436" s="17"/>
    </row>
    <row r="2437" spans="6:6" customFormat="1" ht="20.5" customHeight="1" x14ac:dyDescent="0.35">
      <c r="F2437" s="17"/>
    </row>
    <row r="2438" spans="6:6" customFormat="1" ht="20.5" customHeight="1" x14ac:dyDescent="0.35">
      <c r="F2438" s="17"/>
    </row>
    <row r="2439" spans="6:6" customFormat="1" ht="20.5" customHeight="1" x14ac:dyDescent="0.35">
      <c r="F2439" s="17"/>
    </row>
    <row r="2440" spans="6:6" customFormat="1" ht="20.5" customHeight="1" x14ac:dyDescent="0.35">
      <c r="F2440" s="17"/>
    </row>
    <row r="2441" spans="6:6" customFormat="1" ht="20.5" customHeight="1" x14ac:dyDescent="0.35">
      <c r="F2441" s="17"/>
    </row>
    <row r="2442" spans="6:6" customFormat="1" ht="20.5" customHeight="1" x14ac:dyDescent="0.35">
      <c r="F2442" s="17"/>
    </row>
    <row r="2443" spans="6:6" customFormat="1" ht="20.5" customHeight="1" x14ac:dyDescent="0.35">
      <c r="F2443" s="17"/>
    </row>
    <row r="2444" spans="6:6" customFormat="1" ht="20.5" customHeight="1" x14ac:dyDescent="0.35">
      <c r="F2444" s="17"/>
    </row>
    <row r="2445" spans="6:6" customFormat="1" ht="20.5" customHeight="1" x14ac:dyDescent="0.35">
      <c r="F2445" s="17"/>
    </row>
    <row r="2446" spans="6:6" customFormat="1" ht="20.5" customHeight="1" x14ac:dyDescent="0.35">
      <c r="F2446" s="17"/>
    </row>
    <row r="2447" spans="6:6" customFormat="1" ht="20.5" customHeight="1" x14ac:dyDescent="0.35">
      <c r="F2447" s="17"/>
    </row>
    <row r="2448" spans="6:6" customFormat="1" ht="20.5" customHeight="1" x14ac:dyDescent="0.35">
      <c r="F2448" s="17"/>
    </row>
    <row r="2449" spans="6:6" customFormat="1" ht="20.5" customHeight="1" x14ac:dyDescent="0.35">
      <c r="F2449" s="17"/>
    </row>
    <row r="2450" spans="6:6" customFormat="1" ht="20.5" customHeight="1" x14ac:dyDescent="0.35">
      <c r="F2450" s="17"/>
    </row>
    <row r="2451" spans="6:6" customFormat="1" ht="20.5" customHeight="1" x14ac:dyDescent="0.35">
      <c r="F2451" s="17"/>
    </row>
    <row r="2452" spans="6:6" customFormat="1" ht="20.5" customHeight="1" x14ac:dyDescent="0.35">
      <c r="F2452" s="17"/>
    </row>
    <row r="2453" spans="6:6" customFormat="1" ht="20.5" customHeight="1" x14ac:dyDescent="0.35">
      <c r="F2453" s="17"/>
    </row>
    <row r="2454" spans="6:6" customFormat="1" ht="20.5" customHeight="1" x14ac:dyDescent="0.35">
      <c r="F2454" s="17"/>
    </row>
    <row r="2455" spans="6:6" customFormat="1" ht="20.5" customHeight="1" x14ac:dyDescent="0.35">
      <c r="F2455" s="17"/>
    </row>
    <row r="2456" spans="6:6" customFormat="1" ht="20.5" customHeight="1" x14ac:dyDescent="0.35">
      <c r="F2456" s="17"/>
    </row>
    <row r="2457" spans="6:6" customFormat="1" ht="20.5" customHeight="1" x14ac:dyDescent="0.35">
      <c r="F2457" s="17"/>
    </row>
    <row r="2458" spans="6:6" customFormat="1" ht="20.5" customHeight="1" x14ac:dyDescent="0.35">
      <c r="F2458" s="17"/>
    </row>
    <row r="2459" spans="6:6" customFormat="1" ht="20.5" customHeight="1" x14ac:dyDescent="0.35">
      <c r="F2459" s="17"/>
    </row>
    <row r="2460" spans="6:6" customFormat="1" ht="20.5" customHeight="1" x14ac:dyDescent="0.35">
      <c r="F2460" s="17"/>
    </row>
    <row r="2461" spans="6:6" customFormat="1" ht="20.5" customHeight="1" x14ac:dyDescent="0.35">
      <c r="F2461" s="17"/>
    </row>
    <row r="2462" spans="6:6" customFormat="1" ht="20.5" customHeight="1" x14ac:dyDescent="0.35">
      <c r="F2462" s="17"/>
    </row>
    <row r="2463" spans="6:6" customFormat="1" ht="20.5" customHeight="1" x14ac:dyDescent="0.35">
      <c r="F2463" s="17"/>
    </row>
    <row r="2464" spans="6:6" customFormat="1" ht="20.5" customHeight="1" x14ac:dyDescent="0.35">
      <c r="F2464" s="17"/>
    </row>
    <row r="2465" spans="6:6" customFormat="1" ht="20.5" customHeight="1" x14ac:dyDescent="0.35">
      <c r="F2465" s="17"/>
    </row>
    <row r="2466" spans="6:6" customFormat="1" ht="20.5" customHeight="1" x14ac:dyDescent="0.35">
      <c r="F2466" s="17"/>
    </row>
    <row r="2467" spans="6:6" customFormat="1" ht="20.5" customHeight="1" x14ac:dyDescent="0.35">
      <c r="F2467" s="17"/>
    </row>
    <row r="2468" spans="6:6" customFormat="1" ht="20.5" customHeight="1" x14ac:dyDescent="0.35">
      <c r="F2468" s="17"/>
    </row>
    <row r="2469" spans="6:6" customFormat="1" ht="20.5" customHeight="1" x14ac:dyDescent="0.35">
      <c r="F2469" s="17"/>
    </row>
    <row r="2470" spans="6:6" customFormat="1" ht="20.5" customHeight="1" x14ac:dyDescent="0.35">
      <c r="F2470" s="17"/>
    </row>
    <row r="2471" spans="6:6" customFormat="1" ht="20.5" customHeight="1" x14ac:dyDescent="0.35">
      <c r="F2471" s="17"/>
    </row>
    <row r="2472" spans="6:6" customFormat="1" ht="20.5" customHeight="1" x14ac:dyDescent="0.35">
      <c r="F2472" s="17"/>
    </row>
    <row r="2473" spans="6:6" customFormat="1" ht="20.5" customHeight="1" x14ac:dyDescent="0.35">
      <c r="F2473" s="17"/>
    </row>
    <row r="2474" spans="6:6" customFormat="1" ht="20.5" customHeight="1" x14ac:dyDescent="0.35">
      <c r="F2474" s="17"/>
    </row>
    <row r="2475" spans="6:6" customFormat="1" ht="20.5" customHeight="1" x14ac:dyDescent="0.35">
      <c r="F2475" s="17"/>
    </row>
    <row r="2476" spans="6:6" customFormat="1" ht="20.5" customHeight="1" x14ac:dyDescent="0.35">
      <c r="F2476" s="17"/>
    </row>
    <row r="2477" spans="6:6" customFormat="1" ht="20.5" customHeight="1" x14ac:dyDescent="0.35">
      <c r="F2477" s="17"/>
    </row>
    <row r="2478" spans="6:6" customFormat="1" ht="20.5" customHeight="1" x14ac:dyDescent="0.35">
      <c r="F2478" s="17"/>
    </row>
    <row r="2479" spans="6:6" customFormat="1" ht="20.5" customHeight="1" x14ac:dyDescent="0.35">
      <c r="F2479" s="17"/>
    </row>
    <row r="2480" spans="6:6" customFormat="1" ht="20.5" customHeight="1" x14ac:dyDescent="0.35">
      <c r="F2480" s="17"/>
    </row>
    <row r="2481" spans="6:6" customFormat="1" ht="20.5" customHeight="1" x14ac:dyDescent="0.35">
      <c r="F2481" s="17"/>
    </row>
    <row r="2482" spans="6:6" customFormat="1" ht="20.5" customHeight="1" x14ac:dyDescent="0.35">
      <c r="F2482" s="17"/>
    </row>
    <row r="2483" spans="6:6" customFormat="1" ht="20.5" customHeight="1" x14ac:dyDescent="0.35">
      <c r="F2483" s="17"/>
    </row>
    <row r="2484" spans="6:6" customFormat="1" ht="20.5" customHeight="1" x14ac:dyDescent="0.35">
      <c r="F2484" s="17"/>
    </row>
    <row r="2485" spans="6:6" customFormat="1" ht="20.5" customHeight="1" x14ac:dyDescent="0.35">
      <c r="F2485" s="17"/>
    </row>
    <row r="2486" spans="6:6" customFormat="1" ht="20.5" customHeight="1" x14ac:dyDescent="0.35">
      <c r="F2486" s="17"/>
    </row>
    <row r="2487" spans="6:6" customFormat="1" ht="20.5" customHeight="1" x14ac:dyDescent="0.35">
      <c r="F2487" s="17"/>
    </row>
    <row r="2488" spans="6:6" customFormat="1" ht="20.5" customHeight="1" x14ac:dyDescent="0.35">
      <c r="F2488" s="17"/>
    </row>
    <row r="2489" spans="6:6" customFormat="1" ht="20.5" customHeight="1" x14ac:dyDescent="0.35">
      <c r="F2489" s="17"/>
    </row>
    <row r="2490" spans="6:6" customFormat="1" ht="20.5" customHeight="1" x14ac:dyDescent="0.35">
      <c r="F2490" s="17"/>
    </row>
    <row r="2491" spans="6:6" customFormat="1" ht="20.5" customHeight="1" x14ac:dyDescent="0.35">
      <c r="F2491" s="17"/>
    </row>
    <row r="2492" spans="6:6" customFormat="1" ht="20.5" customHeight="1" x14ac:dyDescent="0.35">
      <c r="F2492" s="17"/>
    </row>
    <row r="2493" spans="6:6" customFormat="1" ht="20.5" customHeight="1" x14ac:dyDescent="0.35">
      <c r="F2493" s="17"/>
    </row>
    <row r="2494" spans="6:6" customFormat="1" ht="20.5" customHeight="1" x14ac:dyDescent="0.35">
      <c r="F2494" s="17"/>
    </row>
    <row r="2495" spans="6:6" customFormat="1" ht="20.5" customHeight="1" x14ac:dyDescent="0.35">
      <c r="F2495" s="17"/>
    </row>
    <row r="2496" spans="6:6" customFormat="1" ht="20.5" customHeight="1" x14ac:dyDescent="0.35">
      <c r="F2496" s="17"/>
    </row>
    <row r="2497" spans="6:6" customFormat="1" ht="20.5" customHeight="1" x14ac:dyDescent="0.35">
      <c r="F2497" s="17"/>
    </row>
    <row r="2498" spans="6:6" customFormat="1" ht="20.5" customHeight="1" x14ac:dyDescent="0.35">
      <c r="F2498" s="17"/>
    </row>
    <row r="2499" spans="6:6" customFormat="1" ht="20.5" customHeight="1" x14ac:dyDescent="0.35">
      <c r="F2499" s="17"/>
    </row>
    <row r="2500" spans="6:6" customFormat="1" ht="20.5" customHeight="1" x14ac:dyDescent="0.35">
      <c r="F2500" s="17"/>
    </row>
    <row r="2501" spans="6:6" customFormat="1" ht="20.5" customHeight="1" x14ac:dyDescent="0.35">
      <c r="F2501" s="17"/>
    </row>
    <row r="2502" spans="6:6" customFormat="1" ht="20.5" customHeight="1" x14ac:dyDescent="0.35">
      <c r="F2502" s="17"/>
    </row>
    <row r="2503" spans="6:6" customFormat="1" ht="20.5" customHeight="1" x14ac:dyDescent="0.35">
      <c r="F2503" s="17"/>
    </row>
    <row r="2504" spans="6:6" customFormat="1" ht="20.5" customHeight="1" x14ac:dyDescent="0.35">
      <c r="F2504" s="17"/>
    </row>
    <row r="2505" spans="6:6" customFormat="1" ht="20.5" customHeight="1" x14ac:dyDescent="0.35">
      <c r="F2505" s="17"/>
    </row>
    <row r="2506" spans="6:6" customFormat="1" ht="20.5" customHeight="1" x14ac:dyDescent="0.35">
      <c r="F2506" s="17"/>
    </row>
    <row r="2507" spans="6:6" customFormat="1" ht="20.5" customHeight="1" x14ac:dyDescent="0.35">
      <c r="F2507" s="17"/>
    </row>
    <row r="2508" spans="6:6" customFormat="1" ht="20.5" customHeight="1" x14ac:dyDescent="0.35">
      <c r="F2508" s="17"/>
    </row>
    <row r="2509" spans="6:6" customFormat="1" ht="20.5" customHeight="1" x14ac:dyDescent="0.35">
      <c r="F2509" s="17"/>
    </row>
    <row r="2510" spans="6:6" customFormat="1" ht="20.5" customHeight="1" x14ac:dyDescent="0.35">
      <c r="F2510" s="17"/>
    </row>
    <row r="2511" spans="6:6" customFormat="1" ht="20.5" customHeight="1" x14ac:dyDescent="0.35">
      <c r="F2511" s="17"/>
    </row>
    <row r="2512" spans="6:6" customFormat="1" ht="20.5" customHeight="1" x14ac:dyDescent="0.35">
      <c r="F2512" s="17"/>
    </row>
    <row r="2513" spans="6:6" customFormat="1" ht="20.5" customHeight="1" x14ac:dyDescent="0.35">
      <c r="F2513" s="17"/>
    </row>
    <row r="2514" spans="6:6" customFormat="1" ht="20.5" customHeight="1" x14ac:dyDescent="0.35">
      <c r="F2514" s="17"/>
    </row>
    <row r="2515" spans="6:6" customFormat="1" ht="20.5" customHeight="1" x14ac:dyDescent="0.35">
      <c r="F2515" s="17"/>
    </row>
    <row r="2516" spans="6:6" customFormat="1" ht="20.5" customHeight="1" x14ac:dyDescent="0.35">
      <c r="F2516" s="17"/>
    </row>
    <row r="2517" spans="6:6" customFormat="1" ht="20.5" customHeight="1" x14ac:dyDescent="0.35">
      <c r="F2517" s="17"/>
    </row>
    <row r="2518" spans="6:6" customFormat="1" ht="20.5" customHeight="1" x14ac:dyDescent="0.35">
      <c r="F2518" s="17"/>
    </row>
    <row r="2519" spans="6:6" customFormat="1" ht="20.5" customHeight="1" x14ac:dyDescent="0.35">
      <c r="F2519" s="17"/>
    </row>
    <row r="2520" spans="6:6" customFormat="1" ht="20.5" customHeight="1" x14ac:dyDescent="0.35">
      <c r="F2520" s="17"/>
    </row>
    <row r="2521" spans="6:6" customFormat="1" ht="20.5" customHeight="1" x14ac:dyDescent="0.35">
      <c r="F2521" s="17"/>
    </row>
    <row r="2522" spans="6:6" customFormat="1" ht="20.5" customHeight="1" x14ac:dyDescent="0.35">
      <c r="F2522" s="17"/>
    </row>
    <row r="2523" spans="6:6" customFormat="1" ht="20.5" customHeight="1" x14ac:dyDescent="0.35">
      <c r="F2523" s="17"/>
    </row>
    <row r="2524" spans="6:6" customFormat="1" ht="20.5" customHeight="1" x14ac:dyDescent="0.35">
      <c r="F2524" s="17"/>
    </row>
    <row r="2525" spans="6:6" customFormat="1" ht="20.5" customHeight="1" x14ac:dyDescent="0.35">
      <c r="F2525" s="17"/>
    </row>
    <row r="2526" spans="6:6" customFormat="1" ht="20.5" customHeight="1" x14ac:dyDescent="0.35">
      <c r="F2526" s="17"/>
    </row>
    <row r="2527" spans="6:6" customFormat="1" ht="20.5" customHeight="1" x14ac:dyDescent="0.35">
      <c r="F2527" s="17"/>
    </row>
    <row r="2528" spans="6:6" customFormat="1" ht="20.5" customHeight="1" x14ac:dyDescent="0.35">
      <c r="F2528" s="17"/>
    </row>
    <row r="2529" spans="6:6" customFormat="1" ht="20.5" customHeight="1" x14ac:dyDescent="0.35">
      <c r="F2529" s="17"/>
    </row>
    <row r="2530" spans="6:6" customFormat="1" ht="20.5" customHeight="1" x14ac:dyDescent="0.35">
      <c r="F2530" s="17"/>
    </row>
    <row r="2531" spans="6:6" customFormat="1" ht="20.5" customHeight="1" x14ac:dyDescent="0.35">
      <c r="F2531" s="17"/>
    </row>
    <row r="2532" spans="6:6" customFormat="1" ht="20.5" customHeight="1" x14ac:dyDescent="0.35">
      <c r="F2532" s="17"/>
    </row>
    <row r="2533" spans="6:6" customFormat="1" ht="20.5" customHeight="1" x14ac:dyDescent="0.35">
      <c r="F2533" s="17"/>
    </row>
    <row r="2534" spans="6:6" customFormat="1" ht="20.5" customHeight="1" x14ac:dyDescent="0.35">
      <c r="F2534" s="17"/>
    </row>
    <row r="2535" spans="6:6" customFormat="1" ht="20.5" customHeight="1" x14ac:dyDescent="0.35">
      <c r="F2535" s="17"/>
    </row>
    <row r="2536" spans="6:6" customFormat="1" ht="20.5" customHeight="1" x14ac:dyDescent="0.35">
      <c r="F2536" s="17"/>
    </row>
    <row r="2537" spans="6:6" customFormat="1" ht="20.5" customHeight="1" x14ac:dyDescent="0.35">
      <c r="F2537" s="17"/>
    </row>
    <row r="2538" spans="6:6" customFormat="1" ht="20.5" customHeight="1" x14ac:dyDescent="0.35">
      <c r="F2538" s="17"/>
    </row>
    <row r="2539" spans="6:6" customFormat="1" ht="20.5" customHeight="1" x14ac:dyDescent="0.35">
      <c r="F2539" s="17"/>
    </row>
    <row r="2540" spans="6:6" customFormat="1" ht="20.5" customHeight="1" x14ac:dyDescent="0.35">
      <c r="F2540" s="17"/>
    </row>
    <row r="2541" spans="6:6" customFormat="1" ht="20.5" customHeight="1" x14ac:dyDescent="0.35">
      <c r="F2541" s="17"/>
    </row>
    <row r="2542" spans="6:6" customFormat="1" ht="20.5" customHeight="1" x14ac:dyDescent="0.35">
      <c r="F2542" s="17"/>
    </row>
    <row r="2543" spans="6:6" customFormat="1" ht="20.5" customHeight="1" x14ac:dyDescent="0.35">
      <c r="F2543" s="17"/>
    </row>
    <row r="2544" spans="6:6" customFormat="1" ht="20.5" customHeight="1" x14ac:dyDescent="0.35">
      <c r="F2544" s="17"/>
    </row>
    <row r="2545" spans="6:6" customFormat="1" ht="20.5" customHeight="1" x14ac:dyDescent="0.35">
      <c r="F2545" s="17"/>
    </row>
    <row r="2546" spans="6:6" customFormat="1" ht="20.5" customHeight="1" x14ac:dyDescent="0.35">
      <c r="F2546" s="17"/>
    </row>
    <row r="2547" spans="6:6" customFormat="1" ht="20.5" customHeight="1" x14ac:dyDescent="0.35">
      <c r="F2547" s="17"/>
    </row>
    <row r="2548" spans="6:6" customFormat="1" ht="20.5" customHeight="1" x14ac:dyDescent="0.35">
      <c r="F2548" s="17"/>
    </row>
    <row r="2549" spans="6:6" customFormat="1" ht="20.5" customHeight="1" x14ac:dyDescent="0.35">
      <c r="F2549" s="17"/>
    </row>
    <row r="2550" spans="6:6" customFormat="1" ht="20.5" customHeight="1" x14ac:dyDescent="0.35">
      <c r="F2550" s="17"/>
    </row>
    <row r="2551" spans="6:6" customFormat="1" ht="20.5" customHeight="1" x14ac:dyDescent="0.35">
      <c r="F2551" s="17"/>
    </row>
    <row r="2552" spans="6:6" customFormat="1" ht="20.5" customHeight="1" x14ac:dyDescent="0.35">
      <c r="F2552" s="17"/>
    </row>
    <row r="2553" spans="6:6" customFormat="1" ht="20.5" customHeight="1" x14ac:dyDescent="0.35">
      <c r="F2553" s="17"/>
    </row>
    <row r="2554" spans="6:6" customFormat="1" ht="20.5" customHeight="1" x14ac:dyDescent="0.35">
      <c r="F2554" s="17"/>
    </row>
    <row r="2555" spans="6:6" customFormat="1" ht="20.5" customHeight="1" x14ac:dyDescent="0.35">
      <c r="F2555" s="17"/>
    </row>
    <row r="2556" spans="6:6" customFormat="1" ht="20.5" customHeight="1" x14ac:dyDescent="0.35">
      <c r="F2556" s="17"/>
    </row>
    <row r="2557" spans="6:6" customFormat="1" ht="20.5" customHeight="1" x14ac:dyDescent="0.35">
      <c r="F2557" s="17"/>
    </row>
    <row r="2558" spans="6:6" customFormat="1" ht="20.5" customHeight="1" x14ac:dyDescent="0.35">
      <c r="F2558" s="17"/>
    </row>
    <row r="2559" spans="6:6" customFormat="1" ht="20.5" customHeight="1" x14ac:dyDescent="0.35">
      <c r="F2559" s="17"/>
    </row>
    <row r="2560" spans="6:6" customFormat="1" ht="20.5" customHeight="1" x14ac:dyDescent="0.35">
      <c r="F2560" s="17"/>
    </row>
    <row r="2561" spans="6:6" customFormat="1" ht="20.5" customHeight="1" x14ac:dyDescent="0.35">
      <c r="F2561" s="17"/>
    </row>
    <row r="2562" spans="6:6" customFormat="1" ht="20.5" customHeight="1" x14ac:dyDescent="0.35">
      <c r="F2562" s="17"/>
    </row>
    <row r="2563" spans="6:6" customFormat="1" ht="20.5" customHeight="1" x14ac:dyDescent="0.35">
      <c r="F2563" s="17"/>
    </row>
    <row r="2564" spans="6:6" customFormat="1" ht="20.5" customHeight="1" x14ac:dyDescent="0.35">
      <c r="F2564" s="17"/>
    </row>
    <row r="2565" spans="6:6" customFormat="1" ht="20.5" customHeight="1" x14ac:dyDescent="0.35">
      <c r="F2565" s="17"/>
    </row>
    <row r="2566" spans="6:6" customFormat="1" ht="20.5" customHeight="1" x14ac:dyDescent="0.35">
      <c r="F2566" s="17"/>
    </row>
    <row r="2567" spans="6:6" customFormat="1" ht="20.5" customHeight="1" x14ac:dyDescent="0.35">
      <c r="F2567" s="17"/>
    </row>
    <row r="2568" spans="6:6" customFormat="1" ht="20.5" customHeight="1" x14ac:dyDescent="0.35">
      <c r="F2568" s="17"/>
    </row>
    <row r="2569" spans="6:6" customFormat="1" ht="20.5" customHeight="1" x14ac:dyDescent="0.35">
      <c r="F2569" s="17"/>
    </row>
    <row r="2570" spans="6:6" customFormat="1" ht="20.5" customHeight="1" x14ac:dyDescent="0.35">
      <c r="F2570" s="17"/>
    </row>
    <row r="2571" spans="6:6" customFormat="1" ht="20.5" customHeight="1" x14ac:dyDescent="0.35">
      <c r="F2571" s="17"/>
    </row>
    <row r="2572" spans="6:6" customFormat="1" ht="20.5" customHeight="1" x14ac:dyDescent="0.35">
      <c r="F2572" s="17"/>
    </row>
    <row r="2573" spans="6:6" customFormat="1" ht="20.5" customHeight="1" x14ac:dyDescent="0.35">
      <c r="F2573" s="17"/>
    </row>
    <row r="2574" spans="6:6" customFormat="1" ht="20.5" customHeight="1" x14ac:dyDescent="0.35">
      <c r="F2574" s="17"/>
    </row>
    <row r="2575" spans="6:6" customFormat="1" ht="20.5" customHeight="1" x14ac:dyDescent="0.35">
      <c r="F2575" s="17"/>
    </row>
    <row r="2576" spans="6:6" customFormat="1" ht="20.5" customHeight="1" x14ac:dyDescent="0.35">
      <c r="F2576" s="17"/>
    </row>
    <row r="2577" spans="6:6" customFormat="1" ht="20.5" customHeight="1" x14ac:dyDescent="0.35">
      <c r="F2577" s="17"/>
    </row>
    <row r="2578" spans="6:6" customFormat="1" ht="20.5" customHeight="1" x14ac:dyDescent="0.35">
      <c r="F2578" s="17"/>
    </row>
    <row r="2579" spans="6:6" customFormat="1" ht="20.5" customHeight="1" x14ac:dyDescent="0.35">
      <c r="F2579" s="17"/>
    </row>
    <row r="2580" spans="6:6" customFormat="1" ht="20.5" customHeight="1" x14ac:dyDescent="0.35">
      <c r="F2580" s="17"/>
    </row>
    <row r="2581" spans="6:6" customFormat="1" ht="20.5" customHeight="1" x14ac:dyDescent="0.35">
      <c r="F2581" s="17"/>
    </row>
    <row r="2582" spans="6:6" customFormat="1" ht="20.5" customHeight="1" x14ac:dyDescent="0.35">
      <c r="F2582" s="17"/>
    </row>
    <row r="2583" spans="6:6" customFormat="1" ht="20.5" customHeight="1" x14ac:dyDescent="0.35">
      <c r="F2583" s="17"/>
    </row>
    <row r="2584" spans="6:6" customFormat="1" ht="20.5" customHeight="1" x14ac:dyDescent="0.35">
      <c r="F2584" s="17"/>
    </row>
    <row r="2585" spans="6:6" customFormat="1" ht="20.5" customHeight="1" x14ac:dyDescent="0.35">
      <c r="F2585" s="17"/>
    </row>
    <row r="2586" spans="6:6" customFormat="1" ht="20.5" customHeight="1" x14ac:dyDescent="0.35">
      <c r="F2586" s="17"/>
    </row>
    <row r="2587" spans="6:6" customFormat="1" ht="20.5" customHeight="1" x14ac:dyDescent="0.35">
      <c r="F2587" s="17"/>
    </row>
    <row r="2588" spans="6:6" customFormat="1" ht="20.5" customHeight="1" x14ac:dyDescent="0.35">
      <c r="F2588" s="17"/>
    </row>
    <row r="2589" spans="6:6" customFormat="1" ht="20.5" customHeight="1" x14ac:dyDescent="0.35">
      <c r="F2589" s="17"/>
    </row>
    <row r="2590" spans="6:6" customFormat="1" ht="20.5" customHeight="1" x14ac:dyDescent="0.35">
      <c r="F2590" s="17"/>
    </row>
    <row r="2591" spans="6:6" customFormat="1" ht="20.5" customHeight="1" x14ac:dyDescent="0.35">
      <c r="F2591" s="17"/>
    </row>
    <row r="2592" spans="6:6" customFormat="1" ht="20.5" customHeight="1" x14ac:dyDescent="0.35">
      <c r="F2592" s="17"/>
    </row>
    <row r="2593" spans="6:6" customFormat="1" ht="20.5" customHeight="1" x14ac:dyDescent="0.35">
      <c r="F2593" s="17"/>
    </row>
    <row r="2594" spans="6:6" customFormat="1" ht="20.5" customHeight="1" x14ac:dyDescent="0.35">
      <c r="F2594" s="17"/>
    </row>
    <row r="2595" spans="6:6" customFormat="1" ht="20.5" customHeight="1" x14ac:dyDescent="0.35">
      <c r="F2595" s="17"/>
    </row>
    <row r="2596" spans="6:6" customFormat="1" ht="20.5" customHeight="1" x14ac:dyDescent="0.35">
      <c r="F2596" s="17"/>
    </row>
    <row r="2597" spans="6:6" customFormat="1" ht="20.5" customHeight="1" x14ac:dyDescent="0.35">
      <c r="F2597" s="17"/>
    </row>
    <row r="2598" spans="6:6" customFormat="1" ht="20.5" customHeight="1" x14ac:dyDescent="0.35">
      <c r="F2598" s="17"/>
    </row>
    <row r="2599" spans="6:6" customFormat="1" ht="20.5" customHeight="1" x14ac:dyDescent="0.35">
      <c r="F2599" s="17"/>
    </row>
    <row r="2600" spans="6:6" customFormat="1" ht="20.5" customHeight="1" x14ac:dyDescent="0.35">
      <c r="F2600" s="17"/>
    </row>
    <row r="2601" spans="6:6" customFormat="1" ht="20.5" customHeight="1" x14ac:dyDescent="0.35">
      <c r="F2601" s="17"/>
    </row>
    <row r="2602" spans="6:6" customFormat="1" ht="20.5" customHeight="1" x14ac:dyDescent="0.35">
      <c r="F2602" s="17"/>
    </row>
    <row r="2603" spans="6:6" customFormat="1" ht="20.5" customHeight="1" x14ac:dyDescent="0.35">
      <c r="F2603" s="17"/>
    </row>
    <row r="2604" spans="6:6" customFormat="1" ht="20.5" customHeight="1" x14ac:dyDescent="0.35">
      <c r="F2604" s="17"/>
    </row>
    <row r="2605" spans="6:6" customFormat="1" ht="20.5" customHeight="1" x14ac:dyDescent="0.35">
      <c r="F2605" s="17"/>
    </row>
    <row r="2606" spans="6:6" customFormat="1" ht="20.5" customHeight="1" x14ac:dyDescent="0.35">
      <c r="F2606" s="17"/>
    </row>
    <row r="2607" spans="6:6" customFormat="1" ht="20.5" customHeight="1" x14ac:dyDescent="0.35">
      <c r="F2607" s="17"/>
    </row>
    <row r="2608" spans="6:6" customFormat="1" ht="20.5" customHeight="1" x14ac:dyDescent="0.35">
      <c r="F2608" s="17"/>
    </row>
    <row r="2609" spans="6:6" customFormat="1" ht="20.5" customHeight="1" x14ac:dyDescent="0.35">
      <c r="F2609" s="17"/>
    </row>
    <row r="2610" spans="6:6" customFormat="1" ht="20.5" customHeight="1" x14ac:dyDescent="0.35">
      <c r="F2610" s="17"/>
    </row>
    <row r="2611" spans="6:6" customFormat="1" ht="20.5" customHeight="1" x14ac:dyDescent="0.35">
      <c r="F2611" s="17"/>
    </row>
    <row r="2612" spans="6:6" customFormat="1" ht="20.5" customHeight="1" x14ac:dyDescent="0.35">
      <c r="F2612" s="17"/>
    </row>
    <row r="2613" spans="6:6" customFormat="1" ht="20.5" customHeight="1" x14ac:dyDescent="0.35">
      <c r="F2613" s="17"/>
    </row>
    <row r="2614" spans="6:6" customFormat="1" ht="20.5" customHeight="1" x14ac:dyDescent="0.35">
      <c r="F2614" s="17"/>
    </row>
    <row r="2615" spans="6:6" customFormat="1" ht="20.5" customHeight="1" x14ac:dyDescent="0.35">
      <c r="F2615" s="17"/>
    </row>
    <row r="2616" spans="6:6" customFormat="1" ht="20.5" customHeight="1" x14ac:dyDescent="0.35">
      <c r="F2616" s="17"/>
    </row>
    <row r="2617" spans="6:6" customFormat="1" ht="20.5" customHeight="1" x14ac:dyDescent="0.35">
      <c r="F2617" s="17"/>
    </row>
    <row r="2618" spans="6:6" customFormat="1" ht="20.5" customHeight="1" x14ac:dyDescent="0.35">
      <c r="F2618" s="17"/>
    </row>
    <row r="2619" spans="6:6" customFormat="1" ht="20.5" customHeight="1" x14ac:dyDescent="0.35">
      <c r="F2619" s="17"/>
    </row>
    <row r="2620" spans="6:6" customFormat="1" ht="20.5" customHeight="1" x14ac:dyDescent="0.35">
      <c r="F2620" s="17"/>
    </row>
    <row r="2621" spans="6:6" customFormat="1" ht="20.5" customHeight="1" x14ac:dyDescent="0.35">
      <c r="F2621" s="17"/>
    </row>
    <row r="2622" spans="6:6" customFormat="1" ht="20.5" customHeight="1" x14ac:dyDescent="0.35">
      <c r="F2622" s="17"/>
    </row>
    <row r="2623" spans="6:6" customFormat="1" ht="20.5" customHeight="1" x14ac:dyDescent="0.35">
      <c r="F2623" s="17"/>
    </row>
    <row r="2624" spans="6:6" customFormat="1" ht="20.5" customHeight="1" x14ac:dyDescent="0.35">
      <c r="F2624" s="17"/>
    </row>
    <row r="2625" spans="6:6" customFormat="1" ht="20.5" customHeight="1" x14ac:dyDescent="0.35">
      <c r="F2625" s="17"/>
    </row>
    <row r="2626" spans="6:6" customFormat="1" ht="20.5" customHeight="1" x14ac:dyDescent="0.35">
      <c r="F2626" s="17"/>
    </row>
    <row r="2627" spans="6:6" customFormat="1" ht="20.5" customHeight="1" x14ac:dyDescent="0.35">
      <c r="F2627" s="17"/>
    </row>
    <row r="2628" spans="6:6" customFormat="1" ht="20.5" customHeight="1" x14ac:dyDescent="0.35">
      <c r="F2628" s="17"/>
    </row>
    <row r="2629" spans="6:6" customFormat="1" ht="20.5" customHeight="1" x14ac:dyDescent="0.35">
      <c r="F2629" s="17"/>
    </row>
    <row r="2630" spans="6:6" customFormat="1" ht="20.5" customHeight="1" x14ac:dyDescent="0.35">
      <c r="F2630" s="17"/>
    </row>
    <row r="2631" spans="6:6" customFormat="1" ht="20.5" customHeight="1" x14ac:dyDescent="0.35">
      <c r="F2631" s="17"/>
    </row>
    <row r="2632" spans="6:6" customFormat="1" ht="20.5" customHeight="1" x14ac:dyDescent="0.35">
      <c r="F2632" s="17"/>
    </row>
    <row r="2633" spans="6:6" customFormat="1" ht="20.5" customHeight="1" x14ac:dyDescent="0.35">
      <c r="F2633" s="17"/>
    </row>
    <row r="2634" spans="6:6" customFormat="1" ht="20.5" customHeight="1" x14ac:dyDescent="0.35">
      <c r="F2634" s="17"/>
    </row>
    <row r="2635" spans="6:6" customFormat="1" ht="20.5" customHeight="1" x14ac:dyDescent="0.35">
      <c r="F2635" s="17"/>
    </row>
    <row r="2636" spans="6:6" customFormat="1" ht="20.5" customHeight="1" x14ac:dyDescent="0.35">
      <c r="F2636" s="17"/>
    </row>
    <row r="2637" spans="6:6" customFormat="1" ht="20.5" customHeight="1" x14ac:dyDescent="0.35">
      <c r="F2637" s="17"/>
    </row>
    <row r="2638" spans="6:6" customFormat="1" ht="20.5" customHeight="1" x14ac:dyDescent="0.35">
      <c r="F2638" s="17"/>
    </row>
    <row r="2639" spans="6:6" customFormat="1" ht="20.5" customHeight="1" x14ac:dyDescent="0.35">
      <c r="F2639" s="17"/>
    </row>
    <row r="2640" spans="6:6" customFormat="1" ht="20.5" customHeight="1" x14ac:dyDescent="0.35">
      <c r="F2640" s="17"/>
    </row>
    <row r="2641" spans="6:6" customFormat="1" ht="20.5" customHeight="1" x14ac:dyDescent="0.35">
      <c r="F2641" s="17"/>
    </row>
    <row r="2642" spans="6:6" customFormat="1" ht="20.5" customHeight="1" x14ac:dyDescent="0.35">
      <c r="F2642" s="17"/>
    </row>
    <row r="2643" spans="6:6" customFormat="1" ht="20.5" customHeight="1" x14ac:dyDescent="0.35">
      <c r="F2643" s="17"/>
    </row>
    <row r="2644" spans="6:6" customFormat="1" ht="20.5" customHeight="1" x14ac:dyDescent="0.35">
      <c r="F2644" s="17"/>
    </row>
    <row r="2645" spans="6:6" customFormat="1" ht="20.5" customHeight="1" x14ac:dyDescent="0.35">
      <c r="F2645" s="17"/>
    </row>
    <row r="2646" spans="6:6" customFormat="1" ht="20.5" customHeight="1" x14ac:dyDescent="0.35">
      <c r="F2646" s="17"/>
    </row>
    <row r="2647" spans="6:6" customFormat="1" ht="20.5" customHeight="1" x14ac:dyDescent="0.35">
      <c r="F2647" s="17"/>
    </row>
    <row r="2648" spans="6:6" customFormat="1" ht="20.5" customHeight="1" x14ac:dyDescent="0.35">
      <c r="F2648" s="17"/>
    </row>
    <row r="2649" spans="6:6" customFormat="1" ht="20.5" customHeight="1" x14ac:dyDescent="0.35">
      <c r="F2649" s="17"/>
    </row>
    <row r="2650" spans="6:6" customFormat="1" ht="20.5" customHeight="1" x14ac:dyDescent="0.35">
      <c r="F2650" s="17"/>
    </row>
    <row r="2651" spans="6:6" customFormat="1" ht="20.5" customHeight="1" x14ac:dyDescent="0.35">
      <c r="F2651" s="17"/>
    </row>
    <row r="2652" spans="6:6" customFormat="1" ht="20.5" customHeight="1" x14ac:dyDescent="0.35">
      <c r="F2652" s="17"/>
    </row>
    <row r="2653" spans="6:6" customFormat="1" ht="20.5" customHeight="1" x14ac:dyDescent="0.35">
      <c r="F2653" s="17"/>
    </row>
    <row r="2654" spans="6:6" customFormat="1" ht="20.5" customHeight="1" x14ac:dyDescent="0.35">
      <c r="F2654" s="17"/>
    </row>
    <row r="2655" spans="6:6" customFormat="1" ht="20.5" customHeight="1" x14ac:dyDescent="0.35">
      <c r="F2655" s="17"/>
    </row>
    <row r="2656" spans="6:6" customFormat="1" ht="20.5" customHeight="1" x14ac:dyDescent="0.35">
      <c r="F2656" s="17"/>
    </row>
    <row r="2657" spans="6:6" customFormat="1" ht="20.5" customHeight="1" x14ac:dyDescent="0.35">
      <c r="F2657" s="17"/>
    </row>
    <row r="2658" spans="6:6" customFormat="1" ht="20.5" customHeight="1" x14ac:dyDescent="0.35">
      <c r="F2658" s="17"/>
    </row>
    <row r="2659" spans="6:6" customFormat="1" ht="20.5" customHeight="1" x14ac:dyDescent="0.35">
      <c r="F2659" s="17"/>
    </row>
    <row r="2660" spans="6:6" customFormat="1" ht="20.5" customHeight="1" x14ac:dyDescent="0.35">
      <c r="F2660" s="17"/>
    </row>
    <row r="2661" spans="6:6" customFormat="1" ht="20.5" customHeight="1" x14ac:dyDescent="0.35">
      <c r="F2661" s="17"/>
    </row>
    <row r="2662" spans="6:6" customFormat="1" ht="20.5" customHeight="1" x14ac:dyDescent="0.35">
      <c r="F2662" s="17"/>
    </row>
    <row r="2663" spans="6:6" customFormat="1" ht="20.5" customHeight="1" x14ac:dyDescent="0.35">
      <c r="F2663" s="17"/>
    </row>
    <row r="2664" spans="6:6" customFormat="1" ht="20.5" customHeight="1" x14ac:dyDescent="0.35">
      <c r="F2664" s="17"/>
    </row>
    <row r="2665" spans="6:6" customFormat="1" ht="20.5" customHeight="1" x14ac:dyDescent="0.35">
      <c r="F2665" s="17"/>
    </row>
    <row r="2666" spans="6:6" customFormat="1" ht="20.5" customHeight="1" x14ac:dyDescent="0.35">
      <c r="F2666" s="17"/>
    </row>
    <row r="2667" spans="6:6" customFormat="1" ht="20.5" customHeight="1" x14ac:dyDescent="0.35">
      <c r="F2667" s="17"/>
    </row>
    <row r="2668" spans="6:6" customFormat="1" ht="20.5" customHeight="1" x14ac:dyDescent="0.35">
      <c r="F2668" s="17"/>
    </row>
    <row r="2669" spans="6:6" customFormat="1" ht="20.5" customHeight="1" x14ac:dyDescent="0.35">
      <c r="F2669" s="17"/>
    </row>
    <row r="2670" spans="6:6" customFormat="1" ht="20.5" customHeight="1" x14ac:dyDescent="0.35">
      <c r="F2670" s="17"/>
    </row>
    <row r="2671" spans="6:6" customFormat="1" ht="20.5" customHeight="1" x14ac:dyDescent="0.35">
      <c r="F2671" s="17"/>
    </row>
    <row r="2672" spans="6:6" customFormat="1" ht="20.5" customHeight="1" x14ac:dyDescent="0.35">
      <c r="F2672" s="17"/>
    </row>
    <row r="2673" spans="6:6" customFormat="1" ht="20.5" customHeight="1" x14ac:dyDescent="0.35">
      <c r="F2673" s="17"/>
    </row>
    <row r="2674" spans="6:6" customFormat="1" ht="20.5" customHeight="1" x14ac:dyDescent="0.35">
      <c r="F2674" s="17"/>
    </row>
    <row r="2675" spans="6:6" customFormat="1" ht="20.5" customHeight="1" x14ac:dyDescent="0.35">
      <c r="F2675" s="17"/>
    </row>
    <row r="2676" spans="6:6" customFormat="1" ht="20.5" customHeight="1" x14ac:dyDescent="0.35">
      <c r="F2676" s="17"/>
    </row>
    <row r="2677" spans="6:6" customFormat="1" ht="20.5" customHeight="1" x14ac:dyDescent="0.35">
      <c r="F2677" s="17"/>
    </row>
    <row r="2678" spans="6:6" customFormat="1" ht="20.5" customHeight="1" x14ac:dyDescent="0.35">
      <c r="F2678" s="17"/>
    </row>
    <row r="2679" spans="6:6" customFormat="1" ht="20.5" customHeight="1" x14ac:dyDescent="0.35">
      <c r="F2679" s="17"/>
    </row>
    <row r="2680" spans="6:6" customFormat="1" ht="20.5" customHeight="1" x14ac:dyDescent="0.35">
      <c r="F2680" s="17"/>
    </row>
    <row r="2681" spans="6:6" customFormat="1" ht="20.5" customHeight="1" x14ac:dyDescent="0.35">
      <c r="F2681" s="17"/>
    </row>
    <row r="2682" spans="6:6" customFormat="1" ht="20.5" customHeight="1" x14ac:dyDescent="0.35">
      <c r="F2682" s="17"/>
    </row>
    <row r="2683" spans="6:6" customFormat="1" ht="20.5" customHeight="1" x14ac:dyDescent="0.35">
      <c r="F2683" s="17"/>
    </row>
    <row r="2684" spans="6:6" customFormat="1" ht="20.5" customHeight="1" x14ac:dyDescent="0.35">
      <c r="F2684" s="17"/>
    </row>
    <row r="2685" spans="6:6" customFormat="1" ht="20.5" customHeight="1" x14ac:dyDescent="0.35">
      <c r="F2685" s="17"/>
    </row>
    <row r="2686" spans="6:6" customFormat="1" ht="20.5" customHeight="1" x14ac:dyDescent="0.35">
      <c r="F2686" s="17"/>
    </row>
    <row r="2687" spans="6:6" customFormat="1" ht="20.5" customHeight="1" x14ac:dyDescent="0.35">
      <c r="F2687" s="17"/>
    </row>
    <row r="2688" spans="6:6" customFormat="1" ht="20.5" customHeight="1" x14ac:dyDescent="0.35">
      <c r="F2688" s="17"/>
    </row>
    <row r="2689" spans="6:6" customFormat="1" ht="20.5" customHeight="1" x14ac:dyDescent="0.35">
      <c r="F2689" s="17"/>
    </row>
    <row r="2690" spans="6:6" customFormat="1" ht="20.5" customHeight="1" x14ac:dyDescent="0.35">
      <c r="F2690" s="17"/>
    </row>
    <row r="2691" spans="6:6" customFormat="1" ht="20.5" customHeight="1" x14ac:dyDescent="0.35">
      <c r="F2691" s="17"/>
    </row>
    <row r="2692" spans="6:6" customFormat="1" ht="20.5" customHeight="1" x14ac:dyDescent="0.35">
      <c r="F2692" s="17"/>
    </row>
    <row r="2693" spans="6:6" customFormat="1" ht="20.5" customHeight="1" x14ac:dyDescent="0.35">
      <c r="F2693" s="17"/>
    </row>
    <row r="2694" spans="6:6" customFormat="1" ht="20.5" customHeight="1" x14ac:dyDescent="0.35">
      <c r="F2694" s="17"/>
    </row>
    <row r="2695" spans="6:6" customFormat="1" ht="20.5" customHeight="1" x14ac:dyDescent="0.35">
      <c r="F2695" s="17"/>
    </row>
    <row r="2696" spans="6:6" customFormat="1" ht="20.5" customHeight="1" x14ac:dyDescent="0.35">
      <c r="F2696" s="17"/>
    </row>
    <row r="2697" spans="6:6" customFormat="1" ht="20.5" customHeight="1" x14ac:dyDescent="0.35">
      <c r="F2697" s="17"/>
    </row>
    <row r="2698" spans="6:6" customFormat="1" ht="20.5" customHeight="1" x14ac:dyDescent="0.35">
      <c r="F2698" s="17"/>
    </row>
    <row r="2699" spans="6:6" customFormat="1" ht="20.5" customHeight="1" x14ac:dyDescent="0.35">
      <c r="F2699" s="17"/>
    </row>
    <row r="2700" spans="6:6" customFormat="1" ht="20.5" customHeight="1" x14ac:dyDescent="0.35">
      <c r="F2700" s="17"/>
    </row>
    <row r="2701" spans="6:6" customFormat="1" ht="20.5" customHeight="1" x14ac:dyDescent="0.35">
      <c r="F2701" s="17"/>
    </row>
    <row r="2702" spans="6:6" customFormat="1" ht="20.5" customHeight="1" x14ac:dyDescent="0.35">
      <c r="F2702" s="17"/>
    </row>
    <row r="2703" spans="6:6" customFormat="1" ht="20.5" customHeight="1" x14ac:dyDescent="0.35">
      <c r="F2703" s="17"/>
    </row>
    <row r="2704" spans="6:6" customFormat="1" ht="20.5" customHeight="1" x14ac:dyDescent="0.35">
      <c r="F2704" s="17"/>
    </row>
    <row r="2705" spans="6:6" customFormat="1" ht="20.5" customHeight="1" x14ac:dyDescent="0.35">
      <c r="F2705" s="17"/>
    </row>
    <row r="2706" spans="6:6" customFormat="1" ht="20.5" customHeight="1" x14ac:dyDescent="0.35">
      <c r="F2706" s="17"/>
    </row>
    <row r="2707" spans="6:6" customFormat="1" ht="20.5" customHeight="1" x14ac:dyDescent="0.35">
      <c r="F2707" s="17"/>
    </row>
    <row r="2708" spans="6:6" customFormat="1" ht="20.5" customHeight="1" x14ac:dyDescent="0.35">
      <c r="F2708" s="17"/>
    </row>
    <row r="2709" spans="6:6" customFormat="1" ht="20.5" customHeight="1" x14ac:dyDescent="0.35">
      <c r="F2709" s="17"/>
    </row>
    <row r="2710" spans="6:6" customFormat="1" ht="20.5" customHeight="1" x14ac:dyDescent="0.35">
      <c r="F2710" s="17"/>
    </row>
    <row r="2711" spans="6:6" customFormat="1" ht="20.5" customHeight="1" x14ac:dyDescent="0.35">
      <c r="F2711" s="17"/>
    </row>
    <row r="2712" spans="6:6" customFormat="1" ht="20.5" customHeight="1" x14ac:dyDescent="0.35">
      <c r="F2712" s="17"/>
    </row>
    <row r="2713" spans="6:6" customFormat="1" ht="20.5" customHeight="1" x14ac:dyDescent="0.35">
      <c r="F2713" s="17"/>
    </row>
    <row r="2714" spans="6:6" customFormat="1" ht="20.5" customHeight="1" x14ac:dyDescent="0.35">
      <c r="F2714" s="17"/>
    </row>
    <row r="2715" spans="6:6" customFormat="1" ht="20.5" customHeight="1" x14ac:dyDescent="0.35">
      <c r="F2715" s="17"/>
    </row>
    <row r="2716" spans="6:6" customFormat="1" ht="20.5" customHeight="1" x14ac:dyDescent="0.35">
      <c r="F2716" s="17"/>
    </row>
    <row r="2717" spans="6:6" customFormat="1" ht="20.5" customHeight="1" x14ac:dyDescent="0.35">
      <c r="F2717" s="17"/>
    </row>
    <row r="2718" spans="6:6" customFormat="1" ht="20.5" customHeight="1" x14ac:dyDescent="0.35">
      <c r="F2718" s="17"/>
    </row>
    <row r="2719" spans="6:6" customFormat="1" ht="20.5" customHeight="1" x14ac:dyDescent="0.35">
      <c r="F2719" s="17"/>
    </row>
    <row r="2720" spans="6:6" customFormat="1" ht="20.5" customHeight="1" x14ac:dyDescent="0.35">
      <c r="F2720" s="17"/>
    </row>
    <row r="2721" spans="6:6" customFormat="1" ht="20.5" customHeight="1" x14ac:dyDescent="0.35">
      <c r="F2721" s="17"/>
    </row>
    <row r="2722" spans="6:6" customFormat="1" ht="20.5" customHeight="1" x14ac:dyDescent="0.35">
      <c r="F2722" s="17"/>
    </row>
    <row r="2723" spans="6:6" customFormat="1" ht="20.5" customHeight="1" x14ac:dyDescent="0.35">
      <c r="F2723" s="17"/>
    </row>
    <row r="2724" spans="6:6" customFormat="1" ht="20.5" customHeight="1" x14ac:dyDescent="0.35">
      <c r="F2724" s="17"/>
    </row>
    <row r="2725" spans="6:6" customFormat="1" ht="20.5" customHeight="1" x14ac:dyDescent="0.35">
      <c r="F2725" s="17"/>
    </row>
    <row r="2726" spans="6:6" customFormat="1" ht="20.5" customHeight="1" x14ac:dyDescent="0.35">
      <c r="F2726" s="17"/>
    </row>
    <row r="2727" spans="6:6" customFormat="1" ht="20.5" customHeight="1" x14ac:dyDescent="0.35">
      <c r="F2727" s="17"/>
    </row>
    <row r="2728" spans="6:6" customFormat="1" ht="20.5" customHeight="1" x14ac:dyDescent="0.35">
      <c r="F2728" s="17"/>
    </row>
    <row r="2729" spans="6:6" customFormat="1" ht="20.5" customHeight="1" x14ac:dyDescent="0.35">
      <c r="F2729" s="17"/>
    </row>
    <row r="2730" spans="6:6" customFormat="1" ht="20.5" customHeight="1" x14ac:dyDescent="0.35">
      <c r="F2730" s="17"/>
    </row>
    <row r="2731" spans="6:6" customFormat="1" ht="20.5" customHeight="1" x14ac:dyDescent="0.35">
      <c r="F2731" s="17"/>
    </row>
    <row r="2732" spans="6:6" customFormat="1" ht="20.5" customHeight="1" x14ac:dyDescent="0.35">
      <c r="F2732" s="17"/>
    </row>
    <row r="2733" spans="6:6" customFormat="1" ht="20.5" customHeight="1" x14ac:dyDescent="0.35">
      <c r="F2733" s="17"/>
    </row>
    <row r="2734" spans="6:6" customFormat="1" ht="20.5" customHeight="1" x14ac:dyDescent="0.35">
      <c r="F2734" s="17"/>
    </row>
    <row r="2735" spans="6:6" customFormat="1" ht="20.5" customHeight="1" x14ac:dyDescent="0.35">
      <c r="F2735" s="17"/>
    </row>
    <row r="2736" spans="6:6" customFormat="1" ht="20.5" customHeight="1" x14ac:dyDescent="0.35">
      <c r="F2736" s="17"/>
    </row>
    <row r="2737" spans="6:6" customFormat="1" ht="20.5" customHeight="1" x14ac:dyDescent="0.35">
      <c r="F2737" s="17"/>
    </row>
    <row r="2738" spans="6:6" customFormat="1" ht="20.5" customHeight="1" x14ac:dyDescent="0.35">
      <c r="F2738" s="17"/>
    </row>
    <row r="2739" spans="6:6" customFormat="1" ht="20.5" customHeight="1" x14ac:dyDescent="0.35">
      <c r="F2739" s="17"/>
    </row>
    <row r="2740" spans="6:6" customFormat="1" ht="20.5" customHeight="1" x14ac:dyDescent="0.35">
      <c r="F2740" s="17"/>
    </row>
    <row r="2741" spans="6:6" customFormat="1" ht="20.5" customHeight="1" x14ac:dyDescent="0.35">
      <c r="F2741" s="17"/>
    </row>
    <row r="2742" spans="6:6" customFormat="1" ht="20.5" customHeight="1" x14ac:dyDescent="0.35">
      <c r="F2742" s="17"/>
    </row>
    <row r="2743" spans="6:6" customFormat="1" ht="20.5" customHeight="1" x14ac:dyDescent="0.35">
      <c r="F2743" s="17"/>
    </row>
    <row r="2744" spans="6:6" customFormat="1" ht="20.5" customHeight="1" x14ac:dyDescent="0.35">
      <c r="F2744" s="17"/>
    </row>
    <row r="2745" spans="6:6" customFormat="1" ht="20.5" customHeight="1" x14ac:dyDescent="0.35">
      <c r="F2745" s="17"/>
    </row>
    <row r="2746" spans="6:6" customFormat="1" ht="20.5" customHeight="1" x14ac:dyDescent="0.35">
      <c r="F2746" s="17"/>
    </row>
    <row r="2747" spans="6:6" customFormat="1" ht="20.5" customHeight="1" x14ac:dyDescent="0.35">
      <c r="F2747" s="17"/>
    </row>
    <row r="2748" spans="6:6" customFormat="1" ht="20.5" customHeight="1" x14ac:dyDescent="0.35">
      <c r="F2748" s="17"/>
    </row>
    <row r="2749" spans="6:6" customFormat="1" ht="20.5" customHeight="1" x14ac:dyDescent="0.35">
      <c r="F2749" s="17"/>
    </row>
    <row r="2750" spans="6:6" customFormat="1" ht="20.5" customHeight="1" x14ac:dyDescent="0.35">
      <c r="F2750" s="17"/>
    </row>
    <row r="2751" spans="6:6" customFormat="1" ht="20.5" customHeight="1" x14ac:dyDescent="0.35">
      <c r="F2751" s="17"/>
    </row>
    <row r="2752" spans="6:6" customFormat="1" ht="20.5" customHeight="1" x14ac:dyDescent="0.35">
      <c r="F2752" s="17"/>
    </row>
    <row r="2753" spans="6:6" customFormat="1" ht="20.5" customHeight="1" x14ac:dyDescent="0.35">
      <c r="F2753" s="17"/>
    </row>
    <row r="2754" spans="6:6" customFormat="1" ht="20.5" customHeight="1" x14ac:dyDescent="0.35">
      <c r="F2754" s="17"/>
    </row>
    <row r="2755" spans="6:6" customFormat="1" ht="20.5" customHeight="1" x14ac:dyDescent="0.35">
      <c r="F2755" s="17"/>
    </row>
    <row r="2756" spans="6:6" customFormat="1" ht="20.5" customHeight="1" x14ac:dyDescent="0.35">
      <c r="F2756" s="17"/>
    </row>
    <row r="2757" spans="6:6" customFormat="1" ht="20.5" customHeight="1" x14ac:dyDescent="0.35">
      <c r="F2757" s="17"/>
    </row>
    <row r="2758" spans="6:6" customFormat="1" ht="20.5" customHeight="1" x14ac:dyDescent="0.35">
      <c r="F2758" s="17"/>
    </row>
    <row r="2759" spans="6:6" customFormat="1" ht="20.5" customHeight="1" x14ac:dyDescent="0.35">
      <c r="F2759" s="17"/>
    </row>
    <row r="2760" spans="6:6" customFormat="1" ht="20.5" customHeight="1" x14ac:dyDescent="0.35">
      <c r="F2760" s="17"/>
    </row>
    <row r="2761" spans="6:6" customFormat="1" ht="20.5" customHeight="1" x14ac:dyDescent="0.35">
      <c r="F2761" s="17"/>
    </row>
    <row r="2762" spans="6:6" customFormat="1" ht="20.5" customHeight="1" x14ac:dyDescent="0.35">
      <c r="F2762" s="17"/>
    </row>
    <row r="2763" spans="6:6" customFormat="1" ht="20.5" customHeight="1" x14ac:dyDescent="0.35">
      <c r="F2763" s="17"/>
    </row>
    <row r="2764" spans="6:6" customFormat="1" ht="20.5" customHeight="1" x14ac:dyDescent="0.35">
      <c r="F2764" s="17"/>
    </row>
    <row r="2765" spans="6:6" customFormat="1" ht="20.5" customHeight="1" x14ac:dyDescent="0.35">
      <c r="F2765" s="17"/>
    </row>
    <row r="2766" spans="6:6" customFormat="1" ht="20.5" customHeight="1" x14ac:dyDescent="0.35">
      <c r="F2766" s="17"/>
    </row>
    <row r="2767" spans="6:6" customFormat="1" ht="20.5" customHeight="1" x14ac:dyDescent="0.35">
      <c r="F2767" s="17"/>
    </row>
    <row r="2768" spans="6:6" customFormat="1" ht="20.5" customHeight="1" x14ac:dyDescent="0.35">
      <c r="F2768" s="17"/>
    </row>
    <row r="2769" spans="6:6" customFormat="1" ht="20.5" customHeight="1" x14ac:dyDescent="0.35">
      <c r="F2769" s="17"/>
    </row>
    <row r="2770" spans="6:6" customFormat="1" ht="20.5" customHeight="1" x14ac:dyDescent="0.35">
      <c r="F2770" s="17"/>
    </row>
    <row r="2771" spans="6:6" customFormat="1" ht="20.5" customHeight="1" x14ac:dyDescent="0.35">
      <c r="F2771" s="17"/>
    </row>
    <row r="2772" spans="6:6" customFormat="1" ht="20.5" customHeight="1" x14ac:dyDescent="0.35">
      <c r="F2772" s="17"/>
    </row>
    <row r="2773" spans="6:6" customFormat="1" ht="20.5" customHeight="1" x14ac:dyDescent="0.35">
      <c r="F2773" s="17"/>
    </row>
    <row r="2774" spans="6:6" customFormat="1" ht="20.5" customHeight="1" x14ac:dyDescent="0.35">
      <c r="F2774" s="17"/>
    </row>
    <row r="2775" spans="6:6" customFormat="1" ht="20.5" customHeight="1" x14ac:dyDescent="0.35">
      <c r="F2775" s="17"/>
    </row>
    <row r="2776" spans="6:6" customFormat="1" ht="20.5" customHeight="1" x14ac:dyDescent="0.35">
      <c r="F2776" s="17"/>
    </row>
    <row r="2777" spans="6:6" customFormat="1" ht="20.5" customHeight="1" x14ac:dyDescent="0.35">
      <c r="F2777" s="17"/>
    </row>
    <row r="2778" spans="6:6" customFormat="1" ht="20.5" customHeight="1" x14ac:dyDescent="0.35">
      <c r="F2778" s="17"/>
    </row>
    <row r="2779" spans="6:6" customFormat="1" ht="20.5" customHeight="1" x14ac:dyDescent="0.35">
      <c r="F2779" s="17"/>
    </row>
    <row r="2780" spans="6:6" customFormat="1" ht="20.5" customHeight="1" x14ac:dyDescent="0.35">
      <c r="F2780" s="17"/>
    </row>
    <row r="2781" spans="6:6" customFormat="1" ht="20.5" customHeight="1" x14ac:dyDescent="0.35">
      <c r="F2781" s="17"/>
    </row>
    <row r="2782" spans="6:6" customFormat="1" ht="20.5" customHeight="1" x14ac:dyDescent="0.35">
      <c r="F2782" s="17"/>
    </row>
    <row r="2783" spans="6:6" customFormat="1" ht="20.5" customHeight="1" x14ac:dyDescent="0.35">
      <c r="F2783" s="17"/>
    </row>
    <row r="2784" spans="6:6" customFormat="1" ht="20.5" customHeight="1" x14ac:dyDescent="0.35">
      <c r="F2784" s="17"/>
    </row>
    <row r="2785" spans="6:6" customFormat="1" ht="20.5" customHeight="1" x14ac:dyDescent="0.35">
      <c r="F2785" s="17"/>
    </row>
    <row r="2786" spans="6:6" customFormat="1" ht="20.5" customHeight="1" x14ac:dyDescent="0.35">
      <c r="F2786" s="17"/>
    </row>
    <row r="2787" spans="6:6" customFormat="1" ht="20.5" customHeight="1" x14ac:dyDescent="0.35">
      <c r="F2787" s="17"/>
    </row>
    <row r="2788" spans="6:6" customFormat="1" ht="20.5" customHeight="1" x14ac:dyDescent="0.35">
      <c r="F2788" s="17"/>
    </row>
    <row r="2789" spans="6:6" customFormat="1" ht="20.5" customHeight="1" x14ac:dyDescent="0.35">
      <c r="F2789" s="17"/>
    </row>
    <row r="2790" spans="6:6" customFormat="1" ht="20.5" customHeight="1" x14ac:dyDescent="0.35">
      <c r="F2790" s="17"/>
    </row>
    <row r="2791" spans="6:6" customFormat="1" ht="20.5" customHeight="1" x14ac:dyDescent="0.35">
      <c r="F2791" s="17"/>
    </row>
    <row r="2792" spans="6:6" customFormat="1" ht="20.5" customHeight="1" x14ac:dyDescent="0.35">
      <c r="F2792" s="17"/>
    </row>
    <row r="2793" spans="6:6" customFormat="1" ht="20.5" customHeight="1" x14ac:dyDescent="0.35">
      <c r="F2793" s="17"/>
    </row>
    <row r="2794" spans="6:6" customFormat="1" ht="20.5" customHeight="1" x14ac:dyDescent="0.35">
      <c r="F2794" s="17"/>
    </row>
    <row r="2795" spans="6:6" customFormat="1" ht="20.5" customHeight="1" x14ac:dyDescent="0.35">
      <c r="F2795" s="17"/>
    </row>
    <row r="2796" spans="6:6" customFormat="1" ht="20.5" customHeight="1" x14ac:dyDescent="0.35">
      <c r="F2796" s="17"/>
    </row>
    <row r="2797" spans="6:6" customFormat="1" ht="20.5" customHeight="1" x14ac:dyDescent="0.35">
      <c r="F2797" s="17"/>
    </row>
    <row r="2798" spans="6:6" customFormat="1" ht="20.5" customHeight="1" x14ac:dyDescent="0.35">
      <c r="F2798" s="17"/>
    </row>
    <row r="2799" spans="6:6" customFormat="1" ht="20.5" customHeight="1" x14ac:dyDescent="0.35">
      <c r="F2799" s="17"/>
    </row>
    <row r="2800" spans="6:6" customFormat="1" ht="20.5" customHeight="1" x14ac:dyDescent="0.35">
      <c r="F2800" s="17"/>
    </row>
    <row r="2801" spans="6:6" customFormat="1" ht="20.5" customHeight="1" x14ac:dyDescent="0.35">
      <c r="F2801" s="17"/>
    </row>
    <row r="2802" spans="6:6" customFormat="1" ht="20.5" customHeight="1" x14ac:dyDescent="0.35">
      <c r="F2802" s="17"/>
    </row>
    <row r="2803" spans="6:6" customFormat="1" ht="20.5" customHeight="1" x14ac:dyDescent="0.35">
      <c r="F2803" s="17"/>
    </row>
    <row r="2804" spans="6:6" customFormat="1" ht="20.5" customHeight="1" x14ac:dyDescent="0.35">
      <c r="F2804" s="17"/>
    </row>
    <row r="2805" spans="6:6" customFormat="1" ht="20.5" customHeight="1" x14ac:dyDescent="0.35">
      <c r="F2805" s="17"/>
    </row>
    <row r="2806" spans="6:6" customFormat="1" ht="20.5" customHeight="1" x14ac:dyDescent="0.35">
      <c r="F2806" s="17"/>
    </row>
    <row r="2807" spans="6:6" customFormat="1" ht="20.5" customHeight="1" x14ac:dyDescent="0.35">
      <c r="F2807" s="17"/>
    </row>
    <row r="2808" spans="6:6" customFormat="1" ht="20.5" customHeight="1" x14ac:dyDescent="0.35">
      <c r="F2808" s="17"/>
    </row>
    <row r="2809" spans="6:6" customFormat="1" ht="20.5" customHeight="1" x14ac:dyDescent="0.35">
      <c r="F2809" s="17"/>
    </row>
    <row r="2810" spans="6:6" customFormat="1" ht="20.5" customHeight="1" x14ac:dyDescent="0.35">
      <c r="F2810" s="17"/>
    </row>
    <row r="2811" spans="6:6" customFormat="1" ht="20.5" customHeight="1" x14ac:dyDescent="0.35">
      <c r="F2811" s="17"/>
    </row>
    <row r="2812" spans="6:6" customFormat="1" ht="20.5" customHeight="1" x14ac:dyDescent="0.35">
      <c r="F2812" s="17"/>
    </row>
    <row r="2813" spans="6:6" customFormat="1" ht="20.5" customHeight="1" x14ac:dyDescent="0.35">
      <c r="F2813" s="17"/>
    </row>
    <row r="2814" spans="6:6" customFormat="1" ht="20.5" customHeight="1" x14ac:dyDescent="0.35">
      <c r="F2814" s="17"/>
    </row>
    <row r="2815" spans="6:6" customFormat="1" ht="20.5" customHeight="1" x14ac:dyDescent="0.35">
      <c r="F2815" s="17"/>
    </row>
    <row r="2816" spans="6:6" customFormat="1" ht="20.5" customHeight="1" x14ac:dyDescent="0.35">
      <c r="F2816" s="17"/>
    </row>
    <row r="2817" spans="6:6" customFormat="1" ht="20.5" customHeight="1" x14ac:dyDescent="0.35">
      <c r="F2817" s="17"/>
    </row>
    <row r="2818" spans="6:6" customFormat="1" ht="20.5" customHeight="1" x14ac:dyDescent="0.35">
      <c r="F2818" s="17"/>
    </row>
    <row r="2819" spans="6:6" customFormat="1" ht="20.5" customHeight="1" x14ac:dyDescent="0.35">
      <c r="F2819" s="17"/>
    </row>
    <row r="2820" spans="6:6" customFormat="1" ht="20.5" customHeight="1" x14ac:dyDescent="0.35">
      <c r="F2820" s="17"/>
    </row>
    <row r="2821" spans="6:6" customFormat="1" ht="20.5" customHeight="1" x14ac:dyDescent="0.35">
      <c r="F2821" s="17"/>
    </row>
    <row r="2822" spans="6:6" customFormat="1" ht="20.5" customHeight="1" x14ac:dyDescent="0.35">
      <c r="F2822" s="17"/>
    </row>
    <row r="2823" spans="6:6" customFormat="1" ht="20.5" customHeight="1" x14ac:dyDescent="0.35">
      <c r="F2823" s="17"/>
    </row>
    <row r="2824" spans="6:6" customFormat="1" ht="20.5" customHeight="1" x14ac:dyDescent="0.35">
      <c r="F2824" s="17"/>
    </row>
    <row r="2825" spans="6:6" customFormat="1" ht="20.5" customHeight="1" x14ac:dyDescent="0.35">
      <c r="F2825" s="17"/>
    </row>
    <row r="2826" spans="6:6" customFormat="1" ht="20.5" customHeight="1" x14ac:dyDescent="0.35">
      <c r="F2826" s="17"/>
    </row>
    <row r="2827" spans="6:6" customFormat="1" ht="20.5" customHeight="1" x14ac:dyDescent="0.35">
      <c r="F2827" s="17"/>
    </row>
    <row r="2828" spans="6:6" customFormat="1" ht="20.5" customHeight="1" x14ac:dyDescent="0.35">
      <c r="F2828" s="17"/>
    </row>
    <row r="2829" spans="6:6" customFormat="1" ht="20.5" customHeight="1" x14ac:dyDescent="0.35">
      <c r="F2829" s="17"/>
    </row>
    <row r="2830" spans="6:6" customFormat="1" ht="20.5" customHeight="1" x14ac:dyDescent="0.35">
      <c r="F2830" s="17"/>
    </row>
    <row r="2831" spans="6:6" customFormat="1" ht="20.5" customHeight="1" x14ac:dyDescent="0.35">
      <c r="F2831" s="17"/>
    </row>
    <row r="2832" spans="6:6" customFormat="1" ht="20.5" customHeight="1" x14ac:dyDescent="0.35">
      <c r="F2832" s="17"/>
    </row>
    <row r="2833" spans="6:6" customFormat="1" ht="20.5" customHeight="1" x14ac:dyDescent="0.35">
      <c r="F2833" s="17"/>
    </row>
    <row r="2834" spans="6:6" customFormat="1" ht="20.5" customHeight="1" x14ac:dyDescent="0.35">
      <c r="F2834" s="17"/>
    </row>
    <row r="2835" spans="6:6" customFormat="1" ht="20.5" customHeight="1" x14ac:dyDescent="0.35">
      <c r="F2835" s="17"/>
    </row>
    <row r="2836" spans="6:6" customFormat="1" ht="20.5" customHeight="1" x14ac:dyDescent="0.35">
      <c r="F2836" s="17"/>
    </row>
    <row r="2837" spans="6:6" customFormat="1" ht="20.5" customHeight="1" x14ac:dyDescent="0.35">
      <c r="F2837" s="17"/>
    </row>
    <row r="2838" spans="6:6" customFormat="1" ht="20.5" customHeight="1" x14ac:dyDescent="0.35">
      <c r="F2838" s="17"/>
    </row>
    <row r="2839" spans="6:6" customFormat="1" ht="20.5" customHeight="1" x14ac:dyDescent="0.35">
      <c r="F2839" s="17"/>
    </row>
    <row r="2840" spans="6:6" customFormat="1" ht="20.5" customHeight="1" x14ac:dyDescent="0.35">
      <c r="F2840" s="17"/>
    </row>
    <row r="2841" spans="6:6" customFormat="1" ht="20.5" customHeight="1" x14ac:dyDescent="0.35">
      <c r="F2841" s="17"/>
    </row>
    <row r="2842" spans="6:6" customFormat="1" ht="20.5" customHeight="1" x14ac:dyDescent="0.35">
      <c r="F2842" s="17"/>
    </row>
    <row r="2843" spans="6:6" customFormat="1" ht="20.5" customHeight="1" x14ac:dyDescent="0.35">
      <c r="F2843" s="17"/>
    </row>
    <row r="2844" spans="6:6" customFormat="1" ht="20.5" customHeight="1" x14ac:dyDescent="0.35">
      <c r="F2844" s="17"/>
    </row>
    <row r="2845" spans="6:6" customFormat="1" ht="20.5" customHeight="1" x14ac:dyDescent="0.35">
      <c r="F2845" s="17"/>
    </row>
    <row r="2846" spans="6:6" customFormat="1" ht="20.5" customHeight="1" x14ac:dyDescent="0.35">
      <c r="F2846" s="17"/>
    </row>
    <row r="2847" spans="6:6" customFormat="1" ht="20.5" customHeight="1" x14ac:dyDescent="0.35">
      <c r="F2847" s="17"/>
    </row>
    <row r="2848" spans="6:6" customFormat="1" ht="20.5" customHeight="1" x14ac:dyDescent="0.35">
      <c r="F2848" s="17"/>
    </row>
    <row r="2849" spans="6:6" customFormat="1" ht="20.5" customHeight="1" x14ac:dyDescent="0.35">
      <c r="F2849" s="17"/>
    </row>
    <row r="2850" spans="6:6" customFormat="1" ht="20.5" customHeight="1" x14ac:dyDescent="0.35">
      <c r="F2850" s="17"/>
    </row>
    <row r="2851" spans="6:6" customFormat="1" ht="20.5" customHeight="1" x14ac:dyDescent="0.35">
      <c r="F2851" s="17"/>
    </row>
    <row r="2852" spans="6:6" customFormat="1" ht="20.5" customHeight="1" x14ac:dyDescent="0.35">
      <c r="F2852" s="17"/>
    </row>
    <row r="2853" spans="6:6" customFormat="1" ht="20.5" customHeight="1" x14ac:dyDescent="0.35">
      <c r="F2853" s="17"/>
    </row>
    <row r="2854" spans="6:6" customFormat="1" ht="20.5" customHeight="1" x14ac:dyDescent="0.35">
      <c r="F2854" s="17"/>
    </row>
    <row r="2855" spans="6:6" customFormat="1" ht="20.5" customHeight="1" x14ac:dyDescent="0.35">
      <c r="F2855" s="17"/>
    </row>
    <row r="2856" spans="6:6" customFormat="1" ht="20.5" customHeight="1" x14ac:dyDescent="0.35">
      <c r="F2856" s="17"/>
    </row>
    <row r="2857" spans="6:6" customFormat="1" ht="20.5" customHeight="1" x14ac:dyDescent="0.35">
      <c r="F2857" s="17"/>
    </row>
    <row r="2858" spans="6:6" customFormat="1" ht="20.5" customHeight="1" x14ac:dyDescent="0.35">
      <c r="F2858" s="17"/>
    </row>
    <row r="2859" spans="6:6" customFormat="1" ht="20.5" customHeight="1" x14ac:dyDescent="0.35">
      <c r="F2859" s="17"/>
    </row>
    <row r="2860" spans="6:6" customFormat="1" ht="20.5" customHeight="1" x14ac:dyDescent="0.35">
      <c r="F2860" s="17"/>
    </row>
    <row r="2861" spans="6:6" customFormat="1" ht="20.5" customHeight="1" x14ac:dyDescent="0.35">
      <c r="F2861" s="17"/>
    </row>
    <row r="2862" spans="6:6" customFormat="1" ht="20.5" customHeight="1" x14ac:dyDescent="0.35">
      <c r="F2862" s="17"/>
    </row>
    <row r="2863" spans="6:6" customFormat="1" ht="20.5" customHeight="1" x14ac:dyDescent="0.35">
      <c r="F2863" s="17"/>
    </row>
    <row r="2864" spans="6:6" customFormat="1" ht="20.5" customHeight="1" x14ac:dyDescent="0.35">
      <c r="F2864" s="17"/>
    </row>
    <row r="2865" spans="6:6" customFormat="1" ht="20.5" customHeight="1" x14ac:dyDescent="0.35">
      <c r="F2865" s="17"/>
    </row>
    <row r="2866" spans="6:6" customFormat="1" ht="20.5" customHeight="1" x14ac:dyDescent="0.35">
      <c r="F2866" s="17"/>
    </row>
    <row r="2867" spans="6:6" customFormat="1" ht="20.5" customHeight="1" x14ac:dyDescent="0.35">
      <c r="F2867" s="17"/>
    </row>
    <row r="2868" spans="6:6" customFormat="1" ht="20.5" customHeight="1" x14ac:dyDescent="0.35">
      <c r="F2868" s="17"/>
    </row>
    <row r="2869" spans="6:6" customFormat="1" ht="20.5" customHeight="1" x14ac:dyDescent="0.35">
      <c r="F2869" s="17"/>
    </row>
    <row r="2870" spans="6:6" customFormat="1" ht="20.5" customHeight="1" x14ac:dyDescent="0.35">
      <c r="F2870" s="17"/>
    </row>
    <row r="2871" spans="6:6" customFormat="1" ht="20.5" customHeight="1" x14ac:dyDescent="0.35">
      <c r="F2871" s="17"/>
    </row>
    <row r="2872" spans="6:6" customFormat="1" ht="20.5" customHeight="1" x14ac:dyDescent="0.35">
      <c r="F2872" s="17"/>
    </row>
    <row r="2873" spans="6:6" customFormat="1" ht="20.5" customHeight="1" x14ac:dyDescent="0.35">
      <c r="F2873" s="17"/>
    </row>
    <row r="2874" spans="6:6" customFormat="1" ht="20.5" customHeight="1" x14ac:dyDescent="0.35">
      <c r="F2874" s="17"/>
    </row>
    <row r="2875" spans="6:6" customFormat="1" ht="20.5" customHeight="1" x14ac:dyDescent="0.35">
      <c r="F2875" s="17"/>
    </row>
    <row r="2876" spans="6:6" customFormat="1" ht="20.5" customHeight="1" x14ac:dyDescent="0.35">
      <c r="F2876" s="17"/>
    </row>
    <row r="2877" spans="6:6" customFormat="1" ht="20.5" customHeight="1" x14ac:dyDescent="0.35">
      <c r="F2877" s="17"/>
    </row>
    <row r="2878" spans="6:6" customFormat="1" ht="20.5" customHeight="1" x14ac:dyDescent="0.35">
      <c r="F2878" s="17"/>
    </row>
    <row r="2879" spans="6:6" customFormat="1" ht="20.5" customHeight="1" x14ac:dyDescent="0.35">
      <c r="F2879" s="17"/>
    </row>
    <row r="2880" spans="6:6" customFormat="1" ht="20.5" customHeight="1" x14ac:dyDescent="0.35">
      <c r="F2880" s="17"/>
    </row>
    <row r="2881" spans="6:6" customFormat="1" ht="20.5" customHeight="1" x14ac:dyDescent="0.35">
      <c r="F2881" s="17"/>
    </row>
    <row r="2882" spans="6:6" customFormat="1" ht="20.5" customHeight="1" x14ac:dyDescent="0.35">
      <c r="F2882" s="17"/>
    </row>
    <row r="2883" spans="6:6" customFormat="1" ht="20.5" customHeight="1" x14ac:dyDescent="0.35">
      <c r="F2883" s="17"/>
    </row>
    <row r="2884" spans="6:6" customFormat="1" ht="20.5" customHeight="1" x14ac:dyDescent="0.35">
      <c r="F2884" s="17"/>
    </row>
    <row r="2885" spans="6:6" customFormat="1" ht="20.5" customHeight="1" x14ac:dyDescent="0.35">
      <c r="F2885" s="17"/>
    </row>
    <row r="2886" spans="6:6" customFormat="1" ht="20.5" customHeight="1" x14ac:dyDescent="0.35">
      <c r="F2886" s="17"/>
    </row>
    <row r="2887" spans="6:6" customFormat="1" ht="20.5" customHeight="1" x14ac:dyDescent="0.35">
      <c r="F2887" s="17"/>
    </row>
    <row r="2888" spans="6:6" customFormat="1" ht="20.5" customHeight="1" x14ac:dyDescent="0.35">
      <c r="F2888" s="17"/>
    </row>
    <row r="2889" spans="6:6" customFormat="1" ht="20.5" customHeight="1" x14ac:dyDescent="0.35">
      <c r="F2889" s="17"/>
    </row>
    <row r="2890" spans="6:6" customFormat="1" ht="20.5" customHeight="1" x14ac:dyDescent="0.35">
      <c r="F2890" s="17"/>
    </row>
    <row r="2891" spans="6:6" customFormat="1" ht="20.5" customHeight="1" x14ac:dyDescent="0.35">
      <c r="F2891" s="17"/>
    </row>
    <row r="2892" spans="6:6" customFormat="1" ht="20.5" customHeight="1" x14ac:dyDescent="0.35">
      <c r="F2892" s="17"/>
    </row>
    <row r="2893" spans="6:6" customFormat="1" ht="20.5" customHeight="1" x14ac:dyDescent="0.35">
      <c r="F2893" s="17"/>
    </row>
    <row r="2894" spans="6:6" customFormat="1" ht="20.5" customHeight="1" x14ac:dyDescent="0.35">
      <c r="F2894" s="17"/>
    </row>
    <row r="2895" spans="6:6" customFormat="1" ht="20.5" customHeight="1" x14ac:dyDescent="0.35">
      <c r="F2895" s="17"/>
    </row>
    <row r="2896" spans="6:6" customFormat="1" ht="20.5" customHeight="1" x14ac:dyDescent="0.35">
      <c r="F2896" s="17"/>
    </row>
    <row r="2897" spans="6:6" customFormat="1" ht="20.5" customHeight="1" x14ac:dyDescent="0.35">
      <c r="F2897" s="17"/>
    </row>
    <row r="2898" spans="6:6" customFormat="1" ht="20.5" customHeight="1" x14ac:dyDescent="0.35">
      <c r="F2898" s="17"/>
    </row>
    <row r="2899" spans="6:6" customFormat="1" ht="20.5" customHeight="1" x14ac:dyDescent="0.35">
      <c r="F2899" s="17"/>
    </row>
    <row r="2900" spans="6:6" customFormat="1" ht="20.5" customHeight="1" x14ac:dyDescent="0.35">
      <c r="F2900" s="17"/>
    </row>
    <row r="2901" spans="6:6" customFormat="1" ht="20.5" customHeight="1" x14ac:dyDescent="0.35">
      <c r="F2901" s="17"/>
    </row>
    <row r="2902" spans="6:6" customFormat="1" ht="20.5" customHeight="1" x14ac:dyDescent="0.35">
      <c r="F2902" s="17"/>
    </row>
    <row r="2903" spans="6:6" customFormat="1" ht="20.5" customHeight="1" x14ac:dyDescent="0.35">
      <c r="F2903" s="17"/>
    </row>
    <row r="2904" spans="6:6" customFormat="1" ht="20.5" customHeight="1" x14ac:dyDescent="0.35">
      <c r="F2904" s="17"/>
    </row>
    <row r="2905" spans="6:6" customFormat="1" ht="20.5" customHeight="1" x14ac:dyDescent="0.35">
      <c r="F2905" s="17"/>
    </row>
    <row r="2906" spans="6:6" customFormat="1" ht="20.5" customHeight="1" x14ac:dyDescent="0.35">
      <c r="F2906" s="17"/>
    </row>
    <row r="2907" spans="6:6" customFormat="1" ht="20.5" customHeight="1" x14ac:dyDescent="0.35">
      <c r="F2907" s="17"/>
    </row>
    <row r="2908" spans="6:6" customFormat="1" ht="20.5" customHeight="1" x14ac:dyDescent="0.35">
      <c r="F2908" s="17"/>
    </row>
    <row r="2909" spans="6:6" customFormat="1" ht="20.5" customHeight="1" x14ac:dyDescent="0.35">
      <c r="F2909" s="17"/>
    </row>
    <row r="2910" spans="6:6" customFormat="1" ht="20.5" customHeight="1" x14ac:dyDescent="0.35">
      <c r="F2910" s="17"/>
    </row>
    <row r="2911" spans="6:6" customFormat="1" ht="20.5" customHeight="1" x14ac:dyDescent="0.35">
      <c r="F2911" s="17"/>
    </row>
    <row r="2912" spans="6:6" customFormat="1" ht="20.5" customHeight="1" x14ac:dyDescent="0.35">
      <c r="F2912" s="17"/>
    </row>
    <row r="2913" spans="6:6" customFormat="1" ht="20.5" customHeight="1" x14ac:dyDescent="0.35">
      <c r="F2913" s="17"/>
    </row>
    <row r="2914" spans="6:6" customFormat="1" ht="20.5" customHeight="1" x14ac:dyDescent="0.35">
      <c r="F2914" s="17"/>
    </row>
    <row r="2915" spans="6:6" customFormat="1" ht="20.5" customHeight="1" x14ac:dyDescent="0.35">
      <c r="F2915" s="17"/>
    </row>
    <row r="2916" spans="6:6" customFormat="1" ht="20.5" customHeight="1" x14ac:dyDescent="0.35">
      <c r="F2916" s="17"/>
    </row>
    <row r="2917" spans="6:6" customFormat="1" ht="20.5" customHeight="1" x14ac:dyDescent="0.35">
      <c r="F2917" s="17"/>
    </row>
    <row r="2918" spans="6:6" customFormat="1" ht="20.5" customHeight="1" x14ac:dyDescent="0.35">
      <c r="F2918" s="17"/>
    </row>
    <row r="2919" spans="6:6" customFormat="1" ht="20.5" customHeight="1" x14ac:dyDescent="0.35">
      <c r="F2919" s="17"/>
    </row>
    <row r="2920" spans="6:6" customFormat="1" ht="20.5" customHeight="1" x14ac:dyDescent="0.35">
      <c r="F2920" s="17"/>
    </row>
    <row r="2921" spans="6:6" customFormat="1" ht="20.5" customHeight="1" x14ac:dyDescent="0.35">
      <c r="F2921" s="17"/>
    </row>
    <row r="2922" spans="6:6" customFormat="1" ht="20.5" customHeight="1" x14ac:dyDescent="0.35">
      <c r="F2922" s="17"/>
    </row>
    <row r="2923" spans="6:6" customFormat="1" ht="20.5" customHeight="1" x14ac:dyDescent="0.35">
      <c r="F2923" s="17"/>
    </row>
    <row r="2924" spans="6:6" customFormat="1" ht="20.5" customHeight="1" x14ac:dyDescent="0.35">
      <c r="F2924" s="17"/>
    </row>
    <row r="2925" spans="6:6" customFormat="1" ht="20.5" customHeight="1" x14ac:dyDescent="0.35">
      <c r="F2925" s="17"/>
    </row>
    <row r="2926" spans="6:6" customFormat="1" ht="20.5" customHeight="1" x14ac:dyDescent="0.35">
      <c r="F2926" s="17"/>
    </row>
    <row r="2927" spans="6:6" customFormat="1" ht="20.5" customHeight="1" x14ac:dyDescent="0.35">
      <c r="F2927" s="17"/>
    </row>
    <row r="2928" spans="6:6" customFormat="1" ht="20.5" customHeight="1" x14ac:dyDescent="0.35">
      <c r="F2928" s="17"/>
    </row>
    <row r="2929" spans="6:6" customFormat="1" ht="20.5" customHeight="1" x14ac:dyDescent="0.35">
      <c r="F2929" s="17"/>
    </row>
    <row r="2930" spans="6:6" customFormat="1" ht="20.5" customHeight="1" x14ac:dyDescent="0.35">
      <c r="F2930" s="17"/>
    </row>
    <row r="2931" spans="6:6" customFormat="1" ht="20.5" customHeight="1" x14ac:dyDescent="0.35">
      <c r="F2931" s="17"/>
    </row>
    <row r="2932" spans="6:6" customFormat="1" ht="20.5" customHeight="1" x14ac:dyDescent="0.35">
      <c r="F2932" s="17"/>
    </row>
    <row r="2933" spans="6:6" customFormat="1" ht="20.5" customHeight="1" x14ac:dyDescent="0.35">
      <c r="F2933" s="17"/>
    </row>
    <row r="2934" spans="6:6" customFormat="1" ht="20.5" customHeight="1" x14ac:dyDescent="0.35">
      <c r="F2934" s="17"/>
    </row>
    <row r="2935" spans="6:6" customFormat="1" ht="20.5" customHeight="1" x14ac:dyDescent="0.35">
      <c r="F2935" s="17"/>
    </row>
    <row r="2936" spans="6:6" customFormat="1" ht="20.5" customHeight="1" x14ac:dyDescent="0.35">
      <c r="F2936" s="17"/>
    </row>
    <row r="2937" spans="6:6" customFormat="1" ht="20.5" customHeight="1" x14ac:dyDescent="0.35">
      <c r="F2937" s="17"/>
    </row>
    <row r="2938" spans="6:6" customFormat="1" ht="20.5" customHeight="1" x14ac:dyDescent="0.35">
      <c r="F2938" s="17"/>
    </row>
    <row r="2939" spans="6:6" customFormat="1" ht="20.5" customHeight="1" x14ac:dyDescent="0.35">
      <c r="F2939" s="17"/>
    </row>
    <row r="2940" spans="6:6" customFormat="1" ht="20.5" customHeight="1" x14ac:dyDescent="0.35">
      <c r="F2940" s="17"/>
    </row>
    <row r="2941" spans="6:6" customFormat="1" ht="20.5" customHeight="1" x14ac:dyDescent="0.35">
      <c r="F2941" s="17"/>
    </row>
    <row r="2942" spans="6:6" customFormat="1" ht="20.5" customHeight="1" x14ac:dyDescent="0.35">
      <c r="F2942" s="17"/>
    </row>
    <row r="2943" spans="6:6" customFormat="1" ht="20.5" customHeight="1" x14ac:dyDescent="0.35">
      <c r="F2943" s="17"/>
    </row>
    <row r="2944" spans="6:6" customFormat="1" ht="20.5" customHeight="1" x14ac:dyDescent="0.35">
      <c r="F2944" s="17"/>
    </row>
    <row r="2945" spans="6:6" customFormat="1" ht="20.5" customHeight="1" x14ac:dyDescent="0.35">
      <c r="F2945" s="17"/>
    </row>
    <row r="2946" spans="6:6" customFormat="1" ht="20.5" customHeight="1" x14ac:dyDescent="0.35">
      <c r="F2946" s="17"/>
    </row>
    <row r="2947" spans="6:6" customFormat="1" ht="20.5" customHeight="1" x14ac:dyDescent="0.35">
      <c r="F2947" s="17"/>
    </row>
    <row r="2948" spans="6:6" customFormat="1" ht="20.5" customHeight="1" x14ac:dyDescent="0.35">
      <c r="F2948" s="17"/>
    </row>
    <row r="2949" spans="6:6" customFormat="1" ht="20.5" customHeight="1" x14ac:dyDescent="0.35">
      <c r="F2949" s="17"/>
    </row>
    <row r="2950" spans="6:6" customFormat="1" ht="20.5" customHeight="1" x14ac:dyDescent="0.35">
      <c r="F2950" s="17"/>
    </row>
    <row r="2951" spans="6:6" customFormat="1" ht="20.5" customHeight="1" x14ac:dyDescent="0.35">
      <c r="F2951" s="17"/>
    </row>
    <row r="2952" spans="6:6" customFormat="1" ht="20.5" customHeight="1" x14ac:dyDescent="0.35">
      <c r="F2952" s="17"/>
    </row>
    <row r="2953" spans="6:6" customFormat="1" ht="20.5" customHeight="1" x14ac:dyDescent="0.35">
      <c r="F2953" s="17"/>
    </row>
    <row r="2954" spans="6:6" customFormat="1" ht="20.5" customHeight="1" x14ac:dyDescent="0.35">
      <c r="F2954" s="17"/>
    </row>
    <row r="2955" spans="6:6" customFormat="1" ht="20.5" customHeight="1" x14ac:dyDescent="0.35">
      <c r="F2955" s="17"/>
    </row>
    <row r="2956" spans="6:6" customFormat="1" ht="20.5" customHeight="1" x14ac:dyDescent="0.35">
      <c r="F2956" s="17"/>
    </row>
    <row r="2957" spans="6:6" customFormat="1" ht="20.5" customHeight="1" x14ac:dyDescent="0.35">
      <c r="F2957" s="17"/>
    </row>
    <row r="2958" spans="6:6" customFormat="1" ht="20.5" customHeight="1" x14ac:dyDescent="0.35">
      <c r="F2958" s="17"/>
    </row>
    <row r="2959" spans="6:6" customFormat="1" ht="20.5" customHeight="1" x14ac:dyDescent="0.35">
      <c r="F2959" s="17"/>
    </row>
    <row r="2960" spans="6:6" customFormat="1" ht="20.5" customHeight="1" x14ac:dyDescent="0.35">
      <c r="F2960" s="17"/>
    </row>
    <row r="2961" spans="6:6" customFormat="1" ht="20.5" customHeight="1" x14ac:dyDescent="0.35">
      <c r="F2961" s="17"/>
    </row>
    <row r="2962" spans="6:6" customFormat="1" ht="20.5" customHeight="1" x14ac:dyDescent="0.35">
      <c r="F2962" s="17"/>
    </row>
    <row r="2963" spans="6:6" customFormat="1" ht="20.5" customHeight="1" x14ac:dyDescent="0.35">
      <c r="F2963" s="17"/>
    </row>
    <row r="2964" spans="6:6" customFormat="1" ht="20.5" customHeight="1" x14ac:dyDescent="0.35">
      <c r="F2964" s="17"/>
    </row>
    <row r="2965" spans="6:6" customFormat="1" ht="20.5" customHeight="1" x14ac:dyDescent="0.35">
      <c r="F2965" s="17"/>
    </row>
    <row r="2966" spans="6:6" customFormat="1" ht="20.5" customHeight="1" x14ac:dyDescent="0.35">
      <c r="F2966" s="17"/>
    </row>
    <row r="2967" spans="6:6" customFormat="1" ht="20.5" customHeight="1" x14ac:dyDescent="0.35">
      <c r="F2967" s="17"/>
    </row>
    <row r="2968" spans="6:6" customFormat="1" ht="20.5" customHeight="1" x14ac:dyDescent="0.35">
      <c r="F2968" s="17"/>
    </row>
    <row r="2969" spans="6:6" customFormat="1" ht="20.5" customHeight="1" x14ac:dyDescent="0.35">
      <c r="F2969" s="17"/>
    </row>
    <row r="2970" spans="6:6" customFormat="1" ht="20.5" customHeight="1" x14ac:dyDescent="0.35">
      <c r="F2970" s="17"/>
    </row>
    <row r="2971" spans="6:6" customFormat="1" ht="20.5" customHeight="1" x14ac:dyDescent="0.35">
      <c r="F2971" s="17"/>
    </row>
    <row r="2972" spans="6:6" customFormat="1" ht="20.5" customHeight="1" x14ac:dyDescent="0.35">
      <c r="F2972" s="17"/>
    </row>
    <row r="2973" spans="6:6" customFormat="1" ht="20.5" customHeight="1" x14ac:dyDescent="0.35">
      <c r="F2973" s="17"/>
    </row>
    <row r="2974" spans="6:6" customFormat="1" ht="20.5" customHeight="1" x14ac:dyDescent="0.35">
      <c r="F2974" s="17"/>
    </row>
    <row r="2975" spans="6:6" customFormat="1" ht="20.5" customHeight="1" x14ac:dyDescent="0.35">
      <c r="F2975" s="17"/>
    </row>
    <row r="2976" spans="6:6" customFormat="1" ht="20.5" customHeight="1" x14ac:dyDescent="0.35">
      <c r="F2976" s="17"/>
    </row>
    <row r="2977" spans="6:6" customFormat="1" ht="20.5" customHeight="1" x14ac:dyDescent="0.35">
      <c r="F2977" s="17"/>
    </row>
    <row r="2978" spans="6:6" customFormat="1" ht="20.5" customHeight="1" x14ac:dyDescent="0.35">
      <c r="F2978" s="17"/>
    </row>
    <row r="2979" spans="6:6" customFormat="1" ht="20.5" customHeight="1" x14ac:dyDescent="0.35">
      <c r="F2979" s="17"/>
    </row>
    <row r="2980" spans="6:6" customFormat="1" ht="20.5" customHeight="1" x14ac:dyDescent="0.35">
      <c r="F2980" s="17"/>
    </row>
    <row r="2981" spans="6:6" customFormat="1" ht="20.5" customHeight="1" x14ac:dyDescent="0.35">
      <c r="F2981" s="17"/>
    </row>
    <row r="2982" spans="6:6" customFormat="1" ht="20.5" customHeight="1" x14ac:dyDescent="0.35">
      <c r="F2982" s="17"/>
    </row>
    <row r="2983" spans="6:6" customFormat="1" ht="20.5" customHeight="1" x14ac:dyDescent="0.35">
      <c r="F2983" s="17"/>
    </row>
    <row r="2984" spans="6:6" customFormat="1" ht="20.5" customHeight="1" x14ac:dyDescent="0.35">
      <c r="F2984" s="17"/>
    </row>
    <row r="2985" spans="6:6" customFormat="1" ht="20.5" customHeight="1" x14ac:dyDescent="0.35">
      <c r="F2985" s="17"/>
    </row>
    <row r="2986" spans="6:6" customFormat="1" ht="20.5" customHeight="1" x14ac:dyDescent="0.35">
      <c r="F2986" s="17"/>
    </row>
    <row r="2987" spans="6:6" customFormat="1" ht="20.5" customHeight="1" x14ac:dyDescent="0.35">
      <c r="F2987" s="17"/>
    </row>
    <row r="2988" spans="6:6" customFormat="1" ht="20.5" customHeight="1" x14ac:dyDescent="0.35">
      <c r="F2988" s="17"/>
    </row>
    <row r="2989" spans="6:6" customFormat="1" ht="20.5" customHeight="1" x14ac:dyDescent="0.35">
      <c r="F2989" s="17"/>
    </row>
    <row r="2990" spans="6:6" customFormat="1" ht="20.5" customHeight="1" x14ac:dyDescent="0.35">
      <c r="F2990" s="17"/>
    </row>
    <row r="2991" spans="6:6" customFormat="1" ht="20.5" customHeight="1" x14ac:dyDescent="0.35">
      <c r="F2991" s="17"/>
    </row>
    <row r="2992" spans="6:6" customFormat="1" ht="20.5" customHeight="1" x14ac:dyDescent="0.35">
      <c r="F2992" s="17"/>
    </row>
    <row r="2993" spans="6:6" customFormat="1" ht="20.5" customHeight="1" x14ac:dyDescent="0.35">
      <c r="F2993" s="17"/>
    </row>
    <row r="2994" spans="6:6" customFormat="1" ht="20.5" customHeight="1" x14ac:dyDescent="0.35">
      <c r="F2994" s="17"/>
    </row>
    <row r="2995" spans="6:6" customFormat="1" ht="20.5" customHeight="1" x14ac:dyDescent="0.35">
      <c r="F2995" s="17"/>
    </row>
    <row r="2996" spans="6:6" customFormat="1" ht="20.5" customHeight="1" x14ac:dyDescent="0.35">
      <c r="F2996" s="17"/>
    </row>
    <row r="2997" spans="6:6" customFormat="1" ht="20.5" customHeight="1" x14ac:dyDescent="0.35">
      <c r="F2997" s="17"/>
    </row>
    <row r="2998" spans="6:6" customFormat="1" ht="20.5" customHeight="1" x14ac:dyDescent="0.35">
      <c r="F2998" s="17"/>
    </row>
    <row r="2999" spans="6:6" customFormat="1" ht="20.5" customHeight="1" x14ac:dyDescent="0.35">
      <c r="F2999" s="17"/>
    </row>
    <row r="3000" spans="6:6" customFormat="1" ht="20.5" customHeight="1" x14ac:dyDescent="0.35">
      <c r="F3000" s="17"/>
    </row>
    <row r="3001" spans="6:6" customFormat="1" ht="20.5" customHeight="1" x14ac:dyDescent="0.35">
      <c r="F3001" s="17"/>
    </row>
    <row r="3002" spans="6:6" customFormat="1" ht="20.5" customHeight="1" x14ac:dyDescent="0.35">
      <c r="F3002" s="17"/>
    </row>
    <row r="3003" spans="6:6" customFormat="1" ht="20.5" customHeight="1" x14ac:dyDescent="0.35">
      <c r="F3003" s="17"/>
    </row>
    <row r="3004" spans="6:6" customFormat="1" ht="20.5" customHeight="1" x14ac:dyDescent="0.35">
      <c r="F3004" s="17"/>
    </row>
    <row r="3005" spans="6:6" customFormat="1" ht="20.5" customHeight="1" x14ac:dyDescent="0.35">
      <c r="F3005" s="17"/>
    </row>
    <row r="3006" spans="6:6" customFormat="1" ht="20.5" customHeight="1" x14ac:dyDescent="0.35">
      <c r="F3006" s="17"/>
    </row>
    <row r="3007" spans="6:6" customFormat="1" ht="20.5" customHeight="1" x14ac:dyDescent="0.35">
      <c r="F3007" s="17"/>
    </row>
    <row r="3008" spans="6:6" customFormat="1" ht="20.5" customHeight="1" x14ac:dyDescent="0.35">
      <c r="F3008" s="17"/>
    </row>
    <row r="3009" spans="6:6" customFormat="1" ht="20.5" customHeight="1" x14ac:dyDescent="0.35">
      <c r="F3009" s="17"/>
    </row>
    <row r="3010" spans="6:6" customFormat="1" ht="20.5" customHeight="1" x14ac:dyDescent="0.35">
      <c r="F3010" s="17"/>
    </row>
    <row r="3011" spans="6:6" customFormat="1" ht="20.5" customHeight="1" x14ac:dyDescent="0.35">
      <c r="F3011" s="17"/>
    </row>
    <row r="3012" spans="6:6" customFormat="1" ht="20.5" customHeight="1" x14ac:dyDescent="0.35">
      <c r="F3012" s="17"/>
    </row>
    <row r="3013" spans="6:6" customFormat="1" ht="20.5" customHeight="1" x14ac:dyDescent="0.35">
      <c r="F3013" s="17"/>
    </row>
    <row r="3014" spans="6:6" customFormat="1" ht="20.5" customHeight="1" x14ac:dyDescent="0.35">
      <c r="F3014" s="17"/>
    </row>
    <row r="3015" spans="6:6" customFormat="1" ht="20.5" customHeight="1" x14ac:dyDescent="0.35">
      <c r="F3015" s="17"/>
    </row>
    <row r="3016" spans="6:6" customFormat="1" ht="20.5" customHeight="1" x14ac:dyDescent="0.35">
      <c r="F3016" s="17"/>
    </row>
    <row r="3017" spans="6:6" customFormat="1" ht="20.5" customHeight="1" x14ac:dyDescent="0.35">
      <c r="F3017" s="17"/>
    </row>
    <row r="3018" spans="6:6" customFormat="1" ht="20.5" customHeight="1" x14ac:dyDescent="0.35">
      <c r="F3018" s="17"/>
    </row>
    <row r="3019" spans="6:6" customFormat="1" ht="20.5" customHeight="1" x14ac:dyDescent="0.35">
      <c r="F3019" s="17"/>
    </row>
    <row r="3020" spans="6:6" customFormat="1" ht="20.5" customHeight="1" x14ac:dyDescent="0.35">
      <c r="F3020" s="17"/>
    </row>
    <row r="3021" spans="6:6" customFormat="1" ht="20.5" customHeight="1" x14ac:dyDescent="0.35">
      <c r="F3021" s="17"/>
    </row>
    <row r="3022" spans="6:6" customFormat="1" ht="20.5" customHeight="1" x14ac:dyDescent="0.35">
      <c r="F3022" s="17"/>
    </row>
    <row r="3023" spans="6:6" customFormat="1" ht="20.5" customHeight="1" x14ac:dyDescent="0.35">
      <c r="F3023" s="17"/>
    </row>
    <row r="3024" spans="6:6" customFormat="1" ht="20.5" customHeight="1" x14ac:dyDescent="0.35">
      <c r="F3024" s="17"/>
    </row>
    <row r="3025" spans="6:6" customFormat="1" ht="20.5" customHeight="1" x14ac:dyDescent="0.35">
      <c r="F3025" s="17"/>
    </row>
    <row r="3026" spans="6:6" customFormat="1" ht="20.5" customHeight="1" x14ac:dyDescent="0.35">
      <c r="F3026" s="17"/>
    </row>
    <row r="3027" spans="6:6" customFormat="1" ht="20.5" customHeight="1" x14ac:dyDescent="0.35">
      <c r="F3027" s="17"/>
    </row>
    <row r="3028" spans="6:6" customFormat="1" ht="20.5" customHeight="1" x14ac:dyDescent="0.35">
      <c r="F3028" s="17"/>
    </row>
    <row r="3029" spans="6:6" customFormat="1" ht="20.5" customHeight="1" x14ac:dyDescent="0.35">
      <c r="F3029" s="17"/>
    </row>
    <row r="3030" spans="6:6" customFormat="1" ht="20.5" customHeight="1" x14ac:dyDescent="0.35">
      <c r="F3030" s="17"/>
    </row>
    <row r="3031" spans="6:6" customFormat="1" ht="20.5" customHeight="1" x14ac:dyDescent="0.35">
      <c r="F3031" s="17"/>
    </row>
    <row r="3032" spans="6:6" customFormat="1" ht="20.5" customHeight="1" x14ac:dyDescent="0.35">
      <c r="F3032" s="17"/>
    </row>
    <row r="3033" spans="6:6" customFormat="1" ht="20.5" customHeight="1" x14ac:dyDescent="0.35">
      <c r="F3033" s="17"/>
    </row>
    <row r="3034" spans="6:6" customFormat="1" ht="20.5" customHeight="1" x14ac:dyDescent="0.35">
      <c r="F3034" s="17"/>
    </row>
    <row r="3035" spans="6:6" customFormat="1" ht="20.5" customHeight="1" x14ac:dyDescent="0.35">
      <c r="F3035" s="17"/>
    </row>
    <row r="3036" spans="6:6" customFormat="1" ht="20.5" customHeight="1" x14ac:dyDescent="0.35">
      <c r="F3036" s="17"/>
    </row>
    <row r="3037" spans="6:6" customFormat="1" ht="20.5" customHeight="1" x14ac:dyDescent="0.35">
      <c r="F3037" s="17"/>
    </row>
    <row r="3038" spans="6:6" customFormat="1" ht="20.5" customHeight="1" x14ac:dyDescent="0.35">
      <c r="F3038" s="17"/>
    </row>
    <row r="3039" spans="6:6" customFormat="1" ht="20.5" customHeight="1" x14ac:dyDescent="0.35">
      <c r="F3039" s="17"/>
    </row>
    <row r="3040" spans="6:6" customFormat="1" ht="20.5" customHeight="1" x14ac:dyDescent="0.35">
      <c r="F3040" s="17"/>
    </row>
    <row r="3041" spans="6:6" customFormat="1" ht="20.5" customHeight="1" x14ac:dyDescent="0.35">
      <c r="F3041" s="17"/>
    </row>
    <row r="3042" spans="6:6" customFormat="1" ht="20.5" customHeight="1" x14ac:dyDescent="0.35">
      <c r="F3042" s="17"/>
    </row>
    <row r="3043" spans="6:6" customFormat="1" ht="20.5" customHeight="1" x14ac:dyDescent="0.35">
      <c r="F3043" s="17"/>
    </row>
    <row r="3044" spans="6:6" customFormat="1" ht="20.5" customHeight="1" x14ac:dyDescent="0.35">
      <c r="F3044" s="17"/>
    </row>
    <row r="3045" spans="6:6" customFormat="1" ht="20.5" customHeight="1" x14ac:dyDescent="0.35">
      <c r="F3045" s="17"/>
    </row>
    <row r="3046" spans="6:6" customFormat="1" ht="20.5" customHeight="1" x14ac:dyDescent="0.35">
      <c r="F3046" s="17"/>
    </row>
    <row r="3047" spans="6:6" customFormat="1" ht="20.5" customHeight="1" x14ac:dyDescent="0.35">
      <c r="F3047" s="17"/>
    </row>
    <row r="3048" spans="6:6" customFormat="1" ht="20.5" customHeight="1" x14ac:dyDescent="0.35">
      <c r="F3048" s="17"/>
    </row>
    <row r="3049" spans="6:6" customFormat="1" ht="20.5" customHeight="1" x14ac:dyDescent="0.35">
      <c r="F3049" s="17"/>
    </row>
    <row r="3050" spans="6:6" customFormat="1" ht="20.5" customHeight="1" x14ac:dyDescent="0.35">
      <c r="F3050" s="17"/>
    </row>
    <row r="3051" spans="6:6" customFormat="1" ht="20.5" customHeight="1" x14ac:dyDescent="0.35">
      <c r="F3051" s="17"/>
    </row>
    <row r="3052" spans="6:6" customFormat="1" ht="20.5" customHeight="1" x14ac:dyDescent="0.35">
      <c r="F3052" s="17"/>
    </row>
    <row r="3053" spans="6:6" customFormat="1" ht="20.5" customHeight="1" x14ac:dyDescent="0.35">
      <c r="F3053" s="17"/>
    </row>
    <row r="3054" spans="6:6" customFormat="1" ht="20.5" customHeight="1" x14ac:dyDescent="0.35">
      <c r="F3054" s="17"/>
    </row>
    <row r="3055" spans="6:6" customFormat="1" ht="20.5" customHeight="1" x14ac:dyDescent="0.35">
      <c r="F3055" s="17"/>
    </row>
    <row r="3056" spans="6:6" customFormat="1" ht="20.5" customHeight="1" x14ac:dyDescent="0.35">
      <c r="F3056" s="17"/>
    </row>
    <row r="3057" spans="6:6" customFormat="1" ht="20.5" customHeight="1" x14ac:dyDescent="0.35">
      <c r="F3057" s="17"/>
    </row>
    <row r="3058" spans="6:6" customFormat="1" ht="20.5" customHeight="1" x14ac:dyDescent="0.35">
      <c r="F3058" s="17"/>
    </row>
    <row r="3059" spans="6:6" customFormat="1" ht="20.5" customHeight="1" x14ac:dyDescent="0.35">
      <c r="F3059" s="17"/>
    </row>
    <row r="3060" spans="6:6" customFormat="1" ht="20.5" customHeight="1" x14ac:dyDescent="0.35">
      <c r="F3060" s="17"/>
    </row>
    <row r="3061" spans="6:6" customFormat="1" ht="20.5" customHeight="1" x14ac:dyDescent="0.35">
      <c r="F3061" s="17"/>
    </row>
    <row r="3062" spans="6:6" customFormat="1" ht="20.5" customHeight="1" x14ac:dyDescent="0.35">
      <c r="F3062" s="17"/>
    </row>
    <row r="3063" spans="6:6" customFormat="1" ht="20.5" customHeight="1" x14ac:dyDescent="0.35">
      <c r="F3063" s="17"/>
    </row>
    <row r="3064" spans="6:6" customFormat="1" ht="20.5" customHeight="1" x14ac:dyDescent="0.35">
      <c r="F3064" s="17"/>
    </row>
    <row r="3065" spans="6:6" customFormat="1" ht="20.5" customHeight="1" x14ac:dyDescent="0.35">
      <c r="F3065" s="17"/>
    </row>
    <row r="3066" spans="6:6" customFormat="1" ht="20.5" customHeight="1" x14ac:dyDescent="0.35">
      <c r="F3066" s="17"/>
    </row>
    <row r="3067" spans="6:6" customFormat="1" ht="20.5" customHeight="1" x14ac:dyDescent="0.35">
      <c r="F3067" s="17"/>
    </row>
    <row r="3068" spans="6:6" customFormat="1" ht="20.5" customHeight="1" x14ac:dyDescent="0.35">
      <c r="F3068" s="17"/>
    </row>
    <row r="3069" spans="6:6" customFormat="1" ht="20.5" customHeight="1" x14ac:dyDescent="0.35">
      <c r="F3069" s="17"/>
    </row>
    <row r="3070" spans="6:6" customFormat="1" ht="20.5" customHeight="1" x14ac:dyDescent="0.35">
      <c r="F3070" s="17"/>
    </row>
    <row r="3071" spans="6:6" customFormat="1" ht="20.5" customHeight="1" x14ac:dyDescent="0.35">
      <c r="F3071" s="17"/>
    </row>
    <row r="3072" spans="6:6" customFormat="1" ht="20.5" customHeight="1" x14ac:dyDescent="0.35">
      <c r="F3072" s="17"/>
    </row>
    <row r="3073" spans="6:6" customFormat="1" ht="20.5" customHeight="1" x14ac:dyDescent="0.35">
      <c r="F3073" s="17"/>
    </row>
    <row r="3074" spans="6:6" customFormat="1" ht="20.5" customHeight="1" x14ac:dyDescent="0.35">
      <c r="F3074" s="17"/>
    </row>
    <row r="3075" spans="6:6" customFormat="1" ht="20.5" customHeight="1" x14ac:dyDescent="0.35">
      <c r="F3075" s="17"/>
    </row>
    <row r="3076" spans="6:6" customFormat="1" ht="20.5" customHeight="1" x14ac:dyDescent="0.35">
      <c r="F3076" s="17"/>
    </row>
    <row r="3077" spans="6:6" customFormat="1" ht="20.5" customHeight="1" x14ac:dyDescent="0.35">
      <c r="F3077" s="17"/>
    </row>
    <row r="3078" spans="6:6" customFormat="1" ht="20.5" customHeight="1" x14ac:dyDescent="0.35">
      <c r="F3078" s="17"/>
    </row>
    <row r="3079" spans="6:6" customFormat="1" ht="20.5" customHeight="1" x14ac:dyDescent="0.35">
      <c r="F3079" s="17"/>
    </row>
    <row r="3080" spans="6:6" customFormat="1" ht="20.5" customHeight="1" x14ac:dyDescent="0.35">
      <c r="F3080" s="17"/>
    </row>
    <row r="3081" spans="6:6" customFormat="1" ht="20.5" customHeight="1" x14ac:dyDescent="0.35">
      <c r="F3081" s="17"/>
    </row>
    <row r="3082" spans="6:6" customFormat="1" ht="20.5" customHeight="1" x14ac:dyDescent="0.35">
      <c r="F3082" s="17"/>
    </row>
    <row r="3083" spans="6:6" customFormat="1" ht="20.5" customHeight="1" x14ac:dyDescent="0.35">
      <c r="F3083" s="17"/>
    </row>
    <row r="3084" spans="6:6" customFormat="1" ht="20.5" customHeight="1" x14ac:dyDescent="0.35">
      <c r="F3084" s="17"/>
    </row>
    <row r="3085" spans="6:6" customFormat="1" ht="20.5" customHeight="1" x14ac:dyDescent="0.35">
      <c r="F3085" s="17"/>
    </row>
    <row r="3086" spans="6:6" customFormat="1" ht="20.5" customHeight="1" x14ac:dyDescent="0.35">
      <c r="F3086" s="17"/>
    </row>
    <row r="3087" spans="6:6" customFormat="1" ht="20.5" customHeight="1" x14ac:dyDescent="0.35">
      <c r="F3087" s="17"/>
    </row>
    <row r="3088" spans="6:6" customFormat="1" ht="20.5" customHeight="1" x14ac:dyDescent="0.35">
      <c r="F3088" s="17"/>
    </row>
    <row r="3089" spans="6:6" customFormat="1" ht="20.5" customHeight="1" x14ac:dyDescent="0.35">
      <c r="F3089" s="17"/>
    </row>
    <row r="3090" spans="6:6" customFormat="1" ht="20.5" customHeight="1" x14ac:dyDescent="0.35">
      <c r="F3090" s="17"/>
    </row>
    <row r="3091" spans="6:6" customFormat="1" ht="20.5" customHeight="1" x14ac:dyDescent="0.35">
      <c r="F3091" s="17"/>
    </row>
    <row r="3092" spans="6:6" customFormat="1" ht="20.5" customHeight="1" x14ac:dyDescent="0.35">
      <c r="F3092" s="17"/>
    </row>
    <row r="3093" spans="6:6" customFormat="1" ht="20.5" customHeight="1" x14ac:dyDescent="0.35">
      <c r="F3093" s="17"/>
    </row>
    <row r="3094" spans="6:6" customFormat="1" ht="20.5" customHeight="1" x14ac:dyDescent="0.35">
      <c r="F3094" s="17"/>
    </row>
    <row r="3095" spans="6:6" customFormat="1" ht="20.5" customHeight="1" x14ac:dyDescent="0.35">
      <c r="F3095" s="17"/>
    </row>
    <row r="3096" spans="6:6" customFormat="1" ht="20.5" customHeight="1" x14ac:dyDescent="0.35">
      <c r="F3096" s="17"/>
    </row>
    <row r="3097" spans="6:6" customFormat="1" ht="20.5" customHeight="1" x14ac:dyDescent="0.35">
      <c r="F3097" s="17"/>
    </row>
    <row r="3098" spans="6:6" customFormat="1" ht="20.5" customHeight="1" x14ac:dyDescent="0.35">
      <c r="F3098" s="17"/>
    </row>
    <row r="3099" spans="6:6" customFormat="1" ht="20.5" customHeight="1" x14ac:dyDescent="0.35">
      <c r="F3099" s="17"/>
    </row>
    <row r="3100" spans="6:6" customFormat="1" ht="20.5" customHeight="1" x14ac:dyDescent="0.35">
      <c r="F3100" s="17"/>
    </row>
    <row r="3101" spans="6:6" customFormat="1" ht="20.5" customHeight="1" x14ac:dyDescent="0.35">
      <c r="F3101" s="17"/>
    </row>
    <row r="3102" spans="6:6" customFormat="1" ht="20.5" customHeight="1" x14ac:dyDescent="0.35">
      <c r="F3102" s="17"/>
    </row>
    <row r="3103" spans="6:6" customFormat="1" ht="20.5" customHeight="1" x14ac:dyDescent="0.35">
      <c r="F3103" s="17"/>
    </row>
    <row r="3104" spans="6:6" customFormat="1" ht="20.5" customHeight="1" x14ac:dyDescent="0.35">
      <c r="F3104" s="17"/>
    </row>
    <row r="3105" spans="6:6" customFormat="1" ht="20.5" customHeight="1" x14ac:dyDescent="0.35">
      <c r="F3105" s="17"/>
    </row>
    <row r="3106" spans="6:6" customFormat="1" ht="20.5" customHeight="1" x14ac:dyDescent="0.35">
      <c r="F3106" s="17"/>
    </row>
    <row r="3107" spans="6:6" customFormat="1" ht="20.5" customHeight="1" x14ac:dyDescent="0.35">
      <c r="F3107" s="17"/>
    </row>
    <row r="3108" spans="6:6" customFormat="1" ht="20.5" customHeight="1" x14ac:dyDescent="0.35">
      <c r="F3108" s="17"/>
    </row>
    <row r="3109" spans="6:6" customFormat="1" ht="20.5" customHeight="1" x14ac:dyDescent="0.35">
      <c r="F3109" s="17"/>
    </row>
    <row r="3110" spans="6:6" customFormat="1" ht="20.5" customHeight="1" x14ac:dyDescent="0.35">
      <c r="F3110" s="17"/>
    </row>
    <row r="3111" spans="6:6" customFormat="1" ht="20.5" customHeight="1" x14ac:dyDescent="0.35">
      <c r="F3111" s="17"/>
    </row>
    <row r="3112" spans="6:6" customFormat="1" ht="20.5" customHeight="1" x14ac:dyDescent="0.35">
      <c r="F3112" s="17"/>
    </row>
    <row r="3113" spans="6:6" customFormat="1" ht="20.5" customHeight="1" x14ac:dyDescent="0.35">
      <c r="F3113" s="17"/>
    </row>
    <row r="3114" spans="6:6" customFormat="1" ht="20.5" customHeight="1" x14ac:dyDescent="0.35">
      <c r="F3114" s="17"/>
    </row>
    <row r="3115" spans="6:6" customFormat="1" ht="20.5" customHeight="1" x14ac:dyDescent="0.35">
      <c r="F3115" s="17"/>
    </row>
    <row r="3116" spans="6:6" customFormat="1" ht="20.5" customHeight="1" x14ac:dyDescent="0.35">
      <c r="F3116" s="17"/>
    </row>
    <row r="3117" spans="6:6" customFormat="1" ht="20.5" customHeight="1" x14ac:dyDescent="0.35">
      <c r="F3117" s="17"/>
    </row>
    <row r="3118" spans="6:6" customFormat="1" ht="20.5" customHeight="1" x14ac:dyDescent="0.35">
      <c r="F3118" s="17"/>
    </row>
    <row r="3119" spans="6:6" customFormat="1" ht="20.5" customHeight="1" x14ac:dyDescent="0.35">
      <c r="F3119" s="17"/>
    </row>
    <row r="3120" spans="6:6" customFormat="1" ht="20.5" customHeight="1" x14ac:dyDescent="0.35">
      <c r="F3120" s="17"/>
    </row>
    <row r="3121" spans="6:6" customFormat="1" ht="20.5" customHeight="1" x14ac:dyDescent="0.35">
      <c r="F3121" s="17"/>
    </row>
    <row r="3122" spans="6:6" customFormat="1" ht="20.5" customHeight="1" x14ac:dyDescent="0.35">
      <c r="F3122" s="17"/>
    </row>
    <row r="3123" spans="6:6" customFormat="1" ht="20.5" customHeight="1" x14ac:dyDescent="0.35">
      <c r="F3123" s="17"/>
    </row>
    <row r="3124" spans="6:6" customFormat="1" ht="20.5" customHeight="1" x14ac:dyDescent="0.35">
      <c r="F3124" s="17"/>
    </row>
    <row r="3125" spans="6:6" customFormat="1" ht="20.5" customHeight="1" x14ac:dyDescent="0.35">
      <c r="F3125" s="17"/>
    </row>
    <row r="3126" spans="6:6" customFormat="1" ht="20.5" customHeight="1" x14ac:dyDescent="0.35">
      <c r="F3126" s="17"/>
    </row>
    <row r="3127" spans="6:6" customFormat="1" ht="20.5" customHeight="1" x14ac:dyDescent="0.35">
      <c r="F3127" s="17"/>
    </row>
    <row r="3128" spans="6:6" customFormat="1" ht="20.5" customHeight="1" x14ac:dyDescent="0.35">
      <c r="F3128" s="17"/>
    </row>
    <row r="3129" spans="6:6" customFormat="1" ht="20.5" customHeight="1" x14ac:dyDescent="0.35">
      <c r="F3129" s="17"/>
    </row>
    <row r="3130" spans="6:6" customFormat="1" ht="20.5" customHeight="1" x14ac:dyDescent="0.35">
      <c r="F3130" s="17"/>
    </row>
    <row r="3131" spans="6:6" customFormat="1" ht="20.5" customHeight="1" x14ac:dyDescent="0.35">
      <c r="F3131" s="17"/>
    </row>
    <row r="3132" spans="6:6" customFormat="1" ht="20.5" customHeight="1" x14ac:dyDescent="0.35">
      <c r="F3132" s="17"/>
    </row>
    <row r="3133" spans="6:6" customFormat="1" ht="20.5" customHeight="1" x14ac:dyDescent="0.35">
      <c r="F3133" s="17"/>
    </row>
    <row r="3134" spans="6:6" customFormat="1" ht="20.5" customHeight="1" x14ac:dyDescent="0.35">
      <c r="F3134" s="17"/>
    </row>
    <row r="3135" spans="6:6" customFormat="1" ht="20.5" customHeight="1" x14ac:dyDescent="0.35">
      <c r="F3135" s="17"/>
    </row>
    <row r="3136" spans="6:6" customFormat="1" ht="20.5" customHeight="1" x14ac:dyDescent="0.35">
      <c r="F3136" s="17"/>
    </row>
    <row r="3137" spans="6:6" customFormat="1" ht="20.5" customHeight="1" x14ac:dyDescent="0.35">
      <c r="F3137" s="17"/>
    </row>
    <row r="3138" spans="6:6" customFormat="1" ht="20.5" customHeight="1" x14ac:dyDescent="0.35">
      <c r="F3138" s="17"/>
    </row>
    <row r="3139" spans="6:6" customFormat="1" ht="20.5" customHeight="1" x14ac:dyDescent="0.35">
      <c r="F3139" s="17"/>
    </row>
    <row r="3140" spans="6:6" customFormat="1" ht="20.5" customHeight="1" x14ac:dyDescent="0.35">
      <c r="F3140" s="17"/>
    </row>
    <row r="3141" spans="6:6" customFormat="1" ht="20.5" customHeight="1" x14ac:dyDescent="0.35">
      <c r="F3141" s="17"/>
    </row>
    <row r="3142" spans="6:6" customFormat="1" ht="20.5" customHeight="1" x14ac:dyDescent="0.35">
      <c r="F3142" s="17"/>
    </row>
    <row r="3143" spans="6:6" customFormat="1" ht="20.5" customHeight="1" x14ac:dyDescent="0.35">
      <c r="F3143" s="17"/>
    </row>
    <row r="3144" spans="6:6" customFormat="1" ht="20.5" customHeight="1" x14ac:dyDescent="0.35">
      <c r="F3144" s="17"/>
    </row>
    <row r="3145" spans="6:6" customFormat="1" ht="20.5" customHeight="1" x14ac:dyDescent="0.35">
      <c r="F3145" s="17"/>
    </row>
    <row r="3146" spans="6:6" customFormat="1" ht="20.5" customHeight="1" x14ac:dyDescent="0.35">
      <c r="F3146" s="17"/>
    </row>
    <row r="3147" spans="6:6" customFormat="1" ht="20.5" customHeight="1" x14ac:dyDescent="0.35">
      <c r="F3147" s="17"/>
    </row>
    <row r="3148" spans="6:6" customFormat="1" ht="20.5" customHeight="1" x14ac:dyDescent="0.35">
      <c r="F3148" s="17"/>
    </row>
    <row r="3149" spans="6:6" customFormat="1" ht="20.5" customHeight="1" x14ac:dyDescent="0.35">
      <c r="F3149" s="17"/>
    </row>
    <row r="3150" spans="6:6" customFormat="1" ht="20.5" customHeight="1" x14ac:dyDescent="0.35">
      <c r="F3150" s="17"/>
    </row>
    <row r="3151" spans="6:6" customFormat="1" ht="20.5" customHeight="1" x14ac:dyDescent="0.35">
      <c r="F3151" s="17"/>
    </row>
    <row r="3152" spans="6:6" customFormat="1" ht="20.5" customHeight="1" x14ac:dyDescent="0.35">
      <c r="F3152" s="17"/>
    </row>
    <row r="3153" spans="6:6" customFormat="1" ht="20.5" customHeight="1" x14ac:dyDescent="0.35">
      <c r="F3153" s="17"/>
    </row>
    <row r="3154" spans="6:6" customFormat="1" ht="20.5" customHeight="1" x14ac:dyDescent="0.35">
      <c r="F3154" s="17"/>
    </row>
    <row r="3155" spans="6:6" customFormat="1" ht="20.5" customHeight="1" x14ac:dyDescent="0.35">
      <c r="F3155" s="17"/>
    </row>
    <row r="3156" spans="6:6" customFormat="1" ht="20.5" customHeight="1" x14ac:dyDescent="0.35">
      <c r="F3156" s="17"/>
    </row>
    <row r="3157" spans="6:6" customFormat="1" ht="20.5" customHeight="1" x14ac:dyDescent="0.35">
      <c r="F3157" s="17"/>
    </row>
    <row r="3158" spans="6:6" customFormat="1" ht="20.5" customHeight="1" x14ac:dyDescent="0.35">
      <c r="F3158" s="17"/>
    </row>
    <row r="3159" spans="6:6" customFormat="1" ht="20.5" customHeight="1" x14ac:dyDescent="0.35">
      <c r="F3159" s="17"/>
    </row>
    <row r="3160" spans="6:6" customFormat="1" ht="20.5" customHeight="1" x14ac:dyDescent="0.35">
      <c r="F3160" s="17"/>
    </row>
    <row r="3161" spans="6:6" customFormat="1" ht="20.5" customHeight="1" x14ac:dyDescent="0.35">
      <c r="F3161" s="17"/>
    </row>
    <row r="3162" spans="6:6" customFormat="1" ht="20.5" customHeight="1" x14ac:dyDescent="0.35">
      <c r="F3162" s="17"/>
    </row>
    <row r="3163" spans="6:6" customFormat="1" ht="20.5" customHeight="1" x14ac:dyDescent="0.35">
      <c r="F3163" s="17"/>
    </row>
    <row r="3164" spans="6:6" customFormat="1" ht="20.5" customHeight="1" x14ac:dyDescent="0.35">
      <c r="F3164" s="17"/>
    </row>
    <row r="3165" spans="6:6" customFormat="1" ht="20.5" customHeight="1" x14ac:dyDescent="0.35">
      <c r="F3165" s="17"/>
    </row>
    <row r="3166" spans="6:6" customFormat="1" ht="20.5" customHeight="1" x14ac:dyDescent="0.35">
      <c r="F3166" s="17"/>
    </row>
    <row r="3167" spans="6:6" customFormat="1" ht="20.5" customHeight="1" x14ac:dyDescent="0.35">
      <c r="F3167" s="17"/>
    </row>
    <row r="3168" spans="6:6" customFormat="1" ht="20.5" customHeight="1" x14ac:dyDescent="0.35">
      <c r="F3168" s="17"/>
    </row>
    <row r="3169" spans="6:6" customFormat="1" ht="20.5" customHeight="1" x14ac:dyDescent="0.35">
      <c r="F3169" s="17"/>
    </row>
    <row r="3170" spans="6:6" customFormat="1" ht="20.5" customHeight="1" x14ac:dyDescent="0.35">
      <c r="F3170" s="17"/>
    </row>
    <row r="3171" spans="6:6" customFormat="1" ht="20.5" customHeight="1" x14ac:dyDescent="0.35">
      <c r="F3171" s="17"/>
    </row>
    <row r="3172" spans="6:6" customFormat="1" ht="20.5" customHeight="1" x14ac:dyDescent="0.35">
      <c r="F3172" s="17"/>
    </row>
    <row r="3173" spans="6:6" customFormat="1" ht="20.5" customHeight="1" x14ac:dyDescent="0.35">
      <c r="F3173" s="17"/>
    </row>
    <row r="3174" spans="6:6" customFormat="1" ht="20.5" customHeight="1" x14ac:dyDescent="0.35">
      <c r="F3174" s="17"/>
    </row>
    <row r="3175" spans="6:6" customFormat="1" ht="20.5" customHeight="1" x14ac:dyDescent="0.35">
      <c r="F3175" s="17"/>
    </row>
    <row r="3176" spans="6:6" customFormat="1" ht="20.5" customHeight="1" x14ac:dyDescent="0.35">
      <c r="F3176" s="17"/>
    </row>
    <row r="3177" spans="6:6" customFormat="1" ht="20.5" customHeight="1" x14ac:dyDescent="0.35">
      <c r="F3177" s="17"/>
    </row>
    <row r="3178" spans="6:6" customFormat="1" ht="20.5" customHeight="1" x14ac:dyDescent="0.35">
      <c r="F3178" s="17"/>
    </row>
    <row r="3179" spans="6:6" customFormat="1" ht="20.5" customHeight="1" x14ac:dyDescent="0.35">
      <c r="F3179" s="17"/>
    </row>
    <row r="3180" spans="6:6" customFormat="1" ht="20.5" customHeight="1" x14ac:dyDescent="0.35">
      <c r="F3180" s="17"/>
    </row>
    <row r="3181" spans="6:6" customFormat="1" ht="20.5" customHeight="1" x14ac:dyDescent="0.35">
      <c r="F3181" s="17"/>
    </row>
    <row r="3182" spans="6:6" customFormat="1" ht="20.5" customHeight="1" x14ac:dyDescent="0.35">
      <c r="F3182" s="17"/>
    </row>
    <row r="3183" spans="6:6" customFormat="1" ht="20.5" customHeight="1" x14ac:dyDescent="0.35">
      <c r="F3183" s="17"/>
    </row>
    <row r="3184" spans="6:6" customFormat="1" ht="20.5" customHeight="1" x14ac:dyDescent="0.35">
      <c r="F3184" s="17"/>
    </row>
    <row r="3185" spans="6:6" customFormat="1" ht="20.5" customHeight="1" x14ac:dyDescent="0.35">
      <c r="F3185" s="17"/>
    </row>
    <row r="3186" spans="6:6" customFormat="1" ht="20.5" customHeight="1" x14ac:dyDescent="0.35">
      <c r="F3186" s="17"/>
    </row>
    <row r="3187" spans="6:6" customFormat="1" ht="20.5" customHeight="1" x14ac:dyDescent="0.35">
      <c r="F3187" s="17"/>
    </row>
    <row r="3188" spans="6:6" customFormat="1" ht="20.5" customHeight="1" x14ac:dyDescent="0.35">
      <c r="F3188" s="17"/>
    </row>
    <row r="3189" spans="6:6" customFormat="1" ht="20.5" customHeight="1" x14ac:dyDescent="0.35">
      <c r="F3189" s="17"/>
    </row>
    <row r="3190" spans="6:6" customFormat="1" ht="20.5" customHeight="1" x14ac:dyDescent="0.35">
      <c r="F3190" s="17"/>
    </row>
    <row r="3191" spans="6:6" customFormat="1" ht="20.5" customHeight="1" x14ac:dyDescent="0.35">
      <c r="F3191" s="17"/>
    </row>
    <row r="3192" spans="6:6" customFormat="1" ht="20.5" customHeight="1" x14ac:dyDescent="0.35">
      <c r="F3192" s="17"/>
    </row>
    <row r="3193" spans="6:6" customFormat="1" ht="20.5" customHeight="1" x14ac:dyDescent="0.35">
      <c r="F3193" s="17"/>
    </row>
    <row r="3194" spans="6:6" customFormat="1" ht="20.5" customHeight="1" x14ac:dyDescent="0.35">
      <c r="F3194" s="17"/>
    </row>
    <row r="3195" spans="6:6" customFormat="1" ht="20.5" customHeight="1" x14ac:dyDescent="0.35">
      <c r="F3195" s="17"/>
    </row>
    <row r="3196" spans="6:6" customFormat="1" ht="20.5" customHeight="1" x14ac:dyDescent="0.35">
      <c r="F3196" s="17"/>
    </row>
    <row r="3197" spans="6:6" customFormat="1" ht="20.5" customHeight="1" x14ac:dyDescent="0.35">
      <c r="F3197" s="17"/>
    </row>
    <row r="3198" spans="6:6" customFormat="1" ht="20.5" customHeight="1" x14ac:dyDescent="0.35">
      <c r="F3198" s="17"/>
    </row>
    <row r="3199" spans="6:6" customFormat="1" ht="20.5" customHeight="1" x14ac:dyDescent="0.35">
      <c r="F3199" s="17"/>
    </row>
    <row r="3200" spans="6:6" customFormat="1" ht="20.5" customHeight="1" x14ac:dyDescent="0.35">
      <c r="F3200" s="17"/>
    </row>
    <row r="3201" spans="6:6" customFormat="1" ht="20.5" customHeight="1" x14ac:dyDescent="0.35">
      <c r="F3201" s="17"/>
    </row>
    <row r="3202" spans="6:6" customFormat="1" ht="20.5" customHeight="1" x14ac:dyDescent="0.35">
      <c r="F3202" s="17"/>
    </row>
    <row r="3203" spans="6:6" customFormat="1" ht="20.5" customHeight="1" x14ac:dyDescent="0.35">
      <c r="F3203" s="17"/>
    </row>
    <row r="3204" spans="6:6" customFormat="1" ht="20.5" customHeight="1" x14ac:dyDescent="0.35">
      <c r="F3204" s="17"/>
    </row>
    <row r="3205" spans="6:6" customFormat="1" ht="20.5" customHeight="1" x14ac:dyDescent="0.35">
      <c r="F3205" s="17"/>
    </row>
    <row r="3206" spans="6:6" customFormat="1" ht="20.5" customHeight="1" x14ac:dyDescent="0.35">
      <c r="F3206" s="17"/>
    </row>
    <row r="3207" spans="6:6" customFormat="1" ht="20.5" customHeight="1" x14ac:dyDescent="0.35">
      <c r="F3207" s="17"/>
    </row>
    <row r="3208" spans="6:6" customFormat="1" ht="20.5" customHeight="1" x14ac:dyDescent="0.35">
      <c r="F3208" s="17"/>
    </row>
    <row r="3209" spans="6:6" customFormat="1" ht="20.5" customHeight="1" x14ac:dyDescent="0.35">
      <c r="F3209" s="17"/>
    </row>
    <row r="3210" spans="6:6" customFormat="1" ht="20.5" customHeight="1" x14ac:dyDescent="0.35">
      <c r="F3210" s="17"/>
    </row>
    <row r="3211" spans="6:6" customFormat="1" ht="20.5" customHeight="1" x14ac:dyDescent="0.35">
      <c r="F3211" s="17"/>
    </row>
    <row r="3212" spans="6:6" customFormat="1" ht="20.5" customHeight="1" x14ac:dyDescent="0.35">
      <c r="F3212" s="17"/>
    </row>
    <row r="3213" spans="6:6" customFormat="1" ht="20.5" customHeight="1" x14ac:dyDescent="0.35">
      <c r="F3213" s="17"/>
    </row>
    <row r="3214" spans="6:6" customFormat="1" ht="20.5" customHeight="1" x14ac:dyDescent="0.35">
      <c r="F3214" s="17"/>
    </row>
    <row r="3215" spans="6:6" customFormat="1" ht="20.5" customHeight="1" x14ac:dyDescent="0.35">
      <c r="F3215" s="17"/>
    </row>
    <row r="3216" spans="6:6" customFormat="1" ht="20.5" customHeight="1" x14ac:dyDescent="0.35">
      <c r="F3216" s="17"/>
    </row>
    <row r="3217" spans="6:6" customFormat="1" ht="20.5" customHeight="1" x14ac:dyDescent="0.35">
      <c r="F3217" s="17"/>
    </row>
    <row r="3218" spans="6:6" customFormat="1" ht="20.5" customHeight="1" x14ac:dyDescent="0.35">
      <c r="F3218" s="17"/>
    </row>
    <row r="3219" spans="6:6" customFormat="1" ht="20.5" customHeight="1" x14ac:dyDescent="0.35">
      <c r="F3219" s="17"/>
    </row>
    <row r="3220" spans="6:6" customFormat="1" ht="20.5" customHeight="1" x14ac:dyDescent="0.35">
      <c r="F3220" s="17"/>
    </row>
    <row r="3221" spans="6:6" customFormat="1" ht="20.5" customHeight="1" x14ac:dyDescent="0.35">
      <c r="F3221" s="17"/>
    </row>
    <row r="3222" spans="6:6" customFormat="1" ht="20.5" customHeight="1" x14ac:dyDescent="0.35">
      <c r="F3222" s="17"/>
    </row>
    <row r="3223" spans="6:6" customFormat="1" ht="20.5" customHeight="1" x14ac:dyDescent="0.35">
      <c r="F3223" s="17"/>
    </row>
    <row r="3224" spans="6:6" customFormat="1" ht="20.5" customHeight="1" x14ac:dyDescent="0.35">
      <c r="F3224" s="17"/>
    </row>
    <row r="3225" spans="6:6" customFormat="1" ht="20.5" customHeight="1" x14ac:dyDescent="0.35">
      <c r="F3225" s="17"/>
    </row>
    <row r="3226" spans="6:6" customFormat="1" ht="20.5" customHeight="1" x14ac:dyDescent="0.35">
      <c r="F3226" s="17"/>
    </row>
    <row r="3227" spans="6:6" customFormat="1" ht="20.5" customHeight="1" x14ac:dyDescent="0.35">
      <c r="F3227" s="17"/>
    </row>
    <row r="3228" spans="6:6" customFormat="1" ht="20.5" customHeight="1" x14ac:dyDescent="0.35">
      <c r="F3228" s="17"/>
    </row>
    <row r="3229" spans="6:6" customFormat="1" ht="20.5" customHeight="1" x14ac:dyDescent="0.35">
      <c r="F3229" s="17"/>
    </row>
    <row r="3230" spans="6:6" customFormat="1" ht="20.5" customHeight="1" x14ac:dyDescent="0.35">
      <c r="F3230" s="17"/>
    </row>
    <row r="3231" spans="6:6" customFormat="1" ht="20.5" customHeight="1" x14ac:dyDescent="0.35">
      <c r="F3231" s="17"/>
    </row>
    <row r="3232" spans="6:6" customFormat="1" ht="20.5" customHeight="1" x14ac:dyDescent="0.35">
      <c r="F3232" s="17"/>
    </row>
    <row r="3233" spans="6:6" customFormat="1" ht="20.5" customHeight="1" x14ac:dyDescent="0.35">
      <c r="F3233" s="17"/>
    </row>
    <row r="3234" spans="6:6" customFormat="1" ht="20.5" customHeight="1" x14ac:dyDescent="0.35">
      <c r="F3234" s="17"/>
    </row>
    <row r="3235" spans="6:6" customFormat="1" ht="20.5" customHeight="1" x14ac:dyDescent="0.35">
      <c r="F3235" s="17"/>
    </row>
    <row r="3236" spans="6:6" customFormat="1" ht="20.5" customHeight="1" x14ac:dyDescent="0.35">
      <c r="F3236" s="17"/>
    </row>
    <row r="3237" spans="6:6" customFormat="1" ht="20.5" customHeight="1" x14ac:dyDescent="0.35">
      <c r="F3237" s="17"/>
    </row>
    <row r="3238" spans="6:6" customFormat="1" ht="20.5" customHeight="1" x14ac:dyDescent="0.35">
      <c r="F3238" s="17"/>
    </row>
    <row r="3239" spans="6:6" customFormat="1" ht="20.5" customHeight="1" x14ac:dyDescent="0.35">
      <c r="F3239" s="17"/>
    </row>
    <row r="3240" spans="6:6" customFormat="1" ht="20.5" customHeight="1" x14ac:dyDescent="0.35">
      <c r="F3240" s="17"/>
    </row>
    <row r="3241" spans="6:6" customFormat="1" ht="20.5" customHeight="1" x14ac:dyDescent="0.35">
      <c r="F3241" s="17"/>
    </row>
    <row r="3242" spans="6:6" customFormat="1" ht="20.5" customHeight="1" x14ac:dyDescent="0.35">
      <c r="F3242" s="17"/>
    </row>
    <row r="3243" spans="6:6" customFormat="1" ht="20.5" customHeight="1" x14ac:dyDescent="0.35">
      <c r="F3243" s="17"/>
    </row>
    <row r="3244" spans="6:6" customFormat="1" ht="20.5" customHeight="1" x14ac:dyDescent="0.35">
      <c r="F3244" s="17"/>
    </row>
    <row r="3245" spans="6:6" customFormat="1" ht="20.5" customHeight="1" x14ac:dyDescent="0.35">
      <c r="F3245" s="17"/>
    </row>
    <row r="3246" spans="6:6" customFormat="1" ht="20.5" customHeight="1" x14ac:dyDescent="0.35">
      <c r="F3246" s="17"/>
    </row>
    <row r="3247" spans="6:6" customFormat="1" ht="20.5" customHeight="1" x14ac:dyDescent="0.35">
      <c r="F3247" s="17"/>
    </row>
    <row r="3248" spans="6:6" customFormat="1" ht="20.5" customHeight="1" x14ac:dyDescent="0.35">
      <c r="F3248" s="17"/>
    </row>
    <row r="3249" spans="6:6" customFormat="1" ht="20.5" customHeight="1" x14ac:dyDescent="0.35">
      <c r="F3249" s="17"/>
    </row>
    <row r="3250" spans="6:6" customFormat="1" ht="20.5" customHeight="1" x14ac:dyDescent="0.35">
      <c r="F3250" s="17"/>
    </row>
    <row r="3251" spans="6:6" customFormat="1" ht="20.5" customHeight="1" x14ac:dyDescent="0.35">
      <c r="F3251" s="17"/>
    </row>
    <row r="3252" spans="6:6" customFormat="1" ht="20.5" customHeight="1" x14ac:dyDescent="0.35">
      <c r="F3252" s="17"/>
    </row>
    <row r="3253" spans="6:6" customFormat="1" ht="20.5" customHeight="1" x14ac:dyDescent="0.35">
      <c r="F3253" s="17"/>
    </row>
    <row r="3254" spans="6:6" customFormat="1" ht="20.5" customHeight="1" x14ac:dyDescent="0.35">
      <c r="F3254" s="17"/>
    </row>
    <row r="3255" spans="6:6" customFormat="1" ht="20.5" customHeight="1" x14ac:dyDescent="0.35">
      <c r="F3255" s="17"/>
    </row>
    <row r="3256" spans="6:6" customFormat="1" ht="20.5" customHeight="1" x14ac:dyDescent="0.35">
      <c r="F3256" s="17"/>
    </row>
    <row r="3257" spans="6:6" customFormat="1" ht="20.5" customHeight="1" x14ac:dyDescent="0.35">
      <c r="F3257" s="17"/>
    </row>
    <row r="3258" spans="6:6" customFormat="1" ht="20.5" customHeight="1" x14ac:dyDescent="0.35">
      <c r="F3258" s="17"/>
    </row>
    <row r="3259" spans="6:6" customFormat="1" ht="20.5" customHeight="1" x14ac:dyDescent="0.35">
      <c r="F3259" s="17"/>
    </row>
    <row r="3260" spans="6:6" customFormat="1" ht="20.5" customHeight="1" x14ac:dyDescent="0.35">
      <c r="F3260" s="17"/>
    </row>
    <row r="3261" spans="6:6" customFormat="1" ht="20.5" customHeight="1" x14ac:dyDescent="0.35">
      <c r="F3261" s="17"/>
    </row>
    <row r="3262" spans="6:6" customFormat="1" ht="20.5" customHeight="1" x14ac:dyDescent="0.35">
      <c r="F3262" s="17"/>
    </row>
    <row r="3263" spans="6:6" customFormat="1" ht="20.5" customHeight="1" x14ac:dyDescent="0.35">
      <c r="F3263" s="17"/>
    </row>
    <row r="3264" spans="6:6" customFormat="1" ht="20.5" customHeight="1" x14ac:dyDescent="0.35">
      <c r="F3264" s="17"/>
    </row>
    <row r="3265" spans="6:6" customFormat="1" ht="20.5" customHeight="1" x14ac:dyDescent="0.35">
      <c r="F3265" s="17"/>
    </row>
    <row r="3266" spans="6:6" customFormat="1" ht="20.5" customHeight="1" x14ac:dyDescent="0.35">
      <c r="F3266" s="17"/>
    </row>
    <row r="3267" spans="6:6" customFormat="1" ht="20.5" customHeight="1" x14ac:dyDescent="0.35">
      <c r="F3267" s="17"/>
    </row>
    <row r="3268" spans="6:6" customFormat="1" ht="20.5" customHeight="1" x14ac:dyDescent="0.35">
      <c r="F3268" s="17"/>
    </row>
    <row r="3269" spans="6:6" customFormat="1" ht="20.5" customHeight="1" x14ac:dyDescent="0.35">
      <c r="F3269" s="17"/>
    </row>
    <row r="3270" spans="6:6" customFormat="1" ht="20.5" customHeight="1" x14ac:dyDescent="0.35">
      <c r="F3270" s="17"/>
    </row>
    <row r="3271" spans="6:6" customFormat="1" ht="20.5" customHeight="1" x14ac:dyDescent="0.35">
      <c r="F3271" s="17"/>
    </row>
    <row r="3272" spans="6:6" customFormat="1" ht="20.5" customHeight="1" x14ac:dyDescent="0.35">
      <c r="F3272" s="17"/>
    </row>
    <row r="3273" spans="6:6" customFormat="1" ht="20.5" customHeight="1" x14ac:dyDescent="0.35">
      <c r="F3273" s="17"/>
    </row>
    <row r="3274" spans="6:6" customFormat="1" ht="20.5" customHeight="1" x14ac:dyDescent="0.35">
      <c r="F3274" s="17"/>
    </row>
    <row r="3275" spans="6:6" customFormat="1" ht="20.5" customHeight="1" x14ac:dyDescent="0.35">
      <c r="F3275" s="17"/>
    </row>
    <row r="3276" spans="6:6" customFormat="1" ht="20.5" customHeight="1" x14ac:dyDescent="0.35">
      <c r="F3276" s="17"/>
    </row>
    <row r="3277" spans="6:6" customFormat="1" ht="20.5" customHeight="1" x14ac:dyDescent="0.35">
      <c r="F3277" s="17"/>
    </row>
    <row r="3278" spans="6:6" customFormat="1" ht="20.5" customHeight="1" x14ac:dyDescent="0.35">
      <c r="F3278" s="17"/>
    </row>
    <row r="3279" spans="6:6" customFormat="1" ht="20.5" customHeight="1" x14ac:dyDescent="0.35">
      <c r="F3279" s="17"/>
    </row>
    <row r="3280" spans="6:6" customFormat="1" ht="20.5" customHeight="1" x14ac:dyDescent="0.35">
      <c r="F3280" s="17"/>
    </row>
    <row r="3281" spans="6:6" customFormat="1" ht="20.5" customHeight="1" x14ac:dyDescent="0.35">
      <c r="F3281" s="17"/>
    </row>
    <row r="3282" spans="6:6" customFormat="1" ht="20.5" customHeight="1" x14ac:dyDescent="0.35">
      <c r="F3282" s="17"/>
    </row>
    <row r="3283" spans="6:6" customFormat="1" ht="20.5" customHeight="1" x14ac:dyDescent="0.35">
      <c r="F3283" s="17"/>
    </row>
    <row r="3284" spans="6:6" customFormat="1" ht="20.5" customHeight="1" x14ac:dyDescent="0.35">
      <c r="F3284" s="17"/>
    </row>
    <row r="3285" spans="6:6" customFormat="1" ht="20.5" customHeight="1" x14ac:dyDescent="0.35">
      <c r="F3285" s="17"/>
    </row>
    <row r="3286" spans="6:6" customFormat="1" ht="20.5" customHeight="1" x14ac:dyDescent="0.35">
      <c r="F3286" s="17"/>
    </row>
    <row r="3287" spans="6:6" customFormat="1" ht="20.5" customHeight="1" x14ac:dyDescent="0.35">
      <c r="F3287" s="17"/>
    </row>
    <row r="3288" spans="6:6" customFormat="1" ht="20.5" customHeight="1" x14ac:dyDescent="0.35">
      <c r="F3288" s="17"/>
    </row>
    <row r="3289" spans="6:6" customFormat="1" ht="20.5" customHeight="1" x14ac:dyDescent="0.35">
      <c r="F3289" s="17"/>
    </row>
    <row r="3290" spans="6:6" customFormat="1" ht="20.5" customHeight="1" x14ac:dyDescent="0.35">
      <c r="F3290" s="17"/>
    </row>
    <row r="3291" spans="6:6" customFormat="1" ht="20.5" customHeight="1" x14ac:dyDescent="0.35">
      <c r="F3291" s="17"/>
    </row>
    <row r="3292" spans="6:6" customFormat="1" ht="20.5" customHeight="1" x14ac:dyDescent="0.35">
      <c r="F3292" s="17"/>
    </row>
    <row r="3293" spans="6:6" customFormat="1" ht="20.5" customHeight="1" x14ac:dyDescent="0.35">
      <c r="F3293" s="17"/>
    </row>
    <row r="3294" spans="6:6" customFormat="1" ht="20.5" customHeight="1" x14ac:dyDescent="0.35">
      <c r="F3294" s="17"/>
    </row>
    <row r="3295" spans="6:6" customFormat="1" ht="20.5" customHeight="1" x14ac:dyDescent="0.35">
      <c r="F3295" s="17"/>
    </row>
    <row r="3296" spans="6:6" customFormat="1" ht="20.5" customHeight="1" x14ac:dyDescent="0.35">
      <c r="F3296" s="17"/>
    </row>
    <row r="3297" spans="6:6" customFormat="1" ht="20.5" customHeight="1" x14ac:dyDescent="0.35">
      <c r="F3297" s="17"/>
    </row>
    <row r="3298" spans="6:6" customFormat="1" ht="20.5" customHeight="1" x14ac:dyDescent="0.35">
      <c r="F3298" s="17"/>
    </row>
    <row r="3299" spans="6:6" customFormat="1" ht="20.5" customHeight="1" x14ac:dyDescent="0.35">
      <c r="F3299" s="17"/>
    </row>
    <row r="3300" spans="6:6" customFormat="1" ht="20.5" customHeight="1" x14ac:dyDescent="0.35">
      <c r="F3300" s="17"/>
    </row>
    <row r="3301" spans="6:6" customFormat="1" ht="20.5" customHeight="1" x14ac:dyDescent="0.35">
      <c r="F3301" s="17"/>
    </row>
    <row r="3302" spans="6:6" customFormat="1" ht="20.5" customHeight="1" x14ac:dyDescent="0.35">
      <c r="F3302" s="17"/>
    </row>
    <row r="3303" spans="6:6" customFormat="1" ht="20.5" customHeight="1" x14ac:dyDescent="0.35">
      <c r="F3303" s="17"/>
    </row>
    <row r="3304" spans="6:6" customFormat="1" ht="20.5" customHeight="1" x14ac:dyDescent="0.35">
      <c r="F3304" s="17"/>
    </row>
    <row r="3305" spans="6:6" customFormat="1" ht="20.5" customHeight="1" x14ac:dyDescent="0.35">
      <c r="F3305" s="17"/>
    </row>
    <row r="3306" spans="6:6" customFormat="1" ht="20.5" customHeight="1" x14ac:dyDescent="0.35">
      <c r="F3306" s="17"/>
    </row>
    <row r="3307" spans="6:6" customFormat="1" ht="20.5" customHeight="1" x14ac:dyDescent="0.35">
      <c r="F3307" s="17"/>
    </row>
    <row r="3308" spans="6:6" customFormat="1" ht="20.5" customHeight="1" x14ac:dyDescent="0.35">
      <c r="F3308" s="17"/>
    </row>
    <row r="3309" spans="6:6" customFormat="1" ht="20.5" customHeight="1" x14ac:dyDescent="0.35">
      <c r="F3309" s="17"/>
    </row>
    <row r="3310" spans="6:6" customFormat="1" ht="20.5" customHeight="1" x14ac:dyDescent="0.35">
      <c r="F3310" s="17"/>
    </row>
    <row r="3311" spans="6:6" customFormat="1" ht="20.5" customHeight="1" x14ac:dyDescent="0.35">
      <c r="F3311" s="17"/>
    </row>
    <row r="3312" spans="6:6" customFormat="1" ht="20.5" customHeight="1" x14ac:dyDescent="0.35">
      <c r="F3312" s="17"/>
    </row>
    <row r="3313" spans="6:6" customFormat="1" ht="20.5" customHeight="1" x14ac:dyDescent="0.35">
      <c r="F3313" s="17"/>
    </row>
    <row r="3314" spans="6:6" customFormat="1" ht="20.5" customHeight="1" x14ac:dyDescent="0.35">
      <c r="F3314" s="17"/>
    </row>
    <row r="3315" spans="6:6" customFormat="1" ht="20.5" customHeight="1" x14ac:dyDescent="0.35">
      <c r="F3315" s="17"/>
    </row>
    <row r="3316" spans="6:6" customFormat="1" ht="20.5" customHeight="1" x14ac:dyDescent="0.35">
      <c r="F3316" s="17"/>
    </row>
    <row r="3317" spans="6:6" customFormat="1" ht="20.5" customHeight="1" x14ac:dyDescent="0.35">
      <c r="F3317" s="17"/>
    </row>
    <row r="3318" spans="6:6" customFormat="1" ht="20.5" customHeight="1" x14ac:dyDescent="0.35">
      <c r="F3318" s="17"/>
    </row>
    <row r="3319" spans="6:6" customFormat="1" ht="20.5" customHeight="1" x14ac:dyDescent="0.35">
      <c r="F3319" s="17"/>
    </row>
    <row r="3320" spans="6:6" customFormat="1" ht="20.5" customHeight="1" x14ac:dyDescent="0.35">
      <c r="F3320" s="17"/>
    </row>
    <row r="3321" spans="6:6" customFormat="1" ht="20.5" customHeight="1" x14ac:dyDescent="0.35">
      <c r="F3321" s="17"/>
    </row>
    <row r="3322" spans="6:6" customFormat="1" ht="20.5" customHeight="1" x14ac:dyDescent="0.35">
      <c r="F3322" s="17"/>
    </row>
    <row r="3323" spans="6:6" customFormat="1" ht="20.5" customHeight="1" x14ac:dyDescent="0.35">
      <c r="F3323" s="17"/>
    </row>
    <row r="3324" spans="6:6" customFormat="1" ht="20.5" customHeight="1" x14ac:dyDescent="0.35">
      <c r="F3324" s="17"/>
    </row>
    <row r="3325" spans="6:6" customFormat="1" ht="20.5" customHeight="1" x14ac:dyDescent="0.35">
      <c r="F3325" s="17"/>
    </row>
    <row r="3326" spans="6:6" customFormat="1" ht="20.5" customHeight="1" x14ac:dyDescent="0.35">
      <c r="F3326" s="17"/>
    </row>
    <row r="3327" spans="6:6" customFormat="1" ht="20.5" customHeight="1" x14ac:dyDescent="0.35">
      <c r="F3327" s="17"/>
    </row>
    <row r="3328" spans="6:6" customFormat="1" ht="20.5" customHeight="1" x14ac:dyDescent="0.35">
      <c r="F3328" s="17"/>
    </row>
    <row r="3329" spans="6:6" customFormat="1" ht="20.5" customHeight="1" x14ac:dyDescent="0.35">
      <c r="F3329" s="17"/>
    </row>
    <row r="3330" spans="6:6" customFormat="1" ht="20.5" customHeight="1" x14ac:dyDescent="0.35">
      <c r="F3330" s="17"/>
    </row>
    <row r="3331" spans="6:6" customFormat="1" ht="20.5" customHeight="1" x14ac:dyDescent="0.35">
      <c r="F3331" s="17"/>
    </row>
    <row r="3332" spans="6:6" customFormat="1" ht="20.5" customHeight="1" x14ac:dyDescent="0.35">
      <c r="F3332" s="17"/>
    </row>
    <row r="3333" spans="6:6" customFormat="1" ht="20.5" customHeight="1" x14ac:dyDescent="0.35">
      <c r="F3333" s="17"/>
    </row>
    <row r="3334" spans="6:6" customFormat="1" ht="20.5" customHeight="1" x14ac:dyDescent="0.35">
      <c r="F3334" s="17"/>
    </row>
    <row r="3335" spans="6:6" customFormat="1" ht="20.5" customHeight="1" x14ac:dyDescent="0.35">
      <c r="F3335" s="17"/>
    </row>
    <row r="3336" spans="6:6" customFormat="1" ht="20.5" customHeight="1" x14ac:dyDescent="0.35">
      <c r="F3336" s="17"/>
    </row>
    <row r="3337" spans="6:6" customFormat="1" ht="20.5" customHeight="1" x14ac:dyDescent="0.35">
      <c r="F3337" s="17"/>
    </row>
    <row r="3338" spans="6:6" customFormat="1" ht="20.5" customHeight="1" x14ac:dyDescent="0.35">
      <c r="F3338" s="17"/>
    </row>
    <row r="3339" spans="6:6" customFormat="1" ht="20.5" customHeight="1" x14ac:dyDescent="0.35">
      <c r="F3339" s="17"/>
    </row>
    <row r="3340" spans="6:6" customFormat="1" ht="20.5" customHeight="1" x14ac:dyDescent="0.35">
      <c r="F3340" s="17"/>
    </row>
    <row r="3341" spans="6:6" customFormat="1" ht="20.5" customHeight="1" x14ac:dyDescent="0.35">
      <c r="F3341" s="17"/>
    </row>
    <row r="3342" spans="6:6" customFormat="1" ht="20.5" customHeight="1" x14ac:dyDescent="0.35">
      <c r="F3342" s="17"/>
    </row>
    <row r="3343" spans="6:6" customFormat="1" ht="20.5" customHeight="1" x14ac:dyDescent="0.35">
      <c r="F3343" s="17"/>
    </row>
    <row r="3344" spans="6:6" customFormat="1" ht="20.5" customHeight="1" x14ac:dyDescent="0.35">
      <c r="F3344" s="17"/>
    </row>
    <row r="3345" spans="6:6" customFormat="1" ht="20.5" customHeight="1" x14ac:dyDescent="0.35">
      <c r="F3345" s="17"/>
    </row>
    <row r="3346" spans="6:6" customFormat="1" ht="20.5" customHeight="1" x14ac:dyDescent="0.35">
      <c r="F3346" s="17"/>
    </row>
    <row r="3347" spans="6:6" customFormat="1" ht="20.5" customHeight="1" x14ac:dyDescent="0.35">
      <c r="F3347" s="17"/>
    </row>
    <row r="3348" spans="6:6" customFormat="1" ht="20.5" customHeight="1" x14ac:dyDescent="0.35">
      <c r="F3348" s="17"/>
    </row>
    <row r="3349" spans="6:6" customFormat="1" ht="20.5" customHeight="1" x14ac:dyDescent="0.35">
      <c r="F3349" s="17"/>
    </row>
    <row r="3350" spans="6:6" customFormat="1" ht="20.5" customHeight="1" x14ac:dyDescent="0.35">
      <c r="F3350" s="17"/>
    </row>
    <row r="3351" spans="6:6" customFormat="1" ht="20.5" customHeight="1" x14ac:dyDescent="0.35">
      <c r="F3351" s="17"/>
    </row>
    <row r="3352" spans="6:6" customFormat="1" ht="20.5" customHeight="1" x14ac:dyDescent="0.35">
      <c r="F3352" s="17"/>
    </row>
    <row r="3353" spans="6:6" customFormat="1" ht="20.5" customHeight="1" x14ac:dyDescent="0.35">
      <c r="F3353" s="17"/>
    </row>
    <row r="3354" spans="6:6" customFormat="1" ht="20.5" customHeight="1" x14ac:dyDescent="0.35">
      <c r="F3354" s="17"/>
    </row>
    <row r="3355" spans="6:6" customFormat="1" ht="20.5" customHeight="1" x14ac:dyDescent="0.35">
      <c r="F3355" s="17"/>
    </row>
    <row r="3356" spans="6:6" customFormat="1" ht="20.5" customHeight="1" x14ac:dyDescent="0.35">
      <c r="F3356" s="17"/>
    </row>
    <row r="3357" spans="6:6" customFormat="1" ht="20.5" customHeight="1" x14ac:dyDescent="0.35">
      <c r="F3357" s="17"/>
    </row>
    <row r="3358" spans="6:6" customFormat="1" ht="20.5" customHeight="1" x14ac:dyDescent="0.35">
      <c r="F3358" s="17"/>
    </row>
    <row r="3359" spans="6:6" customFormat="1" ht="20.5" customHeight="1" x14ac:dyDescent="0.35">
      <c r="F3359" s="17"/>
    </row>
    <row r="3360" spans="6:6" customFormat="1" ht="20.5" customHeight="1" x14ac:dyDescent="0.35">
      <c r="F3360" s="17"/>
    </row>
    <row r="3361" spans="6:6" customFormat="1" ht="20.5" customHeight="1" x14ac:dyDescent="0.35">
      <c r="F3361" s="17"/>
    </row>
    <row r="3362" spans="6:6" customFormat="1" ht="20.5" customHeight="1" x14ac:dyDescent="0.35">
      <c r="F3362" s="17"/>
    </row>
    <row r="3363" spans="6:6" customFormat="1" ht="20.5" customHeight="1" x14ac:dyDescent="0.35">
      <c r="F3363" s="17"/>
    </row>
    <row r="3364" spans="6:6" customFormat="1" ht="20.5" customHeight="1" x14ac:dyDescent="0.35">
      <c r="F3364" s="17"/>
    </row>
    <row r="3365" spans="6:6" customFormat="1" ht="20.5" customHeight="1" x14ac:dyDescent="0.35">
      <c r="F3365" s="17"/>
    </row>
    <row r="3366" spans="6:6" customFormat="1" ht="20.5" customHeight="1" x14ac:dyDescent="0.35">
      <c r="F3366" s="17"/>
    </row>
    <row r="3367" spans="6:6" customFormat="1" ht="20.5" customHeight="1" x14ac:dyDescent="0.35">
      <c r="F3367" s="17"/>
    </row>
    <row r="3368" spans="6:6" customFormat="1" ht="20.5" customHeight="1" x14ac:dyDescent="0.35">
      <c r="F3368" s="17"/>
    </row>
    <row r="3369" spans="6:6" customFormat="1" ht="20.5" customHeight="1" x14ac:dyDescent="0.35">
      <c r="F3369" s="17"/>
    </row>
    <row r="3370" spans="6:6" customFormat="1" ht="20.5" customHeight="1" x14ac:dyDescent="0.35">
      <c r="F3370" s="17"/>
    </row>
    <row r="3371" spans="6:6" customFormat="1" ht="20.5" customHeight="1" x14ac:dyDescent="0.35">
      <c r="F3371" s="17"/>
    </row>
    <row r="3372" spans="6:6" customFormat="1" ht="20.5" customHeight="1" x14ac:dyDescent="0.35">
      <c r="F3372" s="17"/>
    </row>
    <row r="3373" spans="6:6" customFormat="1" ht="20.5" customHeight="1" x14ac:dyDescent="0.35">
      <c r="F3373" s="17"/>
    </row>
    <row r="3374" spans="6:6" customFormat="1" ht="20.5" customHeight="1" x14ac:dyDescent="0.35">
      <c r="F3374" s="17"/>
    </row>
    <row r="3375" spans="6:6" customFormat="1" ht="20.5" customHeight="1" x14ac:dyDescent="0.35">
      <c r="F3375" s="17"/>
    </row>
    <row r="3376" spans="6:6" customFormat="1" ht="20.5" customHeight="1" x14ac:dyDescent="0.35">
      <c r="F3376" s="17"/>
    </row>
    <row r="3377" spans="6:6" customFormat="1" ht="20.5" customHeight="1" x14ac:dyDescent="0.35">
      <c r="F3377" s="17"/>
    </row>
    <row r="3378" spans="6:6" customFormat="1" ht="20.5" customHeight="1" x14ac:dyDescent="0.35">
      <c r="F3378" s="17"/>
    </row>
    <row r="3379" spans="6:6" customFormat="1" ht="20.5" customHeight="1" x14ac:dyDescent="0.35">
      <c r="F3379" s="17"/>
    </row>
    <row r="3380" spans="6:6" customFormat="1" ht="20.5" customHeight="1" x14ac:dyDescent="0.35">
      <c r="F3380" s="17"/>
    </row>
    <row r="3381" spans="6:6" customFormat="1" ht="20.5" customHeight="1" x14ac:dyDescent="0.35">
      <c r="F3381" s="17"/>
    </row>
    <row r="3382" spans="6:6" customFormat="1" ht="20.5" customHeight="1" x14ac:dyDescent="0.35">
      <c r="F3382" s="17"/>
    </row>
    <row r="3383" spans="6:6" customFormat="1" ht="20.5" customHeight="1" x14ac:dyDescent="0.35">
      <c r="F3383" s="17"/>
    </row>
    <row r="3384" spans="6:6" customFormat="1" ht="20.5" customHeight="1" x14ac:dyDescent="0.35">
      <c r="F3384" s="17"/>
    </row>
    <row r="3385" spans="6:6" customFormat="1" ht="20.5" customHeight="1" x14ac:dyDescent="0.35">
      <c r="F3385" s="17"/>
    </row>
    <row r="3386" spans="6:6" customFormat="1" ht="20.5" customHeight="1" x14ac:dyDescent="0.35">
      <c r="F3386" s="17"/>
    </row>
    <row r="3387" spans="6:6" customFormat="1" ht="20.5" customHeight="1" x14ac:dyDescent="0.35">
      <c r="F3387" s="17"/>
    </row>
    <row r="3388" spans="6:6" customFormat="1" ht="20.5" customHeight="1" x14ac:dyDescent="0.35">
      <c r="F3388" s="17"/>
    </row>
    <row r="3389" spans="6:6" customFormat="1" ht="20.5" customHeight="1" x14ac:dyDescent="0.35">
      <c r="F3389" s="17"/>
    </row>
    <row r="3390" spans="6:6" customFormat="1" ht="20.5" customHeight="1" x14ac:dyDescent="0.35">
      <c r="F3390" s="17"/>
    </row>
    <row r="3391" spans="6:6" customFormat="1" ht="20.5" customHeight="1" x14ac:dyDescent="0.35">
      <c r="F3391" s="17"/>
    </row>
    <row r="3392" spans="6:6" customFormat="1" ht="20.5" customHeight="1" x14ac:dyDescent="0.35">
      <c r="F3392" s="17"/>
    </row>
    <row r="3393" spans="6:6" customFormat="1" ht="20.5" customHeight="1" x14ac:dyDescent="0.35">
      <c r="F3393" s="17"/>
    </row>
    <row r="3394" spans="6:6" customFormat="1" ht="20.5" customHeight="1" x14ac:dyDescent="0.35">
      <c r="F3394" s="17"/>
    </row>
    <row r="3395" spans="6:6" customFormat="1" ht="20.5" customHeight="1" x14ac:dyDescent="0.35">
      <c r="F3395" s="17"/>
    </row>
    <row r="3396" spans="6:6" customFormat="1" ht="20.5" customHeight="1" x14ac:dyDescent="0.35">
      <c r="F3396" s="17"/>
    </row>
    <row r="3397" spans="6:6" customFormat="1" ht="20.5" customHeight="1" x14ac:dyDescent="0.35">
      <c r="F3397" s="17"/>
    </row>
    <row r="3398" spans="6:6" customFormat="1" ht="20.5" customHeight="1" x14ac:dyDescent="0.35">
      <c r="F3398" s="17"/>
    </row>
    <row r="3399" spans="6:6" customFormat="1" ht="20.5" customHeight="1" x14ac:dyDescent="0.35">
      <c r="F3399" s="17"/>
    </row>
    <row r="3400" spans="6:6" customFormat="1" ht="20.5" customHeight="1" x14ac:dyDescent="0.35">
      <c r="F3400" s="17"/>
    </row>
    <row r="3401" spans="6:6" customFormat="1" ht="20.5" customHeight="1" x14ac:dyDescent="0.35">
      <c r="F3401" s="17"/>
    </row>
    <row r="3402" spans="6:6" customFormat="1" ht="20.5" customHeight="1" x14ac:dyDescent="0.35">
      <c r="F3402" s="17"/>
    </row>
    <row r="3403" spans="6:6" customFormat="1" ht="20.5" customHeight="1" x14ac:dyDescent="0.35">
      <c r="F3403" s="17"/>
    </row>
    <row r="3404" spans="6:6" customFormat="1" ht="20.5" customHeight="1" x14ac:dyDescent="0.35">
      <c r="F3404" s="17"/>
    </row>
    <row r="3405" spans="6:6" customFormat="1" ht="20.5" customHeight="1" x14ac:dyDescent="0.35">
      <c r="F3405" s="17"/>
    </row>
    <row r="3406" spans="6:6" customFormat="1" ht="20.5" customHeight="1" x14ac:dyDescent="0.35">
      <c r="F3406" s="17"/>
    </row>
    <row r="3407" spans="6:6" customFormat="1" ht="20.5" customHeight="1" x14ac:dyDescent="0.35">
      <c r="F3407" s="17"/>
    </row>
    <row r="3408" spans="6:6" customFormat="1" ht="20.5" customHeight="1" x14ac:dyDescent="0.35">
      <c r="F3408" s="17"/>
    </row>
    <row r="3409" spans="6:6" customFormat="1" ht="20.5" customHeight="1" x14ac:dyDescent="0.35">
      <c r="F3409" s="17"/>
    </row>
    <row r="3410" spans="6:6" customFormat="1" ht="20.5" customHeight="1" x14ac:dyDescent="0.35">
      <c r="F3410" s="17"/>
    </row>
    <row r="3411" spans="6:6" customFormat="1" ht="20.5" customHeight="1" x14ac:dyDescent="0.35">
      <c r="F3411" s="17"/>
    </row>
    <row r="3412" spans="6:6" customFormat="1" ht="20.5" customHeight="1" x14ac:dyDescent="0.35">
      <c r="F3412" s="17"/>
    </row>
    <row r="3413" spans="6:6" customFormat="1" ht="20.5" customHeight="1" x14ac:dyDescent="0.35">
      <c r="F3413" s="17"/>
    </row>
    <row r="3414" spans="6:6" customFormat="1" ht="20.5" customHeight="1" x14ac:dyDescent="0.35">
      <c r="F3414" s="17"/>
    </row>
    <row r="3415" spans="6:6" customFormat="1" ht="20.5" customHeight="1" x14ac:dyDescent="0.35">
      <c r="F3415" s="17"/>
    </row>
    <row r="3416" spans="6:6" customFormat="1" ht="20.5" customHeight="1" x14ac:dyDescent="0.35">
      <c r="F3416" s="17"/>
    </row>
    <row r="3417" spans="6:6" customFormat="1" ht="20.5" customHeight="1" x14ac:dyDescent="0.35">
      <c r="F3417" s="17"/>
    </row>
    <row r="3418" spans="6:6" customFormat="1" ht="20.5" customHeight="1" x14ac:dyDescent="0.35">
      <c r="F3418" s="17"/>
    </row>
    <row r="3419" spans="6:6" customFormat="1" ht="20.5" customHeight="1" x14ac:dyDescent="0.35">
      <c r="F3419" s="17"/>
    </row>
    <row r="3420" spans="6:6" customFormat="1" ht="20.5" customHeight="1" x14ac:dyDescent="0.35">
      <c r="F3420" s="17"/>
    </row>
    <row r="3421" spans="6:6" customFormat="1" ht="20.5" customHeight="1" x14ac:dyDescent="0.35">
      <c r="F3421" s="17"/>
    </row>
    <row r="3422" spans="6:6" customFormat="1" ht="20.5" customHeight="1" x14ac:dyDescent="0.35">
      <c r="F3422" s="17"/>
    </row>
    <row r="3423" spans="6:6" customFormat="1" ht="20.5" customHeight="1" x14ac:dyDescent="0.35">
      <c r="F3423" s="17"/>
    </row>
    <row r="3424" spans="6:6" customFormat="1" ht="20.5" customHeight="1" x14ac:dyDescent="0.35">
      <c r="F3424" s="17"/>
    </row>
    <row r="3425" spans="6:6" customFormat="1" ht="20.5" customHeight="1" x14ac:dyDescent="0.35">
      <c r="F3425" s="17"/>
    </row>
    <row r="3426" spans="6:6" customFormat="1" ht="20.5" customHeight="1" x14ac:dyDescent="0.35">
      <c r="F3426" s="17"/>
    </row>
    <row r="3427" spans="6:6" customFormat="1" ht="20.5" customHeight="1" x14ac:dyDescent="0.35">
      <c r="F3427" s="17"/>
    </row>
    <row r="3428" spans="6:6" customFormat="1" ht="20.5" customHeight="1" x14ac:dyDescent="0.35">
      <c r="F3428" s="17"/>
    </row>
    <row r="3429" spans="6:6" customFormat="1" ht="20.5" customHeight="1" x14ac:dyDescent="0.35">
      <c r="F3429" s="17"/>
    </row>
    <row r="3430" spans="6:6" customFormat="1" ht="20.5" customHeight="1" x14ac:dyDescent="0.35">
      <c r="F3430" s="17"/>
    </row>
    <row r="3431" spans="6:6" customFormat="1" ht="20.5" customHeight="1" x14ac:dyDescent="0.35">
      <c r="F3431" s="17"/>
    </row>
    <row r="3432" spans="6:6" customFormat="1" ht="20.5" customHeight="1" x14ac:dyDescent="0.35">
      <c r="F3432" s="17"/>
    </row>
    <row r="3433" spans="6:6" customFormat="1" ht="20.5" customHeight="1" x14ac:dyDescent="0.35">
      <c r="F3433" s="17"/>
    </row>
    <row r="3434" spans="6:6" customFormat="1" ht="20.5" customHeight="1" x14ac:dyDescent="0.35">
      <c r="F3434" s="17"/>
    </row>
    <row r="3435" spans="6:6" customFormat="1" ht="20.5" customHeight="1" x14ac:dyDescent="0.35">
      <c r="F3435" s="17"/>
    </row>
    <row r="3436" spans="6:6" customFormat="1" ht="20.5" customHeight="1" x14ac:dyDescent="0.35">
      <c r="F3436" s="17"/>
    </row>
    <row r="3437" spans="6:6" customFormat="1" ht="20.5" customHeight="1" x14ac:dyDescent="0.35">
      <c r="F3437" s="17"/>
    </row>
    <row r="3438" spans="6:6" customFormat="1" ht="20.5" customHeight="1" x14ac:dyDescent="0.35">
      <c r="F3438" s="17"/>
    </row>
    <row r="3439" spans="6:6" customFormat="1" ht="20.5" customHeight="1" x14ac:dyDescent="0.35">
      <c r="F3439" s="17"/>
    </row>
    <row r="3440" spans="6:6" customFormat="1" ht="20.5" customHeight="1" x14ac:dyDescent="0.35">
      <c r="F3440" s="17"/>
    </row>
    <row r="3441" spans="6:6" customFormat="1" ht="20.5" customHeight="1" x14ac:dyDescent="0.35">
      <c r="F3441" s="17"/>
    </row>
    <row r="3442" spans="6:6" customFormat="1" ht="20.5" customHeight="1" x14ac:dyDescent="0.35">
      <c r="F3442" s="17"/>
    </row>
    <row r="3443" spans="6:6" customFormat="1" ht="20.5" customHeight="1" x14ac:dyDescent="0.35">
      <c r="F3443" s="17"/>
    </row>
    <row r="3444" spans="6:6" customFormat="1" ht="20.5" customHeight="1" x14ac:dyDescent="0.35">
      <c r="F3444" s="17"/>
    </row>
    <row r="3445" spans="6:6" customFormat="1" ht="20.5" customHeight="1" x14ac:dyDescent="0.35">
      <c r="F3445" s="17"/>
    </row>
    <row r="3446" spans="6:6" customFormat="1" ht="20.5" customHeight="1" x14ac:dyDescent="0.35">
      <c r="F3446" s="17"/>
    </row>
    <row r="3447" spans="6:6" customFormat="1" ht="20.5" customHeight="1" x14ac:dyDescent="0.35">
      <c r="F3447" s="17"/>
    </row>
    <row r="3448" spans="6:6" customFormat="1" ht="20.5" customHeight="1" x14ac:dyDescent="0.35">
      <c r="F3448" s="17"/>
    </row>
    <row r="3449" spans="6:6" customFormat="1" ht="20.5" customHeight="1" x14ac:dyDescent="0.35">
      <c r="F3449" s="17"/>
    </row>
    <row r="3450" spans="6:6" customFormat="1" ht="20.5" customHeight="1" x14ac:dyDescent="0.35">
      <c r="F3450" s="17"/>
    </row>
    <row r="3451" spans="6:6" customFormat="1" ht="20.5" customHeight="1" x14ac:dyDescent="0.35">
      <c r="F3451" s="17"/>
    </row>
    <row r="3452" spans="6:6" customFormat="1" ht="20.5" customHeight="1" x14ac:dyDescent="0.35">
      <c r="F3452" s="17"/>
    </row>
    <row r="3453" spans="6:6" customFormat="1" ht="20.5" customHeight="1" x14ac:dyDescent="0.35">
      <c r="F3453" s="17"/>
    </row>
    <row r="3454" spans="6:6" customFormat="1" ht="20.5" customHeight="1" x14ac:dyDescent="0.35">
      <c r="F3454" s="17"/>
    </row>
    <row r="3455" spans="6:6" customFormat="1" ht="20.5" customHeight="1" x14ac:dyDescent="0.35">
      <c r="F3455" s="17"/>
    </row>
    <row r="3456" spans="6:6" customFormat="1" ht="20.5" customHeight="1" x14ac:dyDescent="0.35">
      <c r="F3456" s="17"/>
    </row>
    <row r="3457" spans="6:6" customFormat="1" ht="20.5" customHeight="1" x14ac:dyDescent="0.35">
      <c r="F3457" s="17"/>
    </row>
    <row r="3458" spans="6:6" customFormat="1" ht="20.5" customHeight="1" x14ac:dyDescent="0.35">
      <c r="F3458" s="17"/>
    </row>
    <row r="3459" spans="6:6" customFormat="1" ht="20.5" customHeight="1" x14ac:dyDescent="0.35">
      <c r="F3459" s="17"/>
    </row>
    <row r="3460" spans="6:6" customFormat="1" ht="20.5" customHeight="1" x14ac:dyDescent="0.35">
      <c r="F3460" s="17"/>
    </row>
    <row r="3461" spans="6:6" customFormat="1" ht="20.5" customHeight="1" x14ac:dyDescent="0.35">
      <c r="F3461" s="17"/>
    </row>
    <row r="3462" spans="6:6" customFormat="1" ht="20.5" customHeight="1" x14ac:dyDescent="0.35">
      <c r="F3462" s="17"/>
    </row>
    <row r="3463" spans="6:6" customFormat="1" ht="20.5" customHeight="1" x14ac:dyDescent="0.35">
      <c r="F3463" s="17"/>
    </row>
    <row r="3464" spans="6:6" customFormat="1" ht="20.5" customHeight="1" x14ac:dyDescent="0.35">
      <c r="F3464" s="17"/>
    </row>
    <row r="3465" spans="6:6" customFormat="1" ht="20.5" customHeight="1" x14ac:dyDescent="0.35">
      <c r="F3465" s="17"/>
    </row>
    <row r="3466" spans="6:6" customFormat="1" ht="20.5" customHeight="1" x14ac:dyDescent="0.35">
      <c r="F3466" s="17"/>
    </row>
    <row r="3467" spans="6:6" customFormat="1" ht="20.5" customHeight="1" x14ac:dyDescent="0.35">
      <c r="F3467" s="17"/>
    </row>
    <row r="3468" spans="6:6" customFormat="1" ht="20.5" customHeight="1" x14ac:dyDescent="0.35">
      <c r="F3468" s="17"/>
    </row>
    <row r="3469" spans="6:6" customFormat="1" ht="20.5" customHeight="1" x14ac:dyDescent="0.35">
      <c r="F3469" s="17"/>
    </row>
    <row r="3470" spans="6:6" customFormat="1" ht="20.5" customHeight="1" x14ac:dyDescent="0.35">
      <c r="F3470" s="17"/>
    </row>
    <row r="3471" spans="6:6" customFormat="1" ht="20.5" customHeight="1" x14ac:dyDescent="0.35">
      <c r="F3471" s="17"/>
    </row>
    <row r="3472" spans="6:6" customFormat="1" ht="20.5" customHeight="1" x14ac:dyDescent="0.35">
      <c r="F3472" s="17"/>
    </row>
    <row r="3473" spans="6:6" customFormat="1" ht="20.5" customHeight="1" x14ac:dyDescent="0.35">
      <c r="F3473" s="17"/>
    </row>
    <row r="3474" spans="6:6" customFormat="1" ht="20.5" customHeight="1" x14ac:dyDescent="0.35">
      <c r="F3474" s="17"/>
    </row>
    <row r="3475" spans="6:6" customFormat="1" ht="20.5" customHeight="1" x14ac:dyDescent="0.35">
      <c r="F3475" s="17"/>
    </row>
    <row r="3476" spans="6:6" customFormat="1" ht="20.5" customHeight="1" x14ac:dyDescent="0.35">
      <c r="F3476" s="17"/>
    </row>
    <row r="3477" spans="6:6" customFormat="1" ht="20.5" customHeight="1" x14ac:dyDescent="0.35">
      <c r="F3477" s="17"/>
    </row>
    <row r="3478" spans="6:6" customFormat="1" ht="20.5" customHeight="1" x14ac:dyDescent="0.35">
      <c r="F3478" s="17"/>
    </row>
    <row r="3479" spans="6:6" customFormat="1" ht="20.5" customHeight="1" x14ac:dyDescent="0.35">
      <c r="F3479" s="17"/>
    </row>
    <row r="3480" spans="6:6" customFormat="1" ht="20.5" customHeight="1" x14ac:dyDescent="0.35">
      <c r="F3480" s="17"/>
    </row>
    <row r="3481" spans="6:6" customFormat="1" ht="20.5" customHeight="1" x14ac:dyDescent="0.35">
      <c r="F3481" s="17"/>
    </row>
    <row r="3482" spans="6:6" customFormat="1" ht="20.5" customHeight="1" x14ac:dyDescent="0.35">
      <c r="F3482" s="17"/>
    </row>
    <row r="3483" spans="6:6" customFormat="1" ht="20.5" customHeight="1" x14ac:dyDescent="0.35">
      <c r="F3483" s="17"/>
    </row>
    <row r="3484" spans="6:6" customFormat="1" ht="20.5" customHeight="1" x14ac:dyDescent="0.35">
      <c r="F3484" s="17"/>
    </row>
    <row r="3485" spans="6:6" customFormat="1" ht="20.5" customHeight="1" x14ac:dyDescent="0.35">
      <c r="F3485" s="17"/>
    </row>
    <row r="3486" spans="6:6" customFormat="1" ht="20.5" customHeight="1" x14ac:dyDescent="0.35">
      <c r="F3486" s="17"/>
    </row>
    <row r="3487" spans="6:6" customFormat="1" ht="20.5" customHeight="1" x14ac:dyDescent="0.35">
      <c r="F3487" s="17"/>
    </row>
    <row r="3488" spans="6:6" customFormat="1" ht="20.5" customHeight="1" x14ac:dyDescent="0.35">
      <c r="F3488" s="17"/>
    </row>
    <row r="3489" spans="6:6" customFormat="1" ht="20.5" customHeight="1" x14ac:dyDescent="0.35">
      <c r="F3489" s="17"/>
    </row>
    <row r="3490" spans="6:6" customFormat="1" ht="20.5" customHeight="1" x14ac:dyDescent="0.35">
      <c r="F3490" s="17"/>
    </row>
    <row r="3491" spans="6:6" customFormat="1" ht="20.5" customHeight="1" x14ac:dyDescent="0.35">
      <c r="F3491" s="17"/>
    </row>
    <row r="3492" spans="6:6" customFormat="1" ht="20.5" customHeight="1" x14ac:dyDescent="0.35">
      <c r="F3492" s="17"/>
    </row>
    <row r="3493" spans="6:6" customFormat="1" ht="20.5" customHeight="1" x14ac:dyDescent="0.35">
      <c r="F3493" s="17"/>
    </row>
    <row r="3494" spans="6:6" customFormat="1" ht="20.5" customHeight="1" x14ac:dyDescent="0.35">
      <c r="F3494" s="17"/>
    </row>
    <row r="3495" spans="6:6" customFormat="1" ht="20.5" customHeight="1" x14ac:dyDescent="0.35">
      <c r="F3495" s="17"/>
    </row>
    <row r="3496" spans="6:6" customFormat="1" ht="20.5" customHeight="1" x14ac:dyDescent="0.35">
      <c r="F3496" s="17"/>
    </row>
    <row r="3497" spans="6:6" customFormat="1" ht="20.5" customHeight="1" x14ac:dyDescent="0.35">
      <c r="F3497" s="17"/>
    </row>
    <row r="3498" spans="6:6" customFormat="1" ht="20.5" customHeight="1" x14ac:dyDescent="0.35">
      <c r="F3498" s="17"/>
    </row>
    <row r="3499" spans="6:6" customFormat="1" ht="20.5" customHeight="1" x14ac:dyDescent="0.35">
      <c r="F3499" s="17"/>
    </row>
    <row r="3500" spans="6:6" customFormat="1" ht="20.5" customHeight="1" x14ac:dyDescent="0.35">
      <c r="F3500" s="17"/>
    </row>
    <row r="3501" spans="6:6" customFormat="1" ht="20.5" customHeight="1" x14ac:dyDescent="0.35">
      <c r="F3501" s="17"/>
    </row>
    <row r="3502" spans="6:6" customFormat="1" ht="20.5" customHeight="1" x14ac:dyDescent="0.35">
      <c r="F3502" s="17"/>
    </row>
    <row r="3503" spans="6:6" customFormat="1" ht="20.5" customHeight="1" x14ac:dyDescent="0.35">
      <c r="F3503" s="17"/>
    </row>
    <row r="3504" spans="6:6" customFormat="1" ht="20.5" customHeight="1" x14ac:dyDescent="0.35">
      <c r="F3504" s="17"/>
    </row>
    <row r="3505" spans="6:6" customFormat="1" ht="20.5" customHeight="1" x14ac:dyDescent="0.35">
      <c r="F3505" s="17"/>
    </row>
    <row r="3506" spans="6:6" customFormat="1" ht="20.5" customHeight="1" x14ac:dyDescent="0.35">
      <c r="F3506" s="17"/>
    </row>
    <row r="3507" spans="6:6" customFormat="1" ht="20.5" customHeight="1" x14ac:dyDescent="0.35">
      <c r="F3507" s="17"/>
    </row>
    <row r="3508" spans="6:6" customFormat="1" ht="20.5" customHeight="1" x14ac:dyDescent="0.35">
      <c r="F3508" s="17"/>
    </row>
    <row r="3509" spans="6:6" customFormat="1" ht="20.5" customHeight="1" x14ac:dyDescent="0.35">
      <c r="F3509" s="17"/>
    </row>
    <row r="3510" spans="6:6" customFormat="1" ht="20.5" customHeight="1" x14ac:dyDescent="0.35">
      <c r="F3510" s="17"/>
    </row>
    <row r="3511" spans="6:6" customFormat="1" ht="20.5" customHeight="1" x14ac:dyDescent="0.35">
      <c r="F3511" s="17"/>
    </row>
    <row r="3512" spans="6:6" customFormat="1" ht="20.5" customHeight="1" x14ac:dyDescent="0.35">
      <c r="F3512" s="17"/>
    </row>
    <row r="3513" spans="6:6" customFormat="1" ht="20.5" customHeight="1" x14ac:dyDescent="0.35">
      <c r="F3513" s="17"/>
    </row>
    <row r="3514" spans="6:6" customFormat="1" ht="20.5" customHeight="1" x14ac:dyDescent="0.35">
      <c r="F3514" s="17"/>
    </row>
    <row r="3515" spans="6:6" customFormat="1" ht="20.5" customHeight="1" x14ac:dyDescent="0.35">
      <c r="F3515" s="17"/>
    </row>
    <row r="3516" spans="6:6" customFormat="1" ht="20.5" customHeight="1" x14ac:dyDescent="0.35">
      <c r="F3516" s="17"/>
    </row>
    <row r="3517" spans="6:6" customFormat="1" ht="20.5" customHeight="1" x14ac:dyDescent="0.35">
      <c r="F3517" s="17"/>
    </row>
    <row r="3518" spans="6:6" customFormat="1" ht="20.5" customHeight="1" x14ac:dyDescent="0.35">
      <c r="F3518" s="17"/>
    </row>
    <row r="3519" spans="6:6" customFormat="1" ht="20.5" customHeight="1" x14ac:dyDescent="0.35">
      <c r="F3519" s="17"/>
    </row>
    <row r="3520" spans="6:6" customFormat="1" ht="20.5" customHeight="1" x14ac:dyDescent="0.35">
      <c r="F3520" s="17"/>
    </row>
    <row r="3521" spans="6:6" customFormat="1" ht="20.5" customHeight="1" x14ac:dyDescent="0.35">
      <c r="F3521" s="17"/>
    </row>
    <row r="3522" spans="6:6" customFormat="1" ht="20.5" customHeight="1" x14ac:dyDescent="0.35">
      <c r="F3522" s="17"/>
    </row>
    <row r="3523" spans="6:6" customFormat="1" ht="20.5" customHeight="1" x14ac:dyDescent="0.35">
      <c r="F3523" s="17"/>
    </row>
    <row r="3524" spans="6:6" customFormat="1" ht="20.5" customHeight="1" x14ac:dyDescent="0.35">
      <c r="F3524" s="17"/>
    </row>
    <row r="3525" spans="6:6" customFormat="1" ht="20.5" customHeight="1" x14ac:dyDescent="0.35">
      <c r="F3525" s="17"/>
    </row>
    <row r="3526" spans="6:6" customFormat="1" ht="20.5" customHeight="1" x14ac:dyDescent="0.35">
      <c r="F3526" s="17"/>
    </row>
    <row r="3527" spans="6:6" customFormat="1" ht="20.5" customHeight="1" x14ac:dyDescent="0.35">
      <c r="F3527" s="17"/>
    </row>
    <row r="3528" spans="6:6" customFormat="1" ht="20.5" customHeight="1" x14ac:dyDescent="0.35">
      <c r="F3528" s="17"/>
    </row>
    <row r="3529" spans="6:6" customFormat="1" ht="20.5" customHeight="1" x14ac:dyDescent="0.35">
      <c r="F3529" s="17"/>
    </row>
    <row r="3530" spans="6:6" customFormat="1" ht="20.5" customHeight="1" x14ac:dyDescent="0.35">
      <c r="F3530" s="17"/>
    </row>
    <row r="3531" spans="6:6" customFormat="1" ht="20.5" customHeight="1" x14ac:dyDescent="0.35">
      <c r="F3531" s="17"/>
    </row>
    <row r="3532" spans="6:6" customFormat="1" ht="20.5" customHeight="1" x14ac:dyDescent="0.35">
      <c r="F3532" s="17"/>
    </row>
    <row r="3533" spans="6:6" customFormat="1" ht="20.5" customHeight="1" x14ac:dyDescent="0.35">
      <c r="F3533" s="17"/>
    </row>
    <row r="3534" spans="6:6" customFormat="1" ht="20.5" customHeight="1" x14ac:dyDescent="0.35">
      <c r="F3534" s="17"/>
    </row>
    <row r="3535" spans="6:6" customFormat="1" ht="20.5" customHeight="1" x14ac:dyDescent="0.35">
      <c r="F3535" s="17"/>
    </row>
    <row r="3536" spans="6:6" customFormat="1" ht="20.5" customHeight="1" x14ac:dyDescent="0.35">
      <c r="F3536" s="17"/>
    </row>
    <row r="3537" spans="6:6" customFormat="1" ht="20.5" customHeight="1" x14ac:dyDescent="0.35">
      <c r="F3537" s="17"/>
    </row>
    <row r="3538" spans="6:6" customFormat="1" ht="20.5" customHeight="1" x14ac:dyDescent="0.35">
      <c r="F3538" s="17"/>
    </row>
    <row r="3539" spans="6:6" customFormat="1" ht="20.5" customHeight="1" x14ac:dyDescent="0.35">
      <c r="F3539" s="17"/>
    </row>
    <row r="3540" spans="6:6" customFormat="1" ht="20.5" customHeight="1" x14ac:dyDescent="0.35">
      <c r="F3540" s="17"/>
    </row>
    <row r="3541" spans="6:6" customFormat="1" ht="20.5" customHeight="1" x14ac:dyDescent="0.35">
      <c r="F3541" s="17"/>
    </row>
    <row r="3542" spans="6:6" customFormat="1" ht="20.5" customHeight="1" x14ac:dyDescent="0.35">
      <c r="F3542" s="17"/>
    </row>
    <row r="3543" spans="6:6" customFormat="1" ht="20.5" customHeight="1" x14ac:dyDescent="0.35">
      <c r="F3543" s="17"/>
    </row>
    <row r="3544" spans="6:6" customFormat="1" ht="20.5" customHeight="1" x14ac:dyDescent="0.35">
      <c r="F3544" s="17"/>
    </row>
    <row r="3545" spans="6:6" customFormat="1" ht="20.5" customHeight="1" x14ac:dyDescent="0.35">
      <c r="F3545" s="17"/>
    </row>
    <row r="3546" spans="6:6" customFormat="1" ht="20.5" customHeight="1" x14ac:dyDescent="0.35">
      <c r="F3546" s="17"/>
    </row>
    <row r="3547" spans="6:6" customFormat="1" ht="20.5" customHeight="1" x14ac:dyDescent="0.35">
      <c r="F3547" s="17"/>
    </row>
    <row r="3548" spans="6:6" customFormat="1" ht="20.5" customHeight="1" x14ac:dyDescent="0.35">
      <c r="F3548" s="17"/>
    </row>
    <row r="3549" spans="6:6" customFormat="1" ht="20.5" customHeight="1" x14ac:dyDescent="0.35">
      <c r="F3549" s="17"/>
    </row>
    <row r="3550" spans="6:6" customFormat="1" ht="20.5" customHeight="1" x14ac:dyDescent="0.35">
      <c r="F3550" s="17"/>
    </row>
    <row r="3551" spans="6:6" customFormat="1" ht="20.5" customHeight="1" x14ac:dyDescent="0.35">
      <c r="F3551" s="17"/>
    </row>
    <row r="3552" spans="6:6" customFormat="1" ht="20.5" customHeight="1" x14ac:dyDescent="0.35">
      <c r="F3552" s="17"/>
    </row>
    <row r="3553" spans="6:6" customFormat="1" ht="20.5" customHeight="1" x14ac:dyDescent="0.35">
      <c r="F3553" s="17"/>
    </row>
    <row r="3554" spans="6:6" customFormat="1" ht="20.5" customHeight="1" x14ac:dyDescent="0.35">
      <c r="F3554" s="17"/>
    </row>
    <row r="3555" spans="6:6" customFormat="1" ht="20.5" customHeight="1" x14ac:dyDescent="0.35">
      <c r="F3555" s="17"/>
    </row>
    <row r="3556" spans="6:6" customFormat="1" ht="20.5" customHeight="1" x14ac:dyDescent="0.35">
      <c r="F3556" s="17"/>
    </row>
    <row r="3557" spans="6:6" customFormat="1" ht="20.5" customHeight="1" x14ac:dyDescent="0.35">
      <c r="F3557" s="17"/>
    </row>
    <row r="3558" spans="6:6" customFormat="1" ht="20.5" customHeight="1" x14ac:dyDescent="0.35">
      <c r="F3558" s="17"/>
    </row>
    <row r="3559" spans="6:6" customFormat="1" ht="20.5" customHeight="1" x14ac:dyDescent="0.35">
      <c r="F3559" s="17"/>
    </row>
    <row r="3560" spans="6:6" customFormat="1" ht="20.5" customHeight="1" x14ac:dyDescent="0.35">
      <c r="F3560" s="17"/>
    </row>
    <row r="3561" spans="6:6" customFormat="1" ht="20.5" customHeight="1" x14ac:dyDescent="0.35">
      <c r="F3561" s="17"/>
    </row>
    <row r="3562" spans="6:6" customFormat="1" ht="20.5" customHeight="1" x14ac:dyDescent="0.35">
      <c r="F3562" s="17"/>
    </row>
    <row r="3563" spans="6:6" customFormat="1" ht="20.5" customHeight="1" x14ac:dyDescent="0.35">
      <c r="F3563" s="17"/>
    </row>
    <row r="3564" spans="6:6" customFormat="1" ht="20.5" customHeight="1" x14ac:dyDescent="0.35">
      <c r="F3564" s="17"/>
    </row>
    <row r="3565" spans="6:6" customFormat="1" ht="20.5" customHeight="1" x14ac:dyDescent="0.35">
      <c r="F3565" s="17"/>
    </row>
    <row r="3566" spans="6:6" customFormat="1" ht="20.5" customHeight="1" x14ac:dyDescent="0.35">
      <c r="F3566" s="17"/>
    </row>
    <row r="3567" spans="6:6" customFormat="1" ht="20.5" customHeight="1" x14ac:dyDescent="0.35">
      <c r="F3567" s="17"/>
    </row>
    <row r="3568" spans="6:6" customFormat="1" ht="20.5" customHeight="1" x14ac:dyDescent="0.35">
      <c r="F3568" s="17"/>
    </row>
    <row r="3569" spans="6:6" customFormat="1" ht="20.5" customHeight="1" x14ac:dyDescent="0.35">
      <c r="F3569" s="17"/>
    </row>
    <row r="3570" spans="6:6" customFormat="1" ht="20.5" customHeight="1" x14ac:dyDescent="0.35">
      <c r="F3570" s="17"/>
    </row>
    <row r="3571" spans="6:6" customFormat="1" ht="20.5" customHeight="1" x14ac:dyDescent="0.35">
      <c r="F3571" s="17"/>
    </row>
    <row r="3572" spans="6:6" customFormat="1" ht="20.5" customHeight="1" x14ac:dyDescent="0.35">
      <c r="F3572" s="17"/>
    </row>
    <row r="3573" spans="6:6" customFormat="1" ht="20.5" customHeight="1" x14ac:dyDescent="0.35">
      <c r="F3573" s="17"/>
    </row>
    <row r="3574" spans="6:6" customFormat="1" ht="20.5" customHeight="1" x14ac:dyDescent="0.35">
      <c r="F3574" s="17"/>
    </row>
    <row r="3575" spans="6:6" customFormat="1" ht="20.5" customHeight="1" x14ac:dyDescent="0.35">
      <c r="F3575" s="17"/>
    </row>
    <row r="3576" spans="6:6" customFormat="1" ht="20.5" customHeight="1" x14ac:dyDescent="0.35">
      <c r="F3576" s="17"/>
    </row>
    <row r="3577" spans="6:6" customFormat="1" ht="20.5" customHeight="1" x14ac:dyDescent="0.35">
      <c r="F3577" s="17"/>
    </row>
    <row r="3578" spans="6:6" customFormat="1" ht="20.5" customHeight="1" x14ac:dyDescent="0.35">
      <c r="F3578" s="17"/>
    </row>
    <row r="3579" spans="6:6" customFormat="1" ht="20.5" customHeight="1" x14ac:dyDescent="0.35">
      <c r="F3579" s="17"/>
    </row>
    <row r="3580" spans="6:6" customFormat="1" ht="20.5" customHeight="1" x14ac:dyDescent="0.35">
      <c r="F3580" s="17"/>
    </row>
    <row r="3581" spans="6:6" customFormat="1" ht="20.5" customHeight="1" x14ac:dyDescent="0.35">
      <c r="F3581" s="17"/>
    </row>
    <row r="3582" spans="6:6" customFormat="1" ht="20.5" customHeight="1" x14ac:dyDescent="0.35">
      <c r="F3582" s="17"/>
    </row>
    <row r="3583" spans="6:6" customFormat="1" ht="20.5" customHeight="1" x14ac:dyDescent="0.35">
      <c r="F3583" s="17"/>
    </row>
    <row r="3584" spans="6:6" customFormat="1" ht="20.5" customHeight="1" x14ac:dyDescent="0.35">
      <c r="F3584" s="17"/>
    </row>
    <row r="3585" spans="6:6" customFormat="1" ht="20.5" customHeight="1" x14ac:dyDescent="0.35">
      <c r="F3585" s="17"/>
    </row>
    <row r="3586" spans="6:6" customFormat="1" ht="20.5" customHeight="1" x14ac:dyDescent="0.35">
      <c r="F3586" s="17"/>
    </row>
    <row r="3587" spans="6:6" customFormat="1" ht="20.5" customHeight="1" x14ac:dyDescent="0.35">
      <c r="F3587" s="17"/>
    </row>
    <row r="3588" spans="6:6" customFormat="1" ht="20.5" customHeight="1" x14ac:dyDescent="0.35">
      <c r="F3588" s="17"/>
    </row>
    <row r="3589" spans="6:6" customFormat="1" ht="20.5" customHeight="1" x14ac:dyDescent="0.35">
      <c r="F3589" s="17"/>
    </row>
    <row r="3590" spans="6:6" customFormat="1" ht="20.5" customHeight="1" x14ac:dyDescent="0.35">
      <c r="F3590" s="17"/>
    </row>
    <row r="3591" spans="6:6" customFormat="1" ht="20.5" customHeight="1" x14ac:dyDescent="0.35">
      <c r="F3591" s="17"/>
    </row>
    <row r="3592" spans="6:6" customFormat="1" ht="20.5" customHeight="1" x14ac:dyDescent="0.35">
      <c r="F3592" s="17"/>
    </row>
    <row r="3593" spans="6:6" customFormat="1" ht="20.5" customHeight="1" x14ac:dyDescent="0.35">
      <c r="F3593" s="17"/>
    </row>
    <row r="3594" spans="6:6" customFormat="1" ht="20.5" customHeight="1" x14ac:dyDescent="0.35">
      <c r="F3594" s="17"/>
    </row>
    <row r="3595" spans="6:6" customFormat="1" ht="20.5" customHeight="1" x14ac:dyDescent="0.35">
      <c r="F3595" s="17"/>
    </row>
    <row r="3596" spans="6:6" customFormat="1" ht="20.5" customHeight="1" x14ac:dyDescent="0.35">
      <c r="F3596" s="17"/>
    </row>
    <row r="3597" spans="6:6" customFormat="1" ht="20.5" customHeight="1" x14ac:dyDescent="0.35">
      <c r="F3597" s="17"/>
    </row>
    <row r="3598" spans="6:6" customFormat="1" ht="20.5" customHeight="1" x14ac:dyDescent="0.35">
      <c r="F3598" s="17"/>
    </row>
    <row r="3599" spans="6:6" customFormat="1" ht="20.5" customHeight="1" x14ac:dyDescent="0.35">
      <c r="F3599" s="17"/>
    </row>
    <row r="3600" spans="6:6" customFormat="1" ht="20.5" customHeight="1" x14ac:dyDescent="0.35">
      <c r="F3600" s="17"/>
    </row>
    <row r="3601" spans="6:6" customFormat="1" ht="20.5" customHeight="1" x14ac:dyDescent="0.35">
      <c r="F3601" s="17"/>
    </row>
    <row r="3602" spans="6:6" customFormat="1" ht="20.5" customHeight="1" x14ac:dyDescent="0.35">
      <c r="F3602" s="17"/>
    </row>
    <row r="3603" spans="6:6" customFormat="1" ht="20.5" customHeight="1" x14ac:dyDescent="0.35">
      <c r="F3603" s="17"/>
    </row>
    <row r="3604" spans="6:6" customFormat="1" ht="20.5" customHeight="1" x14ac:dyDescent="0.35">
      <c r="F3604" s="17"/>
    </row>
    <row r="3605" spans="6:6" customFormat="1" ht="20.5" customHeight="1" x14ac:dyDescent="0.35">
      <c r="F3605" s="17"/>
    </row>
    <row r="3606" spans="6:6" customFormat="1" ht="20.5" customHeight="1" x14ac:dyDescent="0.35">
      <c r="F3606" s="17"/>
    </row>
    <row r="3607" spans="6:6" customFormat="1" ht="20.5" customHeight="1" x14ac:dyDescent="0.35">
      <c r="F3607" s="17"/>
    </row>
    <row r="3608" spans="6:6" customFormat="1" ht="20.5" customHeight="1" x14ac:dyDescent="0.35">
      <c r="F3608" s="17"/>
    </row>
    <row r="3609" spans="6:6" customFormat="1" ht="20.5" customHeight="1" x14ac:dyDescent="0.35">
      <c r="F3609" s="17"/>
    </row>
    <row r="3610" spans="6:6" customFormat="1" ht="20.5" customHeight="1" x14ac:dyDescent="0.35">
      <c r="F3610" s="17"/>
    </row>
    <row r="3611" spans="6:6" customFormat="1" ht="20.5" customHeight="1" x14ac:dyDescent="0.35">
      <c r="F3611" s="17"/>
    </row>
    <row r="3612" spans="6:6" customFormat="1" ht="20.5" customHeight="1" x14ac:dyDescent="0.35">
      <c r="F3612" s="17"/>
    </row>
    <row r="3613" spans="6:6" customFormat="1" ht="20.5" customHeight="1" x14ac:dyDescent="0.35">
      <c r="F3613" s="17"/>
    </row>
    <row r="3614" spans="6:6" customFormat="1" ht="20.5" customHeight="1" x14ac:dyDescent="0.35">
      <c r="F3614" s="17"/>
    </row>
    <row r="3615" spans="6:6" customFormat="1" ht="20.5" customHeight="1" x14ac:dyDescent="0.35">
      <c r="F3615" s="17"/>
    </row>
    <row r="3616" spans="6:6" customFormat="1" ht="20.5" customHeight="1" x14ac:dyDescent="0.35">
      <c r="F3616" s="17"/>
    </row>
    <row r="3617" spans="6:6" customFormat="1" ht="20.5" customHeight="1" x14ac:dyDescent="0.35">
      <c r="F3617" s="17"/>
    </row>
    <row r="3618" spans="6:6" customFormat="1" ht="20.5" customHeight="1" x14ac:dyDescent="0.35">
      <c r="F3618" s="17"/>
    </row>
    <row r="3619" spans="6:6" customFormat="1" ht="20.5" customHeight="1" x14ac:dyDescent="0.35">
      <c r="F3619" s="17"/>
    </row>
    <row r="3620" spans="6:6" customFormat="1" ht="20.5" customHeight="1" x14ac:dyDescent="0.35">
      <c r="F3620" s="17"/>
    </row>
    <row r="3621" spans="6:6" customFormat="1" ht="20.5" customHeight="1" x14ac:dyDescent="0.35">
      <c r="F3621" s="17"/>
    </row>
    <row r="3622" spans="6:6" customFormat="1" ht="20.5" customHeight="1" x14ac:dyDescent="0.35">
      <c r="F3622" s="17"/>
    </row>
    <row r="3623" spans="6:6" customFormat="1" ht="20.5" customHeight="1" x14ac:dyDescent="0.35">
      <c r="F3623" s="17"/>
    </row>
    <row r="3624" spans="6:6" customFormat="1" ht="20.5" customHeight="1" x14ac:dyDescent="0.35">
      <c r="F3624" s="17"/>
    </row>
    <row r="3625" spans="6:6" customFormat="1" ht="20.5" customHeight="1" x14ac:dyDescent="0.35">
      <c r="F3625" s="17"/>
    </row>
    <row r="3626" spans="6:6" customFormat="1" ht="20.5" customHeight="1" x14ac:dyDescent="0.35">
      <c r="F3626" s="17"/>
    </row>
    <row r="3627" spans="6:6" customFormat="1" ht="20.5" customHeight="1" x14ac:dyDescent="0.35">
      <c r="F3627" s="17"/>
    </row>
    <row r="3628" spans="6:6" customFormat="1" ht="20.5" customHeight="1" x14ac:dyDescent="0.35">
      <c r="F3628" s="17"/>
    </row>
    <row r="3629" spans="6:6" customFormat="1" ht="20.5" customHeight="1" x14ac:dyDescent="0.35">
      <c r="F3629" s="17"/>
    </row>
    <row r="3630" spans="6:6" customFormat="1" ht="20.5" customHeight="1" x14ac:dyDescent="0.35">
      <c r="F3630" s="17"/>
    </row>
    <row r="3631" spans="6:6" customFormat="1" ht="20.5" customHeight="1" x14ac:dyDescent="0.35">
      <c r="F3631" s="17"/>
    </row>
    <row r="3632" spans="6:6" customFormat="1" ht="20.5" customHeight="1" x14ac:dyDescent="0.35">
      <c r="F3632" s="17"/>
    </row>
    <row r="3633" spans="6:6" customFormat="1" ht="20.5" customHeight="1" x14ac:dyDescent="0.35">
      <c r="F3633" s="17"/>
    </row>
    <row r="3634" spans="6:6" customFormat="1" ht="20.5" customHeight="1" x14ac:dyDescent="0.35">
      <c r="F3634" s="17"/>
    </row>
    <row r="3635" spans="6:6" customFormat="1" ht="20.5" customHeight="1" x14ac:dyDescent="0.35">
      <c r="F3635" s="17"/>
    </row>
    <row r="3636" spans="6:6" customFormat="1" ht="20.5" customHeight="1" x14ac:dyDescent="0.35">
      <c r="F3636" s="17"/>
    </row>
    <row r="3637" spans="6:6" customFormat="1" ht="20.5" customHeight="1" x14ac:dyDescent="0.35">
      <c r="F3637" s="17"/>
    </row>
    <row r="3638" spans="6:6" customFormat="1" ht="20.5" customHeight="1" x14ac:dyDescent="0.35">
      <c r="F3638" s="17"/>
    </row>
    <row r="3639" spans="6:6" customFormat="1" ht="20.5" customHeight="1" x14ac:dyDescent="0.35">
      <c r="F3639" s="17"/>
    </row>
    <row r="3640" spans="6:6" customFormat="1" ht="20.5" customHeight="1" x14ac:dyDescent="0.35">
      <c r="F3640" s="17"/>
    </row>
    <row r="3641" spans="6:6" customFormat="1" ht="20.5" customHeight="1" x14ac:dyDescent="0.35">
      <c r="F3641" s="17"/>
    </row>
    <row r="3642" spans="6:6" customFormat="1" ht="20.5" customHeight="1" x14ac:dyDescent="0.35">
      <c r="F3642" s="17"/>
    </row>
    <row r="3643" spans="6:6" customFormat="1" ht="20.5" customHeight="1" x14ac:dyDescent="0.35">
      <c r="F3643" s="17"/>
    </row>
    <row r="3644" spans="6:6" customFormat="1" ht="20.5" customHeight="1" x14ac:dyDescent="0.35">
      <c r="F3644" s="17"/>
    </row>
    <row r="3645" spans="6:6" customFormat="1" ht="20.5" customHeight="1" x14ac:dyDescent="0.35">
      <c r="F3645" s="17"/>
    </row>
    <row r="3646" spans="6:6" customFormat="1" ht="20.5" customHeight="1" x14ac:dyDescent="0.35">
      <c r="F3646" s="17"/>
    </row>
    <row r="3647" spans="6:6" customFormat="1" ht="20.5" customHeight="1" x14ac:dyDescent="0.35">
      <c r="F3647" s="17"/>
    </row>
    <row r="3648" spans="6:6" customFormat="1" ht="20.5" customHeight="1" x14ac:dyDescent="0.35">
      <c r="F3648" s="17"/>
    </row>
    <row r="3649" spans="6:6" customFormat="1" ht="20.5" customHeight="1" x14ac:dyDescent="0.35">
      <c r="F3649" s="17"/>
    </row>
    <row r="3650" spans="6:6" customFormat="1" ht="20.5" customHeight="1" x14ac:dyDescent="0.35">
      <c r="F3650" s="17"/>
    </row>
    <row r="3651" spans="6:6" customFormat="1" ht="20.5" customHeight="1" x14ac:dyDescent="0.35">
      <c r="F3651" s="17"/>
    </row>
    <row r="3652" spans="6:6" customFormat="1" ht="20.5" customHeight="1" x14ac:dyDescent="0.35">
      <c r="F3652" s="17"/>
    </row>
    <row r="3653" spans="6:6" customFormat="1" ht="20.5" customHeight="1" x14ac:dyDescent="0.35">
      <c r="F3653" s="17"/>
    </row>
    <row r="3654" spans="6:6" customFormat="1" ht="20.5" customHeight="1" x14ac:dyDescent="0.35">
      <c r="F3654" s="17"/>
    </row>
    <row r="3655" spans="6:6" customFormat="1" ht="20.5" customHeight="1" x14ac:dyDescent="0.35">
      <c r="F3655" s="17"/>
    </row>
    <row r="3656" spans="6:6" customFormat="1" ht="20.5" customHeight="1" x14ac:dyDescent="0.35">
      <c r="F3656" s="17"/>
    </row>
    <row r="3657" spans="6:6" customFormat="1" ht="20.5" customHeight="1" x14ac:dyDescent="0.35">
      <c r="F3657" s="17"/>
    </row>
    <row r="3658" spans="6:6" customFormat="1" ht="20.5" customHeight="1" x14ac:dyDescent="0.35">
      <c r="F3658" s="17"/>
    </row>
    <row r="3659" spans="6:6" customFormat="1" ht="20.5" customHeight="1" x14ac:dyDescent="0.35">
      <c r="F3659" s="17"/>
    </row>
    <row r="3660" spans="6:6" customFormat="1" ht="20.5" customHeight="1" x14ac:dyDescent="0.35">
      <c r="F3660" s="17"/>
    </row>
    <row r="3661" spans="6:6" customFormat="1" ht="20.5" customHeight="1" x14ac:dyDescent="0.35">
      <c r="F3661" s="17"/>
    </row>
    <row r="3662" spans="6:6" customFormat="1" ht="20.5" customHeight="1" x14ac:dyDescent="0.35">
      <c r="F3662" s="17"/>
    </row>
    <row r="3663" spans="6:6" customFormat="1" ht="20.5" customHeight="1" x14ac:dyDescent="0.35">
      <c r="F3663" s="17"/>
    </row>
    <row r="3664" spans="6:6" customFormat="1" ht="20.5" customHeight="1" x14ac:dyDescent="0.35">
      <c r="F3664" s="17"/>
    </row>
    <row r="3665" spans="6:6" customFormat="1" ht="20.5" customHeight="1" x14ac:dyDescent="0.35">
      <c r="F3665" s="17"/>
    </row>
    <row r="3666" spans="6:6" customFormat="1" ht="20.5" customHeight="1" x14ac:dyDescent="0.35">
      <c r="F3666" s="17"/>
    </row>
    <row r="3667" spans="6:6" customFormat="1" ht="20.5" customHeight="1" x14ac:dyDescent="0.35">
      <c r="F3667" s="17"/>
    </row>
    <row r="3668" spans="6:6" customFormat="1" ht="20.5" customHeight="1" x14ac:dyDescent="0.35">
      <c r="F3668" s="17"/>
    </row>
    <row r="3669" spans="6:6" customFormat="1" ht="20.5" customHeight="1" x14ac:dyDescent="0.35">
      <c r="F3669" s="17"/>
    </row>
    <row r="3670" spans="6:6" customFormat="1" ht="20.5" customHeight="1" x14ac:dyDescent="0.35">
      <c r="F3670" s="17"/>
    </row>
    <row r="3671" spans="6:6" customFormat="1" ht="20.5" customHeight="1" x14ac:dyDescent="0.35">
      <c r="F3671" s="17"/>
    </row>
    <row r="3672" spans="6:6" customFormat="1" ht="20.5" customHeight="1" x14ac:dyDescent="0.35">
      <c r="F3672" s="17"/>
    </row>
    <row r="3673" spans="6:6" customFormat="1" ht="20.5" customHeight="1" x14ac:dyDescent="0.35">
      <c r="F3673" s="17"/>
    </row>
    <row r="3674" spans="6:6" customFormat="1" ht="20.5" customHeight="1" x14ac:dyDescent="0.35">
      <c r="F3674" s="17"/>
    </row>
    <row r="3675" spans="6:6" customFormat="1" ht="20.5" customHeight="1" x14ac:dyDescent="0.35">
      <c r="F3675" s="17"/>
    </row>
    <row r="3676" spans="6:6" customFormat="1" ht="20.5" customHeight="1" x14ac:dyDescent="0.35">
      <c r="F3676" s="17"/>
    </row>
    <row r="3677" spans="6:6" customFormat="1" ht="20.5" customHeight="1" x14ac:dyDescent="0.35">
      <c r="F3677" s="17"/>
    </row>
    <row r="3678" spans="6:6" customFormat="1" ht="20.5" customHeight="1" x14ac:dyDescent="0.35">
      <c r="F3678" s="17"/>
    </row>
    <row r="3679" spans="6:6" customFormat="1" ht="20.5" customHeight="1" x14ac:dyDescent="0.35">
      <c r="F3679" s="17"/>
    </row>
    <row r="3680" spans="6:6" customFormat="1" ht="20.5" customHeight="1" x14ac:dyDescent="0.35">
      <c r="F3680" s="17"/>
    </row>
    <row r="3681" spans="6:6" customFormat="1" ht="20.5" customHeight="1" x14ac:dyDescent="0.35">
      <c r="F3681" s="17"/>
    </row>
    <row r="3682" spans="6:6" customFormat="1" ht="20.5" customHeight="1" x14ac:dyDescent="0.35">
      <c r="F3682" s="17"/>
    </row>
    <row r="3683" spans="6:6" customFormat="1" ht="20.5" customHeight="1" x14ac:dyDescent="0.35">
      <c r="F3683" s="17"/>
    </row>
    <row r="3684" spans="6:6" customFormat="1" ht="20.5" customHeight="1" x14ac:dyDescent="0.35">
      <c r="F3684" s="17"/>
    </row>
    <row r="3685" spans="6:6" customFormat="1" ht="20.5" customHeight="1" x14ac:dyDescent="0.35">
      <c r="F3685" s="17"/>
    </row>
    <row r="3686" spans="6:6" customFormat="1" ht="20.5" customHeight="1" x14ac:dyDescent="0.35">
      <c r="F3686" s="17"/>
    </row>
    <row r="3687" spans="6:6" customFormat="1" ht="20.5" customHeight="1" x14ac:dyDescent="0.35">
      <c r="F3687" s="17"/>
    </row>
    <row r="3688" spans="6:6" customFormat="1" ht="20.5" customHeight="1" x14ac:dyDescent="0.35">
      <c r="F3688" s="17"/>
    </row>
    <row r="3689" spans="6:6" customFormat="1" ht="20.5" customHeight="1" x14ac:dyDescent="0.35">
      <c r="F3689" s="17"/>
    </row>
    <row r="3690" spans="6:6" customFormat="1" ht="20.5" customHeight="1" x14ac:dyDescent="0.35">
      <c r="F3690" s="17"/>
    </row>
    <row r="3691" spans="6:6" customFormat="1" ht="20.5" customHeight="1" x14ac:dyDescent="0.35">
      <c r="F3691" s="17"/>
    </row>
    <row r="3692" spans="6:6" customFormat="1" ht="20.5" customHeight="1" x14ac:dyDescent="0.35">
      <c r="F3692" s="17"/>
    </row>
    <row r="3693" spans="6:6" customFormat="1" ht="20.5" customHeight="1" x14ac:dyDescent="0.35">
      <c r="F3693" s="17"/>
    </row>
    <row r="3694" spans="6:6" customFormat="1" ht="20.5" customHeight="1" x14ac:dyDescent="0.35">
      <c r="F3694" s="17"/>
    </row>
    <row r="3695" spans="6:6" customFormat="1" ht="20.5" customHeight="1" x14ac:dyDescent="0.35">
      <c r="F3695" s="17"/>
    </row>
    <row r="3696" spans="6:6" customFormat="1" ht="20.5" customHeight="1" x14ac:dyDescent="0.35">
      <c r="F3696" s="17"/>
    </row>
    <row r="3697" spans="6:6" customFormat="1" ht="20.5" customHeight="1" x14ac:dyDescent="0.35">
      <c r="F3697" s="17"/>
    </row>
    <row r="3698" spans="6:6" customFormat="1" ht="20.5" customHeight="1" x14ac:dyDescent="0.35">
      <c r="F3698" s="17"/>
    </row>
    <row r="3699" spans="6:6" customFormat="1" ht="20.5" customHeight="1" x14ac:dyDescent="0.35">
      <c r="F3699" s="17"/>
    </row>
    <row r="3700" spans="6:6" customFormat="1" ht="20.5" customHeight="1" x14ac:dyDescent="0.35">
      <c r="F3700" s="17"/>
    </row>
    <row r="3701" spans="6:6" customFormat="1" ht="20.5" customHeight="1" x14ac:dyDescent="0.35">
      <c r="F3701" s="17"/>
    </row>
    <row r="3702" spans="6:6" customFormat="1" ht="20.5" customHeight="1" x14ac:dyDescent="0.35">
      <c r="F3702" s="17"/>
    </row>
    <row r="3703" spans="6:6" customFormat="1" ht="20.5" customHeight="1" x14ac:dyDescent="0.35">
      <c r="F3703" s="17"/>
    </row>
    <row r="3704" spans="6:6" customFormat="1" ht="20.5" customHeight="1" x14ac:dyDescent="0.35">
      <c r="F3704" s="17"/>
    </row>
    <row r="3705" spans="6:6" customFormat="1" ht="20.5" customHeight="1" x14ac:dyDescent="0.35">
      <c r="F3705" s="17"/>
    </row>
    <row r="3706" spans="6:6" customFormat="1" ht="20.5" customHeight="1" x14ac:dyDescent="0.35">
      <c r="F3706" s="17"/>
    </row>
    <row r="3707" spans="6:6" customFormat="1" ht="20.5" customHeight="1" x14ac:dyDescent="0.35">
      <c r="F3707" s="17"/>
    </row>
    <row r="3708" spans="6:6" customFormat="1" ht="20.5" customHeight="1" x14ac:dyDescent="0.35">
      <c r="F3708" s="17"/>
    </row>
    <row r="3709" spans="6:6" customFormat="1" ht="20.5" customHeight="1" x14ac:dyDescent="0.35">
      <c r="F3709" s="17"/>
    </row>
    <row r="3710" spans="6:6" customFormat="1" ht="20.5" customHeight="1" x14ac:dyDescent="0.35">
      <c r="F3710" s="17"/>
    </row>
    <row r="3711" spans="6:6" customFormat="1" ht="20.5" customHeight="1" x14ac:dyDescent="0.35">
      <c r="F3711" s="17"/>
    </row>
    <row r="3712" spans="6:6" customFormat="1" ht="20.5" customHeight="1" x14ac:dyDescent="0.35">
      <c r="F3712" s="17"/>
    </row>
    <row r="3713" spans="6:6" customFormat="1" ht="20.5" customHeight="1" x14ac:dyDescent="0.35">
      <c r="F3713" s="17"/>
    </row>
    <row r="3714" spans="6:6" customFormat="1" ht="20.5" customHeight="1" x14ac:dyDescent="0.35">
      <c r="F3714" s="17"/>
    </row>
    <row r="3715" spans="6:6" customFormat="1" ht="20.5" customHeight="1" x14ac:dyDescent="0.35">
      <c r="F3715" s="17"/>
    </row>
    <row r="3716" spans="6:6" customFormat="1" ht="20.5" customHeight="1" x14ac:dyDescent="0.35">
      <c r="F3716" s="17"/>
    </row>
    <row r="3717" spans="6:6" customFormat="1" ht="20.5" customHeight="1" x14ac:dyDescent="0.35">
      <c r="F3717" s="17"/>
    </row>
    <row r="3718" spans="6:6" customFormat="1" ht="20.5" customHeight="1" x14ac:dyDescent="0.35">
      <c r="F3718" s="17"/>
    </row>
    <row r="3719" spans="6:6" customFormat="1" ht="20.5" customHeight="1" x14ac:dyDescent="0.35">
      <c r="F3719" s="17"/>
    </row>
    <row r="3720" spans="6:6" customFormat="1" ht="20.5" customHeight="1" x14ac:dyDescent="0.35">
      <c r="F3720" s="17"/>
    </row>
    <row r="3721" spans="6:6" customFormat="1" ht="20.5" customHeight="1" x14ac:dyDescent="0.35">
      <c r="F3721" s="17"/>
    </row>
    <row r="3722" spans="6:6" customFormat="1" ht="20.5" customHeight="1" x14ac:dyDescent="0.35">
      <c r="F3722" s="17"/>
    </row>
    <row r="3723" spans="6:6" customFormat="1" ht="20.5" customHeight="1" x14ac:dyDescent="0.35">
      <c r="F3723" s="17"/>
    </row>
    <row r="3724" spans="6:6" customFormat="1" ht="20.5" customHeight="1" x14ac:dyDescent="0.35">
      <c r="F3724" s="17"/>
    </row>
    <row r="3725" spans="6:6" customFormat="1" ht="20.5" customHeight="1" x14ac:dyDescent="0.35">
      <c r="F3725" s="17"/>
    </row>
    <row r="3726" spans="6:6" customFormat="1" ht="20.5" customHeight="1" x14ac:dyDescent="0.35">
      <c r="F3726" s="17"/>
    </row>
    <row r="3727" spans="6:6" customFormat="1" ht="20.5" customHeight="1" x14ac:dyDescent="0.35">
      <c r="F3727" s="17"/>
    </row>
    <row r="3728" spans="6:6" customFormat="1" ht="20.5" customHeight="1" x14ac:dyDescent="0.35">
      <c r="F3728" s="17"/>
    </row>
    <row r="3729" spans="6:6" customFormat="1" ht="20.5" customHeight="1" x14ac:dyDescent="0.35">
      <c r="F3729" s="17"/>
    </row>
    <row r="3730" spans="6:6" customFormat="1" ht="20.5" customHeight="1" x14ac:dyDescent="0.35">
      <c r="F3730" s="17"/>
    </row>
    <row r="3731" spans="6:6" customFormat="1" ht="20.5" customHeight="1" x14ac:dyDescent="0.35">
      <c r="F3731" s="17"/>
    </row>
    <row r="3732" spans="6:6" customFormat="1" ht="20.5" customHeight="1" x14ac:dyDescent="0.35">
      <c r="F3732" s="17"/>
    </row>
    <row r="3733" spans="6:6" customFormat="1" ht="20.5" customHeight="1" x14ac:dyDescent="0.35">
      <c r="F3733" s="17"/>
    </row>
    <row r="3734" spans="6:6" customFormat="1" ht="20.5" customHeight="1" x14ac:dyDescent="0.35">
      <c r="F3734" s="17"/>
    </row>
    <row r="3735" spans="6:6" customFormat="1" ht="20.5" customHeight="1" x14ac:dyDescent="0.35">
      <c r="F3735" s="17"/>
    </row>
    <row r="3736" spans="6:6" customFormat="1" ht="20.5" customHeight="1" x14ac:dyDescent="0.35">
      <c r="F3736" s="17"/>
    </row>
    <row r="3737" spans="6:6" customFormat="1" ht="20.5" customHeight="1" x14ac:dyDescent="0.35">
      <c r="F3737" s="17"/>
    </row>
    <row r="3738" spans="6:6" customFormat="1" ht="20.5" customHeight="1" x14ac:dyDescent="0.35">
      <c r="F3738" s="17"/>
    </row>
    <row r="3739" spans="6:6" customFormat="1" ht="20.5" customHeight="1" x14ac:dyDescent="0.35">
      <c r="F3739" s="17"/>
    </row>
    <row r="3740" spans="6:6" customFormat="1" ht="20.5" customHeight="1" x14ac:dyDescent="0.35">
      <c r="F3740" s="17"/>
    </row>
    <row r="3741" spans="6:6" customFormat="1" ht="20.5" customHeight="1" x14ac:dyDescent="0.35">
      <c r="F3741" s="17"/>
    </row>
    <row r="3742" spans="6:6" customFormat="1" ht="20.5" customHeight="1" x14ac:dyDescent="0.35">
      <c r="F3742" s="17"/>
    </row>
    <row r="3743" spans="6:6" customFormat="1" ht="20.5" customHeight="1" x14ac:dyDescent="0.35">
      <c r="F3743" s="17"/>
    </row>
    <row r="3744" spans="6:6" customFormat="1" ht="20.5" customHeight="1" x14ac:dyDescent="0.35">
      <c r="F3744" s="17"/>
    </row>
    <row r="3745" spans="6:6" customFormat="1" ht="20.5" customHeight="1" x14ac:dyDescent="0.35">
      <c r="F3745" s="17"/>
    </row>
    <row r="3746" spans="6:6" customFormat="1" ht="20.5" customHeight="1" x14ac:dyDescent="0.35">
      <c r="F3746" s="17"/>
    </row>
    <row r="3747" spans="6:6" customFormat="1" ht="20.5" customHeight="1" x14ac:dyDescent="0.35">
      <c r="F3747" s="17"/>
    </row>
    <row r="3748" spans="6:6" customFormat="1" ht="20.5" customHeight="1" x14ac:dyDescent="0.35">
      <c r="F3748" s="17"/>
    </row>
    <row r="3749" spans="6:6" customFormat="1" ht="20.5" customHeight="1" x14ac:dyDescent="0.35">
      <c r="F3749" s="17"/>
    </row>
    <row r="3750" spans="6:6" customFormat="1" ht="20.5" customHeight="1" x14ac:dyDescent="0.35">
      <c r="F3750" s="17"/>
    </row>
    <row r="3751" spans="6:6" customFormat="1" ht="20.5" customHeight="1" x14ac:dyDescent="0.35">
      <c r="F3751" s="17"/>
    </row>
    <row r="3752" spans="6:6" customFormat="1" ht="20.5" customHeight="1" x14ac:dyDescent="0.35">
      <c r="F3752" s="17"/>
    </row>
    <row r="3753" spans="6:6" customFormat="1" ht="20.5" customHeight="1" x14ac:dyDescent="0.35">
      <c r="F3753" s="17"/>
    </row>
    <row r="3754" spans="6:6" customFormat="1" ht="20.5" customHeight="1" x14ac:dyDescent="0.35">
      <c r="F3754" s="17"/>
    </row>
    <row r="3755" spans="6:6" customFormat="1" ht="20.5" customHeight="1" x14ac:dyDescent="0.35">
      <c r="F3755" s="17"/>
    </row>
    <row r="3756" spans="6:6" customFormat="1" ht="20.5" customHeight="1" x14ac:dyDescent="0.35">
      <c r="F3756" s="17"/>
    </row>
    <row r="3757" spans="6:6" customFormat="1" ht="20.5" customHeight="1" x14ac:dyDescent="0.35">
      <c r="F3757" s="17"/>
    </row>
    <row r="3758" spans="6:6" customFormat="1" ht="20.5" customHeight="1" x14ac:dyDescent="0.35">
      <c r="F3758" s="17"/>
    </row>
    <row r="3759" spans="6:6" customFormat="1" ht="20.5" customHeight="1" x14ac:dyDescent="0.35">
      <c r="F3759" s="17"/>
    </row>
    <row r="3760" spans="6:6" customFormat="1" ht="20.5" customHeight="1" x14ac:dyDescent="0.35">
      <c r="F3760" s="17"/>
    </row>
    <row r="3761" spans="6:6" customFormat="1" ht="20.5" customHeight="1" x14ac:dyDescent="0.35">
      <c r="F3761" s="17"/>
    </row>
    <row r="3762" spans="6:6" customFormat="1" ht="20.5" customHeight="1" x14ac:dyDescent="0.35">
      <c r="F3762" s="17"/>
    </row>
    <row r="3763" spans="6:6" customFormat="1" ht="20.5" customHeight="1" x14ac:dyDescent="0.35">
      <c r="F3763" s="17"/>
    </row>
    <row r="3764" spans="6:6" customFormat="1" ht="20.5" customHeight="1" x14ac:dyDescent="0.35">
      <c r="F3764" s="17"/>
    </row>
    <row r="3765" spans="6:6" customFormat="1" ht="20.5" customHeight="1" x14ac:dyDescent="0.35">
      <c r="F3765" s="17"/>
    </row>
    <row r="3766" spans="6:6" customFormat="1" ht="20.5" customHeight="1" x14ac:dyDescent="0.35">
      <c r="F3766" s="17"/>
    </row>
    <row r="3767" spans="6:6" customFormat="1" ht="20.5" customHeight="1" x14ac:dyDescent="0.35">
      <c r="F3767" s="17"/>
    </row>
    <row r="3768" spans="6:6" customFormat="1" ht="20.5" customHeight="1" x14ac:dyDescent="0.35">
      <c r="F3768" s="17"/>
    </row>
    <row r="3769" spans="6:6" customFormat="1" ht="20.5" customHeight="1" x14ac:dyDescent="0.35">
      <c r="F3769" s="17"/>
    </row>
    <row r="3770" spans="6:6" customFormat="1" ht="20.5" customHeight="1" x14ac:dyDescent="0.35">
      <c r="F3770" s="17"/>
    </row>
    <row r="3771" spans="6:6" customFormat="1" ht="20.5" customHeight="1" x14ac:dyDescent="0.35">
      <c r="F3771" s="17"/>
    </row>
    <row r="3772" spans="6:6" customFormat="1" ht="20.5" customHeight="1" x14ac:dyDescent="0.35">
      <c r="F3772" s="17"/>
    </row>
    <row r="3773" spans="6:6" customFormat="1" ht="20.5" customHeight="1" x14ac:dyDescent="0.35">
      <c r="F3773" s="17"/>
    </row>
    <row r="3774" spans="6:6" customFormat="1" ht="20.5" customHeight="1" x14ac:dyDescent="0.35">
      <c r="F3774" s="17"/>
    </row>
    <row r="3775" spans="6:6" customFormat="1" ht="20.5" customHeight="1" x14ac:dyDescent="0.35">
      <c r="F3775" s="17"/>
    </row>
    <row r="3776" spans="6:6" customFormat="1" ht="20.5" customHeight="1" x14ac:dyDescent="0.35">
      <c r="F3776" s="17"/>
    </row>
    <row r="3777" spans="6:6" customFormat="1" ht="20.5" customHeight="1" x14ac:dyDescent="0.35">
      <c r="F3777" s="17"/>
    </row>
    <row r="3778" spans="6:6" customFormat="1" ht="20.5" customHeight="1" x14ac:dyDescent="0.35">
      <c r="F3778" s="17"/>
    </row>
    <row r="3779" spans="6:6" customFormat="1" ht="20.5" customHeight="1" x14ac:dyDescent="0.35">
      <c r="F3779" s="17"/>
    </row>
    <row r="3780" spans="6:6" customFormat="1" ht="20.5" customHeight="1" x14ac:dyDescent="0.35">
      <c r="F3780" s="17"/>
    </row>
    <row r="3781" spans="6:6" customFormat="1" ht="20.5" customHeight="1" x14ac:dyDescent="0.35">
      <c r="F3781" s="17"/>
    </row>
    <row r="3782" spans="6:6" customFormat="1" ht="20.5" customHeight="1" x14ac:dyDescent="0.35">
      <c r="F3782" s="17"/>
    </row>
    <row r="3783" spans="6:6" customFormat="1" ht="20.5" customHeight="1" x14ac:dyDescent="0.35">
      <c r="F3783" s="17"/>
    </row>
    <row r="3784" spans="6:6" customFormat="1" ht="20.5" customHeight="1" x14ac:dyDescent="0.35">
      <c r="F3784" s="17"/>
    </row>
    <row r="3785" spans="6:6" customFormat="1" ht="20.5" customHeight="1" x14ac:dyDescent="0.35">
      <c r="F3785" s="17"/>
    </row>
    <row r="3786" spans="6:6" customFormat="1" ht="20.5" customHeight="1" x14ac:dyDescent="0.35">
      <c r="F3786" s="17"/>
    </row>
    <row r="3787" spans="6:6" customFormat="1" ht="20.5" customHeight="1" x14ac:dyDescent="0.35">
      <c r="F3787" s="17"/>
    </row>
    <row r="3788" spans="6:6" customFormat="1" ht="20.5" customHeight="1" x14ac:dyDescent="0.35">
      <c r="F3788" s="17"/>
    </row>
    <row r="3789" spans="6:6" customFormat="1" ht="20.5" customHeight="1" x14ac:dyDescent="0.35">
      <c r="F3789" s="17"/>
    </row>
    <row r="3790" spans="6:6" customFormat="1" ht="20.5" customHeight="1" x14ac:dyDescent="0.35">
      <c r="F3790" s="17"/>
    </row>
    <row r="3791" spans="6:6" customFormat="1" ht="20.5" customHeight="1" x14ac:dyDescent="0.35">
      <c r="F3791" s="17"/>
    </row>
    <row r="3792" spans="6:6" customFormat="1" ht="20.5" customHeight="1" x14ac:dyDescent="0.35">
      <c r="F3792" s="17"/>
    </row>
    <row r="3793" spans="6:6" customFormat="1" ht="20.5" customHeight="1" x14ac:dyDescent="0.35">
      <c r="F3793" s="17"/>
    </row>
    <row r="3794" spans="6:6" customFormat="1" ht="20.5" customHeight="1" x14ac:dyDescent="0.35">
      <c r="F3794" s="17"/>
    </row>
    <row r="3795" spans="6:6" customFormat="1" ht="20.5" customHeight="1" x14ac:dyDescent="0.35">
      <c r="F3795" s="17"/>
    </row>
    <row r="3796" spans="6:6" customFormat="1" ht="20.5" customHeight="1" x14ac:dyDescent="0.35">
      <c r="F3796" s="17"/>
    </row>
    <row r="3797" spans="6:6" customFormat="1" ht="20.5" customHeight="1" x14ac:dyDescent="0.35">
      <c r="F3797" s="17"/>
    </row>
    <row r="3798" spans="6:6" customFormat="1" ht="20.5" customHeight="1" x14ac:dyDescent="0.35">
      <c r="F3798" s="17"/>
    </row>
    <row r="3799" spans="6:6" customFormat="1" ht="20.5" customHeight="1" x14ac:dyDescent="0.35">
      <c r="F3799" s="17"/>
    </row>
    <row r="3800" spans="6:6" customFormat="1" ht="20.5" customHeight="1" x14ac:dyDescent="0.35">
      <c r="F3800" s="17"/>
    </row>
    <row r="3801" spans="6:6" customFormat="1" ht="20.5" customHeight="1" x14ac:dyDescent="0.35">
      <c r="F3801" s="17"/>
    </row>
    <row r="3802" spans="6:6" customFormat="1" ht="20.5" customHeight="1" x14ac:dyDescent="0.35">
      <c r="F3802" s="17"/>
    </row>
    <row r="3803" spans="6:6" customFormat="1" ht="20.5" customHeight="1" x14ac:dyDescent="0.35">
      <c r="F3803" s="17"/>
    </row>
    <row r="3804" spans="6:6" customFormat="1" ht="20.5" customHeight="1" x14ac:dyDescent="0.35">
      <c r="F3804" s="17"/>
    </row>
    <row r="3805" spans="6:6" customFormat="1" ht="20.5" customHeight="1" x14ac:dyDescent="0.35">
      <c r="F3805" s="17"/>
    </row>
    <row r="3806" spans="6:6" customFormat="1" ht="20.5" customHeight="1" x14ac:dyDescent="0.35">
      <c r="F3806" s="17"/>
    </row>
    <row r="3807" spans="6:6" customFormat="1" ht="20.5" customHeight="1" x14ac:dyDescent="0.35">
      <c r="F3807" s="17"/>
    </row>
    <row r="3808" spans="6:6" customFormat="1" ht="20.5" customHeight="1" x14ac:dyDescent="0.35">
      <c r="F3808" s="17"/>
    </row>
    <row r="3809" spans="6:6" customFormat="1" ht="20.5" customHeight="1" x14ac:dyDescent="0.35">
      <c r="F3809" s="17"/>
    </row>
    <row r="3810" spans="6:6" customFormat="1" ht="20.5" customHeight="1" x14ac:dyDescent="0.35">
      <c r="F3810" s="17"/>
    </row>
    <row r="3811" spans="6:6" customFormat="1" ht="20.5" customHeight="1" x14ac:dyDescent="0.35">
      <c r="F3811" s="17"/>
    </row>
    <row r="3812" spans="6:6" customFormat="1" ht="20.5" customHeight="1" x14ac:dyDescent="0.35">
      <c r="F3812" s="17"/>
    </row>
    <row r="3813" spans="6:6" customFormat="1" ht="20.5" customHeight="1" x14ac:dyDescent="0.35">
      <c r="F3813" s="17"/>
    </row>
    <row r="3814" spans="6:6" customFormat="1" ht="20.5" customHeight="1" x14ac:dyDescent="0.35">
      <c r="F3814" s="17"/>
    </row>
    <row r="3815" spans="6:6" customFormat="1" ht="20.5" customHeight="1" x14ac:dyDescent="0.35">
      <c r="F3815" s="17"/>
    </row>
    <row r="3816" spans="6:6" customFormat="1" ht="20.5" customHeight="1" x14ac:dyDescent="0.35">
      <c r="F3816" s="17"/>
    </row>
    <row r="3817" spans="6:6" customFormat="1" ht="20.5" customHeight="1" x14ac:dyDescent="0.35">
      <c r="F3817" s="17"/>
    </row>
    <row r="3818" spans="6:6" customFormat="1" ht="20.5" customHeight="1" x14ac:dyDescent="0.35">
      <c r="F3818" s="17"/>
    </row>
    <row r="3819" spans="6:6" customFormat="1" ht="20.5" customHeight="1" x14ac:dyDescent="0.35">
      <c r="F3819" s="17"/>
    </row>
    <row r="3820" spans="6:6" customFormat="1" ht="20.5" customHeight="1" x14ac:dyDescent="0.35">
      <c r="F3820" s="17"/>
    </row>
    <row r="3821" spans="6:6" customFormat="1" ht="20.5" customHeight="1" x14ac:dyDescent="0.35">
      <c r="F3821" s="17"/>
    </row>
    <row r="3822" spans="6:6" customFormat="1" ht="20.5" customHeight="1" x14ac:dyDescent="0.35">
      <c r="F3822" s="17"/>
    </row>
    <row r="3823" spans="6:6" customFormat="1" ht="20.5" customHeight="1" x14ac:dyDescent="0.35">
      <c r="F3823" s="17"/>
    </row>
    <row r="3824" spans="6:6" customFormat="1" ht="20.5" customHeight="1" x14ac:dyDescent="0.35">
      <c r="F3824" s="17"/>
    </row>
    <row r="3825" spans="6:6" customFormat="1" ht="20.5" customHeight="1" x14ac:dyDescent="0.35">
      <c r="F3825" s="17"/>
    </row>
    <row r="3826" spans="6:6" customFormat="1" ht="20.5" customHeight="1" x14ac:dyDescent="0.35">
      <c r="F3826" s="17"/>
    </row>
    <row r="3827" spans="6:6" customFormat="1" ht="20.5" customHeight="1" x14ac:dyDescent="0.35">
      <c r="F3827" s="17"/>
    </row>
    <row r="3828" spans="6:6" customFormat="1" ht="20.5" customHeight="1" x14ac:dyDescent="0.35">
      <c r="F3828" s="17"/>
    </row>
    <row r="3829" spans="6:6" customFormat="1" ht="20.5" customHeight="1" x14ac:dyDescent="0.35">
      <c r="F3829" s="17"/>
    </row>
    <row r="3830" spans="6:6" customFormat="1" ht="20.5" customHeight="1" x14ac:dyDescent="0.35">
      <c r="F3830" s="17"/>
    </row>
    <row r="3831" spans="6:6" customFormat="1" ht="20.5" customHeight="1" x14ac:dyDescent="0.35">
      <c r="F3831" s="17"/>
    </row>
    <row r="3832" spans="6:6" customFormat="1" ht="20.5" customHeight="1" x14ac:dyDescent="0.35">
      <c r="F3832" s="17"/>
    </row>
    <row r="3833" spans="6:6" customFormat="1" ht="20.5" customHeight="1" x14ac:dyDescent="0.35">
      <c r="F3833" s="17"/>
    </row>
    <row r="3834" spans="6:6" customFormat="1" ht="20.5" customHeight="1" x14ac:dyDescent="0.35">
      <c r="F3834" s="17"/>
    </row>
    <row r="3835" spans="6:6" customFormat="1" ht="20.5" customHeight="1" x14ac:dyDescent="0.35">
      <c r="F3835" s="17"/>
    </row>
    <row r="3836" spans="6:6" customFormat="1" ht="20.5" customHeight="1" x14ac:dyDescent="0.35">
      <c r="F3836" s="17"/>
    </row>
    <row r="3837" spans="6:6" customFormat="1" ht="20.5" customHeight="1" x14ac:dyDescent="0.35">
      <c r="F3837" s="17"/>
    </row>
    <row r="3838" spans="6:6" customFormat="1" ht="20.5" customHeight="1" x14ac:dyDescent="0.35">
      <c r="F3838" s="17"/>
    </row>
    <row r="3839" spans="6:6" customFormat="1" ht="20.5" customHeight="1" x14ac:dyDescent="0.35">
      <c r="F3839" s="17"/>
    </row>
    <row r="3840" spans="6:6" customFormat="1" ht="20.5" customHeight="1" x14ac:dyDescent="0.35">
      <c r="F3840" s="17"/>
    </row>
    <row r="3841" spans="6:6" customFormat="1" ht="20.5" customHeight="1" x14ac:dyDescent="0.35">
      <c r="F3841" s="17"/>
    </row>
    <row r="3842" spans="6:6" customFormat="1" ht="20.5" customHeight="1" x14ac:dyDescent="0.35">
      <c r="F3842" s="17"/>
    </row>
    <row r="3843" spans="6:6" customFormat="1" ht="20.5" customHeight="1" x14ac:dyDescent="0.35">
      <c r="F3843" s="17"/>
    </row>
    <row r="3844" spans="6:6" customFormat="1" ht="20.5" customHeight="1" x14ac:dyDescent="0.35">
      <c r="F3844" s="17"/>
    </row>
    <row r="3845" spans="6:6" customFormat="1" ht="20.5" customHeight="1" x14ac:dyDescent="0.35">
      <c r="F3845" s="17"/>
    </row>
    <row r="3846" spans="6:6" customFormat="1" ht="20.5" customHeight="1" x14ac:dyDescent="0.35">
      <c r="F3846" s="17"/>
    </row>
    <row r="3847" spans="6:6" customFormat="1" ht="20.5" customHeight="1" x14ac:dyDescent="0.35">
      <c r="F3847" s="17"/>
    </row>
    <row r="3848" spans="6:6" customFormat="1" ht="20.5" customHeight="1" x14ac:dyDescent="0.35">
      <c r="F3848" s="17"/>
    </row>
    <row r="3849" spans="6:6" customFormat="1" ht="20.5" customHeight="1" x14ac:dyDescent="0.35">
      <c r="F3849" s="17"/>
    </row>
    <row r="3850" spans="6:6" customFormat="1" ht="20.5" customHeight="1" x14ac:dyDescent="0.35">
      <c r="F3850" s="17"/>
    </row>
    <row r="3851" spans="6:6" customFormat="1" ht="20.5" customHeight="1" x14ac:dyDescent="0.35">
      <c r="F3851" s="17"/>
    </row>
    <row r="3852" spans="6:6" customFormat="1" ht="20.5" customHeight="1" x14ac:dyDescent="0.35">
      <c r="F3852" s="17"/>
    </row>
    <row r="3853" spans="6:6" customFormat="1" ht="20.5" customHeight="1" x14ac:dyDescent="0.35">
      <c r="F3853" s="17"/>
    </row>
    <row r="3854" spans="6:6" customFormat="1" ht="20.5" customHeight="1" x14ac:dyDescent="0.35">
      <c r="F3854" s="17"/>
    </row>
    <row r="3855" spans="6:6" customFormat="1" ht="20.5" customHeight="1" x14ac:dyDescent="0.35">
      <c r="F3855" s="17"/>
    </row>
    <row r="3856" spans="6:6" customFormat="1" ht="20.5" customHeight="1" x14ac:dyDescent="0.35">
      <c r="F3856" s="17"/>
    </row>
    <row r="3857" spans="6:6" customFormat="1" ht="20.5" customHeight="1" x14ac:dyDescent="0.35">
      <c r="F3857" s="17"/>
    </row>
    <row r="3858" spans="6:6" customFormat="1" ht="20.5" customHeight="1" x14ac:dyDescent="0.35">
      <c r="F3858" s="17"/>
    </row>
    <row r="3859" spans="6:6" customFormat="1" ht="20.5" customHeight="1" x14ac:dyDescent="0.35">
      <c r="F3859" s="17"/>
    </row>
    <row r="3860" spans="6:6" customFormat="1" ht="20.5" customHeight="1" x14ac:dyDescent="0.35">
      <c r="F3860" s="17"/>
    </row>
    <row r="3861" spans="6:6" customFormat="1" ht="20.5" customHeight="1" x14ac:dyDescent="0.35">
      <c r="F3861" s="17"/>
    </row>
    <row r="3862" spans="6:6" customFormat="1" ht="20.5" customHeight="1" x14ac:dyDescent="0.35">
      <c r="F3862" s="17"/>
    </row>
    <row r="3863" spans="6:6" customFormat="1" ht="20.5" customHeight="1" x14ac:dyDescent="0.35">
      <c r="F3863" s="17"/>
    </row>
    <row r="3864" spans="6:6" customFormat="1" ht="20.5" customHeight="1" x14ac:dyDescent="0.35">
      <c r="F3864" s="17"/>
    </row>
    <row r="3865" spans="6:6" customFormat="1" ht="20.5" customHeight="1" x14ac:dyDescent="0.35">
      <c r="F3865" s="17"/>
    </row>
    <row r="3866" spans="6:6" customFormat="1" ht="20.5" customHeight="1" x14ac:dyDescent="0.35">
      <c r="F3866" s="17"/>
    </row>
    <row r="3867" spans="6:6" customFormat="1" ht="20.5" customHeight="1" x14ac:dyDescent="0.35">
      <c r="F3867" s="17"/>
    </row>
    <row r="3868" spans="6:6" customFormat="1" ht="20.5" customHeight="1" x14ac:dyDescent="0.35">
      <c r="F3868" s="17"/>
    </row>
    <row r="3869" spans="6:6" customFormat="1" ht="20.5" customHeight="1" x14ac:dyDescent="0.35">
      <c r="F3869" s="17"/>
    </row>
    <row r="3870" spans="6:6" customFormat="1" ht="20.5" customHeight="1" x14ac:dyDescent="0.35">
      <c r="F3870" s="17"/>
    </row>
    <row r="3871" spans="6:6" customFormat="1" ht="20.5" customHeight="1" x14ac:dyDescent="0.35">
      <c r="F3871" s="17"/>
    </row>
    <row r="3872" spans="6:6" customFormat="1" ht="20.5" customHeight="1" x14ac:dyDescent="0.35">
      <c r="F3872" s="17"/>
    </row>
    <row r="3873" spans="6:6" customFormat="1" ht="20.5" customHeight="1" x14ac:dyDescent="0.35">
      <c r="F3873" s="17"/>
    </row>
    <row r="3874" spans="6:6" customFormat="1" ht="20.5" customHeight="1" x14ac:dyDescent="0.35">
      <c r="F3874" s="17"/>
    </row>
    <row r="3875" spans="6:6" customFormat="1" ht="20.5" customHeight="1" x14ac:dyDescent="0.35">
      <c r="F3875" s="17"/>
    </row>
    <row r="3876" spans="6:6" customFormat="1" ht="20.5" customHeight="1" x14ac:dyDescent="0.35">
      <c r="F3876" s="17"/>
    </row>
    <row r="3877" spans="6:6" customFormat="1" ht="20.5" customHeight="1" x14ac:dyDescent="0.35">
      <c r="F3877" s="17"/>
    </row>
    <row r="3878" spans="6:6" customFormat="1" ht="20.5" customHeight="1" x14ac:dyDescent="0.35">
      <c r="F3878" s="17"/>
    </row>
    <row r="3879" spans="6:6" customFormat="1" ht="20.5" customHeight="1" x14ac:dyDescent="0.35">
      <c r="F3879" s="17"/>
    </row>
    <row r="3880" spans="6:6" customFormat="1" ht="20.5" customHeight="1" x14ac:dyDescent="0.35">
      <c r="F3880" s="17"/>
    </row>
    <row r="3881" spans="6:6" customFormat="1" ht="20.5" customHeight="1" x14ac:dyDescent="0.35">
      <c r="F3881" s="17"/>
    </row>
    <row r="3882" spans="6:6" customFormat="1" ht="20.5" customHeight="1" x14ac:dyDescent="0.35">
      <c r="F3882" s="17"/>
    </row>
    <row r="3883" spans="6:6" customFormat="1" ht="20.5" customHeight="1" x14ac:dyDescent="0.35">
      <c r="F3883" s="17"/>
    </row>
    <row r="3884" spans="6:6" customFormat="1" ht="20.5" customHeight="1" x14ac:dyDescent="0.35">
      <c r="F3884" s="17"/>
    </row>
    <row r="3885" spans="6:6" customFormat="1" ht="20.5" customHeight="1" x14ac:dyDescent="0.35">
      <c r="F3885" s="17"/>
    </row>
    <row r="3886" spans="6:6" customFormat="1" ht="20.5" customHeight="1" x14ac:dyDescent="0.35">
      <c r="F3886" s="17"/>
    </row>
    <row r="3887" spans="6:6" customFormat="1" ht="20.5" customHeight="1" x14ac:dyDescent="0.35">
      <c r="F3887" s="17"/>
    </row>
    <row r="3888" spans="6:6" customFormat="1" ht="20.5" customHeight="1" x14ac:dyDescent="0.35">
      <c r="F3888" s="17"/>
    </row>
    <row r="3889" spans="6:6" customFormat="1" ht="20.5" customHeight="1" x14ac:dyDescent="0.35">
      <c r="F3889" s="17"/>
    </row>
    <row r="3890" spans="6:6" customFormat="1" ht="20.5" customHeight="1" x14ac:dyDescent="0.35">
      <c r="F3890" s="17"/>
    </row>
    <row r="3891" spans="6:6" customFormat="1" ht="20.5" customHeight="1" x14ac:dyDescent="0.35">
      <c r="F3891" s="17"/>
    </row>
    <row r="3892" spans="6:6" customFormat="1" ht="20.5" customHeight="1" x14ac:dyDescent="0.35">
      <c r="F3892" s="17"/>
    </row>
    <row r="3893" spans="6:6" customFormat="1" ht="20.5" customHeight="1" x14ac:dyDescent="0.35">
      <c r="F3893" s="17"/>
    </row>
    <row r="3894" spans="6:6" customFormat="1" ht="20.5" customHeight="1" x14ac:dyDescent="0.35">
      <c r="F3894" s="17"/>
    </row>
    <row r="3895" spans="6:6" customFormat="1" ht="20.5" customHeight="1" x14ac:dyDescent="0.35">
      <c r="F3895" s="17"/>
    </row>
    <row r="3896" spans="6:6" customFormat="1" ht="20.5" customHeight="1" x14ac:dyDescent="0.35">
      <c r="F3896" s="17"/>
    </row>
    <row r="3897" spans="6:6" customFormat="1" ht="20.5" customHeight="1" x14ac:dyDescent="0.35">
      <c r="F3897" s="17"/>
    </row>
    <row r="3898" spans="6:6" customFormat="1" ht="20.5" customHeight="1" x14ac:dyDescent="0.35">
      <c r="F3898" s="17"/>
    </row>
    <row r="3899" spans="6:6" customFormat="1" ht="20.5" customHeight="1" x14ac:dyDescent="0.35">
      <c r="F3899" s="17"/>
    </row>
    <row r="3900" spans="6:6" customFormat="1" ht="20.5" customHeight="1" x14ac:dyDescent="0.35">
      <c r="F3900" s="17"/>
    </row>
    <row r="3901" spans="6:6" customFormat="1" ht="20.5" customHeight="1" x14ac:dyDescent="0.35">
      <c r="F3901" s="17"/>
    </row>
    <row r="3902" spans="6:6" customFormat="1" ht="20.5" customHeight="1" x14ac:dyDescent="0.35">
      <c r="F3902" s="17"/>
    </row>
    <row r="3903" spans="6:6" customFormat="1" ht="20.5" customHeight="1" x14ac:dyDescent="0.35">
      <c r="F3903" s="17"/>
    </row>
    <row r="3904" spans="6:6" customFormat="1" ht="20.5" customHeight="1" x14ac:dyDescent="0.35">
      <c r="F3904" s="17"/>
    </row>
    <row r="3905" spans="6:6" customFormat="1" ht="20.5" customHeight="1" x14ac:dyDescent="0.35">
      <c r="F3905" s="17"/>
    </row>
    <row r="3906" spans="6:6" customFormat="1" ht="20.5" customHeight="1" x14ac:dyDescent="0.35">
      <c r="F3906" s="17"/>
    </row>
    <row r="3907" spans="6:6" customFormat="1" ht="20.5" customHeight="1" x14ac:dyDescent="0.35">
      <c r="F3907" s="17"/>
    </row>
    <row r="3908" spans="6:6" customFormat="1" ht="20.5" customHeight="1" x14ac:dyDescent="0.35">
      <c r="F3908" s="17"/>
    </row>
    <row r="3909" spans="6:6" customFormat="1" ht="20.5" customHeight="1" x14ac:dyDescent="0.35">
      <c r="F3909" s="17"/>
    </row>
    <row r="3910" spans="6:6" customFormat="1" ht="20.5" customHeight="1" x14ac:dyDescent="0.35">
      <c r="F3910" s="17"/>
    </row>
    <row r="3911" spans="6:6" customFormat="1" ht="20.5" customHeight="1" x14ac:dyDescent="0.35">
      <c r="F3911" s="17"/>
    </row>
    <row r="3912" spans="6:6" customFormat="1" ht="20.5" customHeight="1" x14ac:dyDescent="0.35">
      <c r="F3912" s="17"/>
    </row>
    <row r="3913" spans="6:6" customFormat="1" ht="20.5" customHeight="1" x14ac:dyDescent="0.35">
      <c r="F3913" s="17"/>
    </row>
    <row r="3914" spans="6:6" customFormat="1" ht="20.5" customHeight="1" x14ac:dyDescent="0.35">
      <c r="F3914" s="17"/>
    </row>
    <row r="3915" spans="6:6" customFormat="1" ht="20.5" customHeight="1" x14ac:dyDescent="0.35">
      <c r="F3915" s="17"/>
    </row>
    <row r="3916" spans="6:6" customFormat="1" ht="20.5" customHeight="1" x14ac:dyDescent="0.35">
      <c r="F3916" s="17"/>
    </row>
    <row r="3917" spans="6:6" customFormat="1" ht="20.5" customHeight="1" x14ac:dyDescent="0.35">
      <c r="F3917" s="17"/>
    </row>
    <row r="3918" spans="6:6" customFormat="1" ht="20.5" customHeight="1" x14ac:dyDescent="0.35">
      <c r="F3918" s="17"/>
    </row>
    <row r="3919" spans="6:6" customFormat="1" ht="20.5" customHeight="1" x14ac:dyDescent="0.35">
      <c r="F3919" s="17"/>
    </row>
    <row r="3920" spans="6:6" customFormat="1" ht="20.5" customHeight="1" x14ac:dyDescent="0.35">
      <c r="F3920" s="17"/>
    </row>
    <row r="3921" spans="6:6" customFormat="1" ht="20.5" customHeight="1" x14ac:dyDescent="0.35">
      <c r="F3921" s="17"/>
    </row>
    <row r="3922" spans="6:6" customFormat="1" ht="20.5" customHeight="1" x14ac:dyDescent="0.35">
      <c r="F3922" s="17"/>
    </row>
    <row r="3923" spans="6:6" customFormat="1" ht="20.5" customHeight="1" x14ac:dyDescent="0.35">
      <c r="F3923" s="17"/>
    </row>
    <row r="3924" spans="6:6" customFormat="1" ht="20.5" customHeight="1" x14ac:dyDescent="0.35">
      <c r="F3924" s="17"/>
    </row>
    <row r="3925" spans="6:6" customFormat="1" ht="20.5" customHeight="1" x14ac:dyDescent="0.35">
      <c r="F3925" s="17"/>
    </row>
    <row r="3926" spans="6:6" customFormat="1" ht="20.5" customHeight="1" x14ac:dyDescent="0.35">
      <c r="F3926" s="17"/>
    </row>
    <row r="3927" spans="6:6" customFormat="1" ht="20.5" customHeight="1" x14ac:dyDescent="0.35">
      <c r="F3927" s="17"/>
    </row>
    <row r="3928" spans="6:6" customFormat="1" ht="20.5" customHeight="1" x14ac:dyDescent="0.35">
      <c r="F3928" s="17"/>
    </row>
    <row r="3929" spans="6:6" customFormat="1" ht="20.5" customHeight="1" x14ac:dyDescent="0.35">
      <c r="F3929" s="17"/>
    </row>
    <row r="3930" spans="6:6" customFormat="1" ht="20.5" customHeight="1" x14ac:dyDescent="0.35">
      <c r="F3930" s="17"/>
    </row>
    <row r="3931" spans="6:6" customFormat="1" ht="20.5" customHeight="1" x14ac:dyDescent="0.35">
      <c r="F3931" s="17"/>
    </row>
    <row r="3932" spans="6:6" customFormat="1" ht="20.5" customHeight="1" x14ac:dyDescent="0.35">
      <c r="F3932" s="17"/>
    </row>
    <row r="3933" spans="6:6" customFormat="1" ht="20.5" customHeight="1" x14ac:dyDescent="0.35">
      <c r="F3933" s="17"/>
    </row>
    <row r="3934" spans="6:6" customFormat="1" ht="20.5" customHeight="1" x14ac:dyDescent="0.35">
      <c r="F3934" s="17"/>
    </row>
    <row r="3935" spans="6:6" customFormat="1" ht="20.5" customHeight="1" x14ac:dyDescent="0.35">
      <c r="F3935" s="17"/>
    </row>
    <row r="3936" spans="6:6" customFormat="1" ht="20.5" customHeight="1" x14ac:dyDescent="0.35">
      <c r="F3936" s="17"/>
    </row>
    <row r="3937" spans="6:6" customFormat="1" ht="20.5" customHeight="1" x14ac:dyDescent="0.35">
      <c r="F3937" s="17"/>
    </row>
    <row r="3938" spans="6:6" customFormat="1" ht="20.5" customHeight="1" x14ac:dyDescent="0.35">
      <c r="F3938" s="17"/>
    </row>
    <row r="3939" spans="6:6" customFormat="1" ht="20.5" customHeight="1" x14ac:dyDescent="0.35">
      <c r="F3939" s="17"/>
    </row>
    <row r="3940" spans="6:6" customFormat="1" ht="20.5" customHeight="1" x14ac:dyDescent="0.35">
      <c r="F3940" s="17"/>
    </row>
    <row r="3941" spans="6:6" customFormat="1" ht="20.5" customHeight="1" x14ac:dyDescent="0.35">
      <c r="F3941" s="17"/>
    </row>
    <row r="3942" spans="6:6" customFormat="1" ht="20.5" customHeight="1" x14ac:dyDescent="0.35">
      <c r="F3942" s="17"/>
    </row>
    <row r="3943" spans="6:6" customFormat="1" ht="20.5" customHeight="1" x14ac:dyDescent="0.35">
      <c r="F3943" s="17"/>
    </row>
    <row r="3944" spans="6:6" customFormat="1" ht="20.5" customHeight="1" x14ac:dyDescent="0.35">
      <c r="F3944" s="17"/>
    </row>
    <row r="3945" spans="6:6" customFormat="1" ht="20.5" customHeight="1" x14ac:dyDescent="0.35">
      <c r="F3945" s="17"/>
    </row>
    <row r="3946" spans="6:6" customFormat="1" ht="20.5" customHeight="1" x14ac:dyDescent="0.35">
      <c r="F3946" s="17"/>
    </row>
    <row r="3947" spans="6:6" customFormat="1" ht="20.5" customHeight="1" x14ac:dyDescent="0.35">
      <c r="F3947" s="17"/>
    </row>
    <row r="3948" spans="6:6" customFormat="1" ht="20.5" customHeight="1" x14ac:dyDescent="0.35">
      <c r="F3948" s="17"/>
    </row>
    <row r="3949" spans="6:6" customFormat="1" ht="20.5" customHeight="1" x14ac:dyDescent="0.35">
      <c r="F3949" s="17"/>
    </row>
    <row r="3950" spans="6:6" customFormat="1" ht="20.5" customHeight="1" x14ac:dyDescent="0.35">
      <c r="F3950" s="17"/>
    </row>
    <row r="3951" spans="6:6" customFormat="1" ht="20.5" customHeight="1" x14ac:dyDescent="0.35">
      <c r="F3951" s="17"/>
    </row>
    <row r="3952" spans="6:6" customFormat="1" ht="20.5" customHeight="1" x14ac:dyDescent="0.35">
      <c r="F3952" s="17"/>
    </row>
    <row r="3953" spans="6:6" customFormat="1" ht="20.5" customHeight="1" x14ac:dyDescent="0.35">
      <c r="F3953" s="17"/>
    </row>
    <row r="3954" spans="6:6" customFormat="1" ht="20.5" customHeight="1" x14ac:dyDescent="0.35">
      <c r="F3954" s="17"/>
    </row>
    <row r="3955" spans="6:6" customFormat="1" ht="20.5" customHeight="1" x14ac:dyDescent="0.35">
      <c r="F3955" s="17"/>
    </row>
    <row r="3956" spans="6:6" customFormat="1" ht="20.5" customHeight="1" x14ac:dyDescent="0.35">
      <c r="F3956" s="17"/>
    </row>
    <row r="3957" spans="6:6" customFormat="1" ht="20.5" customHeight="1" x14ac:dyDescent="0.35">
      <c r="F3957" s="17"/>
    </row>
    <row r="3958" spans="6:6" customFormat="1" ht="20.5" customHeight="1" x14ac:dyDescent="0.35">
      <c r="F3958" s="17"/>
    </row>
    <row r="3959" spans="6:6" customFormat="1" ht="20.5" customHeight="1" x14ac:dyDescent="0.35">
      <c r="F3959" s="17"/>
    </row>
    <row r="3960" spans="6:6" customFormat="1" ht="20.5" customHeight="1" x14ac:dyDescent="0.35">
      <c r="F3960" s="17"/>
    </row>
    <row r="3961" spans="6:6" customFormat="1" ht="14.5" x14ac:dyDescent="0.35">
      <c r="F3961" s="17"/>
    </row>
    <row r="3962" spans="6:6" customFormat="1" ht="20.5" customHeight="1" x14ac:dyDescent="0.35">
      <c r="F3962" s="17"/>
    </row>
    <row r="3963" spans="6:6" customFormat="1" ht="20.5" customHeight="1" x14ac:dyDescent="0.35">
      <c r="F3963" s="17"/>
    </row>
    <row r="3964" spans="6:6" customFormat="1" ht="20.5" customHeight="1" x14ac:dyDescent="0.35">
      <c r="F3964" s="17"/>
    </row>
    <row r="3965" spans="6:6" customFormat="1" ht="20.5" customHeight="1" x14ac:dyDescent="0.35">
      <c r="F3965" s="17"/>
    </row>
    <row r="3966" spans="6:6" customFormat="1" ht="20.5" customHeight="1" x14ac:dyDescent="0.35">
      <c r="F3966" s="17"/>
    </row>
    <row r="3967" spans="6:6" customFormat="1" ht="20.5" customHeight="1" x14ac:dyDescent="0.35">
      <c r="F3967" s="17"/>
    </row>
    <row r="3968" spans="6:6" customFormat="1" ht="20.5" customHeight="1" x14ac:dyDescent="0.35">
      <c r="F3968" s="17"/>
    </row>
    <row r="3969" spans="6:6" customFormat="1" ht="20.5" customHeight="1" x14ac:dyDescent="0.35">
      <c r="F3969" s="17"/>
    </row>
    <row r="3970" spans="6:6" customFormat="1" ht="20.5" customHeight="1" x14ac:dyDescent="0.35">
      <c r="F3970" s="17"/>
    </row>
    <row r="3971" spans="6:6" customFormat="1" ht="20.5" customHeight="1" x14ac:dyDescent="0.35">
      <c r="F3971" s="17"/>
    </row>
    <row r="3972" spans="6:6" customFormat="1" ht="20.5" customHeight="1" x14ac:dyDescent="0.35">
      <c r="F3972" s="17"/>
    </row>
    <row r="3973" spans="6:6" customFormat="1" ht="20.5" customHeight="1" x14ac:dyDescent="0.35">
      <c r="F3973" s="17"/>
    </row>
    <row r="3974" spans="6:6" customFormat="1" ht="20.5" customHeight="1" x14ac:dyDescent="0.35">
      <c r="F3974" s="17"/>
    </row>
    <row r="3975" spans="6:6" customFormat="1" ht="20.5" customHeight="1" x14ac:dyDescent="0.35">
      <c r="F3975" s="17"/>
    </row>
    <row r="3976" spans="6:6" customFormat="1" ht="20.5" customHeight="1" x14ac:dyDescent="0.35">
      <c r="F3976" s="17"/>
    </row>
    <row r="3977" spans="6:6" customFormat="1" ht="20.5" customHeight="1" x14ac:dyDescent="0.35">
      <c r="F3977" s="17"/>
    </row>
    <row r="3978" spans="6:6" customFormat="1" ht="20.5" customHeight="1" x14ac:dyDescent="0.35">
      <c r="F3978" s="17"/>
    </row>
    <row r="3979" spans="6:6" customFormat="1" ht="20.5" customHeight="1" x14ac:dyDescent="0.35">
      <c r="F3979" s="17"/>
    </row>
    <row r="3980" spans="6:6" customFormat="1" ht="20.5" customHeight="1" x14ac:dyDescent="0.35">
      <c r="F3980" s="17"/>
    </row>
    <row r="3981" spans="6:6" customFormat="1" ht="20.5" customHeight="1" x14ac:dyDescent="0.35">
      <c r="F3981" s="17"/>
    </row>
    <row r="3982" spans="6:6" customFormat="1" ht="20.5" customHeight="1" x14ac:dyDescent="0.35">
      <c r="F3982" s="17"/>
    </row>
    <row r="3983" spans="6:6" customFormat="1" ht="20.5" customHeight="1" x14ac:dyDescent="0.35">
      <c r="F3983" s="17"/>
    </row>
    <row r="3984" spans="6:6" customFormat="1" ht="20.5" customHeight="1" x14ac:dyDescent="0.35">
      <c r="F3984" s="17"/>
    </row>
    <row r="3985" spans="6:6" customFormat="1" ht="20.5" customHeight="1" x14ac:dyDescent="0.35">
      <c r="F3985" s="17"/>
    </row>
    <row r="3986" spans="6:6" customFormat="1" ht="20.5" customHeight="1" x14ac:dyDescent="0.35">
      <c r="F3986" s="17"/>
    </row>
    <row r="3987" spans="6:6" customFormat="1" ht="20.5" customHeight="1" x14ac:dyDescent="0.35">
      <c r="F3987" s="17"/>
    </row>
    <row r="3988" spans="6:6" customFormat="1" ht="20.5" customHeight="1" x14ac:dyDescent="0.35">
      <c r="F3988" s="17"/>
    </row>
    <row r="3989" spans="6:6" customFormat="1" ht="20.5" customHeight="1" x14ac:dyDescent="0.35">
      <c r="F3989" s="17"/>
    </row>
    <row r="3990" spans="6:6" customFormat="1" ht="20.5" customHeight="1" x14ac:dyDescent="0.35">
      <c r="F3990" s="17"/>
    </row>
    <row r="3991" spans="6:6" customFormat="1" ht="20.5" customHeight="1" x14ac:dyDescent="0.35">
      <c r="F3991" s="17"/>
    </row>
    <row r="3992" spans="6:6" customFormat="1" ht="20.5" customHeight="1" x14ac:dyDescent="0.35">
      <c r="F3992" s="17"/>
    </row>
    <row r="3993" spans="6:6" customFormat="1" ht="20.5" customHeight="1" x14ac:dyDescent="0.35">
      <c r="F3993" s="17"/>
    </row>
    <row r="3994" spans="6:6" customFormat="1" ht="20.5" customHeight="1" x14ac:dyDescent="0.35">
      <c r="F3994" s="17"/>
    </row>
    <row r="3995" spans="6:6" customFormat="1" ht="20.5" customHeight="1" x14ac:dyDescent="0.35">
      <c r="F3995" s="17"/>
    </row>
    <row r="3996" spans="6:6" customFormat="1" ht="20.5" customHeight="1" x14ac:dyDescent="0.35">
      <c r="F3996" s="17"/>
    </row>
    <row r="3997" spans="6:6" customFormat="1" ht="20.5" customHeight="1" x14ac:dyDescent="0.35">
      <c r="F3997" s="17"/>
    </row>
    <row r="3998" spans="6:6" customFormat="1" ht="20.5" customHeight="1" x14ac:dyDescent="0.35">
      <c r="F3998" s="17"/>
    </row>
    <row r="3999" spans="6:6" customFormat="1" ht="20.5" customHeight="1" x14ac:dyDescent="0.35">
      <c r="F3999" s="17"/>
    </row>
    <row r="4000" spans="6:6" customFormat="1" ht="20.5" customHeight="1" x14ac:dyDescent="0.35">
      <c r="F4000" s="17"/>
    </row>
    <row r="4001" spans="6:6" customFormat="1" ht="20.5" customHeight="1" x14ac:dyDescent="0.35">
      <c r="F4001" s="17"/>
    </row>
    <row r="4002" spans="6:6" customFormat="1" ht="20.5" customHeight="1" x14ac:dyDescent="0.35">
      <c r="F4002" s="17"/>
    </row>
    <row r="4003" spans="6:6" customFormat="1" ht="20.5" customHeight="1" x14ac:dyDescent="0.35">
      <c r="F4003" s="17"/>
    </row>
    <row r="4004" spans="6:6" customFormat="1" ht="20.5" customHeight="1" x14ac:dyDescent="0.35">
      <c r="F4004" s="17"/>
    </row>
    <row r="4005" spans="6:6" customFormat="1" ht="20.5" customHeight="1" x14ac:dyDescent="0.35">
      <c r="F4005" s="17"/>
    </row>
    <row r="4006" spans="6:6" customFormat="1" ht="20.5" customHeight="1" x14ac:dyDescent="0.35">
      <c r="F4006" s="17"/>
    </row>
    <row r="4007" spans="6:6" customFormat="1" ht="20.5" customHeight="1" x14ac:dyDescent="0.35">
      <c r="F4007" s="17"/>
    </row>
    <row r="4008" spans="6:6" customFormat="1" ht="20.5" customHeight="1" x14ac:dyDescent="0.35">
      <c r="F4008" s="17"/>
    </row>
    <row r="4009" spans="6:6" customFormat="1" ht="20.5" customHeight="1" x14ac:dyDescent="0.35">
      <c r="F4009" s="17"/>
    </row>
    <row r="4010" spans="6:6" customFormat="1" ht="20.5" customHeight="1" x14ac:dyDescent="0.35">
      <c r="F4010" s="17"/>
    </row>
    <row r="4011" spans="6:6" customFormat="1" ht="20.5" customHeight="1" x14ac:dyDescent="0.35">
      <c r="F4011" s="17"/>
    </row>
    <row r="4012" spans="6:6" customFormat="1" ht="20.5" customHeight="1" x14ac:dyDescent="0.35">
      <c r="F4012" s="17"/>
    </row>
    <row r="4013" spans="6:6" customFormat="1" ht="20.5" customHeight="1" x14ac:dyDescent="0.35">
      <c r="F4013" s="17"/>
    </row>
    <row r="4014" spans="6:6" customFormat="1" ht="20.5" customHeight="1" x14ac:dyDescent="0.35">
      <c r="F4014" s="17"/>
    </row>
    <row r="4015" spans="6:6" customFormat="1" ht="20.5" customHeight="1" x14ac:dyDescent="0.35">
      <c r="F4015" s="17"/>
    </row>
    <row r="4016" spans="6:6" customFormat="1" ht="20.5" customHeight="1" x14ac:dyDescent="0.35">
      <c r="F4016" s="17"/>
    </row>
    <row r="4017" spans="6:6" customFormat="1" ht="20.5" customHeight="1" x14ac:dyDescent="0.35">
      <c r="F4017" s="17"/>
    </row>
    <row r="4018" spans="6:6" customFormat="1" ht="20.5" customHeight="1" x14ac:dyDescent="0.35">
      <c r="F4018" s="17"/>
    </row>
    <row r="4019" spans="6:6" customFormat="1" ht="20.5" customHeight="1" x14ac:dyDescent="0.35">
      <c r="F4019" s="17"/>
    </row>
    <row r="4020" spans="6:6" customFormat="1" ht="20.5" customHeight="1" x14ac:dyDescent="0.35">
      <c r="F4020" s="17"/>
    </row>
    <row r="4021" spans="6:6" customFormat="1" ht="20.5" customHeight="1" x14ac:dyDescent="0.35">
      <c r="F4021" s="17"/>
    </row>
    <row r="4022" spans="6:6" customFormat="1" ht="20.5" customHeight="1" x14ac:dyDescent="0.35">
      <c r="F4022" s="17"/>
    </row>
    <row r="4023" spans="6:6" customFormat="1" ht="20.5" customHeight="1" x14ac:dyDescent="0.35">
      <c r="F4023" s="17"/>
    </row>
    <row r="4024" spans="6:6" customFormat="1" ht="20.5" customHeight="1" x14ac:dyDescent="0.35">
      <c r="F4024" s="17"/>
    </row>
    <row r="4025" spans="6:6" customFormat="1" ht="20.5" customHeight="1" x14ac:dyDescent="0.35">
      <c r="F4025" s="17"/>
    </row>
    <row r="4026" spans="6:6" customFormat="1" ht="20.5" customHeight="1" x14ac:dyDescent="0.35">
      <c r="F4026" s="17"/>
    </row>
    <row r="4027" spans="6:6" customFormat="1" ht="20.5" customHeight="1" x14ac:dyDescent="0.35">
      <c r="F4027" s="17"/>
    </row>
    <row r="4028" spans="6:6" customFormat="1" ht="20.5" customHeight="1" x14ac:dyDescent="0.35">
      <c r="F4028" s="17"/>
    </row>
    <row r="4029" spans="6:6" customFormat="1" ht="20.5" customHeight="1" x14ac:dyDescent="0.35">
      <c r="F4029" s="17"/>
    </row>
    <row r="4030" spans="6:6" customFormat="1" ht="20.5" customHeight="1" x14ac:dyDescent="0.35">
      <c r="F4030" s="17"/>
    </row>
    <row r="4031" spans="6:6" customFormat="1" ht="20.5" customHeight="1" x14ac:dyDescent="0.35">
      <c r="F4031" s="17"/>
    </row>
    <row r="4032" spans="6:6" customFormat="1" ht="20.5" customHeight="1" x14ac:dyDescent="0.35">
      <c r="F4032" s="17"/>
    </row>
    <row r="4033" spans="6:6" customFormat="1" ht="20.5" customHeight="1" x14ac:dyDescent="0.35">
      <c r="F4033" s="17"/>
    </row>
    <row r="4034" spans="6:6" customFormat="1" ht="20.5" customHeight="1" x14ac:dyDescent="0.35">
      <c r="F4034" s="17"/>
    </row>
    <row r="4035" spans="6:6" customFormat="1" ht="20.5" customHeight="1" x14ac:dyDescent="0.35">
      <c r="F4035" s="17"/>
    </row>
    <row r="4036" spans="6:6" customFormat="1" ht="20.5" customHeight="1" x14ac:dyDescent="0.35">
      <c r="F4036" s="17"/>
    </row>
    <row r="4037" spans="6:6" customFormat="1" ht="20.5" customHeight="1" x14ac:dyDescent="0.35">
      <c r="F4037" s="17"/>
    </row>
    <row r="4038" spans="6:6" customFormat="1" ht="20.5" customHeight="1" x14ac:dyDescent="0.35">
      <c r="F4038" s="17"/>
    </row>
    <row r="4039" spans="6:6" customFormat="1" ht="20.5" customHeight="1" x14ac:dyDescent="0.35">
      <c r="F4039" s="17"/>
    </row>
    <row r="4040" spans="6:6" customFormat="1" ht="20.5" customHeight="1" x14ac:dyDescent="0.35">
      <c r="F4040" s="17"/>
    </row>
    <row r="4041" spans="6:6" customFormat="1" ht="20.5" customHeight="1" x14ac:dyDescent="0.35">
      <c r="F4041" s="17"/>
    </row>
    <row r="4042" spans="6:6" customFormat="1" ht="20.5" customHeight="1" x14ac:dyDescent="0.35">
      <c r="F4042" s="17"/>
    </row>
    <row r="4043" spans="6:6" customFormat="1" ht="20.5" customHeight="1" x14ac:dyDescent="0.35">
      <c r="F4043" s="17"/>
    </row>
    <row r="4044" spans="6:6" customFormat="1" ht="20.5" customHeight="1" x14ac:dyDescent="0.35">
      <c r="F4044" s="17"/>
    </row>
    <row r="4045" spans="6:6" customFormat="1" ht="20.5" customHeight="1" x14ac:dyDescent="0.35">
      <c r="F4045" s="17"/>
    </row>
    <row r="4046" spans="6:6" customFormat="1" ht="20.5" customHeight="1" x14ac:dyDescent="0.35">
      <c r="F4046" s="17"/>
    </row>
    <row r="4047" spans="6:6" customFormat="1" ht="20.5" customHeight="1" x14ac:dyDescent="0.35">
      <c r="F4047" s="17"/>
    </row>
    <row r="4048" spans="6:6" customFormat="1" ht="20.5" customHeight="1" x14ac:dyDescent="0.35">
      <c r="F4048" s="17"/>
    </row>
    <row r="4049" spans="6:6" customFormat="1" ht="20.5" customHeight="1" x14ac:dyDescent="0.35">
      <c r="F4049" s="17"/>
    </row>
    <row r="4050" spans="6:6" customFormat="1" ht="20.5" customHeight="1" x14ac:dyDescent="0.35">
      <c r="F4050" s="17"/>
    </row>
    <row r="4051" spans="6:6" customFormat="1" ht="20.5" customHeight="1" x14ac:dyDescent="0.35">
      <c r="F4051" s="17"/>
    </row>
    <row r="4052" spans="6:6" customFormat="1" ht="20.5" customHeight="1" x14ac:dyDescent="0.35">
      <c r="F4052" s="17"/>
    </row>
    <row r="4053" spans="6:6" customFormat="1" ht="20.5" customHeight="1" x14ac:dyDescent="0.35">
      <c r="F4053" s="17"/>
    </row>
    <row r="4054" spans="6:6" customFormat="1" ht="20.5" customHeight="1" x14ac:dyDescent="0.35">
      <c r="F4054" s="17"/>
    </row>
    <row r="4055" spans="6:6" customFormat="1" ht="20.5" customHeight="1" x14ac:dyDescent="0.35">
      <c r="F4055" s="17"/>
    </row>
    <row r="4056" spans="6:6" customFormat="1" ht="20.5" customHeight="1" x14ac:dyDescent="0.35">
      <c r="F4056" s="17"/>
    </row>
    <row r="4057" spans="6:6" customFormat="1" ht="20.5" customHeight="1" x14ac:dyDescent="0.35">
      <c r="F4057" s="17"/>
    </row>
    <row r="4058" spans="6:6" customFormat="1" ht="20.5" customHeight="1" x14ac:dyDescent="0.35">
      <c r="F4058" s="17"/>
    </row>
    <row r="4059" spans="6:6" customFormat="1" ht="20.5" customHeight="1" x14ac:dyDescent="0.35">
      <c r="F4059" s="17"/>
    </row>
    <row r="4060" spans="6:6" customFormat="1" ht="20.5" customHeight="1" x14ac:dyDescent="0.35">
      <c r="F4060" s="17"/>
    </row>
    <row r="4061" spans="6:6" customFormat="1" ht="20.5" customHeight="1" x14ac:dyDescent="0.35">
      <c r="F4061" s="17"/>
    </row>
    <row r="4062" spans="6:6" customFormat="1" ht="20.5" customHeight="1" x14ac:dyDescent="0.35">
      <c r="F4062" s="17"/>
    </row>
    <row r="4063" spans="6:6" customFormat="1" ht="20.5" customHeight="1" x14ac:dyDescent="0.35">
      <c r="F4063" s="17"/>
    </row>
    <row r="4064" spans="6:6" customFormat="1" ht="20.5" customHeight="1" x14ac:dyDescent="0.35">
      <c r="F4064" s="17"/>
    </row>
    <row r="4065" spans="6:6" customFormat="1" ht="20.5" customHeight="1" x14ac:dyDescent="0.35">
      <c r="F4065" s="17"/>
    </row>
    <row r="4066" spans="6:6" customFormat="1" ht="20.5" customHeight="1" x14ac:dyDescent="0.35">
      <c r="F4066" s="17"/>
    </row>
    <row r="4067" spans="6:6" customFormat="1" ht="20.5" customHeight="1" x14ac:dyDescent="0.35">
      <c r="F4067" s="17"/>
    </row>
    <row r="4068" spans="6:6" customFormat="1" ht="20.5" customHeight="1" x14ac:dyDescent="0.35">
      <c r="F4068" s="17"/>
    </row>
    <row r="4069" spans="6:6" customFormat="1" ht="20.5" customHeight="1" x14ac:dyDescent="0.35">
      <c r="F4069" s="17"/>
    </row>
    <row r="4070" spans="6:6" customFormat="1" ht="20.5" customHeight="1" x14ac:dyDescent="0.35">
      <c r="F4070" s="17"/>
    </row>
    <row r="4071" spans="6:6" customFormat="1" ht="20.5" customHeight="1" x14ac:dyDescent="0.35">
      <c r="F4071" s="17"/>
    </row>
    <row r="4072" spans="6:6" customFormat="1" ht="20.5" customHeight="1" x14ac:dyDescent="0.35">
      <c r="F4072" s="17"/>
    </row>
    <row r="4073" spans="6:6" customFormat="1" ht="20.5" customHeight="1" x14ac:dyDescent="0.35">
      <c r="F4073" s="17"/>
    </row>
    <row r="4074" spans="6:6" customFormat="1" ht="20.5" customHeight="1" x14ac:dyDescent="0.35">
      <c r="F4074" s="17"/>
    </row>
    <row r="4075" spans="6:6" customFormat="1" ht="20.5" customHeight="1" x14ac:dyDescent="0.35">
      <c r="F4075" s="17"/>
    </row>
    <row r="4076" spans="6:6" customFormat="1" ht="20.5" customHeight="1" x14ac:dyDescent="0.35">
      <c r="F4076" s="17"/>
    </row>
    <row r="4077" spans="6:6" customFormat="1" ht="20.5" customHeight="1" x14ac:dyDescent="0.35">
      <c r="F4077" s="17"/>
    </row>
    <row r="4078" spans="6:6" customFormat="1" ht="20.5" customHeight="1" x14ac:dyDescent="0.35">
      <c r="F4078" s="17"/>
    </row>
    <row r="4079" spans="6:6" customFormat="1" ht="20.5" customHeight="1" x14ac:dyDescent="0.35">
      <c r="F4079" s="17"/>
    </row>
    <row r="4080" spans="6:6" customFormat="1" ht="20.5" customHeight="1" x14ac:dyDescent="0.35">
      <c r="F4080" s="17"/>
    </row>
    <row r="4081" spans="6:6" customFormat="1" ht="20.5" customHeight="1" x14ac:dyDescent="0.35">
      <c r="F4081" s="17"/>
    </row>
    <row r="4082" spans="6:6" customFormat="1" ht="20.5" customHeight="1" x14ac:dyDescent="0.35">
      <c r="F4082" s="17"/>
    </row>
    <row r="4083" spans="6:6" customFormat="1" ht="20.5" customHeight="1" x14ac:dyDescent="0.35">
      <c r="F4083" s="17"/>
    </row>
    <row r="4084" spans="6:6" customFormat="1" ht="20.5" customHeight="1" x14ac:dyDescent="0.35">
      <c r="F4084" s="17"/>
    </row>
    <row r="4085" spans="6:6" customFormat="1" ht="20.5" customHeight="1" x14ac:dyDescent="0.35">
      <c r="F4085" s="17"/>
    </row>
    <row r="4086" spans="6:6" customFormat="1" ht="20.5" customHeight="1" x14ac:dyDescent="0.35">
      <c r="F4086" s="17"/>
    </row>
    <row r="4087" spans="6:6" customFormat="1" ht="20.5" customHeight="1" x14ac:dyDescent="0.35">
      <c r="F4087" s="17"/>
    </row>
    <row r="4088" spans="6:6" customFormat="1" ht="20.5" customHeight="1" x14ac:dyDescent="0.35">
      <c r="F4088" s="17"/>
    </row>
    <row r="4089" spans="6:6" customFormat="1" ht="20.5" customHeight="1" x14ac:dyDescent="0.35">
      <c r="F4089" s="17"/>
    </row>
    <row r="4090" spans="6:6" customFormat="1" ht="20.5" customHeight="1" x14ac:dyDescent="0.35">
      <c r="F4090" s="17"/>
    </row>
    <row r="4091" spans="6:6" customFormat="1" ht="20.5" customHeight="1" x14ac:dyDescent="0.35">
      <c r="F4091" s="17"/>
    </row>
    <row r="4092" spans="6:6" customFormat="1" ht="20.5" customHeight="1" x14ac:dyDescent="0.35">
      <c r="F4092" s="17"/>
    </row>
    <row r="4093" spans="6:6" customFormat="1" ht="20.5" customHeight="1" x14ac:dyDescent="0.35">
      <c r="F4093" s="17"/>
    </row>
    <row r="4094" spans="6:6" customFormat="1" ht="20.5" customHeight="1" x14ac:dyDescent="0.35">
      <c r="F4094" s="17"/>
    </row>
    <row r="4095" spans="6:6" customFormat="1" ht="20.5" customHeight="1" x14ac:dyDescent="0.35">
      <c r="F4095" s="17"/>
    </row>
    <row r="4096" spans="6:6" customFormat="1" ht="20.5" customHeight="1" x14ac:dyDescent="0.35">
      <c r="F4096" s="17"/>
    </row>
    <row r="4097" spans="6:6" customFormat="1" ht="20.5" customHeight="1" x14ac:dyDescent="0.35">
      <c r="F4097" s="17"/>
    </row>
    <row r="4098" spans="6:6" customFormat="1" ht="20.5" customHeight="1" x14ac:dyDescent="0.35">
      <c r="F4098" s="17"/>
    </row>
    <row r="4099" spans="6:6" customFormat="1" ht="20.5" customHeight="1" x14ac:dyDescent="0.35">
      <c r="F4099" s="17"/>
    </row>
    <row r="4100" spans="6:6" customFormat="1" ht="20.5" customHeight="1" x14ac:dyDescent="0.35">
      <c r="F4100" s="17"/>
    </row>
    <row r="4101" spans="6:6" customFormat="1" ht="20.5" customHeight="1" x14ac:dyDescent="0.35">
      <c r="F4101" s="17"/>
    </row>
    <row r="4102" spans="6:6" customFormat="1" ht="20.5" customHeight="1" x14ac:dyDescent="0.35">
      <c r="F4102" s="17"/>
    </row>
    <row r="4103" spans="6:6" customFormat="1" ht="20.5" customHeight="1" x14ac:dyDescent="0.35">
      <c r="F4103" s="17"/>
    </row>
    <row r="4104" spans="6:6" customFormat="1" ht="20.5" customHeight="1" x14ac:dyDescent="0.35">
      <c r="F4104" s="17"/>
    </row>
    <row r="4105" spans="6:6" customFormat="1" ht="20.5" customHeight="1" x14ac:dyDescent="0.35">
      <c r="F4105" s="17"/>
    </row>
    <row r="4106" spans="6:6" customFormat="1" ht="20.5" customHeight="1" x14ac:dyDescent="0.35">
      <c r="F4106" s="17"/>
    </row>
    <row r="4107" spans="6:6" customFormat="1" ht="20.5" customHeight="1" x14ac:dyDescent="0.35">
      <c r="F4107" s="17"/>
    </row>
    <row r="4108" spans="6:6" customFormat="1" ht="20.5" customHeight="1" x14ac:dyDescent="0.35">
      <c r="F4108" s="17"/>
    </row>
    <row r="4109" spans="6:6" customFormat="1" ht="20.5" customHeight="1" x14ac:dyDescent="0.35">
      <c r="F4109" s="17"/>
    </row>
    <row r="4110" spans="6:6" customFormat="1" ht="20.5" customHeight="1" x14ac:dyDescent="0.35">
      <c r="F4110" s="17"/>
    </row>
    <row r="4111" spans="6:6" customFormat="1" ht="20.5" customHeight="1" x14ac:dyDescent="0.35">
      <c r="F4111" s="17"/>
    </row>
    <row r="4112" spans="6:6" customFormat="1" ht="20.5" customHeight="1" x14ac:dyDescent="0.35">
      <c r="F4112" s="17"/>
    </row>
    <row r="4113" spans="6:6" customFormat="1" ht="20.5" customHeight="1" x14ac:dyDescent="0.35">
      <c r="F4113" s="17"/>
    </row>
    <row r="4114" spans="6:6" customFormat="1" ht="20.5" customHeight="1" x14ac:dyDescent="0.35">
      <c r="F4114" s="17"/>
    </row>
    <row r="4115" spans="6:6" customFormat="1" ht="20.5" customHeight="1" x14ac:dyDescent="0.35">
      <c r="F4115" s="17"/>
    </row>
    <row r="4116" spans="6:6" customFormat="1" ht="20.5" customHeight="1" x14ac:dyDescent="0.35">
      <c r="F4116" s="17"/>
    </row>
    <row r="4117" spans="6:6" customFormat="1" ht="20.5" customHeight="1" x14ac:dyDescent="0.35">
      <c r="F4117" s="17"/>
    </row>
    <row r="4118" spans="6:6" customFormat="1" ht="20.5" customHeight="1" x14ac:dyDescent="0.35">
      <c r="F4118" s="17"/>
    </row>
    <row r="4119" spans="6:6" customFormat="1" ht="20.5" customHeight="1" x14ac:dyDescent="0.35">
      <c r="F4119" s="17"/>
    </row>
    <row r="4120" spans="6:6" customFormat="1" ht="20.5" customHeight="1" x14ac:dyDescent="0.35">
      <c r="F4120" s="17"/>
    </row>
    <row r="4121" spans="6:6" customFormat="1" ht="20.5" customHeight="1" x14ac:dyDescent="0.35">
      <c r="F4121" s="17"/>
    </row>
    <row r="4122" spans="6:6" customFormat="1" ht="20.5" customHeight="1" x14ac:dyDescent="0.35">
      <c r="F4122" s="17"/>
    </row>
    <row r="4123" spans="6:6" customFormat="1" ht="20.5" customHeight="1" x14ac:dyDescent="0.35">
      <c r="F4123" s="17"/>
    </row>
    <row r="4124" spans="6:6" customFormat="1" ht="20.5" customHeight="1" x14ac:dyDescent="0.35">
      <c r="F4124" s="17"/>
    </row>
    <row r="4125" spans="6:6" customFormat="1" ht="20.5" customHeight="1" x14ac:dyDescent="0.35">
      <c r="F4125" s="17"/>
    </row>
    <row r="4126" spans="6:6" customFormat="1" ht="20.5" customHeight="1" x14ac:dyDescent="0.35">
      <c r="F4126" s="17"/>
    </row>
    <row r="4127" spans="6:6" customFormat="1" ht="20.5" customHeight="1" x14ac:dyDescent="0.35">
      <c r="F4127" s="17"/>
    </row>
    <row r="4128" spans="6:6" customFormat="1" ht="20.5" customHeight="1" x14ac:dyDescent="0.35">
      <c r="F4128" s="17"/>
    </row>
    <row r="4129" spans="6:6" customFormat="1" ht="20.5" customHeight="1" x14ac:dyDescent="0.35">
      <c r="F4129" s="17"/>
    </row>
    <row r="4130" spans="6:6" customFormat="1" ht="20.5" customHeight="1" x14ac:dyDescent="0.35">
      <c r="F4130" s="17"/>
    </row>
    <row r="4131" spans="6:6" customFormat="1" ht="20.5" customHeight="1" x14ac:dyDescent="0.35">
      <c r="F4131" s="17"/>
    </row>
    <row r="4132" spans="6:6" customFormat="1" ht="20.5" customHeight="1" x14ac:dyDescent="0.35">
      <c r="F4132" s="17"/>
    </row>
    <row r="4133" spans="6:6" customFormat="1" ht="20.5" customHeight="1" x14ac:dyDescent="0.35">
      <c r="F4133" s="17"/>
    </row>
    <row r="4134" spans="6:6" customFormat="1" ht="20.5" customHeight="1" x14ac:dyDescent="0.35">
      <c r="F4134" s="17"/>
    </row>
    <row r="4135" spans="6:6" customFormat="1" ht="20.5" customHeight="1" x14ac:dyDescent="0.35">
      <c r="F4135" s="17"/>
    </row>
    <row r="4136" spans="6:6" customFormat="1" ht="20.5" customHeight="1" x14ac:dyDescent="0.35">
      <c r="F4136" s="17"/>
    </row>
    <row r="4137" spans="6:6" customFormat="1" ht="20.5" customHeight="1" x14ac:dyDescent="0.35">
      <c r="F4137" s="17"/>
    </row>
    <row r="4138" spans="6:6" customFormat="1" ht="20.5" customHeight="1" x14ac:dyDescent="0.35">
      <c r="F4138" s="17"/>
    </row>
    <row r="4139" spans="6:6" customFormat="1" ht="20.5" customHeight="1" x14ac:dyDescent="0.35">
      <c r="F4139" s="17"/>
    </row>
    <row r="4140" spans="6:6" customFormat="1" ht="20.5" customHeight="1" x14ac:dyDescent="0.35">
      <c r="F4140" s="17"/>
    </row>
    <row r="4141" spans="6:6" customFormat="1" ht="20.5" customHeight="1" x14ac:dyDescent="0.35">
      <c r="F4141" s="17"/>
    </row>
    <row r="4142" spans="6:6" customFormat="1" ht="20.5" customHeight="1" x14ac:dyDescent="0.35">
      <c r="F4142" s="17"/>
    </row>
    <row r="4143" spans="6:6" customFormat="1" ht="20.5" customHeight="1" x14ac:dyDescent="0.35">
      <c r="F4143" s="17"/>
    </row>
    <row r="4144" spans="6:6" customFormat="1" ht="20.5" customHeight="1" x14ac:dyDescent="0.35">
      <c r="F4144" s="17"/>
    </row>
    <row r="4145" spans="6:6" customFormat="1" ht="20.5" customHeight="1" x14ac:dyDescent="0.35">
      <c r="F4145" s="17"/>
    </row>
    <row r="4146" spans="6:6" customFormat="1" ht="20.5" customHeight="1" x14ac:dyDescent="0.35">
      <c r="F4146" s="17"/>
    </row>
    <row r="4147" spans="6:6" customFormat="1" ht="20.5" customHeight="1" x14ac:dyDescent="0.35">
      <c r="F4147" s="17"/>
    </row>
    <row r="4148" spans="6:6" customFormat="1" ht="20.5" customHeight="1" x14ac:dyDescent="0.35">
      <c r="F4148" s="17"/>
    </row>
    <row r="4149" spans="6:6" customFormat="1" ht="20.5" customHeight="1" x14ac:dyDescent="0.35">
      <c r="F4149" s="17"/>
    </row>
    <row r="4150" spans="6:6" customFormat="1" ht="20.5" customHeight="1" x14ac:dyDescent="0.35">
      <c r="F4150" s="17"/>
    </row>
    <row r="4151" spans="6:6" customFormat="1" ht="20.5" customHeight="1" x14ac:dyDescent="0.35">
      <c r="F4151" s="17"/>
    </row>
    <row r="4152" spans="6:6" customFormat="1" ht="20.5" customHeight="1" x14ac:dyDescent="0.35">
      <c r="F4152" s="17"/>
    </row>
    <row r="4153" spans="6:6" customFormat="1" ht="20.5" customHeight="1" x14ac:dyDescent="0.35">
      <c r="F4153" s="17"/>
    </row>
    <row r="4154" spans="6:6" customFormat="1" ht="20.5" customHeight="1" x14ac:dyDescent="0.35">
      <c r="F4154" s="17"/>
    </row>
    <row r="4155" spans="6:6" customFormat="1" ht="20.5" customHeight="1" x14ac:dyDescent="0.35">
      <c r="F4155" s="17"/>
    </row>
    <row r="4156" spans="6:6" customFormat="1" ht="20.5" customHeight="1" x14ac:dyDescent="0.35">
      <c r="F4156" s="17"/>
    </row>
    <row r="4157" spans="6:6" customFormat="1" ht="20.5" customHeight="1" x14ac:dyDescent="0.35">
      <c r="F4157" s="17"/>
    </row>
    <row r="4158" spans="6:6" customFormat="1" ht="20.5" customHeight="1" x14ac:dyDescent="0.35">
      <c r="F4158" s="17"/>
    </row>
    <row r="4159" spans="6:6" customFormat="1" ht="20.5" customHeight="1" x14ac:dyDescent="0.35">
      <c r="F4159" s="17"/>
    </row>
    <row r="4160" spans="6:6" customFormat="1" ht="20.5" customHeight="1" x14ac:dyDescent="0.35">
      <c r="F4160" s="17"/>
    </row>
    <row r="4161" spans="6:6" customFormat="1" ht="20.5" customHeight="1" x14ac:dyDescent="0.35">
      <c r="F4161" s="17"/>
    </row>
    <row r="4162" spans="6:6" customFormat="1" ht="20.5" customHeight="1" x14ac:dyDescent="0.35">
      <c r="F4162" s="17"/>
    </row>
    <row r="4163" spans="6:6" customFormat="1" ht="20.5" customHeight="1" x14ac:dyDescent="0.35">
      <c r="F4163" s="17"/>
    </row>
    <row r="4164" spans="6:6" customFormat="1" ht="20.5" customHeight="1" x14ac:dyDescent="0.35">
      <c r="F4164" s="17"/>
    </row>
    <row r="4165" spans="6:6" customFormat="1" ht="20.5" customHeight="1" x14ac:dyDescent="0.35">
      <c r="F4165" s="17"/>
    </row>
    <row r="4166" spans="6:6" customFormat="1" ht="20.5" customHeight="1" x14ac:dyDescent="0.35">
      <c r="F4166" s="17"/>
    </row>
    <row r="4167" spans="6:6" customFormat="1" ht="20.5" customHeight="1" x14ac:dyDescent="0.35">
      <c r="F4167" s="17"/>
    </row>
    <row r="4168" spans="6:6" customFormat="1" ht="20.5" customHeight="1" x14ac:dyDescent="0.35">
      <c r="F4168" s="17"/>
    </row>
    <row r="4169" spans="6:6" customFormat="1" ht="20.5" customHeight="1" x14ac:dyDescent="0.35">
      <c r="F4169" s="17"/>
    </row>
    <row r="4170" spans="6:6" customFormat="1" ht="20.5" customHeight="1" x14ac:dyDescent="0.35">
      <c r="F4170" s="17"/>
    </row>
    <row r="4171" spans="6:6" customFormat="1" ht="20.5" customHeight="1" x14ac:dyDescent="0.35">
      <c r="F4171" s="17"/>
    </row>
    <row r="4172" spans="6:6" customFormat="1" ht="20.5" customHeight="1" x14ac:dyDescent="0.35">
      <c r="F4172" s="17"/>
    </row>
    <row r="4173" spans="6:6" customFormat="1" ht="20.5" customHeight="1" x14ac:dyDescent="0.35">
      <c r="F4173" s="17"/>
    </row>
    <row r="4174" spans="6:6" customFormat="1" ht="20.5" customHeight="1" x14ac:dyDescent="0.35">
      <c r="F4174" s="17"/>
    </row>
    <row r="4175" spans="6:6" customFormat="1" ht="20.5" customHeight="1" x14ac:dyDescent="0.35">
      <c r="F4175" s="17"/>
    </row>
    <row r="4176" spans="6:6" customFormat="1" ht="20.5" customHeight="1" x14ac:dyDescent="0.35">
      <c r="F4176" s="17"/>
    </row>
    <row r="4177" spans="6:6" customFormat="1" ht="20.5" customHeight="1" x14ac:dyDescent="0.35">
      <c r="F4177" s="17"/>
    </row>
    <row r="4178" spans="6:6" customFormat="1" ht="20.5" customHeight="1" x14ac:dyDescent="0.35">
      <c r="F4178" s="17"/>
    </row>
    <row r="4179" spans="6:6" customFormat="1" ht="20.5" customHeight="1" x14ac:dyDescent="0.35">
      <c r="F4179" s="17"/>
    </row>
    <row r="4180" spans="6:6" customFormat="1" ht="20.5" customHeight="1" x14ac:dyDescent="0.35">
      <c r="F4180" s="17"/>
    </row>
    <row r="4181" spans="6:6" customFormat="1" ht="20.5" customHeight="1" x14ac:dyDescent="0.35">
      <c r="F4181" s="17"/>
    </row>
    <row r="4182" spans="6:6" customFormat="1" ht="20.5" customHeight="1" x14ac:dyDescent="0.35">
      <c r="F4182" s="17"/>
    </row>
    <row r="4183" spans="6:6" customFormat="1" ht="20.5" customHeight="1" x14ac:dyDescent="0.35">
      <c r="F4183" s="17"/>
    </row>
    <row r="4184" spans="6:6" customFormat="1" ht="20.5" customHeight="1" x14ac:dyDescent="0.35">
      <c r="F4184" s="17"/>
    </row>
    <row r="4185" spans="6:6" customFormat="1" ht="20.5" customHeight="1" x14ac:dyDescent="0.35">
      <c r="F4185" s="17"/>
    </row>
    <row r="4186" spans="6:6" customFormat="1" ht="20.5" customHeight="1" x14ac:dyDescent="0.35">
      <c r="F4186" s="17"/>
    </row>
    <row r="4187" spans="6:6" customFormat="1" ht="20.5" customHeight="1" x14ac:dyDescent="0.35">
      <c r="F4187" s="17"/>
    </row>
    <row r="4188" spans="6:6" customFormat="1" ht="20.5" customHeight="1" x14ac:dyDescent="0.35">
      <c r="F4188" s="17"/>
    </row>
    <row r="4189" spans="6:6" customFormat="1" ht="20.5" customHeight="1" x14ac:dyDescent="0.35">
      <c r="F4189" s="17"/>
    </row>
    <row r="4190" spans="6:6" customFormat="1" ht="20.5" customHeight="1" x14ac:dyDescent="0.35">
      <c r="F4190" s="17"/>
    </row>
    <row r="4191" spans="6:6" customFormat="1" ht="20.5" customHeight="1" x14ac:dyDescent="0.35">
      <c r="F4191" s="17"/>
    </row>
    <row r="4192" spans="6:6" customFormat="1" ht="20.5" customHeight="1" x14ac:dyDescent="0.35">
      <c r="F4192" s="17"/>
    </row>
    <row r="4193" spans="6:6" customFormat="1" ht="20.5" customHeight="1" x14ac:dyDescent="0.35">
      <c r="F4193" s="17"/>
    </row>
    <row r="4194" spans="6:6" customFormat="1" ht="20.5" customHeight="1" x14ac:dyDescent="0.35">
      <c r="F4194" s="17"/>
    </row>
    <row r="4195" spans="6:6" customFormat="1" ht="20.5" customHeight="1" x14ac:dyDescent="0.35">
      <c r="F4195" s="17"/>
    </row>
    <row r="4196" spans="6:6" customFormat="1" ht="20.5" customHeight="1" x14ac:dyDescent="0.35">
      <c r="F4196" s="17"/>
    </row>
    <row r="4197" spans="6:6" customFormat="1" ht="20.5" customHeight="1" x14ac:dyDescent="0.35">
      <c r="F4197" s="17"/>
    </row>
    <row r="4198" spans="6:6" customFormat="1" ht="20.5" customHeight="1" x14ac:dyDescent="0.35">
      <c r="F4198" s="17"/>
    </row>
    <row r="4199" spans="6:6" customFormat="1" ht="20.5" customHeight="1" x14ac:dyDescent="0.35">
      <c r="F4199" s="17"/>
    </row>
    <row r="4200" spans="6:6" customFormat="1" ht="20.5" customHeight="1" x14ac:dyDescent="0.35">
      <c r="F4200" s="17"/>
    </row>
    <row r="4201" spans="6:6" customFormat="1" ht="20.5" customHeight="1" x14ac:dyDescent="0.35">
      <c r="F4201" s="17"/>
    </row>
    <row r="4202" spans="6:6" customFormat="1" ht="20.5" customHeight="1" x14ac:dyDescent="0.35">
      <c r="F4202" s="17"/>
    </row>
    <row r="4203" spans="6:6" customFormat="1" ht="20.5" customHeight="1" x14ac:dyDescent="0.35">
      <c r="F4203" s="17"/>
    </row>
    <row r="4204" spans="6:6" customFormat="1" ht="20.5" customHeight="1" x14ac:dyDescent="0.35">
      <c r="F4204" s="17"/>
    </row>
    <row r="4205" spans="6:6" customFormat="1" ht="20.5" customHeight="1" x14ac:dyDescent="0.35">
      <c r="F4205" s="17"/>
    </row>
    <row r="4206" spans="6:6" customFormat="1" ht="20.5" customHeight="1" x14ac:dyDescent="0.35">
      <c r="F4206" s="17"/>
    </row>
    <row r="4207" spans="6:6" customFormat="1" ht="20.5" customHeight="1" x14ac:dyDescent="0.35">
      <c r="F4207" s="17"/>
    </row>
    <row r="4208" spans="6:6" customFormat="1" ht="20.5" customHeight="1" x14ac:dyDescent="0.35">
      <c r="F4208" s="17"/>
    </row>
    <row r="4209" spans="6:6" customFormat="1" ht="20.5" customHeight="1" x14ac:dyDescent="0.35">
      <c r="F4209" s="17"/>
    </row>
    <row r="4210" spans="6:6" customFormat="1" ht="20.5" customHeight="1" x14ac:dyDescent="0.35">
      <c r="F4210" s="17"/>
    </row>
    <row r="4211" spans="6:6" customFormat="1" ht="20.5" customHeight="1" x14ac:dyDescent="0.35">
      <c r="F4211" s="17"/>
    </row>
    <row r="4212" spans="6:6" customFormat="1" ht="20.5" customHeight="1" x14ac:dyDescent="0.35">
      <c r="F4212" s="17"/>
    </row>
    <row r="4213" spans="6:6" customFormat="1" ht="20.5" customHeight="1" x14ac:dyDescent="0.35">
      <c r="F4213" s="17"/>
    </row>
    <row r="4214" spans="6:6" customFormat="1" ht="20.5" customHeight="1" x14ac:dyDescent="0.35">
      <c r="F4214" s="17"/>
    </row>
    <row r="4215" spans="6:6" customFormat="1" ht="20.5" customHeight="1" x14ac:dyDescent="0.35">
      <c r="F4215" s="17"/>
    </row>
    <row r="4216" spans="6:6" customFormat="1" ht="20.5" customHeight="1" x14ac:dyDescent="0.35">
      <c r="F4216" s="17"/>
    </row>
    <row r="4217" spans="6:6" customFormat="1" ht="20.5" customHeight="1" x14ac:dyDescent="0.35">
      <c r="F4217" s="17"/>
    </row>
    <row r="4218" spans="6:6" customFormat="1" ht="20.5" customHeight="1" x14ac:dyDescent="0.35">
      <c r="F4218" s="17"/>
    </row>
    <row r="4219" spans="6:6" customFormat="1" ht="20.5" customHeight="1" x14ac:dyDescent="0.35">
      <c r="F4219" s="17"/>
    </row>
    <row r="4220" spans="6:6" customFormat="1" ht="20.5" customHeight="1" x14ac:dyDescent="0.35">
      <c r="F4220" s="17"/>
    </row>
    <row r="4221" spans="6:6" customFormat="1" ht="20.5" customHeight="1" x14ac:dyDescent="0.35">
      <c r="F4221" s="17"/>
    </row>
    <row r="4222" spans="6:6" customFormat="1" ht="20.5" customHeight="1" x14ac:dyDescent="0.35">
      <c r="F4222" s="17"/>
    </row>
    <row r="4223" spans="6:6" customFormat="1" ht="20.5" customHeight="1" x14ac:dyDescent="0.35">
      <c r="F4223" s="17"/>
    </row>
    <row r="4224" spans="6:6" customFormat="1" ht="20.5" customHeight="1" x14ac:dyDescent="0.35">
      <c r="F4224" s="17"/>
    </row>
    <row r="4225" spans="6:6" customFormat="1" ht="20.5" customHeight="1" x14ac:dyDescent="0.35">
      <c r="F4225" s="17"/>
    </row>
    <row r="4226" spans="6:6" customFormat="1" ht="20.5" customHeight="1" x14ac:dyDescent="0.35">
      <c r="F4226" s="17"/>
    </row>
    <row r="4227" spans="6:6" customFormat="1" ht="20.5" customHeight="1" x14ac:dyDescent="0.35">
      <c r="F4227" s="17"/>
    </row>
    <row r="4228" spans="6:6" customFormat="1" ht="20.5" customHeight="1" x14ac:dyDescent="0.35">
      <c r="F4228" s="17"/>
    </row>
    <row r="4229" spans="6:6" customFormat="1" ht="20.5" customHeight="1" x14ac:dyDescent="0.35">
      <c r="F4229" s="17"/>
    </row>
    <row r="4230" spans="6:6" customFormat="1" ht="20.5" customHeight="1" x14ac:dyDescent="0.35">
      <c r="F4230" s="17"/>
    </row>
    <row r="4231" spans="6:6" customFormat="1" ht="20.5" customHeight="1" x14ac:dyDescent="0.35">
      <c r="F4231" s="17"/>
    </row>
    <row r="4232" spans="6:6" customFormat="1" ht="20.5" customHeight="1" x14ac:dyDescent="0.35">
      <c r="F4232" s="17"/>
    </row>
    <row r="4233" spans="6:6" customFormat="1" ht="20.5" customHeight="1" x14ac:dyDescent="0.35">
      <c r="F4233" s="17"/>
    </row>
    <row r="4234" spans="6:6" customFormat="1" ht="20.5" customHeight="1" x14ac:dyDescent="0.35">
      <c r="F4234" s="17"/>
    </row>
    <row r="4235" spans="6:6" customFormat="1" ht="20.5" customHeight="1" x14ac:dyDescent="0.35">
      <c r="F4235" s="17"/>
    </row>
    <row r="4236" spans="6:6" customFormat="1" ht="20.5" customHeight="1" x14ac:dyDescent="0.35">
      <c r="F4236" s="17"/>
    </row>
    <row r="4237" spans="6:6" customFormat="1" ht="20.5" customHeight="1" x14ac:dyDescent="0.35">
      <c r="F4237" s="17"/>
    </row>
    <row r="4238" spans="6:6" customFormat="1" ht="20.5" customHeight="1" x14ac:dyDescent="0.35">
      <c r="F4238" s="17"/>
    </row>
    <row r="4239" spans="6:6" customFormat="1" ht="20.5" customHeight="1" x14ac:dyDescent="0.35">
      <c r="F4239" s="17"/>
    </row>
    <row r="4240" spans="6:6" customFormat="1" ht="20.5" customHeight="1" x14ac:dyDescent="0.35">
      <c r="F4240" s="17"/>
    </row>
    <row r="4241" spans="6:6" customFormat="1" ht="20.5" customHeight="1" x14ac:dyDescent="0.35">
      <c r="F4241" s="17"/>
    </row>
    <row r="4242" spans="6:6" customFormat="1" ht="20.5" customHeight="1" x14ac:dyDescent="0.35">
      <c r="F4242" s="17"/>
    </row>
    <row r="4243" spans="6:6" customFormat="1" ht="20.5" customHeight="1" x14ac:dyDescent="0.35">
      <c r="F4243" s="17"/>
    </row>
    <row r="4244" spans="6:6" customFormat="1" ht="20.5" customHeight="1" x14ac:dyDescent="0.35">
      <c r="F4244" s="17"/>
    </row>
    <row r="4245" spans="6:6" customFormat="1" ht="20.5" customHeight="1" x14ac:dyDescent="0.35">
      <c r="F4245" s="17"/>
    </row>
    <row r="4246" spans="6:6" customFormat="1" ht="20.5" customHeight="1" x14ac:dyDescent="0.35">
      <c r="F4246" s="17"/>
    </row>
    <row r="4247" spans="6:6" customFormat="1" ht="20.5" customHeight="1" x14ac:dyDescent="0.35">
      <c r="F4247" s="17"/>
    </row>
    <row r="4248" spans="6:6" customFormat="1" ht="20.5" customHeight="1" x14ac:dyDescent="0.35">
      <c r="F4248" s="17"/>
    </row>
    <row r="4249" spans="6:6" customFormat="1" ht="20.5" customHeight="1" x14ac:dyDescent="0.35">
      <c r="F4249" s="17"/>
    </row>
    <row r="4250" spans="6:6" customFormat="1" ht="20.5" customHeight="1" x14ac:dyDescent="0.35">
      <c r="F4250" s="17"/>
    </row>
    <row r="4251" spans="6:6" customFormat="1" ht="20.5" customHeight="1" x14ac:dyDescent="0.35">
      <c r="F4251" s="17"/>
    </row>
    <row r="4252" spans="6:6" customFormat="1" ht="20.5" customHeight="1" x14ac:dyDescent="0.35">
      <c r="F4252" s="17"/>
    </row>
    <row r="4253" spans="6:6" customFormat="1" ht="20.5" customHeight="1" x14ac:dyDescent="0.35">
      <c r="F4253" s="17"/>
    </row>
    <row r="4254" spans="6:6" customFormat="1" ht="20.5" customHeight="1" x14ac:dyDescent="0.35">
      <c r="F4254" s="17"/>
    </row>
    <row r="4255" spans="6:6" customFormat="1" ht="20.5" customHeight="1" x14ac:dyDescent="0.35">
      <c r="F4255" s="17"/>
    </row>
    <row r="4256" spans="6:6" customFormat="1" ht="20.5" customHeight="1" x14ac:dyDescent="0.35">
      <c r="F4256" s="17"/>
    </row>
    <row r="4257" spans="6:6" customFormat="1" ht="20.5" customHeight="1" x14ac:dyDescent="0.35">
      <c r="F4257" s="17"/>
    </row>
    <row r="4258" spans="6:6" customFormat="1" ht="20.5" customHeight="1" x14ac:dyDescent="0.35">
      <c r="F4258" s="17"/>
    </row>
    <row r="4259" spans="6:6" customFormat="1" ht="20.5" customHeight="1" x14ac:dyDescent="0.35">
      <c r="F4259" s="17"/>
    </row>
    <row r="4260" spans="6:6" customFormat="1" ht="20.5" customHeight="1" x14ac:dyDescent="0.35">
      <c r="F4260" s="17"/>
    </row>
    <row r="4261" spans="6:6" customFormat="1" ht="20.5" customHeight="1" x14ac:dyDescent="0.35">
      <c r="F4261" s="17"/>
    </row>
    <row r="4262" spans="6:6" customFormat="1" ht="20.5" customHeight="1" x14ac:dyDescent="0.35">
      <c r="F4262" s="17"/>
    </row>
    <row r="4263" spans="6:6" customFormat="1" ht="20.5" customHeight="1" x14ac:dyDescent="0.35">
      <c r="F4263" s="17"/>
    </row>
    <row r="4264" spans="6:6" customFormat="1" ht="20.5" customHeight="1" x14ac:dyDescent="0.35">
      <c r="F4264" s="17"/>
    </row>
    <row r="4265" spans="6:6" customFormat="1" ht="20.5" customHeight="1" x14ac:dyDescent="0.35">
      <c r="F4265" s="17"/>
    </row>
    <row r="4266" spans="6:6" customFormat="1" ht="20.5" customHeight="1" x14ac:dyDescent="0.35">
      <c r="F4266" s="17"/>
    </row>
    <row r="4267" spans="6:6" customFormat="1" ht="20.5" customHeight="1" x14ac:dyDescent="0.35">
      <c r="F4267" s="17"/>
    </row>
    <row r="4268" spans="6:6" customFormat="1" ht="20.5" customHeight="1" x14ac:dyDescent="0.35">
      <c r="F4268" s="17"/>
    </row>
    <row r="4269" spans="6:6" customFormat="1" ht="20.5" customHeight="1" x14ac:dyDescent="0.35">
      <c r="F4269" s="17"/>
    </row>
    <row r="4270" spans="6:6" customFormat="1" ht="20.5" customHeight="1" x14ac:dyDescent="0.35">
      <c r="F4270" s="17"/>
    </row>
    <row r="4271" spans="6:6" customFormat="1" ht="20.5" customHeight="1" x14ac:dyDescent="0.35">
      <c r="F4271" s="17"/>
    </row>
    <row r="4272" spans="6:6" customFormat="1" ht="20.5" customHeight="1" x14ac:dyDescent="0.35">
      <c r="F4272" s="17"/>
    </row>
    <row r="4273" spans="6:6" customFormat="1" ht="20.5" customHeight="1" x14ac:dyDescent="0.35">
      <c r="F4273" s="17"/>
    </row>
    <row r="4274" spans="6:6" customFormat="1" ht="20.5" customHeight="1" x14ac:dyDescent="0.35">
      <c r="F4274" s="17"/>
    </row>
    <row r="4275" spans="6:6" customFormat="1" ht="20.5" customHeight="1" x14ac:dyDescent="0.35">
      <c r="F4275" s="17"/>
    </row>
    <row r="4276" spans="6:6" customFormat="1" ht="20.5" customHeight="1" x14ac:dyDescent="0.35">
      <c r="F4276" s="17"/>
    </row>
    <row r="4277" spans="6:6" customFormat="1" ht="20.5" customHeight="1" x14ac:dyDescent="0.35">
      <c r="F4277" s="17"/>
    </row>
    <row r="4278" spans="6:6" customFormat="1" ht="20.5" customHeight="1" x14ac:dyDescent="0.35">
      <c r="F4278" s="17"/>
    </row>
    <row r="4279" spans="6:6" customFormat="1" ht="20.5" customHeight="1" x14ac:dyDescent="0.35">
      <c r="F4279" s="17"/>
    </row>
    <row r="4280" spans="6:6" customFormat="1" ht="20.5" customHeight="1" x14ac:dyDescent="0.35">
      <c r="F4280" s="17"/>
    </row>
    <row r="4281" spans="6:6" customFormat="1" ht="20.5" customHeight="1" x14ac:dyDescent="0.35">
      <c r="F4281" s="17"/>
    </row>
    <row r="4282" spans="6:6" customFormat="1" ht="20.5" customHeight="1" x14ac:dyDescent="0.35">
      <c r="F4282" s="17"/>
    </row>
    <row r="4283" spans="6:6" customFormat="1" ht="20.5" customHeight="1" x14ac:dyDescent="0.35">
      <c r="F4283" s="17"/>
    </row>
    <row r="4284" spans="6:6" customFormat="1" ht="20.5" customHeight="1" x14ac:dyDescent="0.35">
      <c r="F4284" s="17"/>
    </row>
    <row r="4285" spans="6:6" customFormat="1" ht="20.5" customHeight="1" x14ac:dyDescent="0.35">
      <c r="F4285" s="17"/>
    </row>
    <row r="4286" spans="6:6" customFormat="1" ht="20.5" customHeight="1" x14ac:dyDescent="0.35">
      <c r="F4286" s="17"/>
    </row>
    <row r="4287" spans="6:6" customFormat="1" ht="20.5" customHeight="1" x14ac:dyDescent="0.35">
      <c r="F4287" s="17"/>
    </row>
    <row r="4288" spans="6:6" customFormat="1" ht="20.5" customHeight="1" x14ac:dyDescent="0.35">
      <c r="F4288" s="17"/>
    </row>
    <row r="4289" spans="6:6" customFormat="1" ht="20.5" customHeight="1" x14ac:dyDescent="0.35">
      <c r="F4289" s="17"/>
    </row>
    <row r="4290" spans="6:6" customFormat="1" ht="20.5" customHeight="1" x14ac:dyDescent="0.35">
      <c r="F4290" s="17"/>
    </row>
    <row r="4291" spans="6:6" customFormat="1" ht="20.5" customHeight="1" x14ac:dyDescent="0.35">
      <c r="F4291" s="17"/>
    </row>
    <row r="4292" spans="6:6" customFormat="1" ht="20.5" customHeight="1" x14ac:dyDescent="0.35">
      <c r="F4292" s="17"/>
    </row>
    <row r="4293" spans="6:6" customFormat="1" ht="20.5" customHeight="1" x14ac:dyDescent="0.35">
      <c r="F4293" s="17"/>
    </row>
    <row r="4294" spans="6:6" customFormat="1" ht="20.5" customHeight="1" x14ac:dyDescent="0.35">
      <c r="F4294" s="17"/>
    </row>
    <row r="4295" spans="6:6" customFormat="1" ht="20.5" customHeight="1" x14ac:dyDescent="0.35">
      <c r="F4295" s="17"/>
    </row>
    <row r="4296" spans="6:6" customFormat="1" ht="20.5" customHeight="1" x14ac:dyDescent="0.35">
      <c r="F4296" s="17"/>
    </row>
    <row r="4297" spans="6:6" customFormat="1" ht="20.5" customHeight="1" x14ac:dyDescent="0.35">
      <c r="F4297" s="17"/>
    </row>
    <row r="4298" spans="6:6" customFormat="1" ht="20.5" customHeight="1" x14ac:dyDescent="0.35">
      <c r="F4298" s="17"/>
    </row>
    <row r="4299" spans="6:6" customFormat="1" ht="20.5" customHeight="1" x14ac:dyDescent="0.35">
      <c r="F4299" s="17"/>
    </row>
    <row r="4300" spans="6:6" customFormat="1" ht="20.5" customHeight="1" x14ac:dyDescent="0.35">
      <c r="F4300" s="17"/>
    </row>
    <row r="4301" spans="6:6" customFormat="1" ht="20.5" customHeight="1" x14ac:dyDescent="0.35">
      <c r="F4301" s="17"/>
    </row>
    <row r="4302" spans="6:6" customFormat="1" ht="20.5" customHeight="1" x14ac:dyDescent="0.35">
      <c r="F4302" s="17"/>
    </row>
    <row r="4303" spans="6:6" customFormat="1" ht="20.5" customHeight="1" x14ac:dyDescent="0.35">
      <c r="F4303" s="17"/>
    </row>
    <row r="4304" spans="6:6" customFormat="1" ht="20.5" customHeight="1" x14ac:dyDescent="0.35">
      <c r="F4304" s="17"/>
    </row>
    <row r="4305" spans="6:6" customFormat="1" ht="20.5" customHeight="1" x14ac:dyDescent="0.35">
      <c r="F4305" s="17"/>
    </row>
    <row r="4306" spans="6:6" customFormat="1" ht="20.5" customHeight="1" x14ac:dyDescent="0.35">
      <c r="F4306" s="17"/>
    </row>
    <row r="4307" spans="6:6" customFormat="1" ht="14.5" x14ac:dyDescent="0.35">
      <c r="F4307" s="17"/>
    </row>
    <row r="4308" spans="6:6" customFormat="1" ht="20.5" customHeight="1" x14ac:dyDescent="0.35">
      <c r="F4308" s="17"/>
    </row>
    <row r="4309" spans="6:6" customFormat="1" ht="20.5" customHeight="1" x14ac:dyDescent="0.35">
      <c r="F4309" s="17"/>
    </row>
    <row r="4310" spans="6:6" customFormat="1" ht="20.5" customHeight="1" x14ac:dyDescent="0.35">
      <c r="F4310" s="17"/>
    </row>
    <row r="4311" spans="6:6" customFormat="1" ht="20.5" customHeight="1" x14ac:dyDescent="0.35">
      <c r="F4311" s="17"/>
    </row>
    <row r="4312" spans="6:6" customFormat="1" ht="20.5" customHeight="1" x14ac:dyDescent="0.35">
      <c r="F4312" s="17"/>
    </row>
    <row r="4313" spans="6:6" customFormat="1" ht="20.5" customHeight="1" x14ac:dyDescent="0.35">
      <c r="F4313" s="17"/>
    </row>
    <row r="4314" spans="6:6" customFormat="1" ht="20.5" customHeight="1" x14ac:dyDescent="0.35">
      <c r="F4314" s="17"/>
    </row>
    <row r="4315" spans="6:6" customFormat="1" ht="20.5" customHeight="1" x14ac:dyDescent="0.35">
      <c r="F4315" s="17"/>
    </row>
    <row r="4316" spans="6:6" customFormat="1" ht="20.5" customHeight="1" x14ac:dyDescent="0.35">
      <c r="F4316" s="17"/>
    </row>
    <row r="4317" spans="6:6" customFormat="1" ht="20.5" customHeight="1" x14ac:dyDescent="0.35">
      <c r="F4317" s="17"/>
    </row>
    <row r="4318" spans="6:6" customFormat="1" ht="20.5" customHeight="1" x14ac:dyDescent="0.35">
      <c r="F4318" s="17"/>
    </row>
    <row r="4319" spans="6:6" customFormat="1" ht="20.5" customHeight="1" x14ac:dyDescent="0.35">
      <c r="F4319" s="17"/>
    </row>
    <row r="4320" spans="6:6" customFormat="1" ht="20.5" customHeight="1" x14ac:dyDescent="0.35">
      <c r="F4320" s="17"/>
    </row>
    <row r="4321" spans="6:6" customFormat="1" ht="20.5" customHeight="1" x14ac:dyDescent="0.35">
      <c r="F4321" s="17"/>
    </row>
    <row r="4322" spans="6:6" customFormat="1" ht="20.5" customHeight="1" x14ac:dyDescent="0.35">
      <c r="F4322" s="17"/>
    </row>
    <row r="4323" spans="6:6" customFormat="1" ht="20.5" customHeight="1" x14ac:dyDescent="0.35">
      <c r="F4323" s="17"/>
    </row>
    <row r="4324" spans="6:6" customFormat="1" ht="20.5" customHeight="1" x14ac:dyDescent="0.35">
      <c r="F4324" s="17"/>
    </row>
    <row r="4325" spans="6:6" customFormat="1" ht="20.5" customHeight="1" x14ac:dyDescent="0.35">
      <c r="F4325" s="17"/>
    </row>
    <row r="4326" spans="6:6" customFormat="1" ht="20.5" customHeight="1" x14ac:dyDescent="0.35">
      <c r="F4326" s="17"/>
    </row>
    <row r="4327" spans="6:6" customFormat="1" ht="20.5" customHeight="1" x14ac:dyDescent="0.35">
      <c r="F4327" s="17"/>
    </row>
    <row r="4328" spans="6:6" customFormat="1" ht="20.5" customHeight="1" x14ac:dyDescent="0.35">
      <c r="F4328" s="17"/>
    </row>
    <row r="4329" spans="6:6" customFormat="1" ht="20.5" customHeight="1" x14ac:dyDescent="0.35">
      <c r="F4329" s="17"/>
    </row>
    <row r="4330" spans="6:6" customFormat="1" ht="20.5" customHeight="1" x14ac:dyDescent="0.35">
      <c r="F4330" s="17"/>
    </row>
    <row r="4331" spans="6:6" customFormat="1" ht="20.5" customHeight="1" x14ac:dyDescent="0.35">
      <c r="F4331" s="17"/>
    </row>
    <row r="4332" spans="6:6" customFormat="1" ht="20.5" customHeight="1" x14ac:dyDescent="0.35">
      <c r="F4332" s="17"/>
    </row>
    <row r="4333" spans="6:6" customFormat="1" ht="20.5" customHeight="1" x14ac:dyDescent="0.35">
      <c r="F4333" s="17"/>
    </row>
    <row r="4334" spans="6:6" customFormat="1" ht="20.5" customHeight="1" x14ac:dyDescent="0.35">
      <c r="F4334" s="17"/>
    </row>
    <row r="4335" spans="6:6" customFormat="1" ht="20.5" customHeight="1" x14ac:dyDescent="0.35">
      <c r="F4335" s="17"/>
    </row>
    <row r="4336" spans="6:6" customFormat="1" ht="20.5" customHeight="1" x14ac:dyDescent="0.35">
      <c r="F4336" s="17"/>
    </row>
    <row r="4337" spans="6:6" customFormat="1" ht="20.5" customHeight="1" x14ac:dyDescent="0.35">
      <c r="F4337" s="17"/>
    </row>
    <row r="4338" spans="6:6" customFormat="1" ht="20.5" customHeight="1" x14ac:dyDescent="0.35">
      <c r="F4338" s="17"/>
    </row>
    <row r="4339" spans="6:6" customFormat="1" ht="20.5" customHeight="1" x14ac:dyDescent="0.35">
      <c r="F4339" s="17"/>
    </row>
    <row r="4340" spans="6:6" customFormat="1" ht="20.5" customHeight="1" x14ac:dyDescent="0.35">
      <c r="F4340" s="17"/>
    </row>
    <row r="4341" spans="6:6" customFormat="1" ht="20.5" customHeight="1" x14ac:dyDescent="0.35">
      <c r="F4341" s="17"/>
    </row>
    <row r="4342" spans="6:6" customFormat="1" ht="20.5" customHeight="1" x14ac:dyDescent="0.35">
      <c r="F4342" s="17"/>
    </row>
    <row r="4343" spans="6:6" customFormat="1" ht="20.5" customHeight="1" x14ac:dyDescent="0.35">
      <c r="F4343" s="17"/>
    </row>
    <row r="4344" spans="6:6" customFormat="1" ht="20.5" customHeight="1" x14ac:dyDescent="0.35">
      <c r="F4344" s="17"/>
    </row>
    <row r="4345" spans="6:6" customFormat="1" ht="20.5" customHeight="1" x14ac:dyDescent="0.35">
      <c r="F4345" s="17"/>
    </row>
    <row r="4346" spans="6:6" customFormat="1" ht="14.5" x14ac:dyDescent="0.35">
      <c r="F4346" s="17"/>
    </row>
    <row r="4347" spans="6:6" customFormat="1" ht="20.5" customHeight="1" x14ac:dyDescent="0.35">
      <c r="F4347" s="17"/>
    </row>
    <row r="4348" spans="6:6" customFormat="1" ht="20.5" customHeight="1" x14ac:dyDescent="0.35">
      <c r="F4348" s="17"/>
    </row>
    <row r="4349" spans="6:6" customFormat="1" ht="20.5" customHeight="1" x14ac:dyDescent="0.35">
      <c r="F4349" s="17"/>
    </row>
    <row r="4350" spans="6:6" customFormat="1" ht="20.5" customHeight="1" x14ac:dyDescent="0.35">
      <c r="F4350" s="17"/>
    </row>
    <row r="4351" spans="6:6" customFormat="1" ht="20.5" customHeight="1" x14ac:dyDescent="0.35">
      <c r="F4351" s="17"/>
    </row>
    <row r="4352" spans="6:6" customFormat="1" ht="20.5" customHeight="1" x14ac:dyDescent="0.35">
      <c r="F4352" s="17"/>
    </row>
    <row r="4353" spans="6:6" customFormat="1" ht="20.5" customHeight="1" x14ac:dyDescent="0.35">
      <c r="F4353" s="17"/>
    </row>
    <row r="4354" spans="6:6" customFormat="1" ht="20.5" customHeight="1" x14ac:dyDescent="0.35">
      <c r="F4354" s="17"/>
    </row>
    <row r="4355" spans="6:6" customFormat="1" ht="20.5" customHeight="1" x14ac:dyDescent="0.35">
      <c r="F4355" s="17"/>
    </row>
    <row r="4356" spans="6:6" customFormat="1" ht="20.5" customHeight="1" x14ac:dyDescent="0.35">
      <c r="F4356" s="17"/>
    </row>
    <row r="4357" spans="6:6" customFormat="1" ht="20.5" customHeight="1" x14ac:dyDescent="0.35">
      <c r="F4357" s="17"/>
    </row>
    <row r="4358" spans="6:6" customFormat="1" ht="20.5" customHeight="1" x14ac:dyDescent="0.35">
      <c r="F4358" s="17"/>
    </row>
    <row r="4359" spans="6:6" customFormat="1" ht="20.5" customHeight="1" x14ac:dyDescent="0.35">
      <c r="F4359" s="17"/>
    </row>
    <row r="4360" spans="6:6" customFormat="1" ht="14.5" x14ac:dyDescent="0.35">
      <c r="F4360" s="17"/>
    </row>
    <row r="4361" spans="6:6" customFormat="1" ht="14.5" x14ac:dyDescent="0.35">
      <c r="F4361" s="17"/>
    </row>
    <row r="4362" spans="6:6" customFormat="1" ht="14.5" x14ac:dyDescent="0.35">
      <c r="F4362" s="17"/>
    </row>
    <row r="4363" spans="6:6" customFormat="1" ht="14.5" x14ac:dyDescent="0.35">
      <c r="F4363" s="17"/>
    </row>
    <row r="4364" spans="6:6" customFormat="1" ht="14.5" x14ac:dyDescent="0.35">
      <c r="F4364" s="17"/>
    </row>
    <row r="4365" spans="6:6" customFormat="1" ht="14.5" x14ac:dyDescent="0.35">
      <c r="F4365" s="17"/>
    </row>
    <row r="4366" spans="6:6" customFormat="1" ht="14.5" x14ac:dyDescent="0.35">
      <c r="F4366" s="17"/>
    </row>
    <row r="4367" spans="6:6" customFormat="1" ht="14.5" x14ac:dyDescent="0.35">
      <c r="F4367" s="17"/>
    </row>
    <row r="4368" spans="6:6" customFormat="1" ht="14.5" x14ac:dyDescent="0.35">
      <c r="F4368" s="17"/>
    </row>
    <row r="4369" spans="6:6" customFormat="1" ht="14.5" x14ac:dyDescent="0.35">
      <c r="F4369" s="17"/>
    </row>
    <row r="4370" spans="6:6" customFormat="1" ht="14.5" x14ac:dyDescent="0.35">
      <c r="F4370" s="17"/>
    </row>
    <row r="4371" spans="6:6" customFormat="1" ht="14.5" x14ac:dyDescent="0.35">
      <c r="F4371" s="17"/>
    </row>
    <row r="4372" spans="6:6" customFormat="1" ht="14.5" x14ac:dyDescent="0.35">
      <c r="F4372" s="17"/>
    </row>
    <row r="4373" spans="6:6" customFormat="1" ht="14.5" x14ac:dyDescent="0.35">
      <c r="F4373" s="17"/>
    </row>
    <row r="4374" spans="6:6" customFormat="1" ht="14.5" x14ac:dyDescent="0.35">
      <c r="F4374" s="17"/>
    </row>
    <row r="4375" spans="6:6" customFormat="1" ht="14.5" x14ac:dyDescent="0.35">
      <c r="F4375" s="17"/>
    </row>
    <row r="4376" spans="6:6" customFormat="1" ht="14.5" x14ac:dyDescent="0.35">
      <c r="F4376" s="17"/>
    </row>
    <row r="4377" spans="6:6" customFormat="1" ht="14.5" x14ac:dyDescent="0.35">
      <c r="F4377" s="17"/>
    </row>
    <row r="4378" spans="6:6" customFormat="1" ht="14.5" x14ac:dyDescent="0.35">
      <c r="F4378" s="17"/>
    </row>
    <row r="4379" spans="6:6" customFormat="1" ht="14.5" x14ac:dyDescent="0.35">
      <c r="F4379" s="17"/>
    </row>
    <row r="4380" spans="6:6" customFormat="1" ht="14.5" x14ac:dyDescent="0.35">
      <c r="F4380" s="17"/>
    </row>
    <row r="4381" spans="6:6" customFormat="1" ht="14.5" x14ac:dyDescent="0.35">
      <c r="F4381" s="17"/>
    </row>
    <row r="4382" spans="6:6" customFormat="1" ht="14.5" x14ac:dyDescent="0.35">
      <c r="F4382" s="17"/>
    </row>
    <row r="4383" spans="6:6" customFormat="1" ht="14.5" x14ac:dyDescent="0.35">
      <c r="F4383" s="17"/>
    </row>
    <row r="4384" spans="6:6" customFormat="1" ht="14.5" x14ac:dyDescent="0.35">
      <c r="F4384" s="17"/>
    </row>
    <row r="4385" spans="6:6" customFormat="1" ht="14.5" x14ac:dyDescent="0.35">
      <c r="F4385" s="17"/>
    </row>
    <row r="4386" spans="6:6" customFormat="1" ht="14.5" x14ac:dyDescent="0.35">
      <c r="F4386" s="17"/>
    </row>
    <row r="4387" spans="6:6" customFormat="1" ht="14.5" x14ac:dyDescent="0.35">
      <c r="F4387" s="17"/>
    </row>
    <row r="4388" spans="6:6" customFormat="1" ht="14.5" x14ac:dyDescent="0.35">
      <c r="F4388" s="17"/>
    </row>
    <row r="4389" spans="6:6" customFormat="1" ht="14.5" x14ac:dyDescent="0.35">
      <c r="F4389" s="17"/>
    </row>
    <row r="4390" spans="6:6" customFormat="1" ht="14.5" x14ac:dyDescent="0.35">
      <c r="F4390" s="17"/>
    </row>
    <row r="4391" spans="6:6" customFormat="1" ht="14.5" x14ac:dyDescent="0.35">
      <c r="F4391" s="17"/>
    </row>
    <row r="4392" spans="6:6" customFormat="1" ht="14.5" x14ac:dyDescent="0.35">
      <c r="F4392" s="17"/>
    </row>
    <row r="4393" spans="6:6" customFormat="1" ht="14.5" x14ac:dyDescent="0.35">
      <c r="F4393" s="17"/>
    </row>
    <row r="4394" spans="6:6" customFormat="1" ht="20.5" customHeight="1" x14ac:dyDescent="0.35">
      <c r="F4394" s="17"/>
    </row>
    <row r="4395" spans="6:6" customFormat="1" ht="20.5" customHeight="1" x14ac:dyDescent="0.35">
      <c r="F4395" s="17"/>
    </row>
    <row r="4396" spans="6:6" customFormat="1" ht="20.5" customHeight="1" x14ac:dyDescent="0.35">
      <c r="F4396" s="17"/>
    </row>
    <row r="4397" spans="6:6" customFormat="1" ht="20.5" customHeight="1" x14ac:dyDescent="0.35">
      <c r="F4397" s="17"/>
    </row>
    <row r="4398" spans="6:6" customFormat="1" ht="20.5" customHeight="1" x14ac:dyDescent="0.35">
      <c r="F4398" s="17"/>
    </row>
    <row r="4399" spans="6:6" customFormat="1" ht="20.5" customHeight="1" x14ac:dyDescent="0.35">
      <c r="F4399" s="17"/>
    </row>
    <row r="4400" spans="6:6" customFormat="1" ht="20.5" customHeight="1" x14ac:dyDescent="0.35">
      <c r="F4400" s="17"/>
    </row>
    <row r="4401" spans="6:6" customFormat="1" ht="20.5" customHeight="1" x14ac:dyDescent="0.35">
      <c r="F4401" s="17"/>
    </row>
    <row r="4402" spans="6:6" customFormat="1" ht="20.5" customHeight="1" x14ac:dyDescent="0.35">
      <c r="F4402" s="17"/>
    </row>
    <row r="4403" spans="6:6" customFormat="1" ht="20.5" customHeight="1" x14ac:dyDescent="0.35">
      <c r="F4403" s="17"/>
    </row>
    <row r="4404" spans="6:6" customFormat="1" ht="20.5" customHeight="1" x14ac:dyDescent="0.35">
      <c r="F4404" s="17"/>
    </row>
    <row r="4405" spans="6:6" customFormat="1" ht="20.5" customHeight="1" x14ac:dyDescent="0.35">
      <c r="F4405" s="17"/>
    </row>
    <row r="4406" spans="6:6" customFormat="1" ht="20.5" customHeight="1" x14ac:dyDescent="0.35">
      <c r="F4406" s="17"/>
    </row>
    <row r="4407" spans="6:6" customFormat="1" ht="20.5" customHeight="1" x14ac:dyDescent="0.35">
      <c r="F4407" s="17"/>
    </row>
    <row r="4408" spans="6:6" customFormat="1" ht="20.5" customHeight="1" x14ac:dyDescent="0.35">
      <c r="F4408" s="17"/>
    </row>
    <row r="4409" spans="6:6" customFormat="1" ht="20.5" customHeight="1" x14ac:dyDescent="0.35">
      <c r="F4409" s="17"/>
    </row>
    <row r="4410" spans="6:6" customFormat="1" ht="20.5" customHeight="1" x14ac:dyDescent="0.35">
      <c r="F4410" s="17"/>
    </row>
    <row r="4411" spans="6:6" customFormat="1" ht="20.5" customHeight="1" x14ac:dyDescent="0.35">
      <c r="F4411" s="17"/>
    </row>
    <row r="4412" spans="6:6" customFormat="1" ht="20.5" customHeight="1" x14ac:dyDescent="0.35">
      <c r="F4412" s="17"/>
    </row>
    <row r="4413" spans="6:6" customFormat="1" ht="20.5" customHeight="1" x14ac:dyDescent="0.35">
      <c r="F4413" s="17"/>
    </row>
    <row r="4414" spans="6:6" customFormat="1" ht="20.5" customHeight="1" x14ac:dyDescent="0.35">
      <c r="F4414" s="17"/>
    </row>
    <row r="4415" spans="6:6" customFormat="1" ht="20.5" customHeight="1" x14ac:dyDescent="0.35">
      <c r="F4415" s="17"/>
    </row>
    <row r="4416" spans="6:6" customFormat="1" ht="20.5" customHeight="1" x14ac:dyDescent="0.35">
      <c r="F4416" s="17"/>
    </row>
    <row r="4417" spans="6:6" customFormat="1" ht="20.5" customHeight="1" x14ac:dyDescent="0.35">
      <c r="F4417" s="17"/>
    </row>
    <row r="4418" spans="6:6" customFormat="1" ht="20.5" customHeight="1" x14ac:dyDescent="0.35">
      <c r="F4418" s="17"/>
    </row>
    <row r="4419" spans="6:6" customFormat="1" ht="20.5" customHeight="1" x14ac:dyDescent="0.35">
      <c r="F4419" s="17"/>
    </row>
    <row r="4420" spans="6:6" customFormat="1" ht="20.5" customHeight="1" x14ac:dyDescent="0.35">
      <c r="F4420" s="17"/>
    </row>
    <row r="4421" spans="6:6" customFormat="1" ht="20.5" customHeight="1" x14ac:dyDescent="0.35">
      <c r="F4421" s="17"/>
    </row>
    <row r="4422" spans="6:6" customFormat="1" ht="20.5" customHeight="1" x14ac:dyDescent="0.35">
      <c r="F4422" s="17"/>
    </row>
    <row r="4423" spans="6:6" customFormat="1" ht="20.5" customHeight="1" x14ac:dyDescent="0.35">
      <c r="F4423" s="17"/>
    </row>
    <row r="4424" spans="6:6" customFormat="1" ht="20.5" customHeight="1" x14ac:dyDescent="0.35">
      <c r="F4424" s="17"/>
    </row>
    <row r="4425" spans="6:6" customFormat="1" ht="20.5" customHeight="1" x14ac:dyDescent="0.35">
      <c r="F4425" s="17"/>
    </row>
    <row r="4426" spans="6:6" customFormat="1" ht="20.5" customHeight="1" x14ac:dyDescent="0.35">
      <c r="F4426" s="17"/>
    </row>
    <row r="4427" spans="6:6" customFormat="1" ht="20.5" customHeight="1" x14ac:dyDescent="0.35">
      <c r="F4427" s="17"/>
    </row>
    <row r="4428" spans="6:6" customFormat="1" ht="20.5" customHeight="1" x14ac:dyDescent="0.35">
      <c r="F4428" s="17"/>
    </row>
    <row r="4429" spans="6:6" customFormat="1" ht="20.5" customHeight="1" x14ac:dyDescent="0.35">
      <c r="F4429" s="17"/>
    </row>
    <row r="4430" spans="6:6" customFormat="1" ht="20.5" customHeight="1" x14ac:dyDescent="0.35">
      <c r="F4430" s="17"/>
    </row>
    <row r="4431" spans="6:6" customFormat="1" ht="20.5" customHeight="1" x14ac:dyDescent="0.35">
      <c r="F4431" s="17"/>
    </row>
    <row r="4432" spans="6:6" customFormat="1" ht="20.5" customHeight="1" x14ac:dyDescent="0.35">
      <c r="F4432" s="17"/>
    </row>
    <row r="4433" spans="6:6" customFormat="1" ht="20.5" customHeight="1" x14ac:dyDescent="0.35">
      <c r="F4433" s="17"/>
    </row>
    <row r="4434" spans="6:6" customFormat="1" ht="20.5" customHeight="1" x14ac:dyDescent="0.35">
      <c r="F4434" s="17"/>
    </row>
    <row r="4435" spans="6:6" customFormat="1" ht="20.5" customHeight="1" x14ac:dyDescent="0.35">
      <c r="F4435" s="17"/>
    </row>
    <row r="4436" spans="6:6" customFormat="1" ht="20.5" customHeight="1" x14ac:dyDescent="0.35">
      <c r="F4436" s="17"/>
    </row>
    <row r="4437" spans="6:6" customFormat="1" ht="20.5" customHeight="1" x14ac:dyDescent="0.35">
      <c r="F4437" s="17"/>
    </row>
    <row r="4438" spans="6:6" customFormat="1" ht="20.5" customHeight="1" x14ac:dyDescent="0.35">
      <c r="F4438" s="17"/>
    </row>
    <row r="4439" spans="6:6" customFormat="1" ht="20.5" customHeight="1" x14ac:dyDescent="0.35">
      <c r="F4439" s="17"/>
    </row>
    <row r="4440" spans="6:6" customFormat="1" ht="20.5" customHeight="1" x14ac:dyDescent="0.35">
      <c r="F4440" s="17"/>
    </row>
    <row r="4441" spans="6:6" customFormat="1" ht="20.5" customHeight="1" x14ac:dyDescent="0.35">
      <c r="F4441" s="17"/>
    </row>
    <row r="4442" spans="6:6" customFormat="1" ht="20.5" customHeight="1" x14ac:dyDescent="0.35">
      <c r="F4442" s="17"/>
    </row>
    <row r="4443" spans="6:6" customFormat="1" ht="20.5" customHeight="1" x14ac:dyDescent="0.35">
      <c r="F4443" s="17"/>
    </row>
    <row r="4444" spans="6:6" customFormat="1" ht="20.5" customHeight="1" x14ac:dyDescent="0.35">
      <c r="F4444" s="17"/>
    </row>
    <row r="4445" spans="6:6" customFormat="1" ht="20.5" customHeight="1" x14ac:dyDescent="0.35">
      <c r="F4445" s="17"/>
    </row>
    <row r="4446" spans="6:6" customFormat="1" ht="20.5" customHeight="1" x14ac:dyDescent="0.35">
      <c r="F4446" s="17"/>
    </row>
    <row r="4447" spans="6:6" customFormat="1" ht="20.5" customHeight="1" x14ac:dyDescent="0.35">
      <c r="F4447" s="17"/>
    </row>
    <row r="4448" spans="6:6" customFormat="1" ht="20.5" customHeight="1" x14ac:dyDescent="0.35">
      <c r="F4448" s="17"/>
    </row>
    <row r="4449" spans="6:6" customFormat="1" ht="20.5" customHeight="1" x14ac:dyDescent="0.35">
      <c r="F4449" s="17"/>
    </row>
    <row r="4450" spans="6:6" customFormat="1" ht="20.5" customHeight="1" x14ac:dyDescent="0.35">
      <c r="F4450" s="17"/>
    </row>
    <row r="4451" spans="6:6" customFormat="1" ht="20.5" customHeight="1" x14ac:dyDescent="0.35">
      <c r="F4451" s="17"/>
    </row>
    <row r="4452" spans="6:6" customFormat="1" ht="20.5" customHeight="1" x14ac:dyDescent="0.35">
      <c r="F4452" s="17"/>
    </row>
    <row r="4453" spans="6:6" customFormat="1" ht="20.5" customHeight="1" x14ac:dyDescent="0.35">
      <c r="F4453" s="17"/>
    </row>
    <row r="4454" spans="6:6" customFormat="1" ht="20.5" customHeight="1" x14ac:dyDescent="0.35">
      <c r="F4454" s="17"/>
    </row>
    <row r="4455" spans="6:6" customFormat="1" ht="20.5" customHeight="1" x14ac:dyDescent="0.35">
      <c r="F4455" s="17"/>
    </row>
    <row r="4456" spans="6:6" customFormat="1" ht="20.5" customHeight="1" x14ac:dyDescent="0.35">
      <c r="F4456" s="17"/>
    </row>
    <row r="4457" spans="6:6" customFormat="1" ht="20.5" customHeight="1" x14ac:dyDescent="0.35">
      <c r="F4457" s="17"/>
    </row>
    <row r="4458" spans="6:6" customFormat="1" ht="20.5" customHeight="1" x14ac:dyDescent="0.35">
      <c r="F4458" s="17"/>
    </row>
    <row r="4459" spans="6:6" customFormat="1" ht="20.5" customHeight="1" x14ac:dyDescent="0.35">
      <c r="F4459" s="17"/>
    </row>
    <row r="4460" spans="6:6" customFormat="1" ht="20.5" customHeight="1" x14ac:dyDescent="0.35">
      <c r="F4460" s="17"/>
    </row>
    <row r="4461" spans="6:6" customFormat="1" ht="20.5" customHeight="1" x14ac:dyDescent="0.35">
      <c r="F4461" s="17"/>
    </row>
    <row r="4462" spans="6:6" customFormat="1" ht="20.5" customHeight="1" x14ac:dyDescent="0.35">
      <c r="F4462" s="17"/>
    </row>
    <row r="4463" spans="6:6" customFormat="1" ht="20.5" customHeight="1" x14ac:dyDescent="0.35">
      <c r="F4463" s="17"/>
    </row>
    <row r="4464" spans="6:6" customFormat="1" ht="20.5" customHeight="1" x14ac:dyDescent="0.35">
      <c r="F4464" s="17"/>
    </row>
    <row r="4465" spans="6:6" customFormat="1" ht="20.5" customHeight="1" x14ac:dyDescent="0.35">
      <c r="F4465" s="17"/>
    </row>
    <row r="4466" spans="6:6" customFormat="1" ht="20.5" customHeight="1" x14ac:dyDescent="0.35">
      <c r="F4466" s="17"/>
    </row>
    <row r="4467" spans="6:6" customFormat="1" ht="20.5" customHeight="1" x14ac:dyDescent="0.35">
      <c r="F4467" s="17"/>
    </row>
    <row r="4468" spans="6:6" customFormat="1" ht="20.5" customHeight="1" x14ac:dyDescent="0.35">
      <c r="F4468" s="17"/>
    </row>
    <row r="4469" spans="6:6" customFormat="1" ht="20.5" customHeight="1" x14ac:dyDescent="0.35">
      <c r="F4469" s="17"/>
    </row>
    <row r="4470" spans="6:6" customFormat="1" ht="20.5" customHeight="1" x14ac:dyDescent="0.35">
      <c r="F4470" s="17"/>
    </row>
    <row r="4471" spans="6:6" customFormat="1" ht="20.5" customHeight="1" x14ac:dyDescent="0.35">
      <c r="F4471" s="17"/>
    </row>
    <row r="4472" spans="6:6" customFormat="1" ht="20.5" customHeight="1" x14ac:dyDescent="0.35">
      <c r="F4472" s="17"/>
    </row>
    <row r="4473" spans="6:6" customFormat="1" ht="20.5" customHeight="1" x14ac:dyDescent="0.35">
      <c r="F4473" s="17"/>
    </row>
    <row r="4474" spans="6:6" customFormat="1" ht="20.5" customHeight="1" x14ac:dyDescent="0.35">
      <c r="F4474" s="17"/>
    </row>
    <row r="4475" spans="6:6" customFormat="1" ht="20.5" customHeight="1" x14ac:dyDescent="0.35">
      <c r="F4475" s="17"/>
    </row>
    <row r="4476" spans="6:6" customFormat="1" ht="20.5" customHeight="1" x14ac:dyDescent="0.35">
      <c r="F4476" s="17"/>
    </row>
    <row r="4477" spans="6:6" customFormat="1" ht="20.5" customHeight="1" x14ac:dyDescent="0.35">
      <c r="F4477" s="17"/>
    </row>
    <row r="4478" spans="6:6" customFormat="1" ht="20.5" customHeight="1" x14ac:dyDescent="0.35">
      <c r="F4478" s="17"/>
    </row>
    <row r="4479" spans="6:6" customFormat="1" ht="20.5" customHeight="1" x14ac:dyDescent="0.35">
      <c r="F4479" s="17"/>
    </row>
    <row r="4480" spans="6:6" customFormat="1" ht="20.5" customHeight="1" x14ac:dyDescent="0.35">
      <c r="F4480" s="17"/>
    </row>
    <row r="4481" spans="6:6" customFormat="1" ht="20.5" customHeight="1" x14ac:dyDescent="0.35">
      <c r="F4481" s="17"/>
    </row>
    <row r="4482" spans="6:6" customFormat="1" ht="20.5" customHeight="1" x14ac:dyDescent="0.35">
      <c r="F4482" s="17"/>
    </row>
    <row r="4483" spans="6:6" customFormat="1" ht="20.5" customHeight="1" x14ac:dyDescent="0.35">
      <c r="F4483" s="17"/>
    </row>
    <row r="4484" spans="6:6" customFormat="1" ht="20.5" customHeight="1" x14ac:dyDescent="0.35">
      <c r="F4484" s="17"/>
    </row>
    <row r="4485" spans="6:6" customFormat="1" ht="20.5" customHeight="1" x14ac:dyDescent="0.35">
      <c r="F4485" s="17"/>
    </row>
    <row r="4486" spans="6:6" customFormat="1" ht="20.5" customHeight="1" x14ac:dyDescent="0.35">
      <c r="F4486" s="17"/>
    </row>
    <row r="4487" spans="6:6" customFormat="1" ht="20.5" customHeight="1" x14ac:dyDescent="0.35">
      <c r="F4487" s="17"/>
    </row>
    <row r="4488" spans="6:6" customFormat="1" ht="20.5" customHeight="1" x14ac:dyDescent="0.35">
      <c r="F4488" s="17"/>
    </row>
    <row r="4489" spans="6:6" customFormat="1" ht="20.5" customHeight="1" x14ac:dyDescent="0.35">
      <c r="F4489" s="17"/>
    </row>
    <row r="4490" spans="6:6" customFormat="1" ht="20.5" customHeight="1" x14ac:dyDescent="0.35">
      <c r="F4490" s="17"/>
    </row>
    <row r="4491" spans="6:6" customFormat="1" ht="20.5" customHeight="1" x14ac:dyDescent="0.35">
      <c r="F4491" s="17"/>
    </row>
    <row r="4492" spans="6:6" customFormat="1" ht="20.5" customHeight="1" x14ac:dyDescent="0.35">
      <c r="F4492" s="17"/>
    </row>
    <row r="4493" spans="6:6" customFormat="1" ht="20.5" customHeight="1" x14ac:dyDescent="0.35">
      <c r="F4493" s="17"/>
    </row>
    <row r="4494" spans="6:6" customFormat="1" ht="20.5" customHeight="1" x14ac:dyDescent="0.35">
      <c r="F4494" s="17"/>
    </row>
    <row r="4495" spans="6:6" customFormat="1" ht="20.5" customHeight="1" x14ac:dyDescent="0.35">
      <c r="F4495" s="17"/>
    </row>
    <row r="4496" spans="6:6" customFormat="1" ht="20.5" customHeight="1" x14ac:dyDescent="0.35">
      <c r="F4496" s="17"/>
    </row>
    <row r="4497" spans="6:6" customFormat="1" ht="20.5" customHeight="1" x14ac:dyDescent="0.35">
      <c r="F4497" s="17"/>
    </row>
    <row r="4498" spans="6:6" customFormat="1" ht="20.5" customHeight="1" x14ac:dyDescent="0.35">
      <c r="F4498" s="17"/>
    </row>
    <row r="4499" spans="6:6" customFormat="1" ht="20.5" customHeight="1" x14ac:dyDescent="0.35">
      <c r="F4499" s="17"/>
    </row>
    <row r="4500" spans="6:6" customFormat="1" ht="20.5" customHeight="1" x14ac:dyDescent="0.35">
      <c r="F4500" s="17"/>
    </row>
    <row r="4501" spans="6:6" customFormat="1" ht="20.5" customHeight="1" x14ac:dyDescent="0.35">
      <c r="F4501" s="17"/>
    </row>
    <row r="4502" spans="6:6" customFormat="1" ht="20.5" customHeight="1" x14ac:dyDescent="0.35">
      <c r="F4502" s="17"/>
    </row>
    <row r="4503" spans="6:6" customFormat="1" ht="20.5" customHeight="1" x14ac:dyDescent="0.35">
      <c r="F4503" s="17"/>
    </row>
    <row r="4504" spans="6:6" customFormat="1" ht="20.5" customHeight="1" x14ac:dyDescent="0.35">
      <c r="F4504" s="17"/>
    </row>
    <row r="4505" spans="6:6" customFormat="1" ht="20.5" customHeight="1" x14ac:dyDescent="0.35">
      <c r="F4505" s="17"/>
    </row>
    <row r="4506" spans="6:6" customFormat="1" ht="20.5" customHeight="1" x14ac:dyDescent="0.35">
      <c r="F4506" s="17"/>
    </row>
    <row r="4507" spans="6:6" customFormat="1" ht="20.5" customHeight="1" x14ac:dyDescent="0.35">
      <c r="F4507" s="17"/>
    </row>
    <row r="4508" spans="6:6" customFormat="1" ht="20.5" customHeight="1" x14ac:dyDescent="0.35">
      <c r="F4508" s="17"/>
    </row>
    <row r="4509" spans="6:6" customFormat="1" ht="20.5" customHeight="1" x14ac:dyDescent="0.35">
      <c r="F4509" s="17"/>
    </row>
    <row r="4510" spans="6:6" customFormat="1" ht="20.5" customHeight="1" x14ac:dyDescent="0.35">
      <c r="F4510" s="17"/>
    </row>
    <row r="4511" spans="6:6" customFormat="1" ht="20.5" customHeight="1" x14ac:dyDescent="0.35">
      <c r="F4511" s="17"/>
    </row>
    <row r="4512" spans="6:6" customFormat="1" ht="20.5" customHeight="1" x14ac:dyDescent="0.35">
      <c r="F4512" s="17"/>
    </row>
    <row r="4513" spans="6:6" customFormat="1" ht="20.5" customHeight="1" x14ac:dyDescent="0.35">
      <c r="F4513" s="17"/>
    </row>
    <row r="4514" spans="6:6" customFormat="1" ht="20.5" customHeight="1" x14ac:dyDescent="0.35">
      <c r="F4514" s="17"/>
    </row>
    <row r="4515" spans="6:6" customFormat="1" ht="20.5" customHeight="1" x14ac:dyDescent="0.35">
      <c r="F4515" s="17"/>
    </row>
    <row r="4516" spans="6:6" customFormat="1" ht="20.5" customHeight="1" x14ac:dyDescent="0.35">
      <c r="F4516" s="17"/>
    </row>
    <row r="4517" spans="6:6" customFormat="1" ht="20.5" customHeight="1" x14ac:dyDescent="0.35">
      <c r="F4517" s="17"/>
    </row>
    <row r="4518" spans="6:6" customFormat="1" ht="20.5" customHeight="1" x14ac:dyDescent="0.35">
      <c r="F4518" s="17"/>
    </row>
    <row r="4519" spans="6:6" customFormat="1" ht="20.5" customHeight="1" x14ac:dyDescent="0.35">
      <c r="F4519" s="17"/>
    </row>
    <row r="4520" spans="6:6" customFormat="1" ht="20.5" customHeight="1" x14ac:dyDescent="0.35">
      <c r="F4520" s="17"/>
    </row>
    <row r="4521" spans="6:6" customFormat="1" ht="20.5" customHeight="1" x14ac:dyDescent="0.35">
      <c r="F4521" s="17"/>
    </row>
    <row r="4522" spans="6:6" customFormat="1" ht="20.5" customHeight="1" x14ac:dyDescent="0.35">
      <c r="F4522" s="17"/>
    </row>
    <row r="4523" spans="6:6" customFormat="1" ht="20.5" customHeight="1" x14ac:dyDescent="0.35">
      <c r="F4523" s="17"/>
    </row>
    <row r="4524" spans="6:6" customFormat="1" ht="20.5" customHeight="1" x14ac:dyDescent="0.35">
      <c r="F4524" s="17"/>
    </row>
    <row r="4525" spans="6:6" customFormat="1" ht="20.5" customHeight="1" x14ac:dyDescent="0.35">
      <c r="F4525" s="17"/>
    </row>
    <row r="4526" spans="6:6" customFormat="1" ht="20.5" customHeight="1" x14ac:dyDescent="0.35">
      <c r="F4526" s="17"/>
    </row>
    <row r="4527" spans="6:6" customFormat="1" ht="20.5" customHeight="1" x14ac:dyDescent="0.35">
      <c r="F4527" s="17"/>
    </row>
    <row r="4528" spans="6:6" customFormat="1" ht="20.5" customHeight="1" x14ac:dyDescent="0.35">
      <c r="F4528" s="17"/>
    </row>
    <row r="4529" spans="6:6" customFormat="1" ht="20.5" customHeight="1" x14ac:dyDescent="0.35">
      <c r="F4529" s="17"/>
    </row>
    <row r="4530" spans="6:6" customFormat="1" ht="20.5" customHeight="1" x14ac:dyDescent="0.35">
      <c r="F4530" s="17"/>
    </row>
    <row r="4531" spans="6:6" customFormat="1" ht="20.5" customHeight="1" x14ac:dyDescent="0.35">
      <c r="F4531" s="17"/>
    </row>
    <row r="4532" spans="6:6" customFormat="1" ht="20.5" customHeight="1" x14ac:dyDescent="0.35">
      <c r="F4532" s="17"/>
    </row>
    <row r="4533" spans="6:6" customFormat="1" ht="20.5" customHeight="1" x14ac:dyDescent="0.35">
      <c r="F4533" s="17"/>
    </row>
    <row r="4534" spans="6:6" customFormat="1" ht="20.5" customHeight="1" x14ac:dyDescent="0.35">
      <c r="F4534" s="17"/>
    </row>
    <row r="4535" spans="6:6" customFormat="1" ht="20.5" customHeight="1" x14ac:dyDescent="0.35">
      <c r="F4535" s="17"/>
    </row>
    <row r="4536" spans="6:6" customFormat="1" ht="20.5" customHeight="1" x14ac:dyDescent="0.35">
      <c r="F4536" s="17"/>
    </row>
    <row r="4537" spans="6:6" customFormat="1" ht="20.5" customHeight="1" x14ac:dyDescent="0.35">
      <c r="F4537" s="17"/>
    </row>
    <row r="4538" spans="6:6" customFormat="1" ht="20.5" customHeight="1" x14ac:dyDescent="0.35">
      <c r="F4538" s="17"/>
    </row>
    <row r="4539" spans="6:6" customFormat="1" ht="20.5" customHeight="1" x14ac:dyDescent="0.35">
      <c r="F4539" s="17"/>
    </row>
    <row r="4540" spans="6:6" customFormat="1" ht="20.5" customHeight="1" x14ac:dyDescent="0.35">
      <c r="F4540" s="17"/>
    </row>
    <row r="4541" spans="6:6" customFormat="1" ht="20.5" customHeight="1" x14ac:dyDescent="0.35">
      <c r="F4541" s="17"/>
    </row>
    <row r="4542" spans="6:6" customFormat="1" ht="20.5" customHeight="1" x14ac:dyDescent="0.35">
      <c r="F4542" s="17"/>
    </row>
    <row r="4543" spans="6:6" customFormat="1" ht="20.5" customHeight="1" x14ac:dyDescent="0.35">
      <c r="F4543" s="17"/>
    </row>
    <row r="4544" spans="6:6" customFormat="1" ht="20.5" customHeight="1" x14ac:dyDescent="0.35">
      <c r="F4544" s="17"/>
    </row>
    <row r="4545" spans="6:6" customFormat="1" ht="20.5" customHeight="1" x14ac:dyDescent="0.35">
      <c r="F4545" s="17"/>
    </row>
    <row r="4546" spans="6:6" customFormat="1" ht="20.5" customHeight="1" x14ac:dyDescent="0.35">
      <c r="F4546" s="17"/>
    </row>
    <row r="4547" spans="6:6" customFormat="1" ht="20.5" customHeight="1" x14ac:dyDescent="0.35">
      <c r="F4547" s="17"/>
    </row>
    <row r="4548" spans="6:6" customFormat="1" ht="20.5" customHeight="1" x14ac:dyDescent="0.35">
      <c r="F4548" s="17"/>
    </row>
    <row r="4549" spans="6:6" customFormat="1" ht="20.5" customHeight="1" x14ac:dyDescent="0.35">
      <c r="F4549" s="17"/>
    </row>
    <row r="4550" spans="6:6" customFormat="1" ht="20.5" customHeight="1" x14ac:dyDescent="0.35">
      <c r="F4550" s="17"/>
    </row>
    <row r="4551" spans="6:6" customFormat="1" ht="20.5" customHeight="1" x14ac:dyDescent="0.35">
      <c r="F4551" s="17"/>
    </row>
    <row r="4552" spans="6:6" customFormat="1" ht="20.5" customHeight="1" x14ac:dyDescent="0.35">
      <c r="F4552" s="17"/>
    </row>
    <row r="4553" spans="6:6" customFormat="1" ht="20.5" customHeight="1" x14ac:dyDescent="0.35">
      <c r="F4553" s="17"/>
    </row>
    <row r="4554" spans="6:6" customFormat="1" ht="20.5" customHeight="1" x14ac:dyDescent="0.35">
      <c r="F4554" s="17"/>
    </row>
    <row r="4555" spans="6:6" customFormat="1" ht="20.5" customHeight="1" x14ac:dyDescent="0.35">
      <c r="F4555" s="17"/>
    </row>
    <row r="4556" spans="6:6" customFormat="1" ht="20.5" customHeight="1" x14ac:dyDescent="0.35">
      <c r="F4556" s="17"/>
    </row>
    <row r="4557" spans="6:6" customFormat="1" ht="20.5" customHeight="1" x14ac:dyDescent="0.35">
      <c r="F4557" s="17"/>
    </row>
    <row r="4558" spans="6:6" customFormat="1" ht="20.5" customHeight="1" x14ac:dyDescent="0.35">
      <c r="F4558" s="17"/>
    </row>
    <row r="4559" spans="6:6" customFormat="1" ht="20.5" customHeight="1" x14ac:dyDescent="0.35">
      <c r="F4559" s="17"/>
    </row>
    <row r="4560" spans="6:6" customFormat="1" ht="20.5" customHeight="1" x14ac:dyDescent="0.35">
      <c r="F4560" s="17"/>
    </row>
    <row r="4561" spans="6:6" customFormat="1" ht="20.5" customHeight="1" x14ac:dyDescent="0.35">
      <c r="F4561" s="17"/>
    </row>
    <row r="4562" spans="6:6" customFormat="1" ht="20.5" customHeight="1" x14ac:dyDescent="0.35">
      <c r="F4562" s="17"/>
    </row>
    <row r="4563" spans="6:6" customFormat="1" ht="20.5" customHeight="1" x14ac:dyDescent="0.35">
      <c r="F4563" s="17"/>
    </row>
    <row r="4564" spans="6:6" customFormat="1" ht="20.5" customHeight="1" x14ac:dyDescent="0.35">
      <c r="F4564" s="17"/>
    </row>
    <row r="4565" spans="6:6" customFormat="1" ht="20.5" customHeight="1" x14ac:dyDescent="0.35">
      <c r="F4565" s="17"/>
    </row>
    <row r="4566" spans="6:6" customFormat="1" ht="20.5" customHeight="1" x14ac:dyDescent="0.35">
      <c r="F4566" s="17"/>
    </row>
    <row r="4567" spans="6:6" customFormat="1" ht="20.5" customHeight="1" x14ac:dyDescent="0.35">
      <c r="F4567" s="17"/>
    </row>
    <row r="4568" spans="6:6" customFormat="1" ht="20.5" customHeight="1" x14ac:dyDescent="0.35">
      <c r="F4568" s="17"/>
    </row>
    <row r="4569" spans="6:6" customFormat="1" ht="20.5" customHeight="1" x14ac:dyDescent="0.35">
      <c r="F4569" s="17"/>
    </row>
    <row r="4570" spans="6:6" customFormat="1" ht="20.5" customHeight="1" x14ac:dyDescent="0.35">
      <c r="F4570" s="17"/>
    </row>
    <row r="4571" spans="6:6" customFormat="1" ht="20.5" customHeight="1" x14ac:dyDescent="0.35">
      <c r="F4571" s="17"/>
    </row>
    <row r="4572" spans="6:6" customFormat="1" ht="20.5" customHeight="1" x14ac:dyDescent="0.35">
      <c r="F4572" s="17"/>
    </row>
    <row r="4573" spans="6:6" customFormat="1" ht="20.5" customHeight="1" x14ac:dyDescent="0.35">
      <c r="F4573" s="17"/>
    </row>
    <row r="4574" spans="6:6" customFormat="1" ht="20.5" customHeight="1" x14ac:dyDescent="0.35">
      <c r="F4574" s="17"/>
    </row>
    <row r="4575" spans="6:6" customFormat="1" ht="20.5" customHeight="1" x14ac:dyDescent="0.35">
      <c r="F4575" s="17"/>
    </row>
    <row r="4576" spans="6:6" customFormat="1" ht="20.5" customHeight="1" x14ac:dyDescent="0.35">
      <c r="F4576" s="17"/>
    </row>
    <row r="4577" spans="6:6" customFormat="1" ht="20.5" customHeight="1" x14ac:dyDescent="0.35">
      <c r="F4577" s="17"/>
    </row>
    <row r="4578" spans="6:6" customFormat="1" ht="20.5" customHeight="1" x14ac:dyDescent="0.35">
      <c r="F4578" s="17"/>
    </row>
    <row r="4579" spans="6:6" customFormat="1" ht="20.5" customHeight="1" x14ac:dyDescent="0.35">
      <c r="F4579" s="17"/>
    </row>
    <row r="4580" spans="6:6" customFormat="1" ht="20.5" customHeight="1" x14ac:dyDescent="0.35">
      <c r="F4580" s="17"/>
    </row>
    <row r="4581" spans="6:6" customFormat="1" ht="20.5" customHeight="1" x14ac:dyDescent="0.35">
      <c r="F4581" s="17"/>
    </row>
    <row r="4582" spans="6:6" customFormat="1" ht="20.5" customHeight="1" x14ac:dyDescent="0.35">
      <c r="F4582" s="17"/>
    </row>
    <row r="4583" spans="6:6" customFormat="1" ht="20.5" customHeight="1" x14ac:dyDescent="0.35">
      <c r="F4583" s="17"/>
    </row>
    <row r="4584" spans="6:6" customFormat="1" ht="20.5" customHeight="1" x14ac:dyDescent="0.35">
      <c r="F4584" s="17"/>
    </row>
    <row r="4585" spans="6:6" customFormat="1" ht="20.5" customHeight="1" x14ac:dyDescent="0.35">
      <c r="F4585" s="17"/>
    </row>
    <row r="4586" spans="6:6" customFormat="1" ht="20.5" customHeight="1" x14ac:dyDescent="0.35">
      <c r="F4586" s="17"/>
    </row>
    <row r="4587" spans="6:6" customFormat="1" ht="20.5" customHeight="1" x14ac:dyDescent="0.35">
      <c r="F4587" s="17"/>
    </row>
    <row r="4588" spans="6:6" customFormat="1" ht="20.5" customHeight="1" x14ac:dyDescent="0.35">
      <c r="F4588" s="17"/>
    </row>
    <row r="4589" spans="6:6" customFormat="1" ht="20.5" customHeight="1" x14ac:dyDescent="0.35">
      <c r="F4589" s="17"/>
    </row>
    <row r="4590" spans="6:6" customFormat="1" ht="20.5" customHeight="1" x14ac:dyDescent="0.35">
      <c r="F4590" s="17"/>
    </row>
    <row r="4591" spans="6:6" customFormat="1" ht="20.5" customHeight="1" x14ac:dyDescent="0.35">
      <c r="F4591" s="17"/>
    </row>
    <row r="4592" spans="6:6" customFormat="1" ht="20.5" customHeight="1" x14ac:dyDescent="0.35">
      <c r="F4592" s="17"/>
    </row>
    <row r="4593" spans="6:6" customFormat="1" ht="20.5" customHeight="1" x14ac:dyDescent="0.35">
      <c r="F4593" s="17"/>
    </row>
    <row r="4594" spans="6:6" customFormat="1" ht="20.5" customHeight="1" x14ac:dyDescent="0.35">
      <c r="F4594" s="17"/>
    </row>
    <row r="4595" spans="6:6" customFormat="1" ht="20.5" customHeight="1" x14ac:dyDescent="0.35">
      <c r="F4595" s="17"/>
    </row>
    <row r="4596" spans="6:6" customFormat="1" ht="20.5" customHeight="1" x14ac:dyDescent="0.35">
      <c r="F4596" s="17"/>
    </row>
    <row r="4597" spans="6:6" customFormat="1" ht="20.5" customHeight="1" x14ac:dyDescent="0.35">
      <c r="F4597" s="17"/>
    </row>
    <row r="4598" spans="6:6" customFormat="1" ht="20.5" customHeight="1" x14ac:dyDescent="0.35">
      <c r="F4598" s="17"/>
    </row>
    <row r="4599" spans="6:6" customFormat="1" ht="20.5" customHeight="1" x14ac:dyDescent="0.35">
      <c r="F4599" s="17"/>
    </row>
    <row r="4600" spans="6:6" customFormat="1" ht="20.5" customHeight="1" x14ac:dyDescent="0.35">
      <c r="F4600" s="17"/>
    </row>
    <row r="4601" spans="6:6" customFormat="1" ht="20.5" customHeight="1" x14ac:dyDescent="0.35">
      <c r="F4601" s="17"/>
    </row>
    <row r="4602" spans="6:6" customFormat="1" ht="20.5" customHeight="1" x14ac:dyDescent="0.35">
      <c r="F4602" s="17"/>
    </row>
    <row r="4603" spans="6:6" customFormat="1" ht="20.5" customHeight="1" x14ac:dyDescent="0.35">
      <c r="F4603" s="17"/>
    </row>
    <row r="4604" spans="6:6" customFormat="1" ht="20.5" customHeight="1" x14ac:dyDescent="0.35">
      <c r="F4604" s="17"/>
    </row>
    <row r="4605" spans="6:6" customFormat="1" ht="20.5" customHeight="1" x14ac:dyDescent="0.35">
      <c r="F4605" s="17"/>
    </row>
    <row r="4606" spans="6:6" customFormat="1" ht="20.5" customHeight="1" x14ac:dyDescent="0.35">
      <c r="F4606" s="17"/>
    </row>
    <row r="4607" spans="6:6" customFormat="1" ht="20.5" customHeight="1" x14ac:dyDescent="0.35">
      <c r="F4607" s="17"/>
    </row>
    <row r="4608" spans="6:6" customFormat="1" ht="20.5" customHeight="1" x14ac:dyDescent="0.35">
      <c r="F4608" s="17"/>
    </row>
    <row r="4609" spans="6:6" customFormat="1" ht="20.5" customHeight="1" x14ac:dyDescent="0.35">
      <c r="F4609" s="17"/>
    </row>
    <row r="4610" spans="6:6" customFormat="1" ht="20.5" customHeight="1" x14ac:dyDescent="0.35">
      <c r="F4610" s="17"/>
    </row>
    <row r="4611" spans="6:6" customFormat="1" ht="20.5" customHeight="1" x14ac:dyDescent="0.35">
      <c r="F4611" s="17"/>
    </row>
    <row r="4612" spans="6:6" customFormat="1" ht="20.5" customHeight="1" x14ac:dyDescent="0.35">
      <c r="F4612" s="17"/>
    </row>
    <row r="4613" spans="6:6" customFormat="1" ht="20.5" customHeight="1" x14ac:dyDescent="0.35">
      <c r="F4613" s="17"/>
    </row>
    <row r="4614" spans="6:6" customFormat="1" ht="20.5" customHeight="1" x14ac:dyDescent="0.35">
      <c r="F4614" s="17"/>
    </row>
    <row r="4615" spans="6:6" customFormat="1" ht="20.5" customHeight="1" x14ac:dyDescent="0.35">
      <c r="F4615" s="17"/>
    </row>
    <row r="4616" spans="6:6" customFormat="1" ht="20.5" customHeight="1" x14ac:dyDescent="0.35">
      <c r="F4616" s="17"/>
    </row>
    <row r="4617" spans="6:6" customFormat="1" ht="20.5" customHeight="1" x14ac:dyDescent="0.35">
      <c r="F4617" s="17"/>
    </row>
    <row r="4618" spans="6:6" customFormat="1" ht="20.5" customHeight="1" x14ac:dyDescent="0.35">
      <c r="F4618" s="17"/>
    </row>
    <row r="4619" spans="6:6" customFormat="1" ht="20.5" customHeight="1" x14ac:dyDescent="0.35">
      <c r="F4619" s="17"/>
    </row>
    <row r="4620" spans="6:6" customFormat="1" ht="20.5" customHeight="1" x14ac:dyDescent="0.35">
      <c r="F4620" s="17"/>
    </row>
    <row r="4621" spans="6:6" customFormat="1" ht="20.5" customHeight="1" x14ac:dyDescent="0.35">
      <c r="F4621" s="17"/>
    </row>
    <row r="4622" spans="6:6" customFormat="1" ht="20.5" customHeight="1" x14ac:dyDescent="0.35">
      <c r="F4622" s="17"/>
    </row>
    <row r="4623" spans="6:6" customFormat="1" ht="20.5" customHeight="1" x14ac:dyDescent="0.35">
      <c r="F4623" s="17"/>
    </row>
    <row r="4624" spans="6:6" customFormat="1" ht="20.5" customHeight="1" x14ac:dyDescent="0.35">
      <c r="F4624" s="17"/>
    </row>
    <row r="4625" spans="6:6" customFormat="1" ht="20.5" customHeight="1" x14ac:dyDescent="0.35">
      <c r="F4625" s="17"/>
    </row>
    <row r="4626" spans="6:6" customFormat="1" ht="20.5" customHeight="1" x14ac:dyDescent="0.35">
      <c r="F4626" s="17"/>
    </row>
    <row r="4627" spans="6:6" customFormat="1" ht="20.5" customHeight="1" x14ac:dyDescent="0.35">
      <c r="F4627" s="17"/>
    </row>
    <row r="4628" spans="6:6" customFormat="1" ht="20.5" customHeight="1" x14ac:dyDescent="0.35">
      <c r="F4628" s="17"/>
    </row>
    <row r="4629" spans="6:6" customFormat="1" ht="20.5" customHeight="1" x14ac:dyDescent="0.35">
      <c r="F4629" s="17"/>
    </row>
    <row r="4630" spans="6:6" customFormat="1" ht="20.5" customHeight="1" x14ac:dyDescent="0.35">
      <c r="F4630" s="17"/>
    </row>
    <row r="4631" spans="6:6" customFormat="1" ht="20.5" customHeight="1" x14ac:dyDescent="0.35">
      <c r="F4631" s="17"/>
    </row>
    <row r="4632" spans="6:6" customFormat="1" ht="20.5" customHeight="1" x14ac:dyDescent="0.35">
      <c r="F4632" s="17"/>
    </row>
    <row r="4633" spans="6:6" customFormat="1" ht="20.5" customHeight="1" x14ac:dyDescent="0.35">
      <c r="F4633" s="17"/>
    </row>
    <row r="4634" spans="6:6" customFormat="1" ht="20.5" customHeight="1" x14ac:dyDescent="0.35">
      <c r="F4634" s="17"/>
    </row>
    <row r="4635" spans="6:6" customFormat="1" ht="20.5" customHeight="1" x14ac:dyDescent="0.35">
      <c r="F4635" s="17"/>
    </row>
    <row r="4636" spans="6:6" customFormat="1" ht="20.5" customHeight="1" x14ac:dyDescent="0.35">
      <c r="F4636" s="17"/>
    </row>
    <row r="4637" spans="6:6" customFormat="1" ht="20.5" customHeight="1" x14ac:dyDescent="0.35">
      <c r="F4637" s="17"/>
    </row>
    <row r="4638" spans="6:6" customFormat="1" ht="20.5" customHeight="1" x14ac:dyDescent="0.35">
      <c r="F4638" s="17"/>
    </row>
    <row r="4639" spans="6:6" customFormat="1" ht="20.5" customHeight="1" x14ac:dyDescent="0.35">
      <c r="F4639" s="17"/>
    </row>
    <row r="4640" spans="6:6" customFormat="1" ht="20.5" customHeight="1" x14ac:dyDescent="0.35">
      <c r="F4640" s="17"/>
    </row>
    <row r="4641" spans="6:6" customFormat="1" ht="20.5" customHeight="1" x14ac:dyDescent="0.35">
      <c r="F4641" s="17"/>
    </row>
    <row r="4642" spans="6:6" customFormat="1" ht="20.5" customHeight="1" x14ac:dyDescent="0.35">
      <c r="F4642" s="17"/>
    </row>
    <row r="4643" spans="6:6" customFormat="1" ht="20.5" customHeight="1" x14ac:dyDescent="0.35">
      <c r="F4643" s="17"/>
    </row>
    <row r="4644" spans="6:6" customFormat="1" ht="20.5" customHeight="1" x14ac:dyDescent="0.35">
      <c r="F4644" s="17"/>
    </row>
    <row r="4645" spans="6:6" customFormat="1" ht="20.5" customHeight="1" x14ac:dyDescent="0.35">
      <c r="F4645" s="17"/>
    </row>
    <row r="4646" spans="6:6" customFormat="1" ht="20.5" customHeight="1" x14ac:dyDescent="0.35">
      <c r="F4646" s="17"/>
    </row>
    <row r="4647" spans="6:6" customFormat="1" ht="20.5" customHeight="1" x14ac:dyDescent="0.35">
      <c r="F4647" s="17"/>
    </row>
    <row r="4648" spans="6:6" customFormat="1" ht="20.5" customHeight="1" x14ac:dyDescent="0.35">
      <c r="F4648" s="17"/>
    </row>
    <row r="4649" spans="6:6" customFormat="1" ht="20.5" customHeight="1" x14ac:dyDescent="0.35">
      <c r="F4649" s="17"/>
    </row>
    <row r="4650" spans="6:6" customFormat="1" ht="20.5" customHeight="1" x14ac:dyDescent="0.35">
      <c r="F4650" s="17"/>
    </row>
    <row r="4651" spans="6:6" customFormat="1" ht="20.5" customHeight="1" x14ac:dyDescent="0.35">
      <c r="F4651" s="17"/>
    </row>
    <row r="4652" spans="6:6" customFormat="1" ht="20.5" customHeight="1" x14ac:dyDescent="0.35">
      <c r="F4652" s="17"/>
    </row>
    <row r="4653" spans="6:6" customFormat="1" ht="20.5" customHeight="1" x14ac:dyDescent="0.35">
      <c r="F4653" s="17"/>
    </row>
    <row r="4654" spans="6:6" customFormat="1" ht="20.5" customHeight="1" x14ac:dyDescent="0.35">
      <c r="F4654" s="17"/>
    </row>
    <row r="4655" spans="6:6" customFormat="1" ht="20.5" customHeight="1" x14ac:dyDescent="0.35">
      <c r="F4655" s="17"/>
    </row>
    <row r="4656" spans="6:6" customFormat="1" ht="20.5" customHeight="1" x14ac:dyDescent="0.35">
      <c r="F4656" s="17"/>
    </row>
    <row r="4657" spans="6:6" customFormat="1" ht="20.5" customHeight="1" x14ac:dyDescent="0.35">
      <c r="F4657" s="17"/>
    </row>
    <row r="4658" spans="6:6" customFormat="1" ht="20.5" customHeight="1" x14ac:dyDescent="0.35">
      <c r="F4658" s="17"/>
    </row>
    <row r="4659" spans="6:6" customFormat="1" ht="20.5" customHeight="1" x14ac:dyDescent="0.35">
      <c r="F4659" s="17"/>
    </row>
    <row r="4660" spans="6:6" customFormat="1" ht="20.5" customHeight="1" x14ac:dyDescent="0.35">
      <c r="F4660" s="17"/>
    </row>
    <row r="4661" spans="6:6" customFormat="1" ht="20.5" customHeight="1" x14ac:dyDescent="0.35">
      <c r="F4661" s="17"/>
    </row>
    <row r="4662" spans="6:6" customFormat="1" ht="20.5" customHeight="1" x14ac:dyDescent="0.35">
      <c r="F4662" s="17"/>
    </row>
    <row r="4663" spans="6:6" customFormat="1" ht="20.5" customHeight="1" x14ac:dyDescent="0.35">
      <c r="F4663" s="17"/>
    </row>
    <row r="4664" spans="6:6" customFormat="1" ht="20.5" customHeight="1" x14ac:dyDescent="0.35">
      <c r="F4664" s="17"/>
    </row>
    <row r="4665" spans="6:6" customFormat="1" ht="20.5" customHeight="1" x14ac:dyDescent="0.35">
      <c r="F4665" s="17"/>
    </row>
    <row r="4666" spans="6:6" customFormat="1" ht="20.5" customHeight="1" x14ac:dyDescent="0.35">
      <c r="F4666" s="17"/>
    </row>
    <row r="4667" spans="6:6" customFormat="1" ht="20.5" customHeight="1" x14ac:dyDescent="0.35">
      <c r="F4667" s="17"/>
    </row>
    <row r="4668" spans="6:6" customFormat="1" ht="20.5" customHeight="1" x14ac:dyDescent="0.35">
      <c r="F4668" s="17"/>
    </row>
    <row r="4669" spans="6:6" customFormat="1" ht="20.5" customHeight="1" x14ac:dyDescent="0.35">
      <c r="F4669" s="17"/>
    </row>
    <row r="4670" spans="6:6" customFormat="1" ht="20.5" customHeight="1" x14ac:dyDescent="0.35">
      <c r="F4670" s="17"/>
    </row>
    <row r="4671" spans="6:6" customFormat="1" ht="20.5" customHeight="1" x14ac:dyDescent="0.35">
      <c r="F4671" s="17"/>
    </row>
    <row r="4672" spans="6:6" customFormat="1" ht="20.5" customHeight="1" x14ac:dyDescent="0.35">
      <c r="F4672" s="17"/>
    </row>
    <row r="4673" spans="6:6" customFormat="1" ht="20.5" customHeight="1" x14ac:dyDescent="0.35">
      <c r="F4673" s="17"/>
    </row>
    <row r="4674" spans="6:6" customFormat="1" ht="20.5" customHeight="1" x14ac:dyDescent="0.35">
      <c r="F4674" s="17"/>
    </row>
    <row r="4675" spans="6:6" customFormat="1" ht="20.5" customHeight="1" x14ac:dyDescent="0.35">
      <c r="F4675" s="17"/>
    </row>
    <row r="4676" spans="6:6" customFormat="1" ht="20.5" customHeight="1" x14ac:dyDescent="0.35">
      <c r="F4676" s="17"/>
    </row>
    <row r="4677" spans="6:6" customFormat="1" ht="20.5" customHeight="1" x14ac:dyDescent="0.35">
      <c r="F4677" s="17"/>
    </row>
    <row r="4678" spans="6:6" customFormat="1" ht="20.5" customHeight="1" x14ac:dyDescent="0.35">
      <c r="F4678" s="17"/>
    </row>
    <row r="4679" spans="6:6" customFormat="1" ht="20.5" customHeight="1" x14ac:dyDescent="0.35">
      <c r="F4679" s="17"/>
    </row>
    <row r="4680" spans="6:6" customFormat="1" ht="20.5" customHeight="1" x14ac:dyDescent="0.35">
      <c r="F4680" s="17"/>
    </row>
    <row r="4681" spans="6:6" customFormat="1" ht="20.5" customHeight="1" x14ac:dyDescent="0.35">
      <c r="F4681" s="17"/>
    </row>
    <row r="4682" spans="6:6" customFormat="1" ht="20.5" customHeight="1" x14ac:dyDescent="0.35">
      <c r="F4682" s="17"/>
    </row>
    <row r="4683" spans="6:6" customFormat="1" ht="20.5" customHeight="1" x14ac:dyDescent="0.35">
      <c r="F4683" s="17"/>
    </row>
    <row r="4684" spans="6:6" customFormat="1" ht="20.5" customHeight="1" x14ac:dyDescent="0.35">
      <c r="F4684" s="17"/>
    </row>
    <row r="4685" spans="6:6" customFormat="1" ht="20.5" customHeight="1" x14ac:dyDescent="0.35">
      <c r="F4685" s="17"/>
    </row>
    <row r="4686" spans="6:6" customFormat="1" ht="20.5" customHeight="1" x14ac:dyDescent="0.35">
      <c r="F4686" s="17"/>
    </row>
    <row r="4687" spans="6:6" customFormat="1" ht="20.5" customHeight="1" x14ac:dyDescent="0.35">
      <c r="F4687" s="17"/>
    </row>
    <row r="4688" spans="6:6" customFormat="1" ht="20.5" customHeight="1" x14ac:dyDescent="0.35">
      <c r="F4688" s="17"/>
    </row>
    <row r="4689" spans="6:6" customFormat="1" ht="20.5" customHeight="1" x14ac:dyDescent="0.35">
      <c r="F4689" s="17"/>
    </row>
    <row r="4690" spans="6:6" customFormat="1" ht="20.5" customHeight="1" x14ac:dyDescent="0.35">
      <c r="F4690" s="17"/>
    </row>
    <row r="4691" spans="6:6" customFormat="1" ht="20.5" customHeight="1" x14ac:dyDescent="0.35">
      <c r="F4691" s="17"/>
    </row>
    <row r="4692" spans="6:6" customFormat="1" ht="20.5" customHeight="1" x14ac:dyDescent="0.35">
      <c r="F4692" s="17"/>
    </row>
    <row r="4693" spans="6:6" customFormat="1" ht="20.5" customHeight="1" x14ac:dyDescent="0.35">
      <c r="F4693" s="17"/>
    </row>
    <row r="4694" spans="6:6" customFormat="1" ht="20.5" customHeight="1" x14ac:dyDescent="0.35">
      <c r="F4694" s="17"/>
    </row>
    <row r="4695" spans="6:6" customFormat="1" ht="20.5" customHeight="1" x14ac:dyDescent="0.35">
      <c r="F4695" s="17"/>
    </row>
    <row r="4696" spans="6:6" customFormat="1" ht="20.5" customHeight="1" x14ac:dyDescent="0.35">
      <c r="F4696" s="17"/>
    </row>
    <row r="4697" spans="6:6" customFormat="1" ht="20.5" customHeight="1" x14ac:dyDescent="0.35">
      <c r="F4697" s="17"/>
    </row>
    <row r="4698" spans="6:6" customFormat="1" ht="20.5" customHeight="1" x14ac:dyDescent="0.35">
      <c r="F4698" s="17"/>
    </row>
    <row r="4699" spans="6:6" customFormat="1" ht="20.5" customHeight="1" x14ac:dyDescent="0.35">
      <c r="F4699" s="17"/>
    </row>
    <row r="4700" spans="6:6" customFormat="1" ht="20.5" customHeight="1" x14ac:dyDescent="0.35">
      <c r="F4700" s="17"/>
    </row>
    <row r="4701" spans="6:6" customFormat="1" ht="20.5" customHeight="1" x14ac:dyDescent="0.35">
      <c r="F4701" s="17"/>
    </row>
    <row r="4702" spans="6:6" customFormat="1" ht="20.5" customHeight="1" x14ac:dyDescent="0.35">
      <c r="F4702" s="17"/>
    </row>
    <row r="4703" spans="6:6" customFormat="1" ht="20.5" customHeight="1" x14ac:dyDescent="0.35">
      <c r="F4703" s="17"/>
    </row>
    <row r="4704" spans="6:6" customFormat="1" ht="20.5" customHeight="1" x14ac:dyDescent="0.35">
      <c r="F4704" s="17"/>
    </row>
    <row r="4705" spans="6:6" customFormat="1" ht="20.5" customHeight="1" x14ac:dyDescent="0.35">
      <c r="F4705" s="17"/>
    </row>
    <row r="4706" spans="6:6" customFormat="1" ht="20.5" customHeight="1" x14ac:dyDescent="0.35">
      <c r="F4706" s="17"/>
    </row>
    <row r="4707" spans="6:6" customFormat="1" ht="20.5" customHeight="1" x14ac:dyDescent="0.35">
      <c r="F4707" s="17"/>
    </row>
    <row r="4708" spans="6:6" customFormat="1" ht="20.5" customHeight="1" x14ac:dyDescent="0.35">
      <c r="F4708" s="17"/>
    </row>
    <row r="4709" spans="6:6" customFormat="1" ht="20.5" customHeight="1" x14ac:dyDescent="0.35">
      <c r="F4709" s="17"/>
    </row>
    <row r="4710" spans="6:6" customFormat="1" ht="20.5" customHeight="1" x14ac:dyDescent="0.35">
      <c r="F4710" s="17"/>
    </row>
    <row r="4711" spans="6:6" customFormat="1" ht="20.5" customHeight="1" x14ac:dyDescent="0.35">
      <c r="F4711" s="17"/>
    </row>
    <row r="4712" spans="6:6" customFormat="1" ht="20.5" customHeight="1" x14ac:dyDescent="0.35">
      <c r="F4712" s="17"/>
    </row>
    <row r="4713" spans="6:6" customFormat="1" ht="20.5" customHeight="1" x14ac:dyDescent="0.35">
      <c r="F4713" s="17"/>
    </row>
    <row r="4714" spans="6:6" customFormat="1" ht="20.5" customHeight="1" x14ac:dyDescent="0.35">
      <c r="F4714" s="17"/>
    </row>
    <row r="4715" spans="6:6" customFormat="1" ht="20.5" customHeight="1" x14ac:dyDescent="0.35">
      <c r="F4715" s="17"/>
    </row>
    <row r="4716" spans="6:6" customFormat="1" ht="20.5" customHeight="1" x14ac:dyDescent="0.35">
      <c r="F4716" s="17"/>
    </row>
    <row r="4717" spans="6:6" customFormat="1" ht="20.5" customHeight="1" x14ac:dyDescent="0.35">
      <c r="F4717" s="17"/>
    </row>
    <row r="4718" spans="6:6" customFormat="1" ht="20.5" customHeight="1" x14ac:dyDescent="0.35">
      <c r="F4718" s="17"/>
    </row>
    <row r="4719" spans="6:6" customFormat="1" ht="20.5" customHeight="1" x14ac:dyDescent="0.35">
      <c r="F4719" s="17"/>
    </row>
    <row r="4720" spans="6:6" customFormat="1" ht="20.5" customHeight="1" x14ac:dyDescent="0.35">
      <c r="F4720" s="17"/>
    </row>
    <row r="4721" spans="6:6" customFormat="1" ht="20.5" customHeight="1" x14ac:dyDescent="0.35">
      <c r="F4721" s="17"/>
    </row>
    <row r="4722" spans="6:6" customFormat="1" ht="20.5" customHeight="1" x14ac:dyDescent="0.35">
      <c r="F4722" s="17"/>
    </row>
    <row r="4723" spans="6:6" customFormat="1" ht="20.5" customHeight="1" x14ac:dyDescent="0.35">
      <c r="F4723" s="17"/>
    </row>
    <row r="4724" spans="6:6" customFormat="1" ht="20.5" customHeight="1" x14ac:dyDescent="0.35">
      <c r="F4724" s="17"/>
    </row>
    <row r="4725" spans="6:6" customFormat="1" ht="20.5" customHeight="1" x14ac:dyDescent="0.35">
      <c r="F4725" s="17"/>
    </row>
    <row r="4726" spans="6:6" customFormat="1" ht="20.5" customHeight="1" x14ac:dyDescent="0.35">
      <c r="F4726" s="17"/>
    </row>
    <row r="4727" spans="6:6" customFormat="1" ht="20.5" customHeight="1" x14ac:dyDescent="0.35">
      <c r="F4727" s="17"/>
    </row>
    <row r="4728" spans="6:6" customFormat="1" ht="20.5" customHeight="1" x14ac:dyDescent="0.35">
      <c r="F4728" s="17"/>
    </row>
    <row r="4729" spans="6:6" customFormat="1" ht="20.5" customHeight="1" x14ac:dyDescent="0.35">
      <c r="F4729" s="17"/>
    </row>
    <row r="4730" spans="6:6" customFormat="1" ht="20.5" customHeight="1" x14ac:dyDescent="0.35">
      <c r="F4730" s="17"/>
    </row>
    <row r="4731" spans="6:6" customFormat="1" ht="20.5" customHeight="1" x14ac:dyDescent="0.35">
      <c r="F4731" s="17"/>
    </row>
    <row r="4732" spans="6:6" customFormat="1" ht="20.5" customHeight="1" x14ac:dyDescent="0.35">
      <c r="F4732" s="17"/>
    </row>
    <row r="4733" spans="6:6" customFormat="1" ht="20.5" customHeight="1" x14ac:dyDescent="0.35">
      <c r="F4733" s="17"/>
    </row>
    <row r="4734" spans="6:6" customFormat="1" ht="20.5" customHeight="1" x14ac:dyDescent="0.35">
      <c r="F4734" s="17"/>
    </row>
    <row r="4735" spans="6:6" customFormat="1" ht="20.5" customHeight="1" x14ac:dyDescent="0.35">
      <c r="F4735" s="17"/>
    </row>
    <row r="4736" spans="6:6" customFormat="1" ht="20.5" customHeight="1" x14ac:dyDescent="0.35">
      <c r="F4736" s="17"/>
    </row>
    <row r="4737" spans="6:6" customFormat="1" ht="20.5" customHeight="1" x14ac:dyDescent="0.35">
      <c r="F4737" s="17"/>
    </row>
    <row r="4738" spans="6:6" customFormat="1" ht="20.5" customHeight="1" x14ac:dyDescent="0.35">
      <c r="F4738" s="17"/>
    </row>
    <row r="4739" spans="6:6" customFormat="1" ht="20.5" customHeight="1" x14ac:dyDescent="0.35">
      <c r="F4739" s="17"/>
    </row>
    <row r="4740" spans="6:6" customFormat="1" ht="20.5" customHeight="1" x14ac:dyDescent="0.35">
      <c r="F4740" s="17"/>
    </row>
    <row r="4741" spans="6:6" customFormat="1" ht="20.5" customHeight="1" x14ac:dyDescent="0.35">
      <c r="F4741" s="17"/>
    </row>
    <row r="4742" spans="6:6" customFormat="1" ht="20.5" customHeight="1" x14ac:dyDescent="0.35">
      <c r="F4742" s="17"/>
    </row>
    <row r="4743" spans="6:6" customFormat="1" ht="20.5" customHeight="1" x14ac:dyDescent="0.35">
      <c r="F4743" s="17"/>
    </row>
    <row r="4744" spans="6:6" customFormat="1" ht="20.5" customHeight="1" x14ac:dyDescent="0.35">
      <c r="F4744" s="17"/>
    </row>
    <row r="4745" spans="6:6" customFormat="1" ht="20.5" customHeight="1" x14ac:dyDescent="0.35">
      <c r="F4745" s="17"/>
    </row>
    <row r="4746" spans="6:6" customFormat="1" ht="20.5" customHeight="1" x14ac:dyDescent="0.35">
      <c r="F4746" s="17"/>
    </row>
    <row r="4747" spans="6:6" customFormat="1" ht="20.5" customHeight="1" x14ac:dyDescent="0.35">
      <c r="F4747" s="17"/>
    </row>
    <row r="4748" spans="6:6" customFormat="1" ht="20.5" customHeight="1" x14ac:dyDescent="0.35">
      <c r="F4748" s="17"/>
    </row>
    <row r="4749" spans="6:6" customFormat="1" ht="20.5" customHeight="1" x14ac:dyDescent="0.35">
      <c r="F4749" s="17"/>
    </row>
    <row r="4750" spans="6:6" customFormat="1" ht="20.5" customHeight="1" x14ac:dyDescent="0.35">
      <c r="F4750" s="17"/>
    </row>
    <row r="4751" spans="6:6" customFormat="1" ht="20.5" customHeight="1" x14ac:dyDescent="0.35">
      <c r="F4751" s="17"/>
    </row>
    <row r="4752" spans="6:6" customFormat="1" ht="20.5" customHeight="1" x14ac:dyDescent="0.35">
      <c r="F4752" s="17"/>
    </row>
    <row r="4753" spans="6:6" customFormat="1" ht="20.5" customHeight="1" x14ac:dyDescent="0.35">
      <c r="F4753" s="17"/>
    </row>
    <row r="4754" spans="6:6" customFormat="1" ht="20.5" customHeight="1" x14ac:dyDescent="0.35">
      <c r="F4754" s="17"/>
    </row>
    <row r="4755" spans="6:6" customFormat="1" ht="20.5" customHeight="1" x14ac:dyDescent="0.35">
      <c r="F4755" s="17"/>
    </row>
    <row r="4756" spans="6:6" customFormat="1" ht="20.5" customHeight="1" x14ac:dyDescent="0.35">
      <c r="F4756" s="17"/>
    </row>
    <row r="4757" spans="6:6" customFormat="1" ht="20.5" customHeight="1" x14ac:dyDescent="0.35">
      <c r="F4757" s="17"/>
    </row>
    <row r="4758" spans="6:6" customFormat="1" ht="20.5" customHeight="1" x14ac:dyDescent="0.35">
      <c r="F4758" s="17"/>
    </row>
    <row r="4759" spans="6:6" customFormat="1" ht="20.5" customHeight="1" x14ac:dyDescent="0.35">
      <c r="F4759" s="17"/>
    </row>
    <row r="4760" spans="6:6" customFormat="1" ht="20.5" customHeight="1" x14ac:dyDescent="0.35">
      <c r="F4760" s="17"/>
    </row>
    <row r="4761" spans="6:6" customFormat="1" ht="20.5" customHeight="1" x14ac:dyDescent="0.35">
      <c r="F4761" s="17"/>
    </row>
    <row r="4762" spans="6:6" customFormat="1" ht="20.5" customHeight="1" x14ac:dyDescent="0.35">
      <c r="F4762" s="17"/>
    </row>
    <row r="4763" spans="6:6" customFormat="1" ht="20.5" customHeight="1" x14ac:dyDescent="0.35">
      <c r="F4763" s="17"/>
    </row>
    <row r="4764" spans="6:6" customFormat="1" ht="20.5" customHeight="1" x14ac:dyDescent="0.35">
      <c r="F4764" s="17"/>
    </row>
    <row r="4765" spans="6:6" customFormat="1" ht="20.5" customHeight="1" x14ac:dyDescent="0.35">
      <c r="F4765" s="17"/>
    </row>
    <row r="4766" spans="6:6" customFormat="1" ht="20.5" customHeight="1" x14ac:dyDescent="0.35">
      <c r="F4766" s="17"/>
    </row>
    <row r="4767" spans="6:6" customFormat="1" ht="20.5" customHeight="1" x14ac:dyDescent="0.35">
      <c r="F4767" s="17"/>
    </row>
    <row r="4768" spans="6:6" customFormat="1" ht="20.5" customHeight="1" x14ac:dyDescent="0.35">
      <c r="F4768" s="17"/>
    </row>
    <row r="4769" spans="6:6" customFormat="1" ht="20.5" customHeight="1" x14ac:dyDescent="0.35">
      <c r="F4769" s="17"/>
    </row>
    <row r="4770" spans="6:6" customFormat="1" ht="20.5" customHeight="1" x14ac:dyDescent="0.35">
      <c r="F4770" s="17"/>
    </row>
    <row r="4771" spans="6:6" customFormat="1" ht="20.5" customHeight="1" x14ac:dyDescent="0.35">
      <c r="F4771" s="17"/>
    </row>
    <row r="4772" spans="6:6" customFormat="1" ht="20.5" customHeight="1" x14ac:dyDescent="0.35">
      <c r="F4772" s="17"/>
    </row>
    <row r="4773" spans="6:6" customFormat="1" ht="20.5" customHeight="1" x14ac:dyDescent="0.35">
      <c r="F4773" s="17"/>
    </row>
    <row r="4774" spans="6:6" customFormat="1" ht="20.5" customHeight="1" x14ac:dyDescent="0.35">
      <c r="F4774" s="17"/>
    </row>
    <row r="4775" spans="6:6" customFormat="1" ht="20.5" customHeight="1" x14ac:dyDescent="0.35">
      <c r="F4775" s="17"/>
    </row>
    <row r="4776" spans="6:6" customFormat="1" ht="20.5" customHeight="1" x14ac:dyDescent="0.35">
      <c r="F4776" s="17"/>
    </row>
    <row r="4777" spans="6:6" customFormat="1" ht="20.5" customHeight="1" x14ac:dyDescent="0.35">
      <c r="F4777" s="17"/>
    </row>
    <row r="4778" spans="6:6" customFormat="1" ht="20.5" customHeight="1" x14ac:dyDescent="0.35">
      <c r="F4778" s="17"/>
    </row>
    <row r="4779" spans="6:6" customFormat="1" ht="20.5" customHeight="1" x14ac:dyDescent="0.35">
      <c r="F4779" s="17"/>
    </row>
    <row r="4780" spans="6:6" customFormat="1" ht="20.5" customHeight="1" x14ac:dyDescent="0.35">
      <c r="F4780" s="17"/>
    </row>
    <row r="4781" spans="6:6" customFormat="1" ht="20.5" customHeight="1" x14ac:dyDescent="0.35">
      <c r="F4781" s="17"/>
    </row>
    <row r="4782" spans="6:6" customFormat="1" ht="20.5" customHeight="1" x14ac:dyDescent="0.35">
      <c r="F4782" s="17"/>
    </row>
    <row r="4783" spans="6:6" customFormat="1" ht="20.5" customHeight="1" x14ac:dyDescent="0.35">
      <c r="F4783" s="17"/>
    </row>
    <row r="4784" spans="6:6" customFormat="1" ht="20.5" customHeight="1" x14ac:dyDescent="0.35">
      <c r="F4784" s="17"/>
    </row>
    <row r="4785" spans="6:6" customFormat="1" ht="20.5" customHeight="1" x14ac:dyDescent="0.35">
      <c r="F4785" s="17"/>
    </row>
    <row r="4786" spans="6:6" customFormat="1" ht="20.5" customHeight="1" x14ac:dyDescent="0.35">
      <c r="F4786" s="17"/>
    </row>
    <row r="4787" spans="6:6" customFormat="1" ht="20.5" customHeight="1" x14ac:dyDescent="0.35">
      <c r="F4787" s="17"/>
    </row>
    <row r="4788" spans="6:6" customFormat="1" ht="20.5" customHeight="1" x14ac:dyDescent="0.35">
      <c r="F4788" s="17"/>
    </row>
    <row r="4789" spans="6:6" customFormat="1" ht="20.5" customHeight="1" x14ac:dyDescent="0.35">
      <c r="F4789" s="17"/>
    </row>
    <row r="4790" spans="6:6" customFormat="1" ht="20.5" customHeight="1" x14ac:dyDescent="0.35">
      <c r="F4790" s="17"/>
    </row>
    <row r="4791" spans="6:6" customFormat="1" ht="20.5" customHeight="1" x14ac:dyDescent="0.35">
      <c r="F4791" s="17"/>
    </row>
    <row r="4792" spans="6:6" customFormat="1" ht="20.5" customHeight="1" x14ac:dyDescent="0.35">
      <c r="F4792" s="17"/>
    </row>
    <row r="4793" spans="6:6" customFormat="1" ht="20.5" customHeight="1" x14ac:dyDescent="0.35">
      <c r="F4793" s="17"/>
    </row>
    <row r="4794" spans="6:6" customFormat="1" ht="20.5" customHeight="1" x14ac:dyDescent="0.35">
      <c r="F4794" s="17"/>
    </row>
    <row r="4795" spans="6:6" customFormat="1" ht="20.5" customHeight="1" x14ac:dyDescent="0.35">
      <c r="F4795" s="17"/>
    </row>
    <row r="4796" spans="6:6" customFormat="1" ht="20.5" customHeight="1" x14ac:dyDescent="0.35">
      <c r="F4796" s="17"/>
    </row>
    <row r="4797" spans="6:6" customFormat="1" ht="20.5" customHeight="1" x14ac:dyDescent="0.35">
      <c r="F4797" s="17"/>
    </row>
    <row r="4798" spans="6:6" customFormat="1" ht="20.5" customHeight="1" x14ac:dyDescent="0.35">
      <c r="F4798" s="17"/>
    </row>
    <row r="4799" spans="6:6" customFormat="1" ht="20.5" customHeight="1" x14ac:dyDescent="0.35">
      <c r="F4799" s="17"/>
    </row>
    <row r="4800" spans="6:6" customFormat="1" ht="20.5" customHeight="1" x14ac:dyDescent="0.35">
      <c r="F4800" s="17"/>
    </row>
    <row r="4801" spans="6:6" customFormat="1" ht="20.5" customHeight="1" x14ac:dyDescent="0.35">
      <c r="F4801" s="17"/>
    </row>
    <row r="4802" spans="6:6" customFormat="1" ht="20.5" customHeight="1" x14ac:dyDescent="0.35">
      <c r="F4802" s="17"/>
    </row>
    <row r="4803" spans="6:6" customFormat="1" ht="20.5" customHeight="1" x14ac:dyDescent="0.35">
      <c r="F4803" s="17"/>
    </row>
    <row r="4804" spans="6:6" customFormat="1" ht="20.5" customHeight="1" x14ac:dyDescent="0.35">
      <c r="F4804" s="17"/>
    </row>
    <row r="4805" spans="6:6" customFormat="1" ht="20.5" customHeight="1" x14ac:dyDescent="0.35">
      <c r="F4805" s="17"/>
    </row>
    <row r="4806" spans="6:6" customFormat="1" ht="20.5" customHeight="1" x14ac:dyDescent="0.35">
      <c r="F4806" s="17"/>
    </row>
    <row r="4807" spans="6:6" customFormat="1" ht="20.5" customHeight="1" x14ac:dyDescent="0.35">
      <c r="F4807" s="17"/>
    </row>
    <row r="4808" spans="6:6" customFormat="1" ht="20.5" customHeight="1" x14ac:dyDescent="0.35">
      <c r="F4808" s="17"/>
    </row>
    <row r="4809" spans="6:6" customFormat="1" ht="20.5" customHeight="1" x14ac:dyDescent="0.35">
      <c r="F4809" s="17"/>
    </row>
    <row r="4810" spans="6:6" customFormat="1" ht="20.5" customHeight="1" x14ac:dyDescent="0.35">
      <c r="F4810" s="17"/>
    </row>
    <row r="4811" spans="6:6" customFormat="1" ht="20.5" customHeight="1" x14ac:dyDescent="0.35">
      <c r="F4811" s="17"/>
    </row>
    <row r="4812" spans="6:6" customFormat="1" ht="20.5" customHeight="1" x14ac:dyDescent="0.35">
      <c r="F4812" s="17"/>
    </row>
    <row r="4813" spans="6:6" customFormat="1" ht="20.5" customHeight="1" x14ac:dyDescent="0.35">
      <c r="F4813" s="17"/>
    </row>
    <row r="4814" spans="6:6" customFormat="1" ht="20.5" customHeight="1" x14ac:dyDescent="0.35">
      <c r="F4814" s="17"/>
    </row>
    <row r="4815" spans="6:6" customFormat="1" ht="20.5" customHeight="1" x14ac:dyDescent="0.35">
      <c r="F4815" s="17"/>
    </row>
    <row r="4816" spans="6:6" customFormat="1" ht="20.5" customHeight="1" x14ac:dyDescent="0.35">
      <c r="F4816" s="17"/>
    </row>
    <row r="4817" spans="6:6" customFormat="1" ht="20.5" customHeight="1" x14ac:dyDescent="0.35">
      <c r="F4817" s="17"/>
    </row>
    <row r="4818" spans="6:6" customFormat="1" ht="20.5" customHeight="1" x14ac:dyDescent="0.35">
      <c r="F4818" s="17"/>
    </row>
    <row r="4819" spans="6:6" customFormat="1" ht="20.5" customHeight="1" x14ac:dyDescent="0.35">
      <c r="F4819" s="17"/>
    </row>
    <row r="4820" spans="6:6" customFormat="1" ht="20.5" customHeight="1" x14ac:dyDescent="0.35">
      <c r="F4820" s="17"/>
    </row>
    <row r="4821" spans="6:6" customFormat="1" ht="20.5" customHeight="1" x14ac:dyDescent="0.35">
      <c r="F4821" s="17"/>
    </row>
    <row r="4822" spans="6:6" customFormat="1" ht="20.5" customHeight="1" x14ac:dyDescent="0.35">
      <c r="F4822" s="17"/>
    </row>
    <row r="4823" spans="6:6" customFormat="1" ht="20.5" customHeight="1" x14ac:dyDescent="0.35">
      <c r="F4823" s="17"/>
    </row>
    <row r="4824" spans="6:6" customFormat="1" ht="20.5" customHeight="1" x14ac:dyDescent="0.35">
      <c r="F4824" s="17"/>
    </row>
    <row r="4825" spans="6:6" customFormat="1" ht="20.5" customHeight="1" x14ac:dyDescent="0.35">
      <c r="F4825" s="17"/>
    </row>
    <row r="4826" spans="6:6" customFormat="1" ht="20.5" customHeight="1" x14ac:dyDescent="0.35">
      <c r="F4826" s="17"/>
    </row>
    <row r="4827" spans="6:6" customFormat="1" ht="20.5" customHeight="1" x14ac:dyDescent="0.35">
      <c r="F4827" s="17"/>
    </row>
    <row r="4828" spans="6:6" customFormat="1" ht="20.5" customHeight="1" x14ac:dyDescent="0.35">
      <c r="F4828" s="17"/>
    </row>
    <row r="4829" spans="6:6" customFormat="1" ht="20.5" customHeight="1" x14ac:dyDescent="0.35">
      <c r="F4829" s="17"/>
    </row>
    <row r="4830" spans="6:6" customFormat="1" ht="20.5" customHeight="1" x14ac:dyDescent="0.35">
      <c r="F4830" s="17"/>
    </row>
    <row r="4831" spans="6:6" customFormat="1" ht="20.5" customHeight="1" x14ac:dyDescent="0.35">
      <c r="F4831" s="17"/>
    </row>
    <row r="4832" spans="6:6" customFormat="1" ht="20.5" customHeight="1" x14ac:dyDescent="0.35">
      <c r="F4832" s="17"/>
    </row>
    <row r="4833" spans="6:6" customFormat="1" ht="20.5" customHeight="1" x14ac:dyDescent="0.35">
      <c r="F4833" s="17"/>
    </row>
    <row r="4834" spans="6:6" customFormat="1" ht="20.5" customHeight="1" x14ac:dyDescent="0.35">
      <c r="F4834" s="17"/>
    </row>
    <row r="4835" spans="6:6" customFormat="1" ht="20.5" customHeight="1" x14ac:dyDescent="0.35">
      <c r="F4835" s="17"/>
    </row>
    <row r="4836" spans="6:6" customFormat="1" ht="20.5" customHeight="1" x14ac:dyDescent="0.35">
      <c r="F4836" s="17"/>
    </row>
    <row r="4837" spans="6:6" customFormat="1" ht="20.5" customHeight="1" x14ac:dyDescent="0.35">
      <c r="F4837" s="17"/>
    </row>
    <row r="4838" spans="6:6" customFormat="1" ht="20.5" customHeight="1" x14ac:dyDescent="0.35">
      <c r="F4838" s="17"/>
    </row>
    <row r="4839" spans="6:6" customFormat="1" ht="20.5" customHeight="1" x14ac:dyDescent="0.35">
      <c r="F4839" s="17"/>
    </row>
    <row r="4840" spans="6:6" customFormat="1" ht="20.5" customHeight="1" x14ac:dyDescent="0.35">
      <c r="F4840" s="17"/>
    </row>
    <row r="4841" spans="6:6" customFormat="1" ht="20.5" customHeight="1" x14ac:dyDescent="0.35">
      <c r="F4841" s="17"/>
    </row>
    <row r="4842" spans="6:6" customFormat="1" ht="20.5" customHeight="1" x14ac:dyDescent="0.35">
      <c r="F4842" s="17"/>
    </row>
    <row r="4843" spans="6:6" customFormat="1" ht="20.5" customHeight="1" x14ac:dyDescent="0.35">
      <c r="F4843" s="17"/>
    </row>
    <row r="4844" spans="6:6" customFormat="1" ht="20.5" customHeight="1" x14ac:dyDescent="0.35">
      <c r="F4844" s="17"/>
    </row>
    <row r="4845" spans="6:6" customFormat="1" ht="20.5" customHeight="1" x14ac:dyDescent="0.35">
      <c r="F4845" s="17"/>
    </row>
    <row r="4846" spans="6:6" customFormat="1" ht="20.5" customHeight="1" x14ac:dyDescent="0.35">
      <c r="F4846" s="17"/>
    </row>
    <row r="4847" spans="6:6" customFormat="1" ht="20.5" customHeight="1" x14ac:dyDescent="0.35">
      <c r="F4847" s="17"/>
    </row>
    <row r="4848" spans="6:6" customFormat="1" ht="20.5" customHeight="1" x14ac:dyDescent="0.35">
      <c r="F4848" s="17"/>
    </row>
    <row r="4849" spans="6:6" customFormat="1" ht="20.5" customHeight="1" x14ac:dyDescent="0.35">
      <c r="F4849" s="17"/>
    </row>
    <row r="4850" spans="6:6" customFormat="1" ht="20.5" customHeight="1" x14ac:dyDescent="0.35">
      <c r="F4850" s="17"/>
    </row>
    <row r="4851" spans="6:6" customFormat="1" ht="20.5" customHeight="1" x14ac:dyDescent="0.35">
      <c r="F4851" s="17"/>
    </row>
    <row r="4852" spans="6:6" customFormat="1" ht="20.5" customHeight="1" x14ac:dyDescent="0.35">
      <c r="F4852" s="17"/>
    </row>
    <row r="4853" spans="6:6" customFormat="1" ht="20.5" customHeight="1" x14ac:dyDescent="0.35">
      <c r="F4853" s="17"/>
    </row>
    <row r="4854" spans="6:6" customFormat="1" ht="20.5" customHeight="1" x14ac:dyDescent="0.35">
      <c r="F4854" s="17"/>
    </row>
    <row r="4855" spans="6:6" customFormat="1" ht="20.5" customHeight="1" x14ac:dyDescent="0.35">
      <c r="F4855" s="17"/>
    </row>
    <row r="4856" spans="6:6" customFormat="1" ht="20.5" customHeight="1" x14ac:dyDescent="0.35">
      <c r="F4856" s="17"/>
    </row>
    <row r="4857" spans="6:6" customFormat="1" ht="20.5" customHeight="1" x14ac:dyDescent="0.35">
      <c r="F4857" s="17"/>
    </row>
    <row r="4858" spans="6:6" customFormat="1" ht="20.5" customHeight="1" x14ac:dyDescent="0.35">
      <c r="F4858" s="17"/>
    </row>
    <row r="4859" spans="6:6" customFormat="1" ht="20.5" customHeight="1" x14ac:dyDescent="0.35">
      <c r="F4859" s="17"/>
    </row>
    <row r="4860" spans="6:6" customFormat="1" ht="20.5" customHeight="1" x14ac:dyDescent="0.35">
      <c r="F4860" s="17"/>
    </row>
    <row r="4861" spans="6:6" customFormat="1" ht="20.5" customHeight="1" x14ac:dyDescent="0.35">
      <c r="F4861" s="17"/>
    </row>
    <row r="4862" spans="6:6" customFormat="1" ht="20.5" customHeight="1" x14ac:dyDescent="0.35">
      <c r="F4862" s="17"/>
    </row>
    <row r="4863" spans="6:6" customFormat="1" ht="20.5" customHeight="1" x14ac:dyDescent="0.35">
      <c r="F4863" s="17"/>
    </row>
    <row r="4864" spans="6:6" customFormat="1" ht="20.5" customHeight="1" x14ac:dyDescent="0.35">
      <c r="F4864" s="17"/>
    </row>
    <row r="4865" spans="6:6" customFormat="1" ht="20.5" customHeight="1" x14ac:dyDescent="0.35">
      <c r="F4865" s="17"/>
    </row>
    <row r="4866" spans="6:6" customFormat="1" ht="20.5" customHeight="1" x14ac:dyDescent="0.35">
      <c r="F4866" s="17"/>
    </row>
    <row r="4867" spans="6:6" customFormat="1" ht="20.5" customHeight="1" x14ac:dyDescent="0.35">
      <c r="F4867" s="17"/>
    </row>
    <row r="4868" spans="6:6" customFormat="1" ht="20.5" customHeight="1" x14ac:dyDescent="0.35">
      <c r="F4868" s="17"/>
    </row>
    <row r="4869" spans="6:6" customFormat="1" ht="20.5" customHeight="1" x14ac:dyDescent="0.35">
      <c r="F4869" s="17"/>
    </row>
    <row r="4870" spans="6:6" customFormat="1" ht="20.5" customHeight="1" x14ac:dyDescent="0.35">
      <c r="F4870" s="17"/>
    </row>
    <row r="4871" spans="6:6" customFormat="1" ht="20.5" customHeight="1" x14ac:dyDescent="0.35">
      <c r="F4871" s="17"/>
    </row>
    <row r="4872" spans="6:6" customFormat="1" ht="20.5" customHeight="1" x14ac:dyDescent="0.35">
      <c r="F4872" s="17"/>
    </row>
    <row r="4873" spans="6:6" customFormat="1" ht="20.5" customHeight="1" x14ac:dyDescent="0.35">
      <c r="F4873" s="17"/>
    </row>
    <row r="4874" spans="6:6" customFormat="1" ht="20.5" customHeight="1" x14ac:dyDescent="0.35">
      <c r="F4874" s="17"/>
    </row>
    <row r="4875" spans="6:6" customFormat="1" ht="20.5" customHeight="1" x14ac:dyDescent="0.35">
      <c r="F4875" s="17"/>
    </row>
    <row r="4876" spans="6:6" customFormat="1" ht="20.5" customHeight="1" x14ac:dyDescent="0.35">
      <c r="F4876" s="17"/>
    </row>
    <row r="4877" spans="6:6" customFormat="1" ht="20.5" customHeight="1" x14ac:dyDescent="0.35">
      <c r="F4877" s="17"/>
    </row>
    <row r="4878" spans="6:6" customFormat="1" ht="20.5" customHeight="1" x14ac:dyDescent="0.35">
      <c r="F4878" s="17"/>
    </row>
    <row r="4879" spans="6:6" customFormat="1" ht="20.5" customHeight="1" x14ac:dyDescent="0.35">
      <c r="F4879" s="17"/>
    </row>
    <row r="4880" spans="6:6" customFormat="1" ht="20.5" customHeight="1" x14ac:dyDescent="0.35">
      <c r="F4880" s="17"/>
    </row>
    <row r="4881" spans="6:6" customFormat="1" ht="20.5" customHeight="1" x14ac:dyDescent="0.35">
      <c r="F4881" s="17"/>
    </row>
    <row r="4882" spans="6:6" customFormat="1" ht="20.5" customHeight="1" x14ac:dyDescent="0.35">
      <c r="F4882" s="17"/>
    </row>
    <row r="4883" spans="6:6" customFormat="1" ht="20.5" customHeight="1" x14ac:dyDescent="0.35">
      <c r="F4883" s="17"/>
    </row>
    <row r="4884" spans="6:6" customFormat="1" ht="20.5" customHeight="1" x14ac:dyDescent="0.35">
      <c r="F4884" s="17"/>
    </row>
    <row r="4885" spans="6:6" customFormat="1" ht="20.5" customHeight="1" x14ac:dyDescent="0.35">
      <c r="F4885" s="17"/>
    </row>
    <row r="4886" spans="6:6" customFormat="1" ht="20.5" customHeight="1" x14ac:dyDescent="0.35">
      <c r="F4886" s="17"/>
    </row>
    <row r="4887" spans="6:6" customFormat="1" ht="20.5" customHeight="1" x14ac:dyDescent="0.35">
      <c r="F4887" s="17"/>
    </row>
    <row r="4888" spans="6:6" customFormat="1" ht="20.5" customHeight="1" x14ac:dyDescent="0.35">
      <c r="F4888" s="17"/>
    </row>
    <row r="4889" spans="6:6" customFormat="1" ht="20.5" customHeight="1" x14ac:dyDescent="0.35">
      <c r="F4889" s="17"/>
    </row>
    <row r="4890" spans="6:6" customFormat="1" ht="20.5" customHeight="1" x14ac:dyDescent="0.35">
      <c r="F4890" s="17"/>
    </row>
    <row r="4891" spans="6:6" customFormat="1" ht="20.5" customHeight="1" x14ac:dyDescent="0.35">
      <c r="F4891" s="17"/>
    </row>
    <row r="4892" spans="6:6" customFormat="1" ht="20.5" customHeight="1" x14ac:dyDescent="0.35">
      <c r="F4892" s="17"/>
    </row>
    <row r="4893" spans="6:6" customFormat="1" ht="20.5" customHeight="1" x14ac:dyDescent="0.35">
      <c r="F4893" s="17"/>
    </row>
    <row r="4894" spans="6:6" customFormat="1" ht="20.5" customHeight="1" x14ac:dyDescent="0.35">
      <c r="F4894" s="17"/>
    </row>
    <row r="4895" spans="6:6" customFormat="1" ht="20.5" customHeight="1" x14ac:dyDescent="0.35">
      <c r="F4895" s="17"/>
    </row>
    <row r="4896" spans="6:6" customFormat="1" ht="20.5" customHeight="1" x14ac:dyDescent="0.35">
      <c r="F4896" s="17"/>
    </row>
    <row r="4897" spans="6:6" customFormat="1" ht="20.5" customHeight="1" x14ac:dyDescent="0.35">
      <c r="F4897" s="17"/>
    </row>
    <row r="4898" spans="6:6" customFormat="1" ht="20.5" customHeight="1" x14ac:dyDescent="0.35">
      <c r="F4898" s="17"/>
    </row>
    <row r="4899" spans="6:6" customFormat="1" ht="20.5" customHeight="1" x14ac:dyDescent="0.35">
      <c r="F4899" s="17"/>
    </row>
    <row r="4900" spans="6:6" customFormat="1" ht="20.5" customHeight="1" x14ac:dyDescent="0.35">
      <c r="F4900" s="17"/>
    </row>
    <row r="4901" spans="6:6" customFormat="1" ht="20.5" customHeight="1" x14ac:dyDescent="0.35">
      <c r="F4901" s="17"/>
    </row>
    <row r="4902" spans="6:6" customFormat="1" ht="20.5" customHeight="1" x14ac:dyDescent="0.35">
      <c r="F4902" s="17"/>
    </row>
    <row r="4903" spans="6:6" customFormat="1" ht="20.5" customHeight="1" x14ac:dyDescent="0.35">
      <c r="F4903" s="17"/>
    </row>
    <row r="4904" spans="6:6" customFormat="1" ht="20.5" customHeight="1" x14ac:dyDescent="0.35">
      <c r="F4904" s="17"/>
    </row>
    <row r="4905" spans="6:6" customFormat="1" ht="20.5" customHeight="1" x14ac:dyDescent="0.35">
      <c r="F4905" s="17"/>
    </row>
    <row r="4906" spans="6:6" customFormat="1" ht="20.5" customHeight="1" x14ac:dyDescent="0.35">
      <c r="F4906" s="17"/>
    </row>
    <row r="4907" spans="6:6" customFormat="1" ht="20.5" customHeight="1" x14ac:dyDescent="0.35">
      <c r="F4907" s="17"/>
    </row>
    <row r="4908" spans="6:6" customFormat="1" ht="20.5" customHeight="1" x14ac:dyDescent="0.35">
      <c r="F4908" s="17"/>
    </row>
    <row r="4909" spans="6:6" customFormat="1" ht="20.5" customHeight="1" x14ac:dyDescent="0.35">
      <c r="F4909" s="17"/>
    </row>
    <row r="4910" spans="6:6" customFormat="1" ht="20.5" customHeight="1" x14ac:dyDescent="0.35">
      <c r="F4910" s="17"/>
    </row>
    <row r="4911" spans="6:6" customFormat="1" ht="20.5" customHeight="1" x14ac:dyDescent="0.35">
      <c r="F4911" s="17"/>
    </row>
    <row r="4912" spans="6:6" customFormat="1" ht="20.5" customHeight="1" x14ac:dyDescent="0.35">
      <c r="F4912" s="17"/>
    </row>
    <row r="4913" spans="6:6" customFormat="1" ht="20.5" customHeight="1" x14ac:dyDescent="0.35">
      <c r="F4913" s="17"/>
    </row>
    <row r="4914" spans="6:6" customFormat="1" ht="20.5" customHeight="1" x14ac:dyDescent="0.35">
      <c r="F4914" s="17"/>
    </row>
    <row r="4915" spans="6:6" customFormat="1" ht="20.5" customHeight="1" x14ac:dyDescent="0.35">
      <c r="F4915" s="17"/>
    </row>
    <row r="4916" spans="6:6" customFormat="1" ht="20.5" customHeight="1" x14ac:dyDescent="0.35">
      <c r="F4916" s="17"/>
    </row>
    <row r="4917" spans="6:6" customFormat="1" ht="20.5" customHeight="1" x14ac:dyDescent="0.35">
      <c r="F4917" s="17"/>
    </row>
    <row r="4918" spans="6:6" customFormat="1" ht="20.5" customHeight="1" x14ac:dyDescent="0.35">
      <c r="F4918" s="17"/>
    </row>
    <row r="4919" spans="6:6" customFormat="1" ht="20.5" customHeight="1" x14ac:dyDescent="0.35">
      <c r="F4919" s="17"/>
    </row>
    <row r="4920" spans="6:6" customFormat="1" ht="20.5" customHeight="1" x14ac:dyDescent="0.35">
      <c r="F4920" s="17"/>
    </row>
    <row r="4921" spans="6:6" customFormat="1" ht="20.5" customHeight="1" x14ac:dyDescent="0.35">
      <c r="F4921" s="17"/>
    </row>
    <row r="4922" spans="6:6" customFormat="1" ht="20.5" customHeight="1" x14ac:dyDescent="0.35">
      <c r="F4922" s="17"/>
    </row>
    <row r="4923" spans="6:6" customFormat="1" ht="20.5" customHeight="1" x14ac:dyDescent="0.35">
      <c r="F4923" s="17"/>
    </row>
    <row r="4924" spans="6:6" customFormat="1" ht="20.5" customHeight="1" x14ac:dyDescent="0.35">
      <c r="F4924" s="17"/>
    </row>
    <row r="4925" spans="6:6" customFormat="1" ht="20.5" customHeight="1" x14ac:dyDescent="0.35">
      <c r="F4925" s="17"/>
    </row>
    <row r="4926" spans="6:6" customFormat="1" ht="20.5" customHeight="1" x14ac:dyDescent="0.35">
      <c r="F4926" s="17"/>
    </row>
    <row r="4927" spans="6:6" customFormat="1" ht="20.5" customHeight="1" x14ac:dyDescent="0.35">
      <c r="F4927" s="17"/>
    </row>
    <row r="4928" spans="6:6" customFormat="1" ht="20.5" customHeight="1" x14ac:dyDescent="0.35">
      <c r="F4928" s="17"/>
    </row>
    <row r="4929" spans="6:6" customFormat="1" ht="20.5" customHeight="1" x14ac:dyDescent="0.35">
      <c r="F4929" s="17"/>
    </row>
    <row r="4930" spans="6:6" customFormat="1" ht="20.5" customHeight="1" x14ac:dyDescent="0.35">
      <c r="F4930" s="17"/>
    </row>
    <row r="4931" spans="6:6" customFormat="1" ht="20.5" customHeight="1" x14ac:dyDescent="0.35">
      <c r="F4931" s="17"/>
    </row>
    <row r="4932" spans="6:6" customFormat="1" ht="20.5" customHeight="1" x14ac:dyDescent="0.35">
      <c r="F4932" s="17"/>
    </row>
    <row r="4933" spans="6:6" customFormat="1" ht="20.5" customHeight="1" x14ac:dyDescent="0.35">
      <c r="F4933" s="17"/>
    </row>
    <row r="4934" spans="6:6" customFormat="1" ht="20.5" customHeight="1" x14ac:dyDescent="0.35">
      <c r="F4934" s="17"/>
    </row>
    <row r="4935" spans="6:6" customFormat="1" ht="20.5" customHeight="1" x14ac:dyDescent="0.35">
      <c r="F4935" s="17"/>
    </row>
    <row r="4936" spans="6:6" customFormat="1" ht="20.5" customHeight="1" x14ac:dyDescent="0.35">
      <c r="F4936" s="17"/>
    </row>
    <row r="4937" spans="6:6" customFormat="1" ht="20.5" customHeight="1" x14ac:dyDescent="0.35">
      <c r="F4937" s="17"/>
    </row>
    <row r="4938" spans="6:6" customFormat="1" ht="20.5" customHeight="1" x14ac:dyDescent="0.35">
      <c r="F4938" s="17"/>
    </row>
    <row r="4939" spans="6:6" customFormat="1" ht="20.5" customHeight="1" x14ac:dyDescent="0.35">
      <c r="F4939" s="17"/>
    </row>
    <row r="4940" spans="6:6" customFormat="1" ht="20.5" customHeight="1" x14ac:dyDescent="0.35">
      <c r="F4940" s="17"/>
    </row>
    <row r="4941" spans="6:6" customFormat="1" ht="20.5" customHeight="1" x14ac:dyDescent="0.35">
      <c r="F4941" s="17"/>
    </row>
    <row r="4942" spans="6:6" customFormat="1" ht="20.5" customHeight="1" x14ac:dyDescent="0.35">
      <c r="F4942" s="17"/>
    </row>
    <row r="4943" spans="6:6" customFormat="1" ht="20.5" customHeight="1" x14ac:dyDescent="0.35">
      <c r="F4943" s="17"/>
    </row>
    <row r="4944" spans="6:6" customFormat="1" ht="20.5" customHeight="1" x14ac:dyDescent="0.35">
      <c r="F4944" s="17"/>
    </row>
    <row r="4945" spans="6:6" customFormat="1" ht="20.5" customHeight="1" x14ac:dyDescent="0.35">
      <c r="F4945" s="17"/>
    </row>
    <row r="4946" spans="6:6" customFormat="1" ht="20.5" customHeight="1" x14ac:dyDescent="0.35">
      <c r="F4946" s="17"/>
    </row>
    <row r="4947" spans="6:6" customFormat="1" ht="20.5" customHeight="1" x14ac:dyDescent="0.35">
      <c r="F4947" s="17"/>
    </row>
    <row r="4948" spans="6:6" customFormat="1" ht="20.5" customHeight="1" x14ac:dyDescent="0.35">
      <c r="F4948" s="17"/>
    </row>
    <row r="4949" spans="6:6" customFormat="1" ht="20.5" customHeight="1" x14ac:dyDescent="0.35">
      <c r="F4949" s="17"/>
    </row>
    <row r="4950" spans="6:6" customFormat="1" ht="20.5" customHeight="1" x14ac:dyDescent="0.35">
      <c r="F4950" s="17"/>
    </row>
    <row r="4951" spans="6:6" customFormat="1" ht="20.5" customHeight="1" x14ac:dyDescent="0.35">
      <c r="F4951" s="17"/>
    </row>
    <row r="4952" spans="6:6" customFormat="1" ht="20.5" customHeight="1" x14ac:dyDescent="0.35">
      <c r="F4952" s="17"/>
    </row>
    <row r="4953" spans="6:6" customFormat="1" ht="20.5" customHeight="1" x14ac:dyDescent="0.35">
      <c r="F4953" s="17"/>
    </row>
    <row r="4954" spans="6:6" customFormat="1" ht="20.5" customHeight="1" x14ac:dyDescent="0.35">
      <c r="F4954" s="17"/>
    </row>
    <row r="4955" spans="6:6" customFormat="1" ht="20.5" customHeight="1" x14ac:dyDescent="0.35">
      <c r="F4955" s="17"/>
    </row>
    <row r="4956" spans="6:6" customFormat="1" ht="20.5" customHeight="1" x14ac:dyDescent="0.35">
      <c r="F4956" s="17"/>
    </row>
    <row r="4957" spans="6:6" customFormat="1" ht="20.5" customHeight="1" x14ac:dyDescent="0.35">
      <c r="F4957" s="17"/>
    </row>
    <row r="4958" spans="6:6" customFormat="1" ht="20.5" customHeight="1" x14ac:dyDescent="0.35">
      <c r="F4958" s="17"/>
    </row>
    <row r="4959" spans="6:6" customFormat="1" ht="20.5" customHeight="1" x14ac:dyDescent="0.35">
      <c r="F4959" s="17"/>
    </row>
    <row r="4960" spans="6:6" customFormat="1" ht="20.5" customHeight="1" x14ac:dyDescent="0.35">
      <c r="F4960" s="17"/>
    </row>
    <row r="4961" spans="6:6" customFormat="1" ht="20.5" customHeight="1" x14ac:dyDescent="0.35">
      <c r="F4961" s="17"/>
    </row>
    <row r="4962" spans="6:6" customFormat="1" ht="20.5" customHeight="1" x14ac:dyDescent="0.35">
      <c r="F4962" s="17"/>
    </row>
    <row r="4963" spans="6:6" customFormat="1" ht="20.5" customHeight="1" x14ac:dyDescent="0.35">
      <c r="F4963" s="17"/>
    </row>
    <row r="4964" spans="6:6" customFormat="1" ht="20.5" customHeight="1" x14ac:dyDescent="0.35">
      <c r="F4964" s="17"/>
    </row>
    <row r="4965" spans="6:6" customFormat="1" ht="20.5" customHeight="1" x14ac:dyDescent="0.35">
      <c r="F4965" s="17"/>
    </row>
    <row r="4966" spans="6:6" customFormat="1" ht="20.5" customHeight="1" x14ac:dyDescent="0.35">
      <c r="F4966" s="17"/>
    </row>
    <row r="4967" spans="6:6" customFormat="1" ht="20.5" customHeight="1" x14ac:dyDescent="0.35">
      <c r="F4967" s="17"/>
    </row>
    <row r="4968" spans="6:6" customFormat="1" ht="20.5" customHeight="1" x14ac:dyDescent="0.35">
      <c r="F4968" s="17"/>
    </row>
    <row r="4969" spans="6:6" customFormat="1" ht="20.5" customHeight="1" x14ac:dyDescent="0.35">
      <c r="F4969" s="17"/>
    </row>
    <row r="4970" spans="6:6" customFormat="1" ht="20.5" customHeight="1" x14ac:dyDescent="0.35">
      <c r="F4970" s="17"/>
    </row>
    <row r="4971" spans="6:6" customFormat="1" ht="20.5" customHeight="1" x14ac:dyDescent="0.35">
      <c r="F4971" s="17"/>
    </row>
    <row r="4972" spans="6:6" customFormat="1" ht="20.5" customHeight="1" x14ac:dyDescent="0.35">
      <c r="F4972" s="17"/>
    </row>
    <row r="4973" spans="6:6" customFormat="1" ht="20.5" customHeight="1" x14ac:dyDescent="0.35">
      <c r="F4973" s="17"/>
    </row>
    <row r="4974" spans="6:6" customFormat="1" ht="20.5" customHeight="1" x14ac:dyDescent="0.35">
      <c r="F4974" s="17"/>
    </row>
    <row r="4975" spans="6:6" customFormat="1" ht="20.5" customHeight="1" x14ac:dyDescent="0.35">
      <c r="F4975" s="17"/>
    </row>
    <row r="4976" spans="6:6" customFormat="1" ht="20.5" customHeight="1" x14ac:dyDescent="0.35">
      <c r="F4976" s="17"/>
    </row>
    <row r="4977" spans="6:6" customFormat="1" ht="20.5" customHeight="1" x14ac:dyDescent="0.35">
      <c r="F4977" s="17"/>
    </row>
    <row r="4978" spans="6:6" customFormat="1" ht="20.5" customHeight="1" x14ac:dyDescent="0.35">
      <c r="F4978" s="17"/>
    </row>
    <row r="4979" spans="6:6" customFormat="1" ht="20.5" customHeight="1" x14ac:dyDescent="0.35">
      <c r="F4979" s="17"/>
    </row>
    <row r="4980" spans="6:6" customFormat="1" ht="20.5" customHeight="1" x14ac:dyDescent="0.35">
      <c r="F4980" s="17"/>
    </row>
    <row r="4981" spans="6:6" customFormat="1" ht="20.5" customHeight="1" x14ac:dyDescent="0.35">
      <c r="F4981" s="17"/>
    </row>
    <row r="4982" spans="6:6" customFormat="1" ht="20.5" customHeight="1" x14ac:dyDescent="0.35">
      <c r="F4982" s="17"/>
    </row>
    <row r="4983" spans="6:6" customFormat="1" ht="20.5" customHeight="1" x14ac:dyDescent="0.35">
      <c r="F4983" s="17"/>
    </row>
    <row r="4984" spans="6:6" customFormat="1" ht="20.5" customHeight="1" x14ac:dyDescent="0.35">
      <c r="F4984" s="17"/>
    </row>
    <row r="4985" spans="6:6" customFormat="1" ht="20.5" customHeight="1" x14ac:dyDescent="0.35">
      <c r="F4985" s="17"/>
    </row>
    <row r="4986" spans="6:6" customFormat="1" ht="20.5" customHeight="1" x14ac:dyDescent="0.35">
      <c r="F4986" s="17"/>
    </row>
    <row r="4987" spans="6:6" customFormat="1" ht="20.5" customHeight="1" x14ac:dyDescent="0.35">
      <c r="F4987" s="17"/>
    </row>
    <row r="4988" spans="6:6" customFormat="1" ht="20.5" customHeight="1" x14ac:dyDescent="0.35">
      <c r="F4988" s="17"/>
    </row>
    <row r="4989" spans="6:6" customFormat="1" ht="20.5" customHeight="1" x14ac:dyDescent="0.35">
      <c r="F4989" s="17"/>
    </row>
    <row r="4990" spans="6:6" customFormat="1" ht="20.5" customHeight="1" x14ac:dyDescent="0.35">
      <c r="F4990" s="17"/>
    </row>
    <row r="4991" spans="6:6" customFormat="1" ht="20.5" customHeight="1" x14ac:dyDescent="0.35">
      <c r="F4991" s="17"/>
    </row>
    <row r="4992" spans="6:6" customFormat="1" ht="20.5" customHeight="1" x14ac:dyDescent="0.35">
      <c r="F4992" s="17"/>
    </row>
    <row r="4993" spans="6:6" customFormat="1" ht="20.5" customHeight="1" x14ac:dyDescent="0.35">
      <c r="F4993" s="17"/>
    </row>
    <row r="4994" spans="6:6" customFormat="1" ht="20.5" customHeight="1" x14ac:dyDescent="0.35">
      <c r="F4994" s="17"/>
    </row>
    <row r="4995" spans="6:6" customFormat="1" ht="20.5" customHeight="1" x14ac:dyDescent="0.35">
      <c r="F4995" s="17"/>
    </row>
    <row r="4996" spans="6:6" customFormat="1" ht="20.5" customHeight="1" x14ac:dyDescent="0.35">
      <c r="F4996" s="17"/>
    </row>
    <row r="4997" spans="6:6" customFormat="1" ht="20.5" customHeight="1" x14ac:dyDescent="0.35">
      <c r="F4997" s="17"/>
    </row>
    <row r="4998" spans="6:6" customFormat="1" ht="20.5" customHeight="1" x14ac:dyDescent="0.35">
      <c r="F4998" s="17"/>
    </row>
    <row r="4999" spans="6:6" customFormat="1" ht="20.5" customHeight="1" x14ac:dyDescent="0.35">
      <c r="F4999" s="17"/>
    </row>
    <row r="5000" spans="6:6" customFormat="1" ht="20.5" customHeight="1" x14ac:dyDescent="0.35">
      <c r="F5000" s="17"/>
    </row>
    <row r="5001" spans="6:6" customFormat="1" ht="20.5" customHeight="1" x14ac:dyDescent="0.35">
      <c r="F5001" s="17"/>
    </row>
    <row r="5002" spans="6:6" customFormat="1" ht="20.5" customHeight="1" x14ac:dyDescent="0.35">
      <c r="F5002" s="17"/>
    </row>
    <row r="5003" spans="6:6" customFormat="1" ht="20.5" customHeight="1" x14ac:dyDescent="0.35">
      <c r="F5003" s="17"/>
    </row>
    <row r="5004" spans="6:6" customFormat="1" ht="20.5" customHeight="1" x14ac:dyDescent="0.35">
      <c r="F5004" s="17"/>
    </row>
    <row r="5005" spans="6:6" customFormat="1" ht="20.5" customHeight="1" x14ac:dyDescent="0.35">
      <c r="F5005" s="17"/>
    </row>
    <row r="5006" spans="6:6" customFormat="1" ht="20.5" customHeight="1" x14ac:dyDescent="0.35">
      <c r="F5006" s="17"/>
    </row>
    <row r="5007" spans="6:6" customFormat="1" ht="20.5" customHeight="1" x14ac:dyDescent="0.35">
      <c r="F5007" s="17"/>
    </row>
    <row r="5008" spans="6:6" customFormat="1" ht="20.5" customHeight="1" x14ac:dyDescent="0.35">
      <c r="F5008" s="17"/>
    </row>
    <row r="5009" spans="6:6" customFormat="1" ht="20.5" customHeight="1" x14ac:dyDescent="0.35">
      <c r="F5009" s="17"/>
    </row>
    <row r="5010" spans="6:6" customFormat="1" ht="20.5" customHeight="1" x14ac:dyDescent="0.35">
      <c r="F5010" s="17"/>
    </row>
    <row r="5011" spans="6:6" customFormat="1" ht="20.5" customHeight="1" x14ac:dyDescent="0.35">
      <c r="F5011" s="17"/>
    </row>
    <row r="5012" spans="6:6" customFormat="1" ht="20.5" customHeight="1" x14ac:dyDescent="0.35">
      <c r="F5012" s="17"/>
    </row>
    <row r="5013" spans="6:6" customFormat="1" ht="20.5" customHeight="1" x14ac:dyDescent="0.35">
      <c r="F5013" s="17"/>
    </row>
    <row r="5014" spans="6:6" customFormat="1" ht="20.5" customHeight="1" x14ac:dyDescent="0.35">
      <c r="F5014" s="17"/>
    </row>
    <row r="5015" spans="6:6" customFormat="1" ht="20.5" customHeight="1" x14ac:dyDescent="0.35">
      <c r="F5015" s="17"/>
    </row>
    <row r="5016" spans="6:6" customFormat="1" ht="20.5" customHeight="1" x14ac:dyDescent="0.35">
      <c r="F5016" s="17"/>
    </row>
    <row r="5017" spans="6:6" customFormat="1" ht="20.5" customHeight="1" x14ac:dyDescent="0.35">
      <c r="F5017" s="17"/>
    </row>
    <row r="5018" spans="6:6" customFormat="1" ht="20.5" customHeight="1" x14ac:dyDescent="0.35">
      <c r="F5018" s="17"/>
    </row>
    <row r="5019" spans="6:6" customFormat="1" ht="20.5" customHeight="1" x14ac:dyDescent="0.35">
      <c r="F5019" s="17"/>
    </row>
    <row r="5020" spans="6:6" customFormat="1" ht="20.5" customHeight="1" x14ac:dyDescent="0.35">
      <c r="F5020" s="17"/>
    </row>
    <row r="5021" spans="6:6" customFormat="1" ht="20.5" customHeight="1" x14ac:dyDescent="0.35">
      <c r="F5021" s="17"/>
    </row>
    <row r="5022" spans="6:6" customFormat="1" ht="20.5" customHeight="1" x14ac:dyDescent="0.35">
      <c r="F5022" s="17"/>
    </row>
    <row r="5023" spans="6:6" customFormat="1" ht="20.5" customHeight="1" x14ac:dyDescent="0.35">
      <c r="F5023" s="17"/>
    </row>
    <row r="5024" spans="6:6" customFormat="1" ht="20.5" customHeight="1" x14ac:dyDescent="0.35">
      <c r="F5024" s="17"/>
    </row>
    <row r="5025" spans="6:6" customFormat="1" ht="20.5" customHeight="1" x14ac:dyDescent="0.35">
      <c r="F5025" s="17"/>
    </row>
    <row r="5026" spans="6:6" customFormat="1" ht="20.5" customHeight="1" x14ac:dyDescent="0.35">
      <c r="F5026" s="17"/>
    </row>
    <row r="5027" spans="6:6" customFormat="1" ht="20.5" customHeight="1" x14ac:dyDescent="0.35">
      <c r="F5027" s="17"/>
    </row>
    <row r="5028" spans="6:6" customFormat="1" ht="20.5" customHeight="1" x14ac:dyDescent="0.35">
      <c r="F5028" s="17"/>
    </row>
    <row r="5029" spans="6:6" customFormat="1" ht="20.5" customHeight="1" x14ac:dyDescent="0.35">
      <c r="F5029" s="17"/>
    </row>
    <row r="5030" spans="6:6" customFormat="1" ht="20.5" customHeight="1" x14ac:dyDescent="0.35">
      <c r="F5030" s="17"/>
    </row>
    <row r="5031" spans="6:6" customFormat="1" ht="20.5" customHeight="1" x14ac:dyDescent="0.35">
      <c r="F5031" s="17"/>
    </row>
    <row r="5032" spans="6:6" customFormat="1" ht="20.5" customHeight="1" x14ac:dyDescent="0.35">
      <c r="F5032" s="17"/>
    </row>
    <row r="5033" spans="6:6" customFormat="1" ht="20.5" customHeight="1" x14ac:dyDescent="0.35">
      <c r="F5033" s="17"/>
    </row>
    <row r="5034" spans="6:6" customFormat="1" ht="20.5" customHeight="1" x14ac:dyDescent="0.35">
      <c r="F5034" s="17"/>
    </row>
    <row r="5035" spans="6:6" customFormat="1" ht="20.5" customHeight="1" x14ac:dyDescent="0.35">
      <c r="F5035" s="17"/>
    </row>
    <row r="5036" spans="6:6" customFormat="1" ht="20.5" customHeight="1" x14ac:dyDescent="0.35">
      <c r="F5036" s="17"/>
    </row>
    <row r="5037" spans="6:6" customFormat="1" ht="20.5" customHeight="1" x14ac:dyDescent="0.35">
      <c r="F5037" s="17"/>
    </row>
    <row r="5038" spans="6:6" customFormat="1" ht="20.5" customHeight="1" x14ac:dyDescent="0.35">
      <c r="F5038" s="17"/>
    </row>
    <row r="5039" spans="6:6" customFormat="1" ht="20.5" customHeight="1" x14ac:dyDescent="0.35">
      <c r="F5039" s="17"/>
    </row>
    <row r="5040" spans="6:6" customFormat="1" ht="20.5" customHeight="1" x14ac:dyDescent="0.35">
      <c r="F5040" s="17"/>
    </row>
    <row r="5041" spans="6:6" customFormat="1" ht="20.5" customHeight="1" x14ac:dyDescent="0.35">
      <c r="F5041" s="17"/>
    </row>
    <row r="5042" spans="6:6" customFormat="1" ht="20.5" customHeight="1" x14ac:dyDescent="0.35">
      <c r="F5042" s="17"/>
    </row>
    <row r="5043" spans="6:6" customFormat="1" ht="20.5" customHeight="1" x14ac:dyDescent="0.35">
      <c r="F5043" s="17"/>
    </row>
    <row r="5044" spans="6:6" customFormat="1" ht="20.5" customHeight="1" x14ac:dyDescent="0.35">
      <c r="F5044" s="17"/>
    </row>
    <row r="5045" spans="6:6" customFormat="1" ht="20.5" customHeight="1" x14ac:dyDescent="0.35">
      <c r="F5045" s="17"/>
    </row>
    <row r="5046" spans="6:6" customFormat="1" ht="20.5" customHeight="1" x14ac:dyDescent="0.35">
      <c r="F5046" s="17"/>
    </row>
    <row r="5047" spans="6:6" customFormat="1" ht="20.5" customHeight="1" x14ac:dyDescent="0.35">
      <c r="F5047" s="17"/>
    </row>
    <row r="5048" spans="6:6" customFormat="1" ht="20.5" customHeight="1" x14ac:dyDescent="0.35">
      <c r="F5048" s="17"/>
    </row>
    <row r="5049" spans="6:6" customFormat="1" ht="20.5" customHeight="1" x14ac:dyDescent="0.35">
      <c r="F5049" s="17"/>
    </row>
    <row r="5050" spans="6:6" customFormat="1" ht="20.5" customHeight="1" x14ac:dyDescent="0.35">
      <c r="F5050" s="17"/>
    </row>
    <row r="5051" spans="6:6" customFormat="1" ht="20.5" customHeight="1" x14ac:dyDescent="0.35">
      <c r="F5051" s="17"/>
    </row>
    <row r="5052" spans="6:6" customFormat="1" ht="20.5" customHeight="1" x14ac:dyDescent="0.35">
      <c r="F5052" s="17"/>
    </row>
    <row r="5053" spans="6:6" customFormat="1" ht="20.5" customHeight="1" x14ac:dyDescent="0.35">
      <c r="F5053" s="17"/>
    </row>
    <row r="5054" spans="6:6" customFormat="1" ht="20.5" customHeight="1" x14ac:dyDescent="0.35">
      <c r="F5054" s="17"/>
    </row>
    <row r="5055" spans="6:6" customFormat="1" ht="20.5" customHeight="1" x14ac:dyDescent="0.35">
      <c r="F5055" s="17"/>
    </row>
    <row r="5056" spans="6:6" customFormat="1" ht="20.5" customHeight="1" x14ac:dyDescent="0.35">
      <c r="F5056" s="17"/>
    </row>
    <row r="5057" spans="6:6" customFormat="1" ht="20.5" customHeight="1" x14ac:dyDescent="0.35">
      <c r="F5057" s="17"/>
    </row>
    <row r="5058" spans="6:6" customFormat="1" ht="20.5" customHeight="1" x14ac:dyDescent="0.35">
      <c r="F5058" s="17"/>
    </row>
    <row r="5059" spans="6:6" customFormat="1" ht="20.5" customHeight="1" x14ac:dyDescent="0.35">
      <c r="F5059" s="17"/>
    </row>
    <row r="5060" spans="6:6" customFormat="1" ht="20.5" customHeight="1" x14ac:dyDescent="0.35">
      <c r="F5060" s="17"/>
    </row>
    <row r="5061" spans="6:6" customFormat="1" ht="20.5" customHeight="1" x14ac:dyDescent="0.35">
      <c r="F5061" s="17"/>
    </row>
    <row r="5062" spans="6:6" customFormat="1" ht="20.5" customHeight="1" x14ac:dyDescent="0.35">
      <c r="F5062" s="17"/>
    </row>
    <row r="5063" spans="6:6" customFormat="1" ht="20.5" customHeight="1" x14ac:dyDescent="0.35">
      <c r="F5063" s="17"/>
    </row>
    <row r="5064" spans="6:6" customFormat="1" ht="20.5" customHeight="1" x14ac:dyDescent="0.35">
      <c r="F5064" s="17"/>
    </row>
    <row r="5065" spans="6:6" customFormat="1" ht="20.5" customHeight="1" x14ac:dyDescent="0.35">
      <c r="F5065" s="17"/>
    </row>
    <row r="5066" spans="6:6" customFormat="1" ht="20.5" customHeight="1" x14ac:dyDescent="0.35">
      <c r="F5066" s="17"/>
    </row>
    <row r="5067" spans="6:6" customFormat="1" ht="20.5" customHeight="1" x14ac:dyDescent="0.35">
      <c r="F5067" s="17"/>
    </row>
    <row r="5068" spans="6:6" customFormat="1" ht="20.5" customHeight="1" x14ac:dyDescent="0.35">
      <c r="F5068" s="17"/>
    </row>
    <row r="5069" spans="6:6" customFormat="1" ht="20.5" customHeight="1" x14ac:dyDescent="0.35">
      <c r="F5069" s="17"/>
    </row>
    <row r="5070" spans="6:6" customFormat="1" ht="20.5" customHeight="1" x14ac:dyDescent="0.35">
      <c r="F5070" s="17"/>
    </row>
    <row r="5071" spans="6:6" customFormat="1" ht="20.5" customHeight="1" x14ac:dyDescent="0.35">
      <c r="F5071" s="17"/>
    </row>
    <row r="5072" spans="6:6" customFormat="1" ht="20.5" customHeight="1" x14ac:dyDescent="0.35">
      <c r="F5072" s="17"/>
    </row>
    <row r="5073" spans="6:6" customFormat="1" ht="20.5" customHeight="1" x14ac:dyDescent="0.35">
      <c r="F5073" s="17"/>
    </row>
    <row r="5074" spans="6:6" customFormat="1" ht="20.5" customHeight="1" x14ac:dyDescent="0.35">
      <c r="F5074" s="17"/>
    </row>
    <row r="5075" spans="6:6" customFormat="1" ht="20.5" customHeight="1" x14ac:dyDescent="0.35">
      <c r="F5075" s="17"/>
    </row>
    <row r="5076" spans="6:6" customFormat="1" ht="20.5" customHeight="1" x14ac:dyDescent="0.35">
      <c r="F5076" s="17"/>
    </row>
    <row r="5077" spans="6:6" customFormat="1" ht="20.5" customHeight="1" x14ac:dyDescent="0.35">
      <c r="F5077" s="17"/>
    </row>
    <row r="5078" spans="6:6" customFormat="1" ht="20.5" customHeight="1" x14ac:dyDescent="0.35">
      <c r="F5078" s="17"/>
    </row>
    <row r="5079" spans="6:6" customFormat="1" ht="20.5" customHeight="1" x14ac:dyDescent="0.35">
      <c r="F5079" s="17"/>
    </row>
    <row r="5080" spans="6:6" customFormat="1" ht="20.5" customHeight="1" x14ac:dyDescent="0.35">
      <c r="F5080" s="17"/>
    </row>
    <row r="5081" spans="6:6" customFormat="1" ht="20.5" customHeight="1" x14ac:dyDescent="0.35">
      <c r="F5081" s="17"/>
    </row>
    <row r="5082" spans="6:6" customFormat="1" ht="20.5" customHeight="1" x14ac:dyDescent="0.35">
      <c r="F5082" s="17"/>
    </row>
    <row r="5083" spans="6:6" customFormat="1" ht="20.5" customHeight="1" x14ac:dyDescent="0.35">
      <c r="F5083" s="17"/>
    </row>
    <row r="5084" spans="6:6" customFormat="1" ht="20.5" customHeight="1" x14ac:dyDescent="0.35">
      <c r="F5084" s="17"/>
    </row>
    <row r="5085" spans="6:6" customFormat="1" ht="20.5" customHeight="1" x14ac:dyDescent="0.35">
      <c r="F5085" s="17"/>
    </row>
    <row r="5086" spans="6:6" customFormat="1" ht="20.5" customHeight="1" x14ac:dyDescent="0.35">
      <c r="F5086" s="17"/>
    </row>
    <row r="5087" spans="6:6" customFormat="1" ht="20.5" customHeight="1" x14ac:dyDescent="0.35">
      <c r="F5087" s="17"/>
    </row>
    <row r="5088" spans="6:6" customFormat="1" ht="20.5" customHeight="1" x14ac:dyDescent="0.35">
      <c r="F5088" s="17"/>
    </row>
    <row r="5089" spans="6:6" customFormat="1" ht="20.5" customHeight="1" x14ac:dyDescent="0.35">
      <c r="F5089" s="17"/>
    </row>
    <row r="5090" spans="6:6" customFormat="1" ht="20.5" customHeight="1" x14ac:dyDescent="0.35">
      <c r="F5090" s="17"/>
    </row>
    <row r="5091" spans="6:6" customFormat="1" ht="20.5" customHeight="1" x14ac:dyDescent="0.35">
      <c r="F5091" s="17"/>
    </row>
    <row r="5092" spans="6:6" customFormat="1" ht="20.5" customHeight="1" x14ac:dyDescent="0.35">
      <c r="F5092" s="17"/>
    </row>
    <row r="5093" spans="6:6" customFormat="1" ht="20.5" customHeight="1" x14ac:dyDescent="0.35">
      <c r="F5093" s="17"/>
    </row>
    <row r="5094" spans="6:6" customFormat="1" ht="20.5" customHeight="1" x14ac:dyDescent="0.35">
      <c r="F5094" s="17"/>
    </row>
    <row r="5095" spans="6:6" customFormat="1" ht="20.5" customHeight="1" x14ac:dyDescent="0.35">
      <c r="F5095" s="17"/>
    </row>
    <row r="5096" spans="6:6" customFormat="1" ht="20.5" customHeight="1" x14ac:dyDescent="0.35">
      <c r="F5096" s="17"/>
    </row>
    <row r="5097" spans="6:6" customFormat="1" ht="20.5" customHeight="1" x14ac:dyDescent="0.35">
      <c r="F5097" s="17"/>
    </row>
    <row r="5098" spans="6:6" customFormat="1" ht="20.5" customHeight="1" x14ac:dyDescent="0.35">
      <c r="F5098" s="17"/>
    </row>
    <row r="5099" spans="6:6" customFormat="1" ht="20.5" customHeight="1" x14ac:dyDescent="0.35">
      <c r="F5099" s="17"/>
    </row>
    <row r="5100" spans="6:6" customFormat="1" ht="20.5" customHeight="1" x14ac:dyDescent="0.35">
      <c r="F5100" s="17"/>
    </row>
    <row r="5101" spans="6:6" customFormat="1" ht="20.5" customHeight="1" x14ac:dyDescent="0.35">
      <c r="F5101" s="17"/>
    </row>
    <row r="5102" spans="6:6" customFormat="1" ht="20.5" customHeight="1" x14ac:dyDescent="0.35">
      <c r="F5102" s="17"/>
    </row>
    <row r="5103" spans="6:6" customFormat="1" ht="20.5" customHeight="1" x14ac:dyDescent="0.35">
      <c r="F5103" s="17"/>
    </row>
    <row r="5104" spans="6:6" customFormat="1" ht="20.5" customHeight="1" x14ac:dyDescent="0.35">
      <c r="F5104" s="17"/>
    </row>
    <row r="5105" spans="6:6" customFormat="1" ht="20.5" customHeight="1" x14ac:dyDescent="0.35">
      <c r="F5105" s="17"/>
    </row>
    <row r="5106" spans="6:6" customFormat="1" ht="20.5" customHeight="1" x14ac:dyDescent="0.35">
      <c r="F5106" s="17"/>
    </row>
    <row r="5107" spans="6:6" customFormat="1" ht="20.5" customHeight="1" x14ac:dyDescent="0.35">
      <c r="F5107" s="17"/>
    </row>
    <row r="5108" spans="6:6" customFormat="1" ht="20.5" customHeight="1" x14ac:dyDescent="0.35">
      <c r="F5108" s="17"/>
    </row>
    <row r="5109" spans="6:6" customFormat="1" ht="20.5" customHeight="1" x14ac:dyDescent="0.35">
      <c r="F5109" s="17"/>
    </row>
    <row r="5110" spans="6:6" customFormat="1" ht="20.5" customHeight="1" x14ac:dyDescent="0.35">
      <c r="F5110" s="17"/>
    </row>
    <row r="5111" spans="6:6" customFormat="1" ht="20.5" customHeight="1" x14ac:dyDescent="0.35">
      <c r="F5111" s="17"/>
    </row>
    <row r="5112" spans="6:6" customFormat="1" ht="20.5" customHeight="1" x14ac:dyDescent="0.35">
      <c r="F5112" s="17"/>
    </row>
    <row r="5113" spans="6:6" customFormat="1" ht="20.5" customHeight="1" x14ac:dyDescent="0.35">
      <c r="F5113" s="17"/>
    </row>
    <row r="5114" spans="6:6" customFormat="1" ht="20.5" customHeight="1" x14ac:dyDescent="0.35">
      <c r="F5114" s="17"/>
    </row>
    <row r="5115" spans="6:6" customFormat="1" ht="20.5" customHeight="1" x14ac:dyDescent="0.35">
      <c r="F5115" s="17"/>
    </row>
    <row r="5116" spans="6:6" customFormat="1" ht="20.5" customHeight="1" x14ac:dyDescent="0.35">
      <c r="F5116" s="17"/>
    </row>
    <row r="5117" spans="6:6" customFormat="1" ht="20.5" customHeight="1" x14ac:dyDescent="0.35">
      <c r="F5117" s="17"/>
    </row>
    <row r="5118" spans="6:6" customFormat="1" ht="20.5" customHeight="1" x14ac:dyDescent="0.35">
      <c r="F5118" s="17"/>
    </row>
    <row r="5119" spans="6:6" customFormat="1" ht="20.5" customHeight="1" x14ac:dyDescent="0.35">
      <c r="F5119" s="17"/>
    </row>
    <row r="5120" spans="6:6" customFormat="1" ht="20.5" customHeight="1" x14ac:dyDescent="0.35">
      <c r="F5120" s="17"/>
    </row>
    <row r="5121" spans="6:6" customFormat="1" ht="20.5" customHeight="1" x14ac:dyDescent="0.35">
      <c r="F5121" s="17"/>
    </row>
    <row r="5122" spans="6:6" customFormat="1" ht="20.5" customHeight="1" x14ac:dyDescent="0.35">
      <c r="F5122" s="17"/>
    </row>
    <row r="5123" spans="6:6" customFormat="1" ht="20.5" customHeight="1" x14ac:dyDescent="0.35">
      <c r="F5123" s="17"/>
    </row>
    <row r="5124" spans="6:6" customFormat="1" ht="20.5" customHeight="1" x14ac:dyDescent="0.35">
      <c r="F5124" s="17"/>
    </row>
    <row r="5125" spans="6:6" customFormat="1" ht="20.5" customHeight="1" x14ac:dyDescent="0.35">
      <c r="F5125" s="17"/>
    </row>
    <row r="5126" spans="6:6" customFormat="1" ht="20.5" customHeight="1" x14ac:dyDescent="0.35">
      <c r="F5126" s="17"/>
    </row>
    <row r="5127" spans="6:6" customFormat="1" ht="20.5" customHeight="1" x14ac:dyDescent="0.35">
      <c r="F5127" s="17"/>
    </row>
    <row r="5128" spans="6:6" customFormat="1" ht="20.5" customHeight="1" x14ac:dyDescent="0.35">
      <c r="F5128" s="17"/>
    </row>
    <row r="5129" spans="6:6" customFormat="1" ht="20.5" customHeight="1" x14ac:dyDescent="0.35">
      <c r="F5129" s="17"/>
    </row>
    <row r="5130" spans="6:6" customFormat="1" ht="20.5" customHeight="1" x14ac:dyDescent="0.35">
      <c r="F5130" s="17"/>
    </row>
    <row r="5131" spans="6:6" customFormat="1" ht="20.5" customHeight="1" x14ac:dyDescent="0.35">
      <c r="F5131" s="17"/>
    </row>
    <row r="5132" spans="6:6" customFormat="1" ht="20.5" customHeight="1" x14ac:dyDescent="0.35">
      <c r="F5132" s="17"/>
    </row>
    <row r="5133" spans="6:6" customFormat="1" ht="20.5" customHeight="1" x14ac:dyDescent="0.35">
      <c r="F5133" s="17"/>
    </row>
    <row r="5134" spans="6:6" customFormat="1" ht="20.5" customHeight="1" x14ac:dyDescent="0.35">
      <c r="F5134" s="17"/>
    </row>
    <row r="5135" spans="6:6" customFormat="1" ht="20.5" customHeight="1" x14ac:dyDescent="0.35">
      <c r="F5135" s="17"/>
    </row>
    <row r="5136" spans="6:6" customFormat="1" ht="20.5" customHeight="1" x14ac:dyDescent="0.35">
      <c r="F5136" s="17"/>
    </row>
    <row r="5137" spans="6:6" customFormat="1" ht="20.5" customHeight="1" x14ac:dyDescent="0.35">
      <c r="F5137" s="17"/>
    </row>
    <row r="5138" spans="6:6" customFormat="1" ht="20.5" customHeight="1" x14ac:dyDescent="0.35">
      <c r="F5138" s="17"/>
    </row>
    <row r="5139" spans="6:6" customFormat="1" ht="20.5" customHeight="1" x14ac:dyDescent="0.35">
      <c r="F5139" s="17"/>
    </row>
    <row r="5140" spans="6:6" customFormat="1" ht="20.5" customHeight="1" x14ac:dyDescent="0.35">
      <c r="F5140" s="17"/>
    </row>
    <row r="5141" spans="6:6" customFormat="1" ht="20.5" customHeight="1" x14ac:dyDescent="0.35">
      <c r="F5141" s="17"/>
    </row>
    <row r="5142" spans="6:6" customFormat="1" ht="20.5" customHeight="1" x14ac:dyDescent="0.35">
      <c r="F5142" s="17"/>
    </row>
    <row r="5143" spans="6:6" customFormat="1" ht="20.5" customHeight="1" x14ac:dyDescent="0.35">
      <c r="F5143" s="17"/>
    </row>
    <row r="5144" spans="6:6" customFormat="1" ht="20.5" customHeight="1" x14ac:dyDescent="0.35">
      <c r="F5144" s="17"/>
    </row>
    <row r="5145" spans="6:6" customFormat="1" ht="20.5" customHeight="1" x14ac:dyDescent="0.35">
      <c r="F5145" s="17"/>
    </row>
    <row r="5146" spans="6:6" customFormat="1" ht="20.5" customHeight="1" x14ac:dyDescent="0.35">
      <c r="F5146" s="17"/>
    </row>
    <row r="5147" spans="6:6" customFormat="1" ht="20.5" customHeight="1" x14ac:dyDescent="0.35">
      <c r="F5147" s="17"/>
    </row>
    <row r="5148" spans="6:6" customFormat="1" ht="20.5" customHeight="1" x14ac:dyDescent="0.35">
      <c r="F5148" s="17"/>
    </row>
    <row r="5149" spans="6:6" customFormat="1" ht="20.5" customHeight="1" x14ac:dyDescent="0.35">
      <c r="F5149" s="17"/>
    </row>
    <row r="5150" spans="6:6" customFormat="1" ht="20.5" customHeight="1" x14ac:dyDescent="0.35">
      <c r="F5150" s="17"/>
    </row>
    <row r="5151" spans="6:6" customFormat="1" ht="20.5" customHeight="1" x14ac:dyDescent="0.35">
      <c r="F5151" s="17"/>
    </row>
    <row r="5152" spans="6:6" customFormat="1" ht="20.5" customHeight="1" x14ac:dyDescent="0.35">
      <c r="F5152" s="17"/>
    </row>
    <row r="5153" spans="6:6" customFormat="1" ht="20.5" customHeight="1" x14ac:dyDescent="0.35">
      <c r="F5153" s="17"/>
    </row>
    <row r="5154" spans="6:6" customFormat="1" ht="20.5" customHeight="1" x14ac:dyDescent="0.35">
      <c r="F5154" s="17"/>
    </row>
    <row r="5155" spans="6:6" customFormat="1" ht="20.5" customHeight="1" x14ac:dyDescent="0.35">
      <c r="F5155" s="17"/>
    </row>
    <row r="5156" spans="6:6" customFormat="1" ht="20.5" customHeight="1" x14ac:dyDescent="0.35">
      <c r="F5156" s="17"/>
    </row>
    <row r="5157" spans="6:6" customFormat="1" ht="20.5" customHeight="1" x14ac:dyDescent="0.35">
      <c r="F5157" s="17"/>
    </row>
    <row r="5158" spans="6:6" customFormat="1" ht="20.5" customHeight="1" x14ac:dyDescent="0.35">
      <c r="F5158" s="17"/>
    </row>
    <row r="5159" spans="6:6" customFormat="1" ht="20.5" customHeight="1" x14ac:dyDescent="0.35">
      <c r="F5159" s="17"/>
    </row>
    <row r="5160" spans="6:6" customFormat="1" ht="20.5" customHeight="1" x14ac:dyDescent="0.35">
      <c r="F5160" s="17"/>
    </row>
    <row r="5161" spans="6:6" customFormat="1" ht="20.5" customHeight="1" x14ac:dyDescent="0.35">
      <c r="F5161" s="17"/>
    </row>
    <row r="5162" spans="6:6" customFormat="1" ht="20.5" customHeight="1" x14ac:dyDescent="0.35">
      <c r="F5162" s="17"/>
    </row>
    <row r="5163" spans="6:6" customFormat="1" ht="20.5" customHeight="1" x14ac:dyDescent="0.35">
      <c r="F5163" s="17"/>
    </row>
    <row r="5164" spans="6:6" customFormat="1" ht="20.5" customHeight="1" x14ac:dyDescent="0.35">
      <c r="F5164" s="17"/>
    </row>
    <row r="5165" spans="6:6" customFormat="1" ht="20.5" customHeight="1" x14ac:dyDescent="0.35">
      <c r="F5165" s="17"/>
    </row>
    <row r="5166" spans="6:6" customFormat="1" ht="20.5" customHeight="1" x14ac:dyDescent="0.35">
      <c r="F5166" s="17"/>
    </row>
    <row r="5167" spans="6:6" customFormat="1" ht="20.5" customHeight="1" x14ac:dyDescent="0.35">
      <c r="F5167" s="17"/>
    </row>
    <row r="5168" spans="6:6" customFormat="1" ht="20.5" customHeight="1" x14ac:dyDescent="0.35">
      <c r="F5168" s="17"/>
    </row>
    <row r="5169" spans="6:6" customFormat="1" ht="20.5" customHeight="1" x14ac:dyDescent="0.35">
      <c r="F5169" s="17"/>
    </row>
    <row r="5170" spans="6:6" customFormat="1" ht="20.5" customHeight="1" x14ac:dyDescent="0.35">
      <c r="F5170" s="17"/>
    </row>
    <row r="5171" spans="6:6" customFormat="1" ht="20.5" customHeight="1" x14ac:dyDescent="0.35">
      <c r="F5171" s="17"/>
    </row>
    <row r="5172" spans="6:6" customFormat="1" ht="20.5" customHeight="1" x14ac:dyDescent="0.35">
      <c r="F5172" s="17"/>
    </row>
    <row r="5173" spans="6:6" customFormat="1" ht="20.5" customHeight="1" x14ac:dyDescent="0.35">
      <c r="F5173" s="17"/>
    </row>
    <row r="5174" spans="6:6" customFormat="1" ht="20.5" customHeight="1" x14ac:dyDescent="0.35">
      <c r="F5174" s="17"/>
    </row>
    <row r="5175" spans="6:6" customFormat="1" ht="20.5" customHeight="1" x14ac:dyDescent="0.35">
      <c r="F5175" s="17"/>
    </row>
    <row r="5176" spans="6:6" customFormat="1" ht="20.5" customHeight="1" x14ac:dyDescent="0.35">
      <c r="F5176" s="17"/>
    </row>
    <row r="5177" spans="6:6" customFormat="1" ht="20.5" customHeight="1" x14ac:dyDescent="0.35">
      <c r="F5177" s="17"/>
    </row>
    <row r="5178" spans="6:6" customFormat="1" ht="20.5" customHeight="1" x14ac:dyDescent="0.35">
      <c r="F5178" s="17"/>
    </row>
    <row r="5179" spans="6:6" customFormat="1" ht="20.5" customHeight="1" x14ac:dyDescent="0.35">
      <c r="F5179" s="17"/>
    </row>
    <row r="5180" spans="6:6" customFormat="1" ht="20.5" customHeight="1" x14ac:dyDescent="0.35">
      <c r="F5180" s="17"/>
    </row>
    <row r="5181" spans="6:6" customFormat="1" ht="20.5" customHeight="1" x14ac:dyDescent="0.35">
      <c r="F5181" s="17"/>
    </row>
    <row r="5182" spans="6:6" customFormat="1" ht="20.5" customHeight="1" x14ac:dyDescent="0.35">
      <c r="F5182" s="17"/>
    </row>
    <row r="5183" spans="6:6" customFormat="1" ht="20.5" customHeight="1" x14ac:dyDescent="0.35">
      <c r="F5183" s="17"/>
    </row>
    <row r="5184" spans="6:6" customFormat="1" ht="20.5" customHeight="1" x14ac:dyDescent="0.35">
      <c r="F5184" s="17"/>
    </row>
    <row r="5185" spans="6:6" customFormat="1" ht="20.5" customHeight="1" x14ac:dyDescent="0.35">
      <c r="F5185" s="17"/>
    </row>
    <row r="5186" spans="6:6" customFormat="1" ht="20.5" customHeight="1" x14ac:dyDescent="0.35">
      <c r="F5186" s="17"/>
    </row>
    <row r="5187" spans="6:6" customFormat="1" ht="20.5" customHeight="1" x14ac:dyDescent="0.35">
      <c r="F5187" s="17"/>
    </row>
    <row r="5188" spans="6:6" customFormat="1" ht="20.5" customHeight="1" x14ac:dyDescent="0.35">
      <c r="F5188" s="17"/>
    </row>
    <row r="5189" spans="6:6" customFormat="1" ht="20.5" customHeight="1" x14ac:dyDescent="0.35">
      <c r="F5189" s="17"/>
    </row>
    <row r="5190" spans="6:6" customFormat="1" ht="20.5" customHeight="1" x14ac:dyDescent="0.35">
      <c r="F5190" s="17"/>
    </row>
    <row r="5191" spans="6:6" customFormat="1" ht="20.5" customHeight="1" x14ac:dyDescent="0.35">
      <c r="F5191" s="17"/>
    </row>
    <row r="5192" spans="6:6" customFormat="1" ht="20.5" customHeight="1" x14ac:dyDescent="0.35">
      <c r="F5192" s="17"/>
    </row>
    <row r="5193" spans="6:6" customFormat="1" ht="20.5" customHeight="1" x14ac:dyDescent="0.35">
      <c r="F5193" s="17"/>
    </row>
    <row r="5194" spans="6:6" customFormat="1" ht="20.5" customHeight="1" x14ac:dyDescent="0.35">
      <c r="F5194" s="17"/>
    </row>
    <row r="5195" spans="6:6" customFormat="1" ht="20.5" customHeight="1" x14ac:dyDescent="0.35">
      <c r="F5195" s="17"/>
    </row>
    <row r="5196" spans="6:6" customFormat="1" ht="20.5" customHeight="1" x14ac:dyDescent="0.35">
      <c r="F5196" s="17"/>
    </row>
    <row r="5197" spans="6:6" customFormat="1" ht="20.5" customHeight="1" x14ac:dyDescent="0.35">
      <c r="F5197" s="17"/>
    </row>
    <row r="5198" spans="6:6" customFormat="1" ht="20.5" customHeight="1" x14ac:dyDescent="0.35">
      <c r="F5198" s="17"/>
    </row>
    <row r="5199" spans="6:6" customFormat="1" ht="20.5" customHeight="1" x14ac:dyDescent="0.35">
      <c r="F5199" s="17"/>
    </row>
    <row r="5200" spans="6:6" customFormat="1" ht="20.5" customHeight="1" x14ac:dyDescent="0.35">
      <c r="F5200" s="17"/>
    </row>
    <row r="5201" spans="6:6" customFormat="1" ht="20.5" customHeight="1" x14ac:dyDescent="0.35">
      <c r="F5201" s="17"/>
    </row>
    <row r="5202" spans="6:6" customFormat="1" ht="20.5" customHeight="1" x14ac:dyDescent="0.35">
      <c r="F5202" s="17"/>
    </row>
    <row r="5203" spans="6:6" customFormat="1" ht="20.5" customHeight="1" x14ac:dyDescent="0.35">
      <c r="F5203" s="17"/>
    </row>
    <row r="5204" spans="6:6" customFormat="1" ht="20.5" customHeight="1" x14ac:dyDescent="0.35">
      <c r="F5204" s="17"/>
    </row>
    <row r="5205" spans="6:6" customFormat="1" ht="20.5" customHeight="1" x14ac:dyDescent="0.35">
      <c r="F5205" s="17"/>
    </row>
    <row r="5206" spans="6:6" customFormat="1" ht="20.5" customHeight="1" x14ac:dyDescent="0.35">
      <c r="F5206" s="17"/>
    </row>
    <row r="5207" spans="6:6" customFormat="1" ht="20.5" customHeight="1" x14ac:dyDescent="0.35">
      <c r="F5207" s="17"/>
    </row>
    <row r="5208" spans="6:6" customFormat="1" ht="20.5" customHeight="1" x14ac:dyDescent="0.35">
      <c r="F5208" s="17"/>
    </row>
    <row r="5209" spans="6:6" customFormat="1" ht="20.5" customHeight="1" x14ac:dyDescent="0.35">
      <c r="F5209" s="17"/>
    </row>
    <row r="5210" spans="6:6" customFormat="1" ht="20.5" customHeight="1" x14ac:dyDescent="0.35">
      <c r="F5210" s="17"/>
    </row>
    <row r="5211" spans="6:6" customFormat="1" ht="20.5" customHeight="1" x14ac:dyDescent="0.35">
      <c r="F5211" s="17"/>
    </row>
    <row r="5212" spans="6:6" customFormat="1" ht="20.5" customHeight="1" x14ac:dyDescent="0.35">
      <c r="F5212" s="17"/>
    </row>
    <row r="5213" spans="6:6" customFormat="1" ht="20.5" customHeight="1" x14ac:dyDescent="0.35">
      <c r="F5213" s="17"/>
    </row>
    <row r="5214" spans="6:6" customFormat="1" ht="20.5" customHeight="1" x14ac:dyDescent="0.35">
      <c r="F5214" s="17"/>
    </row>
    <row r="5215" spans="6:6" customFormat="1" ht="20.5" customHeight="1" x14ac:dyDescent="0.35">
      <c r="F5215" s="17"/>
    </row>
    <row r="5216" spans="6:6" customFormat="1" ht="20.5" customHeight="1" x14ac:dyDescent="0.35">
      <c r="F5216" s="17"/>
    </row>
    <row r="5217" spans="6:6" customFormat="1" ht="20.5" customHeight="1" x14ac:dyDescent="0.35">
      <c r="F5217" s="17"/>
    </row>
    <row r="5218" spans="6:6" customFormat="1" ht="20.5" customHeight="1" x14ac:dyDescent="0.35">
      <c r="F5218" s="17"/>
    </row>
    <row r="5219" spans="6:6" customFormat="1" ht="20.5" customHeight="1" x14ac:dyDescent="0.35">
      <c r="F5219" s="17"/>
    </row>
    <row r="5220" spans="6:6" customFormat="1" ht="20.5" customHeight="1" x14ac:dyDescent="0.35">
      <c r="F5220" s="17"/>
    </row>
    <row r="5221" spans="6:6" customFormat="1" ht="20.5" customHeight="1" x14ac:dyDescent="0.35">
      <c r="F5221" s="17"/>
    </row>
    <row r="5222" spans="6:6" customFormat="1" ht="20.5" customHeight="1" x14ac:dyDescent="0.35">
      <c r="F5222" s="17"/>
    </row>
    <row r="5223" spans="6:6" customFormat="1" ht="20.5" customHeight="1" x14ac:dyDescent="0.35">
      <c r="F5223" s="17"/>
    </row>
    <row r="5224" spans="6:6" customFormat="1" ht="20.5" customHeight="1" x14ac:dyDescent="0.35">
      <c r="F5224" s="17"/>
    </row>
    <row r="5225" spans="6:6" customFormat="1" ht="20.5" customHeight="1" x14ac:dyDescent="0.35">
      <c r="F5225" s="17"/>
    </row>
    <row r="5226" spans="6:6" customFormat="1" ht="20.5" customHeight="1" x14ac:dyDescent="0.35">
      <c r="F5226" s="17"/>
    </row>
    <row r="5227" spans="6:6" customFormat="1" ht="20.5" customHeight="1" x14ac:dyDescent="0.35">
      <c r="F5227" s="17"/>
    </row>
    <row r="5228" spans="6:6" customFormat="1" ht="20.5" customHeight="1" x14ac:dyDescent="0.35">
      <c r="F5228" s="17"/>
    </row>
    <row r="5229" spans="6:6" customFormat="1" ht="20.5" customHeight="1" x14ac:dyDescent="0.35">
      <c r="F5229" s="17"/>
    </row>
    <row r="5230" spans="6:6" customFormat="1" ht="20.5" customHeight="1" x14ac:dyDescent="0.35">
      <c r="F5230" s="17"/>
    </row>
    <row r="5231" spans="6:6" customFormat="1" ht="20.5" customHeight="1" x14ac:dyDescent="0.35">
      <c r="F5231" s="17"/>
    </row>
    <row r="5232" spans="6:6" customFormat="1" ht="20.5" customHeight="1" x14ac:dyDescent="0.35">
      <c r="F5232" s="17"/>
    </row>
    <row r="5233" spans="6:6" customFormat="1" ht="20.5" customHeight="1" x14ac:dyDescent="0.35">
      <c r="F5233" s="17"/>
    </row>
    <row r="5234" spans="6:6" customFormat="1" ht="20.5" customHeight="1" x14ac:dyDescent="0.35">
      <c r="F5234" s="17"/>
    </row>
    <row r="5235" spans="6:6" customFormat="1" ht="20.5" customHeight="1" x14ac:dyDescent="0.35">
      <c r="F5235" s="17"/>
    </row>
    <row r="5236" spans="6:6" customFormat="1" ht="20.5" customHeight="1" x14ac:dyDescent="0.35">
      <c r="F5236" s="17"/>
    </row>
    <row r="5237" spans="6:6" customFormat="1" ht="20.5" customHeight="1" x14ac:dyDescent="0.35">
      <c r="F5237" s="17"/>
    </row>
    <row r="5238" spans="6:6" customFormat="1" ht="20.5" customHeight="1" x14ac:dyDescent="0.35">
      <c r="F5238" s="17"/>
    </row>
    <row r="5239" spans="6:6" customFormat="1" ht="20.5" customHeight="1" x14ac:dyDescent="0.35">
      <c r="F5239" s="17"/>
    </row>
    <row r="5240" spans="6:6" customFormat="1" ht="20.5" customHeight="1" x14ac:dyDescent="0.35">
      <c r="F5240" s="17"/>
    </row>
    <row r="5241" spans="6:6" customFormat="1" ht="20.5" customHeight="1" x14ac:dyDescent="0.35">
      <c r="F5241" s="17"/>
    </row>
    <row r="5242" spans="6:6" customFormat="1" ht="20.5" customHeight="1" x14ac:dyDescent="0.35">
      <c r="F5242" s="17"/>
    </row>
    <row r="5243" spans="6:6" customFormat="1" ht="20.5" customHeight="1" x14ac:dyDescent="0.35">
      <c r="F5243" s="17"/>
    </row>
    <row r="5244" spans="6:6" customFormat="1" ht="20.5" customHeight="1" x14ac:dyDescent="0.35">
      <c r="F5244" s="17"/>
    </row>
    <row r="5245" spans="6:6" customFormat="1" ht="20.5" customHeight="1" x14ac:dyDescent="0.35">
      <c r="F5245" s="17"/>
    </row>
    <row r="5246" spans="6:6" customFormat="1" ht="20.5" customHeight="1" x14ac:dyDescent="0.35">
      <c r="F5246" s="17"/>
    </row>
    <row r="5247" spans="6:6" customFormat="1" ht="20.5" customHeight="1" x14ac:dyDescent="0.35">
      <c r="F5247" s="17"/>
    </row>
    <row r="5248" spans="6:6" customFormat="1" ht="20.5" customHeight="1" x14ac:dyDescent="0.35">
      <c r="F5248" s="17"/>
    </row>
    <row r="5249" spans="6:6" customFormat="1" ht="20.5" customHeight="1" x14ac:dyDescent="0.35">
      <c r="F5249" s="17"/>
    </row>
    <row r="5250" spans="6:6" customFormat="1" ht="20.5" customHeight="1" x14ac:dyDescent="0.35">
      <c r="F5250" s="17"/>
    </row>
    <row r="5251" spans="6:6" customFormat="1" ht="20.5" customHeight="1" x14ac:dyDescent="0.35">
      <c r="F5251" s="17"/>
    </row>
    <row r="5252" spans="6:6" customFormat="1" ht="20.5" customHeight="1" x14ac:dyDescent="0.35">
      <c r="F5252" s="17"/>
    </row>
    <row r="5253" spans="6:6" customFormat="1" ht="20.5" customHeight="1" x14ac:dyDescent="0.35">
      <c r="F5253" s="17"/>
    </row>
    <row r="5254" spans="6:6" customFormat="1" ht="20.5" customHeight="1" x14ac:dyDescent="0.35">
      <c r="F5254" s="17"/>
    </row>
    <row r="5255" spans="6:6" customFormat="1" ht="20.5" customHeight="1" x14ac:dyDescent="0.35">
      <c r="F5255" s="17"/>
    </row>
    <row r="5256" spans="6:6" customFormat="1" ht="20.5" customHeight="1" x14ac:dyDescent="0.35">
      <c r="F5256" s="17"/>
    </row>
    <row r="5257" spans="6:6" customFormat="1" ht="20.5" customHeight="1" x14ac:dyDescent="0.35">
      <c r="F5257" s="17"/>
    </row>
    <row r="5258" spans="6:6" customFormat="1" ht="20.5" customHeight="1" x14ac:dyDescent="0.35">
      <c r="F5258" s="17"/>
    </row>
    <row r="5259" spans="6:6" customFormat="1" ht="20.5" customHeight="1" x14ac:dyDescent="0.35">
      <c r="F5259" s="17"/>
    </row>
    <row r="5260" spans="6:6" customFormat="1" ht="20.5" customHeight="1" x14ac:dyDescent="0.35">
      <c r="F5260" s="17"/>
    </row>
    <row r="5261" spans="6:6" customFormat="1" ht="20.5" customHeight="1" x14ac:dyDescent="0.35">
      <c r="F5261" s="17"/>
    </row>
    <row r="5262" spans="6:6" customFormat="1" ht="20.5" customHeight="1" x14ac:dyDescent="0.35">
      <c r="F5262" s="17"/>
    </row>
    <row r="5263" spans="6:6" customFormat="1" ht="20.5" customHeight="1" x14ac:dyDescent="0.35">
      <c r="F5263" s="17"/>
    </row>
    <row r="5264" spans="6:6" customFormat="1" ht="20.5" customHeight="1" x14ac:dyDescent="0.35">
      <c r="F5264" s="17"/>
    </row>
    <row r="5265" spans="6:6" customFormat="1" ht="20.5" customHeight="1" x14ac:dyDescent="0.35">
      <c r="F5265" s="17"/>
    </row>
    <row r="5266" spans="6:6" customFormat="1" ht="20.5" customHeight="1" x14ac:dyDescent="0.35">
      <c r="F5266" s="17"/>
    </row>
    <row r="5267" spans="6:6" customFormat="1" ht="20.5" customHeight="1" x14ac:dyDescent="0.35">
      <c r="F5267" s="17"/>
    </row>
    <row r="5268" spans="6:6" customFormat="1" ht="20.5" customHeight="1" x14ac:dyDescent="0.35">
      <c r="F5268" s="17"/>
    </row>
    <row r="5269" spans="6:6" customFormat="1" ht="20.5" customHeight="1" x14ac:dyDescent="0.35">
      <c r="F5269" s="17"/>
    </row>
    <row r="5270" spans="6:6" customFormat="1" ht="20.5" customHeight="1" x14ac:dyDescent="0.35">
      <c r="F5270" s="17"/>
    </row>
    <row r="5271" spans="6:6" customFormat="1" ht="20.5" customHeight="1" x14ac:dyDescent="0.35">
      <c r="F5271" s="17"/>
    </row>
    <row r="5272" spans="6:6" customFormat="1" ht="20.5" customHeight="1" x14ac:dyDescent="0.35">
      <c r="F5272" s="17"/>
    </row>
    <row r="5273" spans="6:6" customFormat="1" ht="20.5" customHeight="1" x14ac:dyDescent="0.35">
      <c r="F5273" s="17"/>
    </row>
    <row r="5274" spans="6:6" customFormat="1" ht="20.5" customHeight="1" x14ac:dyDescent="0.35">
      <c r="F5274" s="17"/>
    </row>
    <row r="5275" spans="6:6" customFormat="1" ht="20.5" customHeight="1" x14ac:dyDescent="0.35">
      <c r="F5275" s="17"/>
    </row>
    <row r="5276" spans="6:6" customFormat="1" ht="20.5" customHeight="1" x14ac:dyDescent="0.35">
      <c r="F5276" s="17"/>
    </row>
    <row r="5277" spans="6:6" customFormat="1" ht="20.5" customHeight="1" x14ac:dyDescent="0.35">
      <c r="F5277" s="17"/>
    </row>
    <row r="5278" spans="6:6" customFormat="1" ht="20.5" customHeight="1" x14ac:dyDescent="0.35">
      <c r="F5278" s="17"/>
    </row>
    <row r="5279" spans="6:6" customFormat="1" ht="20.5" customHeight="1" x14ac:dyDescent="0.35">
      <c r="F5279" s="17"/>
    </row>
    <row r="5280" spans="6:6" customFormat="1" ht="20.5" customHeight="1" x14ac:dyDescent="0.35">
      <c r="F5280" s="17"/>
    </row>
    <row r="5281" spans="6:6" customFormat="1" ht="20.5" customHeight="1" x14ac:dyDescent="0.35">
      <c r="F5281" s="17"/>
    </row>
    <row r="5282" spans="6:6" customFormat="1" ht="20.5" customHeight="1" x14ac:dyDescent="0.35">
      <c r="F5282" s="17"/>
    </row>
    <row r="5283" spans="6:6" customFormat="1" ht="20.5" customHeight="1" x14ac:dyDescent="0.35">
      <c r="F5283" s="17"/>
    </row>
    <row r="5284" spans="6:6" customFormat="1" ht="20.5" customHeight="1" x14ac:dyDescent="0.35">
      <c r="F5284" s="17"/>
    </row>
    <row r="5285" spans="6:6" customFormat="1" ht="20.5" customHeight="1" x14ac:dyDescent="0.35">
      <c r="F5285" s="17"/>
    </row>
    <row r="5286" spans="6:6" customFormat="1" ht="20.5" customHeight="1" x14ac:dyDescent="0.35">
      <c r="F5286" s="17"/>
    </row>
    <row r="5287" spans="6:6" customFormat="1" ht="20.5" customHeight="1" x14ac:dyDescent="0.35">
      <c r="F5287" s="17"/>
    </row>
    <row r="5288" spans="6:6" customFormat="1" ht="20.5" customHeight="1" x14ac:dyDescent="0.35">
      <c r="F5288" s="17"/>
    </row>
    <row r="5289" spans="6:6" customFormat="1" ht="20.5" customHeight="1" x14ac:dyDescent="0.35">
      <c r="F5289" s="17"/>
    </row>
    <row r="5290" spans="6:6" customFormat="1" ht="20.5" customHeight="1" x14ac:dyDescent="0.35">
      <c r="F5290" s="17"/>
    </row>
    <row r="5291" spans="6:6" customFormat="1" ht="20.5" customHeight="1" x14ac:dyDescent="0.35">
      <c r="F5291" s="17"/>
    </row>
    <row r="5292" spans="6:6" customFormat="1" ht="20.5" customHeight="1" x14ac:dyDescent="0.35">
      <c r="F5292" s="17"/>
    </row>
    <row r="5293" spans="6:6" customFormat="1" ht="20.5" customHeight="1" x14ac:dyDescent="0.35">
      <c r="F5293" s="17"/>
    </row>
    <row r="5294" spans="6:6" customFormat="1" ht="20.5" customHeight="1" x14ac:dyDescent="0.35">
      <c r="F5294" s="17"/>
    </row>
    <row r="5295" spans="6:6" customFormat="1" ht="20.5" customHeight="1" x14ac:dyDescent="0.35">
      <c r="F5295" s="17"/>
    </row>
    <row r="5296" spans="6:6" customFormat="1" ht="20.5" customHeight="1" x14ac:dyDescent="0.35">
      <c r="F5296" s="17"/>
    </row>
    <row r="5297" spans="6:6" customFormat="1" ht="20.5" customHeight="1" x14ac:dyDescent="0.35">
      <c r="F5297" s="17"/>
    </row>
    <row r="5298" spans="6:6" customFormat="1" ht="20.5" customHeight="1" x14ac:dyDescent="0.35">
      <c r="F5298" s="17"/>
    </row>
    <row r="5299" spans="6:6" customFormat="1" ht="20.5" customHeight="1" x14ac:dyDescent="0.35">
      <c r="F5299" s="17"/>
    </row>
    <row r="5300" spans="6:6" customFormat="1" ht="20.5" customHeight="1" x14ac:dyDescent="0.35">
      <c r="F5300" s="17"/>
    </row>
    <row r="5301" spans="6:6" customFormat="1" ht="20.5" customHeight="1" x14ac:dyDescent="0.35">
      <c r="F5301" s="17"/>
    </row>
    <row r="5302" spans="6:6" customFormat="1" ht="20.5" customHeight="1" x14ac:dyDescent="0.35">
      <c r="F5302" s="17"/>
    </row>
    <row r="5303" spans="6:6" customFormat="1" ht="20.5" customHeight="1" x14ac:dyDescent="0.35">
      <c r="F5303" s="17"/>
    </row>
    <row r="5304" spans="6:6" customFormat="1" ht="20.5" customHeight="1" x14ac:dyDescent="0.35">
      <c r="F5304" s="17"/>
    </row>
    <row r="5305" spans="6:6" customFormat="1" ht="20.5" customHeight="1" x14ac:dyDescent="0.35">
      <c r="F5305" s="17"/>
    </row>
    <row r="5306" spans="6:6" customFormat="1" ht="20.5" customHeight="1" x14ac:dyDescent="0.35">
      <c r="F5306" s="17"/>
    </row>
    <row r="5307" spans="6:6" customFormat="1" ht="20.5" customHeight="1" x14ac:dyDescent="0.35">
      <c r="F5307" s="17"/>
    </row>
    <row r="5308" spans="6:6" customFormat="1" ht="20.5" customHeight="1" x14ac:dyDescent="0.35">
      <c r="F5308" s="17"/>
    </row>
    <row r="5309" spans="6:6" customFormat="1" ht="20.5" customHeight="1" x14ac:dyDescent="0.35">
      <c r="F5309" s="17"/>
    </row>
    <row r="5310" spans="6:6" customFormat="1" ht="20.5" customHeight="1" x14ac:dyDescent="0.35">
      <c r="F5310" s="17"/>
    </row>
    <row r="5311" spans="6:6" customFormat="1" ht="20.5" customHeight="1" x14ac:dyDescent="0.35">
      <c r="F5311" s="17"/>
    </row>
    <row r="5312" spans="6:6" customFormat="1" ht="20.5" customHeight="1" x14ac:dyDescent="0.35">
      <c r="F5312" s="17"/>
    </row>
    <row r="5313" spans="6:6" customFormat="1" ht="20.5" customHeight="1" x14ac:dyDescent="0.35">
      <c r="F5313" s="17"/>
    </row>
    <row r="5314" spans="6:6" customFormat="1" ht="20.5" customHeight="1" x14ac:dyDescent="0.35">
      <c r="F5314" s="17"/>
    </row>
    <row r="5315" spans="6:6" customFormat="1" ht="20.5" customHeight="1" x14ac:dyDescent="0.35">
      <c r="F5315" s="17"/>
    </row>
    <row r="5316" spans="6:6" customFormat="1" ht="20.5" customHeight="1" x14ac:dyDescent="0.35">
      <c r="F5316" s="17"/>
    </row>
    <row r="5317" spans="6:6" customFormat="1" ht="20.5" customHeight="1" x14ac:dyDescent="0.35">
      <c r="F5317" s="17"/>
    </row>
    <row r="5318" spans="6:6" customFormat="1" ht="20.5" customHeight="1" x14ac:dyDescent="0.35">
      <c r="F5318" s="17"/>
    </row>
    <row r="5319" spans="6:6" customFormat="1" ht="20.5" customHeight="1" x14ac:dyDescent="0.35">
      <c r="F5319" s="17"/>
    </row>
    <row r="5320" spans="6:6" customFormat="1" ht="20.5" customHeight="1" x14ac:dyDescent="0.35">
      <c r="F5320" s="17"/>
    </row>
    <row r="5321" spans="6:6" customFormat="1" ht="20.5" customHeight="1" x14ac:dyDescent="0.35">
      <c r="F5321" s="17"/>
    </row>
    <row r="5322" spans="6:6" customFormat="1" ht="20.5" customHeight="1" x14ac:dyDescent="0.35">
      <c r="F5322" s="17"/>
    </row>
    <row r="5323" spans="6:6" customFormat="1" ht="20.5" customHeight="1" x14ac:dyDescent="0.35">
      <c r="F5323" s="17"/>
    </row>
    <row r="5324" spans="6:6" customFormat="1" ht="20.5" customHeight="1" x14ac:dyDescent="0.35">
      <c r="F5324" s="17"/>
    </row>
    <row r="5325" spans="6:6" customFormat="1" ht="20.5" customHeight="1" x14ac:dyDescent="0.35">
      <c r="F5325" s="17"/>
    </row>
    <row r="5326" spans="6:6" customFormat="1" ht="20.5" customHeight="1" x14ac:dyDescent="0.35">
      <c r="F5326" s="17"/>
    </row>
    <row r="5327" spans="6:6" customFormat="1" ht="20.5" customHeight="1" x14ac:dyDescent="0.35">
      <c r="F5327" s="17"/>
    </row>
    <row r="5328" spans="6:6" customFormat="1" ht="20.5" customHeight="1" x14ac:dyDescent="0.35">
      <c r="F5328" s="17"/>
    </row>
    <row r="5329" spans="6:6" customFormat="1" ht="20.5" customHeight="1" x14ac:dyDescent="0.35">
      <c r="F5329" s="17"/>
    </row>
    <row r="5330" spans="6:6" customFormat="1" ht="20.5" customHeight="1" x14ac:dyDescent="0.35">
      <c r="F5330" s="17"/>
    </row>
    <row r="5331" spans="6:6" customFormat="1" ht="20.5" customHeight="1" x14ac:dyDescent="0.35">
      <c r="F5331" s="17"/>
    </row>
    <row r="5332" spans="6:6" customFormat="1" ht="20.5" customHeight="1" x14ac:dyDescent="0.35">
      <c r="F5332" s="17"/>
    </row>
    <row r="5333" spans="6:6" customFormat="1" ht="20.5" customHeight="1" x14ac:dyDescent="0.35">
      <c r="F5333" s="17"/>
    </row>
    <row r="5334" spans="6:6" customFormat="1" ht="20.5" customHeight="1" x14ac:dyDescent="0.35">
      <c r="F5334" s="17"/>
    </row>
    <row r="5335" spans="6:6" customFormat="1" ht="20.5" customHeight="1" x14ac:dyDescent="0.35">
      <c r="F5335" s="17"/>
    </row>
    <row r="5336" spans="6:6" customFormat="1" ht="20.5" customHeight="1" x14ac:dyDescent="0.35">
      <c r="F5336" s="17"/>
    </row>
    <row r="5337" spans="6:6" customFormat="1" ht="20.5" customHeight="1" x14ac:dyDescent="0.35">
      <c r="F5337" s="17"/>
    </row>
    <row r="5338" spans="6:6" customFormat="1" ht="20.5" customHeight="1" x14ac:dyDescent="0.35">
      <c r="F5338" s="17"/>
    </row>
    <row r="5339" spans="6:6" customFormat="1" ht="20.5" customHeight="1" x14ac:dyDescent="0.35">
      <c r="F5339" s="17"/>
    </row>
    <row r="5340" spans="6:6" customFormat="1" ht="20.5" customHeight="1" x14ac:dyDescent="0.35">
      <c r="F5340" s="17"/>
    </row>
    <row r="5341" spans="6:6" customFormat="1" ht="20.5" customHeight="1" x14ac:dyDescent="0.35">
      <c r="F5341" s="17"/>
    </row>
    <row r="5342" spans="6:6" customFormat="1" ht="20.5" customHeight="1" x14ac:dyDescent="0.35">
      <c r="F5342" s="17"/>
    </row>
    <row r="5343" spans="6:6" customFormat="1" ht="20.5" customHeight="1" x14ac:dyDescent="0.35">
      <c r="F5343" s="17"/>
    </row>
    <row r="5344" spans="6:6" customFormat="1" ht="20.5" customHeight="1" x14ac:dyDescent="0.35">
      <c r="F5344" s="17"/>
    </row>
    <row r="5345" spans="6:6" customFormat="1" ht="20.5" customHeight="1" x14ac:dyDescent="0.35">
      <c r="F5345" s="17"/>
    </row>
    <row r="5346" spans="6:6" customFormat="1" ht="20.5" customHeight="1" x14ac:dyDescent="0.35">
      <c r="F5346" s="17"/>
    </row>
    <row r="5347" spans="6:6" customFormat="1" ht="20.5" customHeight="1" x14ac:dyDescent="0.35">
      <c r="F5347" s="17"/>
    </row>
    <row r="5348" spans="6:6" customFormat="1" ht="20.5" customHeight="1" x14ac:dyDescent="0.35">
      <c r="F5348" s="17"/>
    </row>
    <row r="5349" spans="6:6" customFormat="1" ht="20.5" customHeight="1" x14ac:dyDescent="0.35">
      <c r="F5349" s="17"/>
    </row>
    <row r="5350" spans="6:6" customFormat="1" ht="20.5" customHeight="1" x14ac:dyDescent="0.35">
      <c r="F5350" s="17"/>
    </row>
    <row r="5351" spans="6:6" customFormat="1" ht="20.5" customHeight="1" x14ac:dyDescent="0.35">
      <c r="F5351" s="17"/>
    </row>
    <row r="5352" spans="6:6" customFormat="1" ht="20.5" customHeight="1" x14ac:dyDescent="0.35">
      <c r="F5352" s="17"/>
    </row>
    <row r="5353" spans="6:6" customFormat="1" ht="20.5" customHeight="1" x14ac:dyDescent="0.35">
      <c r="F5353" s="17"/>
    </row>
    <row r="5354" spans="6:6" customFormat="1" ht="20.5" customHeight="1" x14ac:dyDescent="0.35">
      <c r="F5354" s="17"/>
    </row>
    <row r="5355" spans="6:6" customFormat="1" ht="20.5" customHeight="1" x14ac:dyDescent="0.35">
      <c r="F5355" s="17"/>
    </row>
    <row r="5356" spans="6:6" customFormat="1" ht="20.5" customHeight="1" x14ac:dyDescent="0.35">
      <c r="F5356" s="17"/>
    </row>
    <row r="5357" spans="6:6" customFormat="1" ht="20.5" customHeight="1" x14ac:dyDescent="0.35">
      <c r="F5357" s="17"/>
    </row>
    <row r="5358" spans="6:6" customFormat="1" ht="20.5" customHeight="1" x14ac:dyDescent="0.35">
      <c r="F5358" s="17"/>
    </row>
    <row r="5359" spans="6:6" customFormat="1" ht="20.5" customHeight="1" x14ac:dyDescent="0.35">
      <c r="F5359" s="17"/>
    </row>
    <row r="5360" spans="6:6" customFormat="1" ht="20.5" customHeight="1" x14ac:dyDescent="0.35">
      <c r="F5360" s="17"/>
    </row>
    <row r="5361" spans="6:6" customFormat="1" ht="20.5" customHeight="1" x14ac:dyDescent="0.35">
      <c r="F5361" s="17"/>
    </row>
    <row r="5362" spans="6:6" customFormat="1" ht="20.5" customHeight="1" x14ac:dyDescent="0.35">
      <c r="F5362" s="17"/>
    </row>
    <row r="5363" spans="6:6" customFormat="1" ht="20.5" customHeight="1" x14ac:dyDescent="0.35">
      <c r="F5363" s="17"/>
    </row>
    <row r="5364" spans="6:6" customFormat="1" ht="20.5" customHeight="1" x14ac:dyDescent="0.35">
      <c r="F5364" s="17"/>
    </row>
    <row r="5365" spans="6:6" customFormat="1" ht="20.5" customHeight="1" x14ac:dyDescent="0.35">
      <c r="F5365" s="17"/>
    </row>
    <row r="5366" spans="6:6" customFormat="1" ht="20.5" customHeight="1" x14ac:dyDescent="0.35">
      <c r="F5366" s="17"/>
    </row>
    <row r="5367" spans="6:6" customFormat="1" ht="20.5" customHeight="1" x14ac:dyDescent="0.35">
      <c r="F5367" s="17"/>
    </row>
    <row r="5368" spans="6:6" customFormat="1" ht="20.5" customHeight="1" x14ac:dyDescent="0.35">
      <c r="F5368" s="17"/>
    </row>
    <row r="5369" spans="6:6" customFormat="1" ht="20.5" customHeight="1" x14ac:dyDescent="0.35">
      <c r="F5369" s="17"/>
    </row>
    <row r="5370" spans="6:6" customFormat="1" ht="20.5" customHeight="1" x14ac:dyDescent="0.35">
      <c r="F5370" s="17"/>
    </row>
    <row r="5371" spans="6:6" customFormat="1" ht="20.5" customHeight="1" x14ac:dyDescent="0.35">
      <c r="F5371" s="17"/>
    </row>
    <row r="5372" spans="6:6" customFormat="1" ht="20.5" customHeight="1" x14ac:dyDescent="0.35">
      <c r="F5372" s="17"/>
    </row>
    <row r="5373" spans="6:6" customFormat="1" ht="20.5" customHeight="1" x14ac:dyDescent="0.35">
      <c r="F5373" s="17"/>
    </row>
    <row r="5374" spans="6:6" customFormat="1" ht="20.5" customHeight="1" x14ac:dyDescent="0.35">
      <c r="F5374" s="17"/>
    </row>
    <row r="5375" spans="6:6" customFormat="1" ht="20.5" customHeight="1" x14ac:dyDescent="0.35">
      <c r="F5375" s="17"/>
    </row>
    <row r="5376" spans="6:6" customFormat="1" ht="20.5" customHeight="1" x14ac:dyDescent="0.35">
      <c r="F5376" s="17"/>
    </row>
    <row r="5377" spans="6:6" customFormat="1" ht="20.5" customHeight="1" x14ac:dyDescent="0.35">
      <c r="F5377" s="17"/>
    </row>
    <row r="5378" spans="6:6" customFormat="1" ht="20.5" customHeight="1" x14ac:dyDescent="0.35">
      <c r="F5378" s="17"/>
    </row>
    <row r="5379" spans="6:6" customFormat="1" ht="20.5" customHeight="1" x14ac:dyDescent="0.35">
      <c r="F5379" s="17"/>
    </row>
    <row r="5380" spans="6:6" customFormat="1" ht="20.5" customHeight="1" x14ac:dyDescent="0.35">
      <c r="F5380" s="17"/>
    </row>
    <row r="5381" spans="6:6" customFormat="1" ht="20.5" customHeight="1" x14ac:dyDescent="0.35">
      <c r="F5381" s="17"/>
    </row>
    <row r="5382" spans="6:6" customFormat="1" ht="20.5" customHeight="1" x14ac:dyDescent="0.35">
      <c r="F5382" s="17"/>
    </row>
    <row r="5383" spans="6:6" customFormat="1" ht="20.5" customHeight="1" x14ac:dyDescent="0.35">
      <c r="F5383" s="17"/>
    </row>
    <row r="5384" spans="6:6" customFormat="1" ht="20.5" customHeight="1" x14ac:dyDescent="0.35">
      <c r="F5384" s="17"/>
    </row>
    <row r="5385" spans="6:6" customFormat="1" ht="20.5" customHeight="1" x14ac:dyDescent="0.35">
      <c r="F5385" s="17"/>
    </row>
    <row r="5386" spans="6:6" customFormat="1" ht="20.5" customHeight="1" x14ac:dyDescent="0.35">
      <c r="F5386" s="17"/>
    </row>
    <row r="5387" spans="6:6" customFormat="1" ht="20.5" customHeight="1" x14ac:dyDescent="0.35">
      <c r="F5387" s="17"/>
    </row>
    <row r="5388" spans="6:6" customFormat="1" ht="20.5" customHeight="1" x14ac:dyDescent="0.35">
      <c r="F5388" s="17"/>
    </row>
    <row r="5389" spans="6:6" customFormat="1" ht="20.5" customHeight="1" x14ac:dyDescent="0.35">
      <c r="F5389" s="17"/>
    </row>
    <row r="5390" spans="6:6" customFormat="1" ht="20.5" customHeight="1" x14ac:dyDescent="0.35">
      <c r="F5390" s="17"/>
    </row>
    <row r="5391" spans="6:6" customFormat="1" ht="20.5" customHeight="1" x14ac:dyDescent="0.35">
      <c r="F5391" s="17"/>
    </row>
    <row r="5392" spans="6:6" customFormat="1" ht="20.5" customHeight="1" x14ac:dyDescent="0.35">
      <c r="F5392" s="17"/>
    </row>
    <row r="5393" spans="6:6" customFormat="1" ht="20.5" customHeight="1" x14ac:dyDescent="0.35">
      <c r="F5393" s="17"/>
    </row>
    <row r="5394" spans="6:6" customFormat="1" ht="20.5" customHeight="1" x14ac:dyDescent="0.35">
      <c r="F5394" s="17"/>
    </row>
    <row r="5395" spans="6:6" customFormat="1" ht="20.5" customHeight="1" x14ac:dyDescent="0.35">
      <c r="F5395" s="17"/>
    </row>
    <row r="5396" spans="6:6" customFormat="1" ht="20.5" customHeight="1" x14ac:dyDescent="0.35">
      <c r="F5396" s="17"/>
    </row>
    <row r="5397" spans="6:6" customFormat="1" ht="20.5" customHeight="1" x14ac:dyDescent="0.35">
      <c r="F5397" s="17"/>
    </row>
    <row r="5398" spans="6:6" customFormat="1" ht="20.5" customHeight="1" x14ac:dyDescent="0.35">
      <c r="F5398" s="17"/>
    </row>
    <row r="5399" spans="6:6" customFormat="1" ht="20.5" customHeight="1" x14ac:dyDescent="0.35">
      <c r="F5399" s="17"/>
    </row>
    <row r="5400" spans="6:6" customFormat="1" ht="20.5" customHeight="1" x14ac:dyDescent="0.35">
      <c r="F5400" s="17"/>
    </row>
    <row r="5401" spans="6:6" customFormat="1" ht="20.5" customHeight="1" x14ac:dyDescent="0.35">
      <c r="F5401" s="17"/>
    </row>
    <row r="5402" spans="6:6" customFormat="1" ht="20.5" customHeight="1" x14ac:dyDescent="0.35">
      <c r="F5402" s="17"/>
    </row>
    <row r="5403" spans="6:6" customFormat="1" ht="20.5" customHeight="1" x14ac:dyDescent="0.35">
      <c r="F5403" s="17"/>
    </row>
    <row r="5404" spans="6:6" customFormat="1" ht="20.5" customHeight="1" x14ac:dyDescent="0.35">
      <c r="F5404" s="17"/>
    </row>
    <row r="5405" spans="6:6" customFormat="1" ht="20.5" customHeight="1" x14ac:dyDescent="0.35">
      <c r="F5405" s="17"/>
    </row>
    <row r="5406" spans="6:6" customFormat="1" ht="20.5" customHeight="1" x14ac:dyDescent="0.35">
      <c r="F5406" s="17"/>
    </row>
    <row r="5407" spans="6:6" customFormat="1" ht="20.5" customHeight="1" x14ac:dyDescent="0.35">
      <c r="F5407" s="17"/>
    </row>
    <row r="5408" spans="6:6" customFormat="1" ht="20.5" customHeight="1" x14ac:dyDescent="0.35">
      <c r="F5408" s="17"/>
    </row>
    <row r="5409" spans="6:6" customFormat="1" ht="20.5" customHeight="1" x14ac:dyDescent="0.35">
      <c r="F5409" s="17"/>
    </row>
    <row r="5410" spans="6:6" customFormat="1" ht="20.5" customHeight="1" x14ac:dyDescent="0.35">
      <c r="F5410" s="17"/>
    </row>
    <row r="5411" spans="6:6" customFormat="1" ht="20.5" customHeight="1" x14ac:dyDescent="0.35">
      <c r="F5411" s="17"/>
    </row>
    <row r="5412" spans="6:6" customFormat="1" ht="20.5" customHeight="1" x14ac:dyDescent="0.35">
      <c r="F5412" s="17"/>
    </row>
    <row r="5413" spans="6:6" customFormat="1" ht="20.5" customHeight="1" x14ac:dyDescent="0.35">
      <c r="F5413" s="17"/>
    </row>
    <row r="5414" spans="6:6" customFormat="1" ht="20.5" customHeight="1" x14ac:dyDescent="0.35">
      <c r="F5414" s="17"/>
    </row>
    <row r="5415" spans="6:6" customFormat="1" ht="20.5" customHeight="1" x14ac:dyDescent="0.35">
      <c r="F5415" s="17"/>
    </row>
    <row r="5416" spans="6:6" customFormat="1" ht="20.5" customHeight="1" x14ac:dyDescent="0.35">
      <c r="F5416" s="17"/>
    </row>
    <row r="5417" spans="6:6" customFormat="1" ht="20.5" customHeight="1" x14ac:dyDescent="0.35">
      <c r="F5417" s="17"/>
    </row>
    <row r="5418" spans="6:6" customFormat="1" ht="20.5" customHeight="1" x14ac:dyDescent="0.35">
      <c r="F5418" s="17"/>
    </row>
    <row r="5419" spans="6:6" customFormat="1" ht="20.5" customHeight="1" x14ac:dyDescent="0.35">
      <c r="F5419" s="17"/>
    </row>
    <row r="5420" spans="6:6" customFormat="1" ht="20.5" customHeight="1" x14ac:dyDescent="0.35">
      <c r="F5420" s="17"/>
    </row>
    <row r="5421" spans="6:6" customFormat="1" ht="20.5" customHeight="1" x14ac:dyDescent="0.35">
      <c r="F5421" s="17"/>
    </row>
    <row r="5422" spans="6:6" customFormat="1" ht="20.5" customHeight="1" x14ac:dyDescent="0.35">
      <c r="F5422" s="17"/>
    </row>
    <row r="5423" spans="6:6" customFormat="1" ht="20.5" customHeight="1" x14ac:dyDescent="0.35">
      <c r="F5423" s="17"/>
    </row>
    <row r="5424" spans="6:6" customFormat="1" ht="20.5" customHeight="1" x14ac:dyDescent="0.35">
      <c r="F5424" s="17"/>
    </row>
    <row r="5425" spans="6:6" customFormat="1" ht="20.5" customHeight="1" x14ac:dyDescent="0.35">
      <c r="F5425" s="17"/>
    </row>
    <row r="5426" spans="6:6" customFormat="1" ht="20.5" customHeight="1" x14ac:dyDescent="0.35">
      <c r="F5426" s="17"/>
    </row>
    <row r="5427" spans="6:6" customFormat="1" ht="20.5" customHeight="1" x14ac:dyDescent="0.35">
      <c r="F5427" s="17"/>
    </row>
    <row r="5428" spans="6:6" customFormat="1" ht="20.5" customHeight="1" x14ac:dyDescent="0.35">
      <c r="F5428" s="17"/>
    </row>
    <row r="5429" spans="6:6" customFormat="1" ht="20.5" customHeight="1" x14ac:dyDescent="0.35">
      <c r="F5429" s="17"/>
    </row>
    <row r="5430" spans="6:6" customFormat="1" ht="20.5" customHeight="1" x14ac:dyDescent="0.35">
      <c r="F5430" s="17"/>
    </row>
    <row r="5431" spans="6:6" customFormat="1" ht="20.5" customHeight="1" x14ac:dyDescent="0.35">
      <c r="F5431" s="17"/>
    </row>
    <row r="5432" spans="6:6" customFormat="1" ht="20.5" customHeight="1" x14ac:dyDescent="0.35">
      <c r="F5432" s="17"/>
    </row>
    <row r="5433" spans="6:6" customFormat="1" ht="20.5" customHeight="1" x14ac:dyDescent="0.35">
      <c r="F5433" s="17"/>
    </row>
    <row r="5434" spans="6:6" customFormat="1" ht="20.5" customHeight="1" x14ac:dyDescent="0.35">
      <c r="F5434" s="17"/>
    </row>
    <row r="5435" spans="6:6" customFormat="1" ht="20.5" customHeight="1" x14ac:dyDescent="0.35">
      <c r="F5435" s="17"/>
    </row>
    <row r="5436" spans="6:6" customFormat="1" ht="20.5" customHeight="1" x14ac:dyDescent="0.35">
      <c r="F5436" s="17"/>
    </row>
    <row r="5437" spans="6:6" customFormat="1" ht="20.5" customHeight="1" x14ac:dyDescent="0.35">
      <c r="F5437" s="17"/>
    </row>
    <row r="5438" spans="6:6" customFormat="1" ht="20.5" customHeight="1" x14ac:dyDescent="0.35">
      <c r="F5438" s="17"/>
    </row>
    <row r="5439" spans="6:6" customFormat="1" ht="20.5" customHeight="1" x14ac:dyDescent="0.35">
      <c r="F5439" s="17"/>
    </row>
    <row r="5440" spans="6:6" customFormat="1" ht="20.5" customHeight="1" x14ac:dyDescent="0.35">
      <c r="F5440" s="17"/>
    </row>
    <row r="5441" spans="6:6" customFormat="1" ht="20.5" customHeight="1" x14ac:dyDescent="0.35">
      <c r="F5441" s="17"/>
    </row>
    <row r="5442" spans="6:6" customFormat="1" ht="20.5" customHeight="1" x14ac:dyDescent="0.35">
      <c r="F5442" s="17"/>
    </row>
    <row r="5443" spans="6:6" customFormat="1" ht="20.5" customHeight="1" x14ac:dyDescent="0.35">
      <c r="F5443" s="17"/>
    </row>
    <row r="5444" spans="6:6" customFormat="1" ht="20.5" customHeight="1" x14ac:dyDescent="0.35">
      <c r="F5444" s="17"/>
    </row>
    <row r="5445" spans="6:6" customFormat="1" ht="20.5" customHeight="1" x14ac:dyDescent="0.35">
      <c r="F5445" s="17"/>
    </row>
    <row r="5446" spans="6:6" customFormat="1" ht="20.5" customHeight="1" x14ac:dyDescent="0.35">
      <c r="F5446" s="17"/>
    </row>
    <row r="5447" spans="6:6" customFormat="1" ht="20.5" customHeight="1" x14ac:dyDescent="0.35">
      <c r="F5447" s="17"/>
    </row>
    <row r="5448" spans="6:6" customFormat="1" ht="20.5" customHeight="1" x14ac:dyDescent="0.35">
      <c r="F5448" s="17"/>
    </row>
    <row r="5449" spans="6:6" customFormat="1" ht="20.5" customHeight="1" x14ac:dyDescent="0.35">
      <c r="F5449" s="17"/>
    </row>
    <row r="5450" spans="6:6" customFormat="1" ht="20.5" customHeight="1" x14ac:dyDescent="0.35">
      <c r="F5450" s="17"/>
    </row>
    <row r="5451" spans="6:6" customFormat="1" ht="20.5" customHeight="1" x14ac:dyDescent="0.35">
      <c r="F5451" s="17"/>
    </row>
    <row r="5452" spans="6:6" customFormat="1" ht="20.5" customHeight="1" x14ac:dyDescent="0.35">
      <c r="F5452" s="17"/>
    </row>
    <row r="5453" spans="6:6" customFormat="1" ht="20.5" customHeight="1" x14ac:dyDescent="0.35">
      <c r="F5453" s="17"/>
    </row>
    <row r="5454" spans="6:6" customFormat="1" ht="20.5" customHeight="1" x14ac:dyDescent="0.35">
      <c r="F5454" s="17"/>
    </row>
    <row r="5455" spans="6:6" customFormat="1" ht="20.5" customHeight="1" x14ac:dyDescent="0.35">
      <c r="F5455" s="17"/>
    </row>
    <row r="5456" spans="6:6" customFormat="1" ht="20.5" customHeight="1" x14ac:dyDescent="0.35">
      <c r="F5456" s="17"/>
    </row>
    <row r="5457" spans="6:6" customFormat="1" ht="20.5" customHeight="1" x14ac:dyDescent="0.35">
      <c r="F5457" s="17"/>
    </row>
    <row r="5458" spans="6:6" customFormat="1" ht="20.5" customHeight="1" x14ac:dyDescent="0.35">
      <c r="F5458" s="17"/>
    </row>
    <row r="5459" spans="6:6" customFormat="1" ht="20.5" customHeight="1" x14ac:dyDescent="0.35">
      <c r="F5459" s="17"/>
    </row>
    <row r="5460" spans="6:6" customFormat="1" ht="20.5" customHeight="1" x14ac:dyDescent="0.35">
      <c r="F5460" s="17"/>
    </row>
    <row r="5461" spans="6:6" customFormat="1" ht="20.5" customHeight="1" x14ac:dyDescent="0.35">
      <c r="F5461" s="17"/>
    </row>
    <row r="5462" spans="6:6" customFormat="1" ht="20.5" customHeight="1" x14ac:dyDescent="0.35">
      <c r="F5462" s="17"/>
    </row>
    <row r="5463" spans="6:6" customFormat="1" ht="20.5" customHeight="1" x14ac:dyDescent="0.35">
      <c r="F5463" s="17"/>
    </row>
    <row r="5464" spans="6:6" customFormat="1" ht="20.5" customHeight="1" x14ac:dyDescent="0.35">
      <c r="F5464" s="17"/>
    </row>
    <row r="5465" spans="6:6" customFormat="1" ht="20.5" customHeight="1" x14ac:dyDescent="0.35">
      <c r="F5465" s="17"/>
    </row>
    <row r="5466" spans="6:6" customFormat="1" ht="20.5" customHeight="1" x14ac:dyDescent="0.35">
      <c r="F5466" s="17"/>
    </row>
    <row r="5467" spans="6:6" customFormat="1" ht="20.5" customHeight="1" x14ac:dyDescent="0.35">
      <c r="F5467" s="17"/>
    </row>
    <row r="5468" spans="6:6" customFormat="1" ht="20.5" customHeight="1" x14ac:dyDescent="0.35">
      <c r="F5468" s="17"/>
    </row>
    <row r="5469" spans="6:6" customFormat="1" ht="20.5" customHeight="1" x14ac:dyDescent="0.35">
      <c r="F5469" s="17"/>
    </row>
    <row r="5470" spans="6:6" customFormat="1" ht="20.5" customHeight="1" x14ac:dyDescent="0.35">
      <c r="F5470" s="17"/>
    </row>
    <row r="5471" spans="6:6" customFormat="1" ht="20.5" customHeight="1" x14ac:dyDescent="0.35">
      <c r="F5471" s="17"/>
    </row>
    <row r="5472" spans="6:6" customFormat="1" ht="20.5" customHeight="1" x14ac:dyDescent="0.35">
      <c r="F5472" s="17"/>
    </row>
    <row r="5473" spans="6:6" customFormat="1" ht="20.5" customHeight="1" x14ac:dyDescent="0.35">
      <c r="F5473" s="17"/>
    </row>
    <row r="5474" spans="6:6" customFormat="1" ht="20.5" customHeight="1" x14ac:dyDescent="0.35">
      <c r="F5474" s="17"/>
    </row>
    <row r="5475" spans="6:6" customFormat="1" ht="20.5" customHeight="1" x14ac:dyDescent="0.35">
      <c r="F5475" s="17"/>
    </row>
    <row r="5476" spans="6:6" customFormat="1" ht="20.5" customHeight="1" x14ac:dyDescent="0.35">
      <c r="F5476" s="17"/>
    </row>
    <row r="5477" spans="6:6" customFormat="1" ht="20.5" customHeight="1" x14ac:dyDescent="0.35">
      <c r="F5477" s="17"/>
    </row>
    <row r="5478" spans="6:6" customFormat="1" ht="20.5" customHeight="1" x14ac:dyDescent="0.35">
      <c r="F5478" s="17"/>
    </row>
    <row r="5479" spans="6:6" customFormat="1" ht="20.5" customHeight="1" x14ac:dyDescent="0.35">
      <c r="F5479" s="17"/>
    </row>
    <row r="5480" spans="6:6" customFormat="1" ht="20.5" customHeight="1" x14ac:dyDescent="0.35">
      <c r="F5480" s="17"/>
    </row>
    <row r="5481" spans="6:6" customFormat="1" ht="20.5" customHeight="1" x14ac:dyDescent="0.35">
      <c r="F5481" s="17"/>
    </row>
    <row r="5482" spans="6:6" customFormat="1" ht="20.5" customHeight="1" x14ac:dyDescent="0.35">
      <c r="F5482" s="17"/>
    </row>
    <row r="5483" spans="6:6" customFormat="1" ht="20.5" customHeight="1" x14ac:dyDescent="0.35">
      <c r="F5483" s="17"/>
    </row>
    <row r="5484" spans="6:6" customFormat="1" ht="20.5" customHeight="1" x14ac:dyDescent="0.35">
      <c r="F5484" s="17"/>
    </row>
    <row r="5485" spans="6:6" customFormat="1" ht="20.5" customHeight="1" x14ac:dyDescent="0.35">
      <c r="F5485" s="17"/>
    </row>
    <row r="5486" spans="6:6" customFormat="1" ht="20.5" customHeight="1" x14ac:dyDescent="0.35">
      <c r="F5486" s="17"/>
    </row>
    <row r="5487" spans="6:6" customFormat="1" ht="20.5" customHeight="1" x14ac:dyDescent="0.35">
      <c r="F5487" s="17"/>
    </row>
    <row r="5488" spans="6:6" customFormat="1" ht="20.5" customHeight="1" x14ac:dyDescent="0.35">
      <c r="F5488" s="17"/>
    </row>
    <row r="5489" spans="6:6" customFormat="1" ht="20.5" customHeight="1" x14ac:dyDescent="0.35">
      <c r="F5489" s="17"/>
    </row>
    <row r="5490" spans="6:6" customFormat="1" ht="20.5" customHeight="1" x14ac:dyDescent="0.35">
      <c r="F5490" s="17"/>
    </row>
    <row r="5491" spans="6:6" customFormat="1" ht="20.5" customHeight="1" x14ac:dyDescent="0.35">
      <c r="F5491" s="17"/>
    </row>
    <row r="5492" spans="6:6" customFormat="1" ht="20.5" customHeight="1" x14ac:dyDescent="0.35">
      <c r="F5492" s="17"/>
    </row>
    <row r="5493" spans="6:6" customFormat="1" ht="20.5" customHeight="1" x14ac:dyDescent="0.35">
      <c r="F5493" s="17"/>
    </row>
    <row r="5494" spans="6:6" customFormat="1" ht="20.5" customHeight="1" x14ac:dyDescent="0.35">
      <c r="F5494" s="17"/>
    </row>
    <row r="5495" spans="6:6" customFormat="1" ht="20.5" customHeight="1" x14ac:dyDescent="0.35">
      <c r="F5495" s="17"/>
    </row>
    <row r="5496" spans="6:6" customFormat="1" ht="20.5" customHeight="1" x14ac:dyDescent="0.35">
      <c r="F5496" s="17"/>
    </row>
    <row r="5497" spans="6:6" customFormat="1" ht="20.5" customHeight="1" x14ac:dyDescent="0.35">
      <c r="F5497" s="17"/>
    </row>
    <row r="5498" spans="6:6" customFormat="1" ht="20.5" customHeight="1" x14ac:dyDescent="0.35">
      <c r="F5498" s="17"/>
    </row>
    <row r="5499" spans="6:6" customFormat="1" ht="20.5" customHeight="1" x14ac:dyDescent="0.35">
      <c r="F5499" s="17"/>
    </row>
    <row r="5500" spans="6:6" customFormat="1" ht="20.5" customHeight="1" x14ac:dyDescent="0.35">
      <c r="F5500" s="17"/>
    </row>
    <row r="5501" spans="6:6" customFormat="1" ht="20.5" customHeight="1" x14ac:dyDescent="0.35">
      <c r="F5501" s="17"/>
    </row>
    <row r="5502" spans="6:6" customFormat="1" ht="20.5" customHeight="1" x14ac:dyDescent="0.35">
      <c r="F5502" s="17"/>
    </row>
    <row r="5503" spans="6:6" customFormat="1" ht="20.5" customHeight="1" x14ac:dyDescent="0.35">
      <c r="F5503" s="17"/>
    </row>
    <row r="5504" spans="6:6" customFormat="1" ht="20.5" customHeight="1" x14ac:dyDescent="0.35">
      <c r="F5504" s="17"/>
    </row>
    <row r="5505" spans="6:6" customFormat="1" ht="20.5" customHeight="1" x14ac:dyDescent="0.35">
      <c r="F5505" s="17"/>
    </row>
    <row r="5506" spans="6:6" customFormat="1" ht="20.5" customHeight="1" x14ac:dyDescent="0.35">
      <c r="F5506" s="17"/>
    </row>
    <row r="5507" spans="6:6" customFormat="1" ht="20.5" customHeight="1" x14ac:dyDescent="0.35">
      <c r="F5507" s="17"/>
    </row>
    <row r="5508" spans="6:6" customFormat="1" ht="20.5" customHeight="1" x14ac:dyDescent="0.35">
      <c r="F5508" s="17"/>
    </row>
    <row r="5509" spans="6:6" customFormat="1" ht="20.5" customHeight="1" x14ac:dyDescent="0.35">
      <c r="F5509" s="17"/>
    </row>
    <row r="5510" spans="6:6" customFormat="1" ht="20.5" customHeight="1" x14ac:dyDescent="0.35">
      <c r="F5510" s="17"/>
    </row>
    <row r="5511" spans="6:6" customFormat="1" ht="20.5" customHeight="1" x14ac:dyDescent="0.35">
      <c r="F5511" s="17"/>
    </row>
    <row r="5512" spans="6:6" customFormat="1" ht="20.5" customHeight="1" x14ac:dyDescent="0.35">
      <c r="F5512" s="17"/>
    </row>
    <row r="5513" spans="6:6" customFormat="1" ht="20.5" customHeight="1" x14ac:dyDescent="0.35">
      <c r="F5513" s="17"/>
    </row>
    <row r="5514" spans="6:6" customFormat="1" ht="20.5" customHeight="1" x14ac:dyDescent="0.35">
      <c r="F5514" s="17"/>
    </row>
    <row r="5515" spans="6:6" customFormat="1" ht="20.5" customHeight="1" x14ac:dyDescent="0.35">
      <c r="F5515" s="17"/>
    </row>
    <row r="5516" spans="6:6" customFormat="1" ht="20.5" customHeight="1" x14ac:dyDescent="0.35">
      <c r="F5516" s="17"/>
    </row>
    <row r="5517" spans="6:6" customFormat="1" ht="20.5" customHeight="1" x14ac:dyDescent="0.35">
      <c r="F5517" s="17"/>
    </row>
    <row r="5518" spans="6:6" customFormat="1" ht="20.5" customHeight="1" x14ac:dyDescent="0.35">
      <c r="F5518" s="17"/>
    </row>
    <row r="5519" spans="6:6" customFormat="1" ht="20.5" customHeight="1" x14ac:dyDescent="0.35">
      <c r="F5519" s="17"/>
    </row>
    <row r="5520" spans="6:6" customFormat="1" ht="20.5" customHeight="1" x14ac:dyDescent="0.35">
      <c r="F5520" s="17"/>
    </row>
    <row r="5521" spans="6:6" customFormat="1" ht="20.5" customHeight="1" x14ac:dyDescent="0.35">
      <c r="F5521" s="17"/>
    </row>
    <row r="5522" spans="6:6" customFormat="1" ht="20.5" customHeight="1" x14ac:dyDescent="0.35">
      <c r="F5522" s="17"/>
    </row>
    <row r="5523" spans="6:6" customFormat="1" ht="20.5" customHeight="1" x14ac:dyDescent="0.35">
      <c r="F5523" s="17"/>
    </row>
    <row r="5524" spans="6:6" customFormat="1" ht="20.5" customHeight="1" x14ac:dyDescent="0.35">
      <c r="F5524" s="17"/>
    </row>
    <row r="5525" spans="6:6" customFormat="1" ht="20.5" customHeight="1" x14ac:dyDescent="0.35">
      <c r="F5525" s="17"/>
    </row>
    <row r="5526" spans="6:6" customFormat="1" ht="20.5" customHeight="1" x14ac:dyDescent="0.35">
      <c r="F5526" s="17"/>
    </row>
    <row r="5527" spans="6:6" customFormat="1" ht="20.5" customHeight="1" x14ac:dyDescent="0.35">
      <c r="F5527" s="17"/>
    </row>
    <row r="5528" spans="6:6" customFormat="1" ht="20.5" customHeight="1" x14ac:dyDescent="0.35">
      <c r="F5528" s="17"/>
    </row>
    <row r="5529" spans="6:6" customFormat="1" ht="20.5" customHeight="1" x14ac:dyDescent="0.35">
      <c r="F5529" s="17"/>
    </row>
    <row r="5530" spans="6:6" customFormat="1" ht="20.5" customHeight="1" x14ac:dyDescent="0.35">
      <c r="F5530" s="17"/>
    </row>
    <row r="5531" spans="6:6" customFormat="1" ht="20.5" customHeight="1" x14ac:dyDescent="0.35">
      <c r="F5531" s="17"/>
    </row>
    <row r="5532" spans="6:6" customFormat="1" ht="20.5" customHeight="1" x14ac:dyDescent="0.35">
      <c r="F5532" s="17"/>
    </row>
    <row r="5533" spans="6:6" customFormat="1" ht="20.5" customHeight="1" x14ac:dyDescent="0.35">
      <c r="F5533" s="17"/>
    </row>
    <row r="5534" spans="6:6" customFormat="1" ht="20.5" customHeight="1" x14ac:dyDescent="0.35">
      <c r="F5534" s="17"/>
    </row>
    <row r="5535" spans="6:6" customFormat="1" ht="20.5" customHeight="1" x14ac:dyDescent="0.35">
      <c r="F5535" s="17"/>
    </row>
    <row r="5536" spans="6:6" customFormat="1" ht="20.5" customHeight="1" x14ac:dyDescent="0.35">
      <c r="F5536" s="17"/>
    </row>
    <row r="5537" spans="6:6" customFormat="1" ht="20.5" customHeight="1" x14ac:dyDescent="0.35">
      <c r="F5537" s="17"/>
    </row>
    <row r="5538" spans="6:6" customFormat="1" ht="20.5" customHeight="1" x14ac:dyDescent="0.35">
      <c r="F5538" s="17"/>
    </row>
    <row r="5539" spans="6:6" customFormat="1" ht="20.5" customHeight="1" x14ac:dyDescent="0.35">
      <c r="F5539" s="17"/>
    </row>
    <row r="5540" spans="6:6" customFormat="1" ht="20.5" customHeight="1" x14ac:dyDescent="0.35">
      <c r="F5540" s="17"/>
    </row>
    <row r="5541" spans="6:6" customFormat="1" ht="20.5" customHeight="1" x14ac:dyDescent="0.35">
      <c r="F5541" s="17"/>
    </row>
    <row r="5542" spans="6:6" customFormat="1" ht="20.5" customHeight="1" x14ac:dyDescent="0.35">
      <c r="F5542" s="17"/>
    </row>
    <row r="5543" spans="6:6" customFormat="1" ht="20.5" customHeight="1" x14ac:dyDescent="0.35">
      <c r="F5543" s="17"/>
    </row>
    <row r="5544" spans="6:6" customFormat="1" ht="20.5" customHeight="1" x14ac:dyDescent="0.35">
      <c r="F5544" s="17"/>
    </row>
    <row r="5545" spans="6:6" customFormat="1" ht="20.5" customHeight="1" x14ac:dyDescent="0.35">
      <c r="F5545" s="17"/>
    </row>
    <row r="5546" spans="6:6" customFormat="1" ht="20.5" customHeight="1" x14ac:dyDescent="0.35">
      <c r="F5546" s="17"/>
    </row>
    <row r="5547" spans="6:6" customFormat="1" ht="20.5" customHeight="1" x14ac:dyDescent="0.35">
      <c r="F5547" s="17"/>
    </row>
    <row r="5548" spans="6:6" customFormat="1" ht="20.5" customHeight="1" x14ac:dyDescent="0.35">
      <c r="F5548" s="17"/>
    </row>
    <row r="5549" spans="6:6" customFormat="1" ht="20.5" customHeight="1" x14ac:dyDescent="0.35">
      <c r="F5549" s="17"/>
    </row>
    <row r="5550" spans="6:6" customFormat="1" ht="20.5" customHeight="1" x14ac:dyDescent="0.35">
      <c r="F5550" s="17"/>
    </row>
    <row r="5551" spans="6:6" customFormat="1" ht="20.5" customHeight="1" x14ac:dyDescent="0.35">
      <c r="F5551" s="17"/>
    </row>
    <row r="5552" spans="6:6" customFormat="1" ht="20.5" customHeight="1" x14ac:dyDescent="0.35">
      <c r="F5552" s="17"/>
    </row>
    <row r="5553" spans="6:6" customFormat="1" ht="20.5" customHeight="1" x14ac:dyDescent="0.35">
      <c r="F5553" s="17"/>
    </row>
    <row r="5554" spans="6:6" customFormat="1" ht="20.5" customHeight="1" x14ac:dyDescent="0.35">
      <c r="F5554" s="17"/>
    </row>
    <row r="5555" spans="6:6" customFormat="1" ht="20.5" customHeight="1" x14ac:dyDescent="0.35">
      <c r="F5555" s="17"/>
    </row>
    <row r="5556" spans="6:6" customFormat="1" ht="20.5" customHeight="1" x14ac:dyDescent="0.35">
      <c r="F5556" s="17"/>
    </row>
    <row r="5557" spans="6:6" customFormat="1" ht="20.5" customHeight="1" x14ac:dyDescent="0.35">
      <c r="F5557" s="17"/>
    </row>
    <row r="5558" spans="6:6" customFormat="1" ht="20.5" customHeight="1" x14ac:dyDescent="0.35">
      <c r="F5558" s="17"/>
    </row>
    <row r="5559" spans="6:6" customFormat="1" ht="20.5" customHeight="1" x14ac:dyDescent="0.35">
      <c r="F5559" s="17"/>
    </row>
    <row r="5560" spans="6:6" customFormat="1" ht="20.5" customHeight="1" x14ac:dyDescent="0.35">
      <c r="F5560" s="17"/>
    </row>
    <row r="5561" spans="6:6" customFormat="1" ht="20.5" customHeight="1" x14ac:dyDescent="0.35">
      <c r="F5561" s="17"/>
    </row>
    <row r="5562" spans="6:6" customFormat="1" ht="20.5" customHeight="1" x14ac:dyDescent="0.35">
      <c r="F5562" s="17"/>
    </row>
    <row r="5563" spans="6:6" customFormat="1" ht="20.5" customHeight="1" x14ac:dyDescent="0.35">
      <c r="F5563" s="17"/>
    </row>
    <row r="5564" spans="6:6" customFormat="1" ht="20.5" customHeight="1" x14ac:dyDescent="0.35">
      <c r="F5564" s="17"/>
    </row>
    <row r="5565" spans="6:6" customFormat="1" ht="20.5" customHeight="1" x14ac:dyDescent="0.35">
      <c r="F5565" s="17"/>
    </row>
    <row r="5566" spans="6:6" customFormat="1" ht="20.5" customHeight="1" x14ac:dyDescent="0.35">
      <c r="F5566" s="17"/>
    </row>
    <row r="5567" spans="6:6" customFormat="1" ht="20.5" customHeight="1" x14ac:dyDescent="0.35">
      <c r="F5567" s="17"/>
    </row>
    <row r="5568" spans="6:6" customFormat="1" ht="20.5" customHeight="1" x14ac:dyDescent="0.35">
      <c r="F5568" s="17"/>
    </row>
    <row r="5569" spans="6:6" customFormat="1" ht="20.5" customHeight="1" x14ac:dyDescent="0.35">
      <c r="F5569" s="17"/>
    </row>
    <row r="5570" spans="6:6" customFormat="1" ht="20.5" customHeight="1" x14ac:dyDescent="0.35">
      <c r="F5570" s="17"/>
    </row>
    <row r="5571" spans="6:6" customFormat="1" ht="20.5" customHeight="1" x14ac:dyDescent="0.35">
      <c r="F5571" s="17"/>
    </row>
    <row r="5572" spans="6:6" customFormat="1" ht="20.5" customHeight="1" x14ac:dyDescent="0.35">
      <c r="F5572" s="17"/>
    </row>
    <row r="5573" spans="6:6" customFormat="1" ht="20.5" customHeight="1" x14ac:dyDescent="0.35">
      <c r="F5573" s="17"/>
    </row>
    <row r="5574" spans="6:6" customFormat="1" ht="20.5" customHeight="1" x14ac:dyDescent="0.35">
      <c r="F5574" s="17"/>
    </row>
    <row r="5575" spans="6:6" customFormat="1" ht="20.5" customHeight="1" x14ac:dyDescent="0.35">
      <c r="F5575" s="17"/>
    </row>
    <row r="5576" spans="6:6" customFormat="1" ht="20.5" customHeight="1" x14ac:dyDescent="0.35">
      <c r="F5576" s="17"/>
    </row>
    <row r="5577" spans="6:6" customFormat="1" ht="20.5" customHeight="1" x14ac:dyDescent="0.35">
      <c r="F5577" s="17"/>
    </row>
    <row r="5578" spans="6:6" customFormat="1" ht="20.5" customHeight="1" x14ac:dyDescent="0.35">
      <c r="F5578" s="17"/>
    </row>
    <row r="5579" spans="6:6" customFormat="1" ht="20.5" customHeight="1" x14ac:dyDescent="0.35">
      <c r="F5579" s="17"/>
    </row>
    <row r="5580" spans="6:6" customFormat="1" ht="20.5" customHeight="1" x14ac:dyDescent="0.35">
      <c r="F5580" s="17"/>
    </row>
    <row r="5581" spans="6:6" customFormat="1" ht="20.5" customHeight="1" x14ac:dyDescent="0.35">
      <c r="F5581" s="17"/>
    </row>
    <row r="5582" spans="6:6" customFormat="1" ht="20.5" customHeight="1" x14ac:dyDescent="0.35">
      <c r="F5582" s="17"/>
    </row>
    <row r="5583" spans="6:6" customFormat="1" ht="20.5" customHeight="1" x14ac:dyDescent="0.35">
      <c r="F5583" s="17"/>
    </row>
    <row r="5584" spans="6:6" customFormat="1" ht="20.5" customHeight="1" x14ac:dyDescent="0.35">
      <c r="F5584" s="17"/>
    </row>
    <row r="5585" spans="6:6" customFormat="1" ht="20.5" customHeight="1" x14ac:dyDescent="0.35">
      <c r="F5585" s="17"/>
    </row>
    <row r="5586" spans="6:6" customFormat="1" ht="20.5" customHeight="1" x14ac:dyDescent="0.35">
      <c r="F5586" s="17"/>
    </row>
    <row r="5587" spans="6:6" customFormat="1" ht="20.5" customHeight="1" x14ac:dyDescent="0.35">
      <c r="F5587" s="17"/>
    </row>
    <row r="5588" spans="6:6" customFormat="1" ht="20.5" customHeight="1" x14ac:dyDescent="0.35">
      <c r="F5588" s="17"/>
    </row>
    <row r="5589" spans="6:6" customFormat="1" ht="20.5" customHeight="1" x14ac:dyDescent="0.35">
      <c r="F5589" s="17"/>
    </row>
    <row r="5590" spans="6:6" customFormat="1" ht="20.5" customHeight="1" x14ac:dyDescent="0.35">
      <c r="F5590" s="17"/>
    </row>
    <row r="5591" spans="6:6" customFormat="1" ht="20.5" customHeight="1" x14ac:dyDescent="0.35">
      <c r="F5591" s="17"/>
    </row>
    <row r="5592" spans="6:6" customFormat="1" ht="20.5" customHeight="1" x14ac:dyDescent="0.35">
      <c r="F5592" s="17"/>
    </row>
    <row r="5593" spans="6:6" customFormat="1" ht="20.5" customHeight="1" x14ac:dyDescent="0.35">
      <c r="F5593" s="17"/>
    </row>
    <row r="5594" spans="6:6" customFormat="1" ht="20.5" customHeight="1" x14ac:dyDescent="0.35">
      <c r="F5594" s="17"/>
    </row>
    <row r="5595" spans="6:6" customFormat="1" ht="20.5" customHeight="1" x14ac:dyDescent="0.35">
      <c r="F5595" s="17"/>
    </row>
    <row r="5596" spans="6:6" customFormat="1" ht="20.5" customHeight="1" x14ac:dyDescent="0.35">
      <c r="F5596" s="17"/>
    </row>
    <row r="5597" spans="6:6" customFormat="1" ht="20.5" customHeight="1" x14ac:dyDescent="0.35">
      <c r="F5597" s="17"/>
    </row>
    <row r="5598" spans="6:6" customFormat="1" ht="20.5" customHeight="1" x14ac:dyDescent="0.35">
      <c r="F5598" s="17"/>
    </row>
    <row r="5599" spans="6:6" customFormat="1" ht="20.5" customHeight="1" x14ac:dyDescent="0.35">
      <c r="F5599" s="17"/>
    </row>
    <row r="5600" spans="6:6" customFormat="1" ht="20.5" customHeight="1" x14ac:dyDescent="0.35">
      <c r="F5600" s="17"/>
    </row>
    <row r="5601" spans="6:6" customFormat="1" ht="20.5" customHeight="1" x14ac:dyDescent="0.35">
      <c r="F5601" s="17"/>
    </row>
    <row r="5602" spans="6:6" customFormat="1" ht="20.5" customHeight="1" x14ac:dyDescent="0.35">
      <c r="F5602" s="17"/>
    </row>
    <row r="5603" spans="6:6" customFormat="1" ht="20.5" customHeight="1" x14ac:dyDescent="0.35">
      <c r="F5603" s="17"/>
    </row>
    <row r="5604" spans="6:6" customFormat="1" ht="20.5" customHeight="1" x14ac:dyDescent="0.35">
      <c r="F5604" s="17"/>
    </row>
    <row r="5605" spans="6:6" customFormat="1" ht="20.5" customHeight="1" x14ac:dyDescent="0.35">
      <c r="F5605" s="17"/>
    </row>
    <row r="5606" spans="6:6" customFormat="1" ht="20.5" customHeight="1" x14ac:dyDescent="0.35">
      <c r="F5606" s="17"/>
    </row>
    <row r="5607" spans="6:6" customFormat="1" ht="20.5" customHeight="1" x14ac:dyDescent="0.35">
      <c r="F5607" s="17"/>
    </row>
    <row r="5608" spans="6:6" customFormat="1" ht="20.5" customHeight="1" x14ac:dyDescent="0.35">
      <c r="F5608" s="17"/>
    </row>
    <row r="5609" spans="6:6" customFormat="1" ht="20.5" customHeight="1" x14ac:dyDescent="0.35">
      <c r="F5609" s="17"/>
    </row>
    <row r="5610" spans="6:6" customFormat="1" ht="20.5" customHeight="1" x14ac:dyDescent="0.35">
      <c r="F5610" s="17"/>
    </row>
    <row r="5611" spans="6:6" customFormat="1" ht="20.5" customHeight="1" x14ac:dyDescent="0.35">
      <c r="F5611" s="17"/>
    </row>
    <row r="5612" spans="6:6" customFormat="1" ht="20.5" customHeight="1" x14ac:dyDescent="0.35">
      <c r="F5612" s="17"/>
    </row>
    <row r="5613" spans="6:6" customFormat="1" ht="20.5" customHeight="1" x14ac:dyDescent="0.35">
      <c r="F5613" s="17"/>
    </row>
    <row r="5614" spans="6:6" customFormat="1" ht="20.5" customHeight="1" x14ac:dyDescent="0.35">
      <c r="F5614" s="17"/>
    </row>
    <row r="5615" spans="6:6" customFormat="1" ht="20.5" customHeight="1" x14ac:dyDescent="0.35">
      <c r="F5615" s="17"/>
    </row>
    <row r="5616" spans="6:6" customFormat="1" ht="20.5" customHeight="1" x14ac:dyDescent="0.35">
      <c r="F5616" s="17"/>
    </row>
    <row r="5617" spans="6:6" customFormat="1" ht="20.5" customHeight="1" x14ac:dyDescent="0.35">
      <c r="F5617" s="17"/>
    </row>
    <row r="5618" spans="6:6" customFormat="1" ht="20.5" customHeight="1" x14ac:dyDescent="0.35">
      <c r="F5618" s="17"/>
    </row>
    <row r="5619" spans="6:6" customFormat="1" ht="20.5" customHeight="1" x14ac:dyDescent="0.35">
      <c r="F5619" s="17"/>
    </row>
    <row r="5620" spans="6:6" customFormat="1" ht="20.5" customHeight="1" x14ac:dyDescent="0.35">
      <c r="F5620" s="17"/>
    </row>
    <row r="5621" spans="6:6" customFormat="1" ht="20.5" customHeight="1" x14ac:dyDescent="0.35">
      <c r="F5621" s="17"/>
    </row>
    <row r="5622" spans="6:6" customFormat="1" ht="20.5" customHeight="1" x14ac:dyDescent="0.35">
      <c r="F5622" s="17"/>
    </row>
    <row r="5623" spans="6:6" customFormat="1" ht="20.5" customHeight="1" x14ac:dyDescent="0.35">
      <c r="F5623" s="17"/>
    </row>
    <row r="5624" spans="6:6" customFormat="1" ht="20.5" customHeight="1" x14ac:dyDescent="0.35">
      <c r="F5624" s="17"/>
    </row>
    <row r="5625" spans="6:6" customFormat="1" ht="20.5" customHeight="1" x14ac:dyDescent="0.35">
      <c r="F5625" s="17"/>
    </row>
    <row r="5626" spans="6:6" customFormat="1" ht="20.5" customHeight="1" x14ac:dyDescent="0.35">
      <c r="F5626" s="17"/>
    </row>
    <row r="5627" spans="6:6" customFormat="1" ht="20.5" customHeight="1" x14ac:dyDescent="0.35">
      <c r="F5627" s="17"/>
    </row>
    <row r="5628" spans="6:6" customFormat="1" ht="20.5" customHeight="1" x14ac:dyDescent="0.35">
      <c r="F5628" s="17"/>
    </row>
    <row r="5629" spans="6:6" customFormat="1" ht="20.5" customHeight="1" x14ac:dyDescent="0.35">
      <c r="F5629" s="17"/>
    </row>
    <row r="5630" spans="6:6" customFormat="1" ht="20.5" customHeight="1" x14ac:dyDescent="0.35">
      <c r="F5630" s="17"/>
    </row>
    <row r="5631" spans="6:6" customFormat="1" ht="20.5" customHeight="1" x14ac:dyDescent="0.35">
      <c r="F5631" s="17"/>
    </row>
    <row r="5632" spans="6:6" customFormat="1" ht="20.5" customHeight="1" x14ac:dyDescent="0.35">
      <c r="F5632" s="17"/>
    </row>
    <row r="5633" spans="6:6" customFormat="1" ht="20.5" customHeight="1" x14ac:dyDescent="0.35">
      <c r="F5633" s="17"/>
    </row>
    <row r="5634" spans="6:6" customFormat="1" ht="20.5" customHeight="1" x14ac:dyDescent="0.35">
      <c r="F5634" s="17"/>
    </row>
    <row r="5635" spans="6:6" customFormat="1" ht="20.5" customHeight="1" x14ac:dyDescent="0.35">
      <c r="F5635" s="17"/>
    </row>
    <row r="5636" spans="6:6" customFormat="1" ht="20.5" customHeight="1" x14ac:dyDescent="0.35">
      <c r="F5636" s="17"/>
    </row>
    <row r="5637" spans="6:6" customFormat="1" ht="20.5" customHeight="1" x14ac:dyDescent="0.35">
      <c r="F5637" s="17"/>
    </row>
    <row r="5638" spans="6:6" customFormat="1" ht="20.5" customHeight="1" x14ac:dyDescent="0.35">
      <c r="F5638" s="17"/>
    </row>
    <row r="5639" spans="6:6" customFormat="1" ht="20.5" customHeight="1" x14ac:dyDescent="0.35">
      <c r="F5639" s="17"/>
    </row>
    <row r="5640" spans="6:6" customFormat="1" ht="20.5" customHeight="1" x14ac:dyDescent="0.35">
      <c r="F5640" s="17"/>
    </row>
    <row r="5641" spans="6:6" customFormat="1" ht="20.5" customHeight="1" x14ac:dyDescent="0.35">
      <c r="F5641" s="17"/>
    </row>
    <row r="5642" spans="6:6" customFormat="1" ht="20.5" customHeight="1" x14ac:dyDescent="0.35">
      <c r="F5642" s="17"/>
    </row>
    <row r="5643" spans="6:6" customFormat="1" ht="20.5" customHeight="1" x14ac:dyDescent="0.35">
      <c r="F5643" s="17"/>
    </row>
    <row r="5644" spans="6:6" customFormat="1" ht="20.5" customHeight="1" x14ac:dyDescent="0.35">
      <c r="F5644" s="17"/>
    </row>
    <row r="5645" spans="6:6" customFormat="1" ht="20.5" customHeight="1" x14ac:dyDescent="0.35">
      <c r="F5645" s="17"/>
    </row>
    <row r="5646" spans="6:6" customFormat="1" ht="20.5" customHeight="1" x14ac:dyDescent="0.35">
      <c r="F5646" s="17"/>
    </row>
    <row r="5647" spans="6:6" customFormat="1" ht="20.5" customHeight="1" x14ac:dyDescent="0.35">
      <c r="F5647" s="17"/>
    </row>
    <row r="5648" spans="6:6" customFormat="1" ht="20.5" customHeight="1" x14ac:dyDescent="0.35">
      <c r="F5648" s="17"/>
    </row>
    <row r="5649" spans="6:6" customFormat="1" ht="20.5" customHeight="1" x14ac:dyDescent="0.35">
      <c r="F5649" s="17"/>
    </row>
    <row r="5650" spans="6:6" customFormat="1" ht="20.5" customHeight="1" x14ac:dyDescent="0.35">
      <c r="F5650" s="17"/>
    </row>
    <row r="5651" spans="6:6" customFormat="1" ht="20.5" customHeight="1" x14ac:dyDescent="0.35">
      <c r="F5651" s="17"/>
    </row>
    <row r="5652" spans="6:6" customFormat="1" ht="20.5" customHeight="1" x14ac:dyDescent="0.35">
      <c r="F5652" s="17"/>
    </row>
    <row r="5653" spans="6:6" customFormat="1" ht="20.5" customHeight="1" x14ac:dyDescent="0.35">
      <c r="F5653" s="17"/>
    </row>
    <row r="5654" spans="6:6" customFormat="1" ht="20.5" customHeight="1" x14ac:dyDescent="0.35">
      <c r="F5654" s="17"/>
    </row>
    <row r="5655" spans="6:6" customFormat="1" ht="20.5" customHeight="1" x14ac:dyDescent="0.35">
      <c r="F5655" s="17"/>
    </row>
    <row r="5656" spans="6:6" customFormat="1" ht="20.5" customHeight="1" x14ac:dyDescent="0.35">
      <c r="F5656" s="17"/>
    </row>
    <row r="5657" spans="6:6" customFormat="1" ht="20.5" customHeight="1" x14ac:dyDescent="0.35">
      <c r="F5657" s="17"/>
    </row>
    <row r="5658" spans="6:6" customFormat="1" ht="20.5" customHeight="1" x14ac:dyDescent="0.35">
      <c r="F5658" s="17"/>
    </row>
    <row r="5659" spans="6:6" customFormat="1" ht="20.5" customHeight="1" x14ac:dyDescent="0.35">
      <c r="F5659" s="17"/>
    </row>
    <row r="5660" spans="6:6" customFormat="1" ht="20.5" customHeight="1" x14ac:dyDescent="0.35">
      <c r="F5660" s="17"/>
    </row>
    <row r="5661" spans="6:6" customFormat="1" ht="20.5" customHeight="1" x14ac:dyDescent="0.35">
      <c r="F5661" s="17"/>
    </row>
    <row r="5662" spans="6:6" customFormat="1" ht="20.5" customHeight="1" x14ac:dyDescent="0.35">
      <c r="F5662" s="17"/>
    </row>
    <row r="5663" spans="6:6" customFormat="1" ht="20.5" customHeight="1" x14ac:dyDescent="0.35">
      <c r="F5663" s="17"/>
    </row>
    <row r="5664" spans="6:6" customFormat="1" ht="20.5" customHeight="1" x14ac:dyDescent="0.35">
      <c r="F5664" s="17"/>
    </row>
    <row r="5665" spans="6:6" customFormat="1" ht="20.5" customHeight="1" x14ac:dyDescent="0.35">
      <c r="F5665" s="17"/>
    </row>
    <row r="5666" spans="6:6" customFormat="1" ht="20.5" customHeight="1" x14ac:dyDescent="0.35">
      <c r="F5666" s="17"/>
    </row>
    <row r="5667" spans="6:6" customFormat="1" ht="20.5" customHeight="1" x14ac:dyDescent="0.35">
      <c r="F5667" s="17"/>
    </row>
    <row r="5668" spans="6:6" customFormat="1" ht="20.5" customHeight="1" x14ac:dyDescent="0.35">
      <c r="F5668" s="17"/>
    </row>
    <row r="5669" spans="6:6" customFormat="1" ht="20.5" customHeight="1" x14ac:dyDescent="0.35">
      <c r="F5669" s="17"/>
    </row>
    <row r="5670" spans="6:6" customFormat="1" ht="20.5" customHeight="1" x14ac:dyDescent="0.35">
      <c r="F5670" s="17"/>
    </row>
    <row r="5671" spans="6:6" customFormat="1" ht="20.5" customHeight="1" x14ac:dyDescent="0.35">
      <c r="F5671" s="17"/>
    </row>
    <row r="5672" spans="6:6" customFormat="1" ht="20.5" customHeight="1" x14ac:dyDescent="0.35">
      <c r="F5672" s="17"/>
    </row>
    <row r="5673" spans="6:6" customFormat="1" ht="20.5" customHeight="1" x14ac:dyDescent="0.35">
      <c r="F5673" s="17"/>
    </row>
    <row r="5674" spans="6:6" customFormat="1" ht="20.5" customHeight="1" x14ac:dyDescent="0.35">
      <c r="F5674" s="17"/>
    </row>
    <row r="5675" spans="6:6" customFormat="1" ht="20.5" customHeight="1" x14ac:dyDescent="0.35">
      <c r="F5675" s="17"/>
    </row>
    <row r="5676" spans="6:6" customFormat="1" ht="20.5" customHeight="1" x14ac:dyDescent="0.35">
      <c r="F5676" s="17"/>
    </row>
    <row r="5677" spans="6:6" customFormat="1" ht="20.5" customHeight="1" x14ac:dyDescent="0.35">
      <c r="F5677" s="17"/>
    </row>
    <row r="5678" spans="6:6" customFormat="1" ht="20.5" customHeight="1" x14ac:dyDescent="0.35">
      <c r="F5678" s="17"/>
    </row>
    <row r="5679" spans="6:6" customFormat="1" ht="20.5" customHeight="1" x14ac:dyDescent="0.35">
      <c r="F5679" s="17"/>
    </row>
    <row r="5680" spans="6:6" customFormat="1" ht="20.5" customHeight="1" x14ac:dyDescent="0.35">
      <c r="F5680" s="17"/>
    </row>
    <row r="5681" spans="6:6" customFormat="1" ht="20.5" customHeight="1" x14ac:dyDescent="0.35">
      <c r="F5681" s="17"/>
    </row>
    <row r="5682" spans="6:6" customFormat="1" ht="20.5" customHeight="1" x14ac:dyDescent="0.35">
      <c r="F5682" s="17"/>
    </row>
    <row r="5683" spans="6:6" customFormat="1" ht="20.5" customHeight="1" x14ac:dyDescent="0.35">
      <c r="F5683" s="17"/>
    </row>
    <row r="5684" spans="6:6" customFormat="1" ht="20.5" customHeight="1" x14ac:dyDescent="0.35">
      <c r="F5684" s="17"/>
    </row>
    <row r="5685" spans="6:6" customFormat="1" ht="20.5" customHeight="1" x14ac:dyDescent="0.35">
      <c r="F5685" s="17"/>
    </row>
    <row r="5686" spans="6:6" customFormat="1" ht="20.5" customHeight="1" x14ac:dyDescent="0.35">
      <c r="F5686" s="17"/>
    </row>
    <row r="5687" spans="6:6" customFormat="1" ht="20.5" customHeight="1" x14ac:dyDescent="0.35">
      <c r="F5687" s="17"/>
    </row>
    <row r="5688" spans="6:6" customFormat="1" ht="20.5" customHeight="1" x14ac:dyDescent="0.35">
      <c r="F5688" s="17"/>
    </row>
    <row r="5689" spans="6:6" customFormat="1" ht="20.5" customHeight="1" x14ac:dyDescent="0.35">
      <c r="F5689" s="17"/>
    </row>
    <row r="5690" spans="6:6" customFormat="1" ht="20.5" customHeight="1" x14ac:dyDescent="0.35">
      <c r="F5690" s="17"/>
    </row>
    <row r="5691" spans="6:6" customFormat="1" ht="20.5" customHeight="1" x14ac:dyDescent="0.35">
      <c r="F5691" s="17"/>
    </row>
    <row r="5692" spans="6:6" customFormat="1" ht="20.5" customHeight="1" x14ac:dyDescent="0.35">
      <c r="F5692" s="17"/>
    </row>
    <row r="5693" spans="6:6" customFormat="1" ht="20.5" customHeight="1" x14ac:dyDescent="0.35">
      <c r="F5693" s="17"/>
    </row>
    <row r="5694" spans="6:6" customFormat="1" ht="20.5" customHeight="1" x14ac:dyDescent="0.35">
      <c r="F5694" s="17"/>
    </row>
    <row r="5695" spans="6:6" customFormat="1" ht="20.5" customHeight="1" x14ac:dyDescent="0.35">
      <c r="F5695" s="17"/>
    </row>
    <row r="5696" spans="6:6" customFormat="1" ht="20.5" customHeight="1" x14ac:dyDescent="0.35">
      <c r="F5696" s="17"/>
    </row>
    <row r="5697" spans="6:6" customFormat="1" ht="20.5" customHeight="1" x14ac:dyDescent="0.35">
      <c r="F5697" s="17"/>
    </row>
    <row r="5698" spans="6:6" customFormat="1" ht="20.5" customHeight="1" x14ac:dyDescent="0.35">
      <c r="F5698" s="17"/>
    </row>
    <row r="5699" spans="6:6" customFormat="1" ht="20.5" customHeight="1" x14ac:dyDescent="0.35">
      <c r="F5699" s="17"/>
    </row>
    <row r="5700" spans="6:6" customFormat="1" ht="20.5" customHeight="1" x14ac:dyDescent="0.35">
      <c r="F5700" s="17"/>
    </row>
    <row r="5701" spans="6:6" customFormat="1" ht="20.5" customHeight="1" x14ac:dyDescent="0.35">
      <c r="F5701" s="17"/>
    </row>
    <row r="5702" spans="6:6" customFormat="1" ht="20.5" customHeight="1" x14ac:dyDescent="0.35">
      <c r="F5702" s="17"/>
    </row>
    <row r="5703" spans="6:6" customFormat="1" ht="20.5" customHeight="1" x14ac:dyDescent="0.35">
      <c r="F5703" s="17"/>
    </row>
    <row r="5704" spans="6:6" customFormat="1" ht="20.5" customHeight="1" x14ac:dyDescent="0.35">
      <c r="F5704" s="17"/>
    </row>
    <row r="5705" spans="6:6" customFormat="1" ht="20.5" customHeight="1" x14ac:dyDescent="0.35">
      <c r="F5705" s="17"/>
    </row>
    <row r="5706" spans="6:6" customFormat="1" ht="20.5" customHeight="1" x14ac:dyDescent="0.35">
      <c r="F5706" s="17"/>
    </row>
    <row r="5707" spans="6:6" customFormat="1" ht="20.5" customHeight="1" x14ac:dyDescent="0.35">
      <c r="F5707" s="17"/>
    </row>
    <row r="5708" spans="6:6" customFormat="1" ht="20.5" customHeight="1" x14ac:dyDescent="0.35">
      <c r="F5708" s="17"/>
    </row>
    <row r="5709" spans="6:6" customFormat="1" ht="20.5" customHeight="1" x14ac:dyDescent="0.35">
      <c r="F5709" s="17"/>
    </row>
    <row r="5710" spans="6:6" customFormat="1" ht="20.5" customHeight="1" x14ac:dyDescent="0.35">
      <c r="F5710" s="17"/>
    </row>
    <row r="5711" spans="6:6" customFormat="1" ht="20.5" customHeight="1" x14ac:dyDescent="0.35">
      <c r="F5711" s="17"/>
    </row>
    <row r="5712" spans="6:6" customFormat="1" ht="20.5" customHeight="1" x14ac:dyDescent="0.35">
      <c r="F5712" s="17"/>
    </row>
    <row r="5713" spans="6:6" customFormat="1" ht="20.5" customHeight="1" x14ac:dyDescent="0.35">
      <c r="F5713" s="17"/>
    </row>
    <row r="5714" spans="6:6" customFormat="1" ht="20.5" customHeight="1" x14ac:dyDescent="0.35">
      <c r="F5714" s="17"/>
    </row>
    <row r="5715" spans="6:6" customFormat="1" ht="20.5" customHeight="1" x14ac:dyDescent="0.35">
      <c r="F5715" s="17"/>
    </row>
    <row r="5716" spans="6:6" customFormat="1" ht="20.5" customHeight="1" x14ac:dyDescent="0.35">
      <c r="F5716" s="17"/>
    </row>
    <row r="5717" spans="6:6" customFormat="1" ht="20.5" customHeight="1" x14ac:dyDescent="0.35">
      <c r="F5717" s="17"/>
    </row>
    <row r="5718" spans="6:6" customFormat="1" ht="20.5" customHeight="1" x14ac:dyDescent="0.35">
      <c r="F5718" s="17"/>
    </row>
    <row r="5719" spans="6:6" customFormat="1" ht="20.5" customHeight="1" x14ac:dyDescent="0.35">
      <c r="F5719" s="17"/>
    </row>
    <row r="5720" spans="6:6" customFormat="1" ht="20.5" customHeight="1" x14ac:dyDescent="0.35">
      <c r="F5720" s="17"/>
    </row>
    <row r="5721" spans="6:6" customFormat="1" ht="20.5" customHeight="1" x14ac:dyDescent="0.35">
      <c r="F5721" s="17"/>
    </row>
    <row r="5722" spans="6:6" customFormat="1" ht="20.5" customHeight="1" x14ac:dyDescent="0.35">
      <c r="F5722" s="17"/>
    </row>
    <row r="5723" spans="6:6" customFormat="1" ht="20.5" customHeight="1" x14ac:dyDescent="0.35">
      <c r="F5723" s="17"/>
    </row>
    <row r="5724" spans="6:6" customFormat="1" ht="20.5" customHeight="1" x14ac:dyDescent="0.35">
      <c r="F5724" s="17"/>
    </row>
    <row r="5725" spans="6:6" customFormat="1" ht="20.5" customHeight="1" x14ac:dyDescent="0.35">
      <c r="F5725" s="17"/>
    </row>
    <row r="5726" spans="6:6" customFormat="1" ht="20.5" customHeight="1" x14ac:dyDescent="0.35">
      <c r="F5726" s="17"/>
    </row>
    <row r="5727" spans="6:6" customFormat="1" ht="20.5" customHeight="1" x14ac:dyDescent="0.35">
      <c r="F5727" s="17"/>
    </row>
    <row r="5728" spans="6:6" customFormat="1" ht="20.5" customHeight="1" x14ac:dyDescent="0.35">
      <c r="F5728" s="17"/>
    </row>
    <row r="5729" spans="6:6" customFormat="1" ht="20.5" customHeight="1" x14ac:dyDescent="0.35">
      <c r="F5729" s="17"/>
    </row>
    <row r="5730" spans="6:6" customFormat="1" ht="20.5" customHeight="1" x14ac:dyDescent="0.35">
      <c r="F5730" s="17"/>
    </row>
    <row r="5731" spans="6:6" customFormat="1" ht="20.5" customHeight="1" x14ac:dyDescent="0.35">
      <c r="F5731" s="17"/>
    </row>
    <row r="5732" spans="6:6" customFormat="1" ht="20.5" customHeight="1" x14ac:dyDescent="0.35">
      <c r="F5732" s="17"/>
    </row>
    <row r="5733" spans="6:6" customFormat="1" ht="20.5" customHeight="1" x14ac:dyDescent="0.35">
      <c r="F5733" s="17"/>
    </row>
    <row r="5734" spans="6:6" customFormat="1" ht="20.5" customHeight="1" x14ac:dyDescent="0.35">
      <c r="F5734" s="17"/>
    </row>
    <row r="5735" spans="6:6" customFormat="1" ht="20.5" customHeight="1" x14ac:dyDescent="0.35">
      <c r="F5735" s="17"/>
    </row>
    <row r="5736" spans="6:6" customFormat="1" ht="20.5" customHeight="1" x14ac:dyDescent="0.35">
      <c r="F5736" s="17"/>
    </row>
    <row r="5737" spans="6:6" customFormat="1" ht="20.5" customHeight="1" x14ac:dyDescent="0.35">
      <c r="F5737" s="17"/>
    </row>
    <row r="5738" spans="6:6" customFormat="1" ht="20.5" customHeight="1" x14ac:dyDescent="0.35">
      <c r="F5738" s="17"/>
    </row>
    <row r="5739" spans="6:6" customFormat="1" ht="20.5" customHeight="1" x14ac:dyDescent="0.35">
      <c r="F5739" s="17"/>
    </row>
    <row r="5740" spans="6:6" customFormat="1" ht="20.5" customHeight="1" x14ac:dyDescent="0.35">
      <c r="F5740" s="17"/>
    </row>
    <row r="5741" spans="6:6" customFormat="1" ht="20.5" customHeight="1" x14ac:dyDescent="0.35">
      <c r="F5741" s="17"/>
    </row>
    <row r="5742" spans="6:6" customFormat="1" ht="20.5" customHeight="1" x14ac:dyDescent="0.35">
      <c r="F5742" s="17"/>
    </row>
    <row r="5743" spans="6:6" customFormat="1" ht="20.5" customHeight="1" x14ac:dyDescent="0.35">
      <c r="F5743" s="17"/>
    </row>
    <row r="5744" spans="6:6" customFormat="1" ht="20.5" customHeight="1" x14ac:dyDescent="0.35">
      <c r="F5744" s="17"/>
    </row>
    <row r="5745" spans="6:6" customFormat="1" ht="20.5" customHeight="1" x14ac:dyDescent="0.35">
      <c r="F5745" s="17"/>
    </row>
    <row r="5746" spans="6:6" customFormat="1" ht="20.5" customHeight="1" x14ac:dyDescent="0.35">
      <c r="F5746" s="17"/>
    </row>
    <row r="5747" spans="6:6" customFormat="1" ht="20.5" customHeight="1" x14ac:dyDescent="0.35">
      <c r="F5747" s="17"/>
    </row>
    <row r="5748" spans="6:6" customFormat="1" ht="20.5" customHeight="1" x14ac:dyDescent="0.35">
      <c r="F5748" s="17"/>
    </row>
    <row r="5749" spans="6:6" customFormat="1" ht="20.5" customHeight="1" x14ac:dyDescent="0.35">
      <c r="F5749" s="17"/>
    </row>
    <row r="5750" spans="6:6" customFormat="1" ht="20.5" customHeight="1" x14ac:dyDescent="0.35">
      <c r="F5750" s="17"/>
    </row>
    <row r="5751" spans="6:6" customFormat="1" ht="20.5" customHeight="1" x14ac:dyDescent="0.35">
      <c r="F5751" s="17"/>
    </row>
    <row r="5752" spans="6:6" customFormat="1" ht="20.5" customHeight="1" x14ac:dyDescent="0.35">
      <c r="F5752" s="17"/>
    </row>
    <row r="5753" spans="6:6" customFormat="1" ht="20.5" customHeight="1" x14ac:dyDescent="0.35">
      <c r="F5753" s="17"/>
    </row>
    <row r="5754" spans="6:6" customFormat="1" ht="20.5" customHeight="1" x14ac:dyDescent="0.35">
      <c r="F5754" s="17"/>
    </row>
    <row r="5755" spans="6:6" customFormat="1" ht="20.5" customHeight="1" x14ac:dyDescent="0.35">
      <c r="F5755" s="17"/>
    </row>
    <row r="5756" spans="6:6" customFormat="1" ht="20.5" customHeight="1" x14ac:dyDescent="0.35">
      <c r="F5756" s="17"/>
    </row>
    <row r="5757" spans="6:6" customFormat="1" ht="20.5" customHeight="1" x14ac:dyDescent="0.35">
      <c r="F5757" s="17"/>
    </row>
    <row r="5758" spans="6:6" customFormat="1" ht="20.5" customHeight="1" x14ac:dyDescent="0.35">
      <c r="F5758" s="17"/>
    </row>
    <row r="5759" spans="6:6" customFormat="1" ht="20.5" customHeight="1" x14ac:dyDescent="0.35">
      <c r="F5759" s="17"/>
    </row>
    <row r="5760" spans="6:6" customFormat="1" ht="20.5" customHeight="1" x14ac:dyDescent="0.35">
      <c r="F5760" s="17"/>
    </row>
    <row r="5761" spans="6:6" customFormat="1" ht="20.5" customHeight="1" x14ac:dyDescent="0.35">
      <c r="F5761" s="17"/>
    </row>
    <row r="5762" spans="6:6" customFormat="1" ht="20.5" customHeight="1" x14ac:dyDescent="0.35">
      <c r="F5762" s="17"/>
    </row>
    <row r="5763" spans="6:6" customFormat="1" ht="20.5" customHeight="1" x14ac:dyDescent="0.35">
      <c r="F5763" s="17"/>
    </row>
    <row r="5764" spans="6:6" customFormat="1" ht="20.5" customHeight="1" x14ac:dyDescent="0.35">
      <c r="F5764" s="17"/>
    </row>
    <row r="5765" spans="6:6" customFormat="1" ht="20.5" customHeight="1" x14ac:dyDescent="0.35">
      <c r="F5765" s="17"/>
    </row>
    <row r="5766" spans="6:6" customFormat="1" ht="20.5" customHeight="1" x14ac:dyDescent="0.35">
      <c r="F5766" s="17"/>
    </row>
    <row r="5767" spans="6:6" customFormat="1" ht="20.5" customHeight="1" x14ac:dyDescent="0.35">
      <c r="F5767" s="17"/>
    </row>
    <row r="5768" spans="6:6" customFormat="1" ht="20.5" customHeight="1" x14ac:dyDescent="0.35">
      <c r="F5768" s="17"/>
    </row>
    <row r="5769" spans="6:6" customFormat="1" ht="20.5" customHeight="1" x14ac:dyDescent="0.35">
      <c r="F5769" s="17"/>
    </row>
    <row r="5770" spans="6:6" customFormat="1" ht="20.5" customHeight="1" x14ac:dyDescent="0.35">
      <c r="F5770" s="17"/>
    </row>
    <row r="5771" spans="6:6" customFormat="1" ht="20.5" customHeight="1" x14ac:dyDescent="0.35">
      <c r="F5771" s="17"/>
    </row>
    <row r="5772" spans="6:6" customFormat="1" ht="20.5" customHeight="1" x14ac:dyDescent="0.35">
      <c r="F5772" s="17"/>
    </row>
    <row r="5773" spans="6:6" customFormat="1" ht="20.5" customHeight="1" x14ac:dyDescent="0.35">
      <c r="F5773" s="17"/>
    </row>
    <row r="5774" spans="6:6" customFormat="1" ht="20.5" customHeight="1" x14ac:dyDescent="0.35">
      <c r="F5774" s="17"/>
    </row>
    <row r="5775" spans="6:6" customFormat="1" ht="20.5" customHeight="1" x14ac:dyDescent="0.35">
      <c r="F5775" s="17"/>
    </row>
    <row r="5776" spans="6:6" customFormat="1" ht="20.5" customHeight="1" x14ac:dyDescent="0.35">
      <c r="F5776" s="17"/>
    </row>
    <row r="5777" spans="6:6" customFormat="1" ht="20.5" customHeight="1" x14ac:dyDescent="0.35">
      <c r="F5777" s="17"/>
    </row>
    <row r="5778" spans="6:6" customFormat="1" ht="20.5" customHeight="1" x14ac:dyDescent="0.35">
      <c r="F5778" s="17"/>
    </row>
    <row r="5779" spans="6:6" customFormat="1" ht="20.5" customHeight="1" x14ac:dyDescent="0.35">
      <c r="F5779" s="17"/>
    </row>
    <row r="5780" spans="6:6" customFormat="1" ht="20.5" customHeight="1" x14ac:dyDescent="0.35">
      <c r="F5780" s="17"/>
    </row>
    <row r="5781" spans="6:6" customFormat="1" ht="20.5" customHeight="1" x14ac:dyDescent="0.35">
      <c r="F5781" s="17"/>
    </row>
    <row r="5782" spans="6:6" customFormat="1" ht="20.5" customHeight="1" x14ac:dyDescent="0.35">
      <c r="F5782" s="17"/>
    </row>
    <row r="5783" spans="6:6" customFormat="1" ht="20.5" customHeight="1" x14ac:dyDescent="0.35">
      <c r="F5783" s="17"/>
    </row>
    <row r="5784" spans="6:6" customFormat="1" ht="20.5" customHeight="1" x14ac:dyDescent="0.35">
      <c r="F5784" s="17"/>
    </row>
    <row r="5785" spans="6:6" customFormat="1" ht="20.5" customHeight="1" x14ac:dyDescent="0.35">
      <c r="F5785" s="17"/>
    </row>
    <row r="5786" spans="6:6" customFormat="1" ht="20.5" customHeight="1" x14ac:dyDescent="0.35">
      <c r="F5786" s="17"/>
    </row>
    <row r="5787" spans="6:6" customFormat="1" ht="20.5" customHeight="1" x14ac:dyDescent="0.35">
      <c r="F5787" s="17"/>
    </row>
    <row r="5788" spans="6:6" customFormat="1" ht="20.5" customHeight="1" x14ac:dyDescent="0.35">
      <c r="F5788" s="17"/>
    </row>
    <row r="5789" spans="6:6" customFormat="1" ht="20.5" customHeight="1" x14ac:dyDescent="0.35">
      <c r="F5789" s="17"/>
    </row>
    <row r="5790" spans="6:6" customFormat="1" ht="20.5" customHeight="1" x14ac:dyDescent="0.35">
      <c r="F5790" s="17"/>
    </row>
    <row r="5791" spans="6:6" customFormat="1" ht="20.5" customHeight="1" x14ac:dyDescent="0.35">
      <c r="F5791" s="17"/>
    </row>
    <row r="5792" spans="6:6" customFormat="1" ht="20.5" customHeight="1" x14ac:dyDescent="0.35">
      <c r="F5792" s="17"/>
    </row>
    <row r="5793" spans="6:6" customFormat="1" ht="20.5" customHeight="1" x14ac:dyDescent="0.35">
      <c r="F5793" s="17"/>
    </row>
    <row r="5794" spans="6:6" customFormat="1" ht="20.5" customHeight="1" x14ac:dyDescent="0.35">
      <c r="F5794" s="17"/>
    </row>
    <row r="5795" spans="6:6" customFormat="1" ht="20.5" customHeight="1" x14ac:dyDescent="0.35">
      <c r="F5795" s="17"/>
    </row>
    <row r="5796" spans="6:6" customFormat="1" ht="20.5" customHeight="1" x14ac:dyDescent="0.35">
      <c r="F5796" s="17"/>
    </row>
    <row r="5797" spans="6:6" customFormat="1" ht="20.5" customHeight="1" x14ac:dyDescent="0.35">
      <c r="F5797" s="17"/>
    </row>
    <row r="5798" spans="6:6" customFormat="1" ht="20.5" customHeight="1" x14ac:dyDescent="0.35">
      <c r="F5798" s="17"/>
    </row>
    <row r="5799" spans="6:6" customFormat="1" ht="20.5" customHeight="1" x14ac:dyDescent="0.35">
      <c r="F5799" s="17"/>
    </row>
    <row r="5800" spans="6:6" customFormat="1" ht="20.5" customHeight="1" x14ac:dyDescent="0.35">
      <c r="F5800" s="17"/>
    </row>
    <row r="5801" spans="6:6" customFormat="1" ht="20.5" customHeight="1" x14ac:dyDescent="0.35">
      <c r="F5801" s="17"/>
    </row>
    <row r="5802" spans="6:6" customFormat="1" ht="20.5" customHeight="1" x14ac:dyDescent="0.35">
      <c r="F5802" s="17"/>
    </row>
    <row r="5803" spans="6:6" customFormat="1" ht="20.5" customHeight="1" x14ac:dyDescent="0.35">
      <c r="F5803" s="17"/>
    </row>
    <row r="5804" spans="6:6" customFormat="1" ht="20.5" customHeight="1" x14ac:dyDescent="0.35">
      <c r="F5804" s="17"/>
    </row>
    <row r="5805" spans="6:6" customFormat="1" ht="20.5" customHeight="1" x14ac:dyDescent="0.35">
      <c r="F5805" s="17"/>
    </row>
    <row r="5806" spans="6:6" customFormat="1" ht="20.5" customHeight="1" x14ac:dyDescent="0.35">
      <c r="F5806" s="17"/>
    </row>
    <row r="5807" spans="6:6" customFormat="1" ht="20.5" customHeight="1" x14ac:dyDescent="0.35">
      <c r="F5807" s="17"/>
    </row>
    <row r="5808" spans="6:6" customFormat="1" ht="20.5" customHeight="1" x14ac:dyDescent="0.35">
      <c r="F5808" s="17"/>
    </row>
    <row r="5809" spans="6:6" customFormat="1" ht="20.5" customHeight="1" x14ac:dyDescent="0.35">
      <c r="F5809" s="17"/>
    </row>
    <row r="5810" spans="6:6" customFormat="1" ht="20.5" customHeight="1" x14ac:dyDescent="0.35">
      <c r="F5810" s="17"/>
    </row>
    <row r="5811" spans="6:6" customFormat="1" ht="20.5" customHeight="1" x14ac:dyDescent="0.35">
      <c r="F5811" s="17"/>
    </row>
    <row r="5812" spans="6:6" customFormat="1" ht="20.5" customHeight="1" x14ac:dyDescent="0.35">
      <c r="F5812" s="17"/>
    </row>
    <row r="5813" spans="6:6" customFormat="1" ht="20.5" customHeight="1" x14ac:dyDescent="0.35">
      <c r="F5813" s="17"/>
    </row>
    <row r="5814" spans="6:6" customFormat="1" ht="20.5" customHeight="1" x14ac:dyDescent="0.35">
      <c r="F5814" s="17"/>
    </row>
    <row r="5815" spans="6:6" customFormat="1" ht="20.5" customHeight="1" x14ac:dyDescent="0.35">
      <c r="F5815" s="17"/>
    </row>
    <row r="5816" spans="6:6" customFormat="1" ht="20.5" customHeight="1" x14ac:dyDescent="0.35">
      <c r="F5816" s="17"/>
    </row>
    <row r="5817" spans="6:6" customFormat="1" ht="20.5" customHeight="1" x14ac:dyDescent="0.35">
      <c r="F5817" s="17"/>
    </row>
    <row r="5818" spans="6:6" customFormat="1" ht="20.5" customHeight="1" x14ac:dyDescent="0.35">
      <c r="F5818" s="17"/>
    </row>
    <row r="5819" spans="6:6" customFormat="1" ht="20.5" customHeight="1" x14ac:dyDescent="0.35">
      <c r="F5819" s="17"/>
    </row>
    <row r="5820" spans="6:6" customFormat="1" ht="20.5" customHeight="1" x14ac:dyDescent="0.35">
      <c r="F5820" s="17"/>
    </row>
    <row r="5821" spans="6:6" customFormat="1" ht="20.5" customHeight="1" x14ac:dyDescent="0.35">
      <c r="F5821" s="17"/>
    </row>
    <row r="5822" spans="6:6" customFormat="1" ht="20.5" customHeight="1" x14ac:dyDescent="0.35">
      <c r="F5822" s="17"/>
    </row>
    <row r="5823" spans="6:6" customFormat="1" ht="20.5" customHeight="1" x14ac:dyDescent="0.35">
      <c r="F5823" s="17"/>
    </row>
    <row r="5824" spans="6:6" customFormat="1" ht="20.5" customHeight="1" x14ac:dyDescent="0.35">
      <c r="F5824" s="17"/>
    </row>
    <row r="5825" spans="6:6" customFormat="1" ht="20.5" customHeight="1" x14ac:dyDescent="0.35">
      <c r="F5825" s="17"/>
    </row>
    <row r="5826" spans="6:6" customFormat="1" ht="20.5" customHeight="1" x14ac:dyDescent="0.35">
      <c r="F5826" s="17"/>
    </row>
    <row r="5827" spans="6:6" customFormat="1" ht="20.5" customHeight="1" x14ac:dyDescent="0.35">
      <c r="F5827" s="17"/>
    </row>
    <row r="5828" spans="6:6" customFormat="1" ht="20.5" customHeight="1" x14ac:dyDescent="0.35">
      <c r="F5828" s="17"/>
    </row>
    <row r="5829" spans="6:6" customFormat="1" ht="20.5" customHeight="1" x14ac:dyDescent="0.35">
      <c r="F5829" s="17"/>
    </row>
    <row r="5830" spans="6:6" customFormat="1" ht="20.5" customHeight="1" x14ac:dyDescent="0.35">
      <c r="F5830" s="17"/>
    </row>
    <row r="5831" spans="6:6" customFormat="1" ht="20.5" customHeight="1" x14ac:dyDescent="0.35">
      <c r="F5831" s="17"/>
    </row>
    <row r="5832" spans="6:6" customFormat="1" ht="20.5" customHeight="1" x14ac:dyDescent="0.35">
      <c r="F5832" s="17"/>
    </row>
    <row r="5833" spans="6:6" customFormat="1" ht="20.5" customHeight="1" x14ac:dyDescent="0.35">
      <c r="F5833" s="17"/>
    </row>
    <row r="5834" spans="6:6" customFormat="1" ht="20.5" customHeight="1" x14ac:dyDescent="0.35">
      <c r="F5834" s="17"/>
    </row>
    <row r="5835" spans="6:6" customFormat="1" ht="20.5" customHeight="1" x14ac:dyDescent="0.35">
      <c r="F5835" s="17"/>
    </row>
    <row r="5836" spans="6:6" customFormat="1" ht="20.5" customHeight="1" x14ac:dyDescent="0.35">
      <c r="F5836" s="17"/>
    </row>
    <row r="5837" spans="6:6" customFormat="1" ht="20.5" customHeight="1" x14ac:dyDescent="0.35">
      <c r="F5837" s="17"/>
    </row>
    <row r="5838" spans="6:6" customFormat="1" ht="20.5" customHeight="1" x14ac:dyDescent="0.35">
      <c r="F5838" s="17"/>
    </row>
    <row r="5839" spans="6:6" customFormat="1" ht="20.5" customHeight="1" x14ac:dyDescent="0.35">
      <c r="F5839" s="17"/>
    </row>
    <row r="5840" spans="6:6" customFormat="1" ht="20.5" customHeight="1" x14ac:dyDescent="0.35">
      <c r="F5840" s="17"/>
    </row>
    <row r="5841" spans="6:6" customFormat="1" ht="20.5" customHeight="1" x14ac:dyDescent="0.35">
      <c r="F5841" s="17"/>
    </row>
    <row r="5842" spans="6:6" customFormat="1" ht="20.5" customHeight="1" x14ac:dyDescent="0.35">
      <c r="F5842" s="17"/>
    </row>
    <row r="5843" spans="6:6" customFormat="1" ht="20.5" customHeight="1" x14ac:dyDescent="0.35">
      <c r="F5843" s="17"/>
    </row>
    <row r="5844" spans="6:6" customFormat="1" ht="20.5" customHeight="1" x14ac:dyDescent="0.35">
      <c r="F5844" s="17"/>
    </row>
    <row r="5845" spans="6:6" customFormat="1" ht="20.5" customHeight="1" x14ac:dyDescent="0.35">
      <c r="F5845" s="17"/>
    </row>
    <row r="5846" spans="6:6" customFormat="1" ht="20.5" customHeight="1" x14ac:dyDescent="0.35">
      <c r="F5846" s="17"/>
    </row>
    <row r="5847" spans="6:6" customFormat="1" ht="20.5" customHeight="1" x14ac:dyDescent="0.35">
      <c r="F5847" s="17"/>
    </row>
    <row r="5848" spans="6:6" customFormat="1" ht="20.5" customHeight="1" x14ac:dyDescent="0.35">
      <c r="F5848" s="17"/>
    </row>
    <row r="5849" spans="6:6" customFormat="1" ht="20.5" customHeight="1" x14ac:dyDescent="0.35">
      <c r="F5849" s="17"/>
    </row>
    <row r="5850" spans="6:6" customFormat="1" ht="20.5" customHeight="1" x14ac:dyDescent="0.35">
      <c r="F5850" s="17"/>
    </row>
    <row r="5851" spans="6:6" customFormat="1" ht="20.5" customHeight="1" x14ac:dyDescent="0.35">
      <c r="F5851" s="17"/>
    </row>
    <row r="5852" spans="6:6" customFormat="1" ht="20.5" customHeight="1" x14ac:dyDescent="0.35">
      <c r="F5852" s="17"/>
    </row>
    <row r="5853" spans="6:6" customFormat="1" ht="20.5" customHeight="1" x14ac:dyDescent="0.35">
      <c r="F5853" s="17"/>
    </row>
    <row r="5854" spans="6:6" customFormat="1" ht="20.5" customHeight="1" x14ac:dyDescent="0.35">
      <c r="F5854" s="17"/>
    </row>
    <row r="5855" spans="6:6" customFormat="1" ht="20.5" customHeight="1" x14ac:dyDescent="0.35">
      <c r="F5855" s="17"/>
    </row>
    <row r="5856" spans="6:6" customFormat="1" ht="20.5" customHeight="1" x14ac:dyDescent="0.35">
      <c r="F5856" s="17"/>
    </row>
    <row r="5857" spans="6:6" customFormat="1" ht="20.5" customHeight="1" x14ac:dyDescent="0.35">
      <c r="F5857" s="17"/>
    </row>
    <row r="5858" spans="6:6" customFormat="1" ht="20.5" customHeight="1" x14ac:dyDescent="0.35">
      <c r="F5858" s="17"/>
    </row>
    <row r="5859" spans="6:6" customFormat="1" ht="20.5" customHeight="1" x14ac:dyDescent="0.35">
      <c r="F5859" s="17"/>
    </row>
    <row r="5860" spans="6:6" customFormat="1" ht="20.5" customHeight="1" x14ac:dyDescent="0.35">
      <c r="F5860" s="17"/>
    </row>
    <row r="5861" spans="6:6" customFormat="1" ht="20.5" customHeight="1" x14ac:dyDescent="0.35">
      <c r="F5861" s="17"/>
    </row>
    <row r="5862" spans="6:6" customFormat="1" ht="20.5" customHeight="1" x14ac:dyDescent="0.35">
      <c r="F5862" s="17"/>
    </row>
    <row r="5863" spans="6:6" customFormat="1" ht="20.5" customHeight="1" x14ac:dyDescent="0.35">
      <c r="F5863" s="17"/>
    </row>
    <row r="5864" spans="6:6" customFormat="1" ht="20.5" customHeight="1" x14ac:dyDescent="0.35">
      <c r="F5864" s="17"/>
    </row>
    <row r="5865" spans="6:6" customFormat="1" ht="20.5" customHeight="1" x14ac:dyDescent="0.35">
      <c r="F5865" s="17"/>
    </row>
    <row r="5866" spans="6:6" customFormat="1" ht="20.5" customHeight="1" x14ac:dyDescent="0.35">
      <c r="F5866" s="17"/>
    </row>
    <row r="5867" spans="6:6" customFormat="1" ht="20.5" customHeight="1" x14ac:dyDescent="0.35">
      <c r="F5867" s="17"/>
    </row>
    <row r="5868" spans="6:6" customFormat="1" ht="20.5" customHeight="1" x14ac:dyDescent="0.35">
      <c r="F5868" s="17"/>
    </row>
    <row r="5869" spans="6:6" customFormat="1" ht="20.5" customHeight="1" x14ac:dyDescent="0.35">
      <c r="F5869" s="17"/>
    </row>
    <row r="5870" spans="6:6" customFormat="1" ht="14.5" x14ac:dyDescent="0.35">
      <c r="F5870" s="17"/>
    </row>
    <row r="5871" spans="6:6" customFormat="1" ht="20.5" customHeight="1" x14ac:dyDescent="0.35">
      <c r="F5871" s="17"/>
    </row>
    <row r="5872" spans="6:6" customFormat="1" ht="20.5" customHeight="1" x14ac:dyDescent="0.35">
      <c r="F5872" s="17"/>
    </row>
    <row r="5873" spans="6:6" customFormat="1" ht="20.5" customHeight="1" x14ac:dyDescent="0.35">
      <c r="F5873" s="17"/>
    </row>
    <row r="5874" spans="6:6" customFormat="1" ht="20.5" customHeight="1" x14ac:dyDescent="0.35">
      <c r="F5874" s="17"/>
    </row>
    <row r="5875" spans="6:6" customFormat="1" ht="20.5" customHeight="1" x14ac:dyDescent="0.35">
      <c r="F5875" s="17"/>
    </row>
    <row r="5876" spans="6:6" customFormat="1" ht="20.5" customHeight="1" x14ac:dyDescent="0.35">
      <c r="F5876" s="17"/>
    </row>
    <row r="5877" spans="6:6" customFormat="1" ht="20.5" customHeight="1" x14ac:dyDescent="0.35">
      <c r="F5877" s="17"/>
    </row>
    <row r="5878" spans="6:6" customFormat="1" ht="20.5" customHeight="1" x14ac:dyDescent="0.35">
      <c r="F5878" s="17"/>
    </row>
    <row r="5879" spans="6:6" customFormat="1" ht="20.5" customHeight="1" x14ac:dyDescent="0.35">
      <c r="F5879" s="17"/>
    </row>
    <row r="5880" spans="6:6" customFormat="1" ht="20.5" customHeight="1" x14ac:dyDescent="0.35">
      <c r="F5880" s="17"/>
    </row>
    <row r="5881" spans="6:6" customFormat="1" ht="20.5" customHeight="1" x14ac:dyDescent="0.35">
      <c r="F5881" s="17"/>
    </row>
    <row r="5882" spans="6:6" customFormat="1" ht="20.5" customHeight="1" x14ac:dyDescent="0.35">
      <c r="F5882" s="17"/>
    </row>
    <row r="5883" spans="6:6" customFormat="1" ht="20.5" customHeight="1" x14ac:dyDescent="0.35">
      <c r="F5883" s="17"/>
    </row>
    <row r="5884" spans="6:6" customFormat="1" ht="20.5" customHeight="1" x14ac:dyDescent="0.35">
      <c r="F5884" s="17"/>
    </row>
    <row r="5885" spans="6:6" customFormat="1" ht="20.5" customHeight="1" x14ac:dyDescent="0.35">
      <c r="F5885" s="17"/>
    </row>
    <row r="5886" spans="6:6" customFormat="1" ht="20.5" customHeight="1" x14ac:dyDescent="0.35">
      <c r="F5886" s="17"/>
    </row>
    <row r="5887" spans="6:6" customFormat="1" ht="20.5" customHeight="1" x14ac:dyDescent="0.35">
      <c r="F5887" s="17"/>
    </row>
    <row r="5888" spans="6:6" customFormat="1" ht="20.5" customHeight="1" x14ac:dyDescent="0.35">
      <c r="F5888" s="17"/>
    </row>
    <row r="5889" spans="6:6" customFormat="1" ht="20.5" customHeight="1" x14ac:dyDescent="0.35">
      <c r="F5889" s="17"/>
    </row>
    <row r="5890" spans="6:6" customFormat="1" ht="20.5" customHeight="1" x14ac:dyDescent="0.35">
      <c r="F5890" s="17"/>
    </row>
    <row r="5891" spans="6:6" customFormat="1" ht="20.5" customHeight="1" x14ac:dyDescent="0.35">
      <c r="F5891" s="17"/>
    </row>
    <row r="5892" spans="6:6" customFormat="1" ht="20.5" customHeight="1" x14ac:dyDescent="0.35">
      <c r="F5892" s="17"/>
    </row>
    <row r="5893" spans="6:6" customFormat="1" ht="20.5" customHeight="1" x14ac:dyDescent="0.35">
      <c r="F5893" s="17"/>
    </row>
    <row r="5894" spans="6:6" customFormat="1" ht="20.5" customHeight="1" x14ac:dyDescent="0.35">
      <c r="F5894" s="17"/>
    </row>
    <row r="5895" spans="6:6" customFormat="1" ht="20.5" customHeight="1" x14ac:dyDescent="0.35">
      <c r="F5895" s="17"/>
    </row>
    <row r="5896" spans="6:6" customFormat="1" ht="20.5" customHeight="1" x14ac:dyDescent="0.35">
      <c r="F5896" s="17"/>
    </row>
    <row r="5897" spans="6:6" customFormat="1" ht="20.5" customHeight="1" x14ac:dyDescent="0.35">
      <c r="F5897" s="17"/>
    </row>
    <row r="5898" spans="6:6" customFormat="1" ht="20.5" customHeight="1" x14ac:dyDescent="0.35">
      <c r="F5898" s="17"/>
    </row>
    <row r="5899" spans="6:6" customFormat="1" ht="20.5" customHeight="1" x14ac:dyDescent="0.35">
      <c r="F5899" s="17"/>
    </row>
    <row r="5900" spans="6:6" customFormat="1" ht="20.5" customHeight="1" x14ac:dyDescent="0.35">
      <c r="F5900" s="17"/>
    </row>
    <row r="5901" spans="6:6" customFormat="1" ht="20.5" customHeight="1" x14ac:dyDescent="0.35">
      <c r="F5901" s="17"/>
    </row>
    <row r="5902" spans="6:6" customFormat="1" ht="20.5" customHeight="1" x14ac:dyDescent="0.35">
      <c r="F5902" s="17"/>
    </row>
    <row r="5903" spans="6:6" customFormat="1" ht="20.5" customHeight="1" x14ac:dyDescent="0.35">
      <c r="F5903" s="17"/>
    </row>
    <row r="5904" spans="6:6" customFormat="1" ht="20.5" customHeight="1" x14ac:dyDescent="0.35">
      <c r="F5904" s="17"/>
    </row>
    <row r="5905" spans="6:6" customFormat="1" ht="20.5" customHeight="1" x14ac:dyDescent="0.35">
      <c r="F5905" s="17"/>
    </row>
    <row r="5906" spans="6:6" customFormat="1" ht="20.5" customHeight="1" x14ac:dyDescent="0.35">
      <c r="F5906" s="17"/>
    </row>
    <row r="5907" spans="6:6" customFormat="1" ht="20.5" customHeight="1" x14ac:dyDescent="0.35">
      <c r="F5907" s="17"/>
    </row>
    <row r="5908" spans="6:6" customFormat="1" ht="20.5" customHeight="1" x14ac:dyDescent="0.35">
      <c r="F5908" s="17"/>
    </row>
    <row r="5909" spans="6:6" customFormat="1" ht="20.5" customHeight="1" x14ac:dyDescent="0.35">
      <c r="F5909" s="17"/>
    </row>
    <row r="5910" spans="6:6" customFormat="1" ht="20.5" customHeight="1" x14ac:dyDescent="0.35">
      <c r="F5910" s="17"/>
    </row>
    <row r="5911" spans="6:6" customFormat="1" ht="20.5" customHeight="1" x14ac:dyDescent="0.35">
      <c r="F5911" s="17"/>
    </row>
    <row r="5912" spans="6:6" customFormat="1" ht="20.5" customHeight="1" x14ac:dyDescent="0.35">
      <c r="F5912" s="17"/>
    </row>
    <row r="5913" spans="6:6" customFormat="1" ht="20.5" customHeight="1" x14ac:dyDescent="0.35">
      <c r="F5913" s="17"/>
    </row>
    <row r="5914" spans="6:6" customFormat="1" ht="20.5" customHeight="1" x14ac:dyDescent="0.35">
      <c r="F5914" s="17"/>
    </row>
    <row r="5915" spans="6:6" customFormat="1" ht="20.5" customHeight="1" x14ac:dyDescent="0.35">
      <c r="F5915" s="17"/>
    </row>
    <row r="5916" spans="6:6" customFormat="1" ht="20.5" customHeight="1" x14ac:dyDescent="0.35">
      <c r="F5916" s="17"/>
    </row>
    <row r="5917" spans="6:6" customFormat="1" ht="20.5" customHeight="1" x14ac:dyDescent="0.35">
      <c r="F5917" s="17"/>
    </row>
    <row r="5918" spans="6:6" customFormat="1" ht="20.5" customHeight="1" x14ac:dyDescent="0.35">
      <c r="F5918" s="17"/>
    </row>
    <row r="5919" spans="6:6" customFormat="1" ht="20.5" customHeight="1" x14ac:dyDescent="0.35">
      <c r="F5919" s="17"/>
    </row>
    <row r="5920" spans="6:6" customFormat="1" ht="20.5" customHeight="1" x14ac:dyDescent="0.35">
      <c r="F5920" s="17"/>
    </row>
    <row r="5921" spans="6:6" customFormat="1" ht="20.5" customHeight="1" x14ac:dyDescent="0.35">
      <c r="F5921" s="17"/>
    </row>
    <row r="5922" spans="6:6" customFormat="1" ht="20.5" customHeight="1" x14ac:dyDescent="0.35">
      <c r="F5922" s="17"/>
    </row>
    <row r="5923" spans="6:6" customFormat="1" ht="20.5" customHeight="1" x14ac:dyDescent="0.35">
      <c r="F5923" s="17"/>
    </row>
    <row r="5924" spans="6:6" customFormat="1" ht="20.5" customHeight="1" x14ac:dyDescent="0.35">
      <c r="F5924" s="17"/>
    </row>
    <row r="5925" spans="6:6" customFormat="1" ht="20.5" customHeight="1" x14ac:dyDescent="0.35">
      <c r="F5925" s="17"/>
    </row>
    <row r="5926" spans="6:6" customFormat="1" ht="20.5" customHeight="1" x14ac:dyDescent="0.35">
      <c r="F5926" s="17"/>
    </row>
    <row r="5927" spans="6:6" customFormat="1" ht="20.5" customHeight="1" x14ac:dyDescent="0.35">
      <c r="F5927" s="17"/>
    </row>
    <row r="5928" spans="6:6" customFormat="1" ht="20.5" customHeight="1" x14ac:dyDescent="0.35">
      <c r="F5928" s="17"/>
    </row>
    <row r="5929" spans="6:6" customFormat="1" ht="20.5" customHeight="1" x14ac:dyDescent="0.35">
      <c r="F5929" s="17"/>
    </row>
    <row r="5930" spans="6:6" customFormat="1" ht="20.5" customHeight="1" x14ac:dyDescent="0.35">
      <c r="F5930" s="17"/>
    </row>
    <row r="5931" spans="6:6" customFormat="1" ht="20.5" customHeight="1" x14ac:dyDescent="0.35">
      <c r="F5931" s="17"/>
    </row>
    <row r="5932" spans="6:6" customFormat="1" ht="20.5" customHeight="1" x14ac:dyDescent="0.35">
      <c r="F5932" s="17"/>
    </row>
    <row r="5933" spans="6:6" customFormat="1" ht="20.5" customHeight="1" x14ac:dyDescent="0.35">
      <c r="F5933" s="17"/>
    </row>
    <row r="5934" spans="6:6" customFormat="1" ht="20.5" customHeight="1" x14ac:dyDescent="0.35">
      <c r="F5934" s="17"/>
    </row>
    <row r="5935" spans="6:6" customFormat="1" ht="20.5" customHeight="1" x14ac:dyDescent="0.35">
      <c r="F5935" s="17"/>
    </row>
    <row r="5936" spans="6:6" customFormat="1" ht="20.5" customHeight="1" x14ac:dyDescent="0.35">
      <c r="F5936" s="17"/>
    </row>
    <row r="5937" spans="6:6" customFormat="1" ht="20.5" customHeight="1" x14ac:dyDescent="0.35">
      <c r="F5937" s="17"/>
    </row>
    <row r="5938" spans="6:6" customFormat="1" ht="20.5" customHeight="1" x14ac:dyDescent="0.35">
      <c r="F5938" s="17"/>
    </row>
    <row r="5939" spans="6:6" customFormat="1" ht="20.5" customHeight="1" x14ac:dyDescent="0.35">
      <c r="F5939" s="17"/>
    </row>
    <row r="5940" spans="6:6" customFormat="1" ht="20.5" customHeight="1" x14ac:dyDescent="0.35">
      <c r="F5940" s="17"/>
    </row>
    <row r="5941" spans="6:6" customFormat="1" ht="20.5" customHeight="1" x14ac:dyDescent="0.35">
      <c r="F5941" s="17"/>
    </row>
    <row r="5942" spans="6:6" customFormat="1" ht="20.5" customHeight="1" x14ac:dyDescent="0.35">
      <c r="F5942" s="17"/>
    </row>
    <row r="5943" spans="6:6" customFormat="1" ht="20.5" customHeight="1" x14ac:dyDescent="0.35">
      <c r="F5943" s="17"/>
    </row>
    <row r="5944" spans="6:6" customFormat="1" ht="20.5" customHeight="1" x14ac:dyDescent="0.35">
      <c r="F5944" s="17"/>
    </row>
    <row r="5945" spans="6:6" customFormat="1" ht="20.5" customHeight="1" x14ac:dyDescent="0.35">
      <c r="F5945" s="17"/>
    </row>
    <row r="5946" spans="6:6" customFormat="1" ht="20.5" customHeight="1" x14ac:dyDescent="0.35">
      <c r="F5946" s="17"/>
    </row>
    <row r="5947" spans="6:6" customFormat="1" ht="20.5" customHeight="1" x14ac:dyDescent="0.35">
      <c r="F5947" s="17"/>
    </row>
    <row r="5948" spans="6:6" customFormat="1" ht="20.5" customHeight="1" x14ac:dyDescent="0.35">
      <c r="F5948" s="17"/>
    </row>
    <row r="5949" spans="6:6" customFormat="1" ht="20.5" customHeight="1" x14ac:dyDescent="0.35">
      <c r="F5949" s="17"/>
    </row>
    <row r="5950" spans="6:6" customFormat="1" ht="20.5" customHeight="1" x14ac:dyDescent="0.35">
      <c r="F5950" s="17"/>
    </row>
    <row r="5951" spans="6:6" customFormat="1" ht="20.5" customHeight="1" x14ac:dyDescent="0.35">
      <c r="F5951" s="17"/>
    </row>
    <row r="5952" spans="6:6" customFormat="1" ht="20.5" customHeight="1" x14ac:dyDescent="0.35">
      <c r="F5952" s="17"/>
    </row>
    <row r="5953" spans="6:6" customFormat="1" ht="20.5" customHeight="1" x14ac:dyDescent="0.35">
      <c r="F5953" s="17"/>
    </row>
    <row r="5954" spans="6:6" customFormat="1" ht="20.5" customHeight="1" x14ac:dyDescent="0.35">
      <c r="F5954" s="17"/>
    </row>
    <row r="5955" spans="6:6" customFormat="1" ht="20.5" customHeight="1" x14ac:dyDescent="0.35">
      <c r="F5955" s="17"/>
    </row>
    <row r="5956" spans="6:6" customFormat="1" ht="20.5" customHeight="1" x14ac:dyDescent="0.35">
      <c r="F5956" s="17"/>
    </row>
    <row r="5957" spans="6:6" customFormat="1" ht="20.5" customHeight="1" x14ac:dyDescent="0.35">
      <c r="F5957" s="17"/>
    </row>
    <row r="5958" spans="6:6" customFormat="1" ht="20.5" customHeight="1" x14ac:dyDescent="0.35">
      <c r="F5958" s="17"/>
    </row>
    <row r="5959" spans="6:6" customFormat="1" ht="20.5" customHeight="1" x14ac:dyDescent="0.35">
      <c r="F5959" s="17"/>
    </row>
    <row r="5960" spans="6:6" customFormat="1" ht="20.5" customHeight="1" x14ac:dyDescent="0.35">
      <c r="F5960" s="17"/>
    </row>
    <row r="5961" spans="6:6" customFormat="1" ht="20.5" customHeight="1" x14ac:dyDescent="0.35">
      <c r="F5961" s="17"/>
    </row>
    <row r="5962" spans="6:6" customFormat="1" ht="20.5" customHeight="1" x14ac:dyDescent="0.35">
      <c r="F5962" s="17"/>
    </row>
    <row r="5963" spans="6:6" customFormat="1" ht="20.5" customHeight="1" x14ac:dyDescent="0.35">
      <c r="F5963" s="17"/>
    </row>
    <row r="5964" spans="6:6" customFormat="1" ht="20.5" customHeight="1" x14ac:dyDescent="0.35">
      <c r="F5964" s="17"/>
    </row>
    <row r="5965" spans="6:6" customFormat="1" ht="20.5" customHeight="1" x14ac:dyDescent="0.35">
      <c r="F5965" s="17"/>
    </row>
    <row r="5966" spans="6:6" customFormat="1" ht="20.5" customHeight="1" x14ac:dyDescent="0.35">
      <c r="F5966" s="17"/>
    </row>
    <row r="5967" spans="6:6" customFormat="1" ht="20.5" customHeight="1" x14ac:dyDescent="0.35">
      <c r="F5967" s="17"/>
    </row>
    <row r="5968" spans="6:6" customFormat="1" ht="20.5" customHeight="1" x14ac:dyDescent="0.35">
      <c r="F5968" s="17"/>
    </row>
    <row r="5969" spans="6:6" customFormat="1" ht="20.5" customHeight="1" x14ac:dyDescent="0.35">
      <c r="F5969" s="17"/>
    </row>
    <row r="5970" spans="6:6" customFormat="1" ht="20.5" customHeight="1" x14ac:dyDescent="0.35">
      <c r="F5970" s="17"/>
    </row>
    <row r="5971" spans="6:6" customFormat="1" ht="20.5" customHeight="1" x14ac:dyDescent="0.35">
      <c r="F5971" s="17"/>
    </row>
    <row r="5972" spans="6:6" customFormat="1" ht="20.5" customHeight="1" x14ac:dyDescent="0.35">
      <c r="F5972" s="17"/>
    </row>
    <row r="5973" spans="6:6" customFormat="1" ht="20.5" customHeight="1" x14ac:dyDescent="0.35">
      <c r="F5973" s="17"/>
    </row>
    <row r="5974" spans="6:6" customFormat="1" ht="20.5" customHeight="1" x14ac:dyDescent="0.35">
      <c r="F5974" s="17"/>
    </row>
    <row r="5975" spans="6:6" customFormat="1" ht="20.5" customHeight="1" x14ac:dyDescent="0.35">
      <c r="F5975" s="17"/>
    </row>
    <row r="5976" spans="6:6" customFormat="1" ht="20.5" customHeight="1" x14ac:dyDescent="0.35">
      <c r="F5976" s="17"/>
    </row>
    <row r="5977" spans="6:6" customFormat="1" ht="20.5" customHeight="1" x14ac:dyDescent="0.35">
      <c r="F5977" s="17"/>
    </row>
    <row r="5978" spans="6:6" customFormat="1" ht="20.5" customHeight="1" x14ac:dyDescent="0.35">
      <c r="F5978" s="17"/>
    </row>
    <row r="5979" spans="6:6" customFormat="1" ht="20.5" customHeight="1" x14ac:dyDescent="0.35">
      <c r="F5979" s="17"/>
    </row>
    <row r="5980" spans="6:6" customFormat="1" ht="20.5" customHeight="1" x14ac:dyDescent="0.35">
      <c r="F5980" s="17"/>
    </row>
    <row r="5981" spans="6:6" customFormat="1" ht="20.5" customHeight="1" x14ac:dyDescent="0.35">
      <c r="F5981" s="17"/>
    </row>
    <row r="5982" spans="6:6" customFormat="1" ht="20.5" customHeight="1" x14ac:dyDescent="0.35">
      <c r="F5982" s="17"/>
    </row>
    <row r="5983" spans="6:6" customFormat="1" ht="20.5" customHeight="1" x14ac:dyDescent="0.35">
      <c r="F5983" s="17"/>
    </row>
    <row r="5984" spans="6:6" customFormat="1" ht="20.5" customHeight="1" x14ac:dyDescent="0.35">
      <c r="F5984" s="17"/>
    </row>
    <row r="5985" spans="6:6" customFormat="1" ht="20.5" customHeight="1" x14ac:dyDescent="0.35">
      <c r="F5985" s="17"/>
    </row>
    <row r="5986" spans="6:6" customFormat="1" ht="20.5" customHeight="1" x14ac:dyDescent="0.35">
      <c r="F5986" s="17"/>
    </row>
    <row r="5987" spans="6:6" customFormat="1" ht="20.5" customHeight="1" x14ac:dyDescent="0.35">
      <c r="F5987" s="17"/>
    </row>
    <row r="5988" spans="6:6" customFormat="1" ht="20.5" customHeight="1" x14ac:dyDescent="0.35">
      <c r="F5988" s="17"/>
    </row>
    <row r="5989" spans="6:6" customFormat="1" ht="20.5" customHeight="1" x14ac:dyDescent="0.35">
      <c r="F5989" s="17"/>
    </row>
    <row r="5990" spans="6:6" customFormat="1" ht="20.5" customHeight="1" x14ac:dyDescent="0.35">
      <c r="F5990" s="17"/>
    </row>
    <row r="5991" spans="6:6" customFormat="1" ht="20.5" customHeight="1" x14ac:dyDescent="0.35">
      <c r="F5991" s="17"/>
    </row>
    <row r="5992" spans="6:6" customFormat="1" ht="20.5" customHeight="1" x14ac:dyDescent="0.35">
      <c r="F5992" s="17"/>
    </row>
    <row r="5993" spans="6:6" customFormat="1" ht="20.5" customHeight="1" x14ac:dyDescent="0.35">
      <c r="F5993" s="17"/>
    </row>
    <row r="5994" spans="6:6" customFormat="1" ht="20.5" customHeight="1" x14ac:dyDescent="0.35">
      <c r="F5994" s="17"/>
    </row>
    <row r="5995" spans="6:6" customFormat="1" ht="20.5" customHeight="1" x14ac:dyDescent="0.35">
      <c r="F5995" s="17"/>
    </row>
    <row r="5996" spans="6:6" customFormat="1" ht="20.5" customHeight="1" x14ac:dyDescent="0.35">
      <c r="F5996" s="17"/>
    </row>
    <row r="5997" spans="6:6" customFormat="1" ht="20.5" customHeight="1" x14ac:dyDescent="0.35">
      <c r="F5997" s="17"/>
    </row>
    <row r="5998" spans="6:6" customFormat="1" ht="20.5" customHeight="1" x14ac:dyDescent="0.35">
      <c r="F5998" s="17"/>
    </row>
    <row r="5999" spans="6:6" customFormat="1" ht="20.5" customHeight="1" x14ac:dyDescent="0.35">
      <c r="F5999" s="17"/>
    </row>
    <row r="6000" spans="6:6" customFormat="1" ht="20.5" customHeight="1" x14ac:dyDescent="0.35">
      <c r="F6000" s="17"/>
    </row>
    <row r="6001" spans="6:6" customFormat="1" ht="20.5" customHeight="1" x14ac:dyDescent="0.35">
      <c r="F6001" s="17"/>
    </row>
    <row r="6002" spans="6:6" customFormat="1" ht="20.5" customHeight="1" x14ac:dyDescent="0.35">
      <c r="F6002" s="17"/>
    </row>
    <row r="6003" spans="6:6" customFormat="1" ht="20.5" customHeight="1" x14ac:dyDescent="0.35">
      <c r="F6003" s="17"/>
    </row>
    <row r="6004" spans="6:6" customFormat="1" ht="20.5" customHeight="1" x14ac:dyDescent="0.35">
      <c r="F6004" s="17"/>
    </row>
    <row r="6005" spans="6:6" customFormat="1" ht="20.5" customHeight="1" x14ac:dyDescent="0.35">
      <c r="F6005" s="17"/>
    </row>
    <row r="6006" spans="6:6" customFormat="1" ht="20.5" customHeight="1" x14ac:dyDescent="0.35">
      <c r="F6006" s="17"/>
    </row>
    <row r="6007" spans="6:6" customFormat="1" ht="20.5" customHeight="1" x14ac:dyDescent="0.35">
      <c r="F6007" s="17"/>
    </row>
    <row r="6008" spans="6:6" customFormat="1" ht="20.5" customHeight="1" x14ac:dyDescent="0.35">
      <c r="F6008" s="17"/>
    </row>
    <row r="6009" spans="6:6" customFormat="1" ht="20.5" customHeight="1" x14ac:dyDescent="0.35">
      <c r="F6009" s="17"/>
    </row>
    <row r="6010" spans="6:6" customFormat="1" ht="20.5" customHeight="1" x14ac:dyDescent="0.35">
      <c r="F6010" s="17"/>
    </row>
    <row r="6011" spans="6:6" customFormat="1" ht="20.5" customHeight="1" x14ac:dyDescent="0.35">
      <c r="F6011" s="17"/>
    </row>
    <row r="6012" spans="6:6" customFormat="1" ht="20.5" customHeight="1" x14ac:dyDescent="0.35">
      <c r="F6012" s="17"/>
    </row>
    <row r="6013" spans="6:6" customFormat="1" ht="20.5" customHeight="1" x14ac:dyDescent="0.35">
      <c r="F6013" s="17"/>
    </row>
    <row r="6014" spans="6:6" customFormat="1" ht="20.5" customHeight="1" x14ac:dyDescent="0.35">
      <c r="F6014" s="17"/>
    </row>
    <row r="6015" spans="6:6" customFormat="1" ht="20.5" customHeight="1" x14ac:dyDescent="0.35">
      <c r="F6015" s="17"/>
    </row>
    <row r="6016" spans="6:6" customFormat="1" ht="20.5" customHeight="1" x14ac:dyDescent="0.35">
      <c r="F6016" s="17"/>
    </row>
    <row r="6017" spans="6:6" customFormat="1" ht="20.5" customHeight="1" x14ac:dyDescent="0.35">
      <c r="F6017" s="17"/>
    </row>
    <row r="6018" spans="6:6" customFormat="1" ht="20.5" customHeight="1" x14ac:dyDescent="0.35">
      <c r="F6018" s="17"/>
    </row>
    <row r="6019" spans="6:6" customFormat="1" ht="20.5" customHeight="1" x14ac:dyDescent="0.35">
      <c r="F6019" s="17"/>
    </row>
    <row r="6020" spans="6:6" customFormat="1" ht="20.5" customHeight="1" x14ac:dyDescent="0.35">
      <c r="F6020" s="17"/>
    </row>
    <row r="6021" spans="6:6" customFormat="1" ht="20.5" customHeight="1" x14ac:dyDescent="0.35">
      <c r="F6021" s="17"/>
    </row>
    <row r="6022" spans="6:6" customFormat="1" ht="20.5" customHeight="1" x14ac:dyDescent="0.35">
      <c r="F6022" s="17"/>
    </row>
    <row r="6023" spans="6:6" customFormat="1" ht="20.5" customHeight="1" x14ac:dyDescent="0.35">
      <c r="F6023" s="17"/>
    </row>
    <row r="6024" spans="6:6" customFormat="1" ht="20.5" customHeight="1" x14ac:dyDescent="0.35">
      <c r="F6024" s="17"/>
    </row>
    <row r="6025" spans="6:6" customFormat="1" ht="20.5" customHeight="1" x14ac:dyDescent="0.35">
      <c r="F6025" s="17"/>
    </row>
    <row r="6026" spans="6:6" customFormat="1" ht="20.5" customHeight="1" x14ac:dyDescent="0.35">
      <c r="F6026" s="17"/>
    </row>
    <row r="6027" spans="6:6" customFormat="1" ht="20.5" customHeight="1" x14ac:dyDescent="0.35">
      <c r="F6027" s="17"/>
    </row>
    <row r="6028" spans="6:6" customFormat="1" ht="20.5" customHeight="1" x14ac:dyDescent="0.35">
      <c r="F6028" s="17"/>
    </row>
    <row r="6029" spans="6:6" customFormat="1" ht="20.5" customHeight="1" x14ac:dyDescent="0.35">
      <c r="F6029" s="17"/>
    </row>
    <row r="6030" spans="6:6" customFormat="1" ht="20.5" customHeight="1" x14ac:dyDescent="0.35">
      <c r="F6030" s="17"/>
    </row>
    <row r="6031" spans="6:6" customFormat="1" ht="20.5" customHeight="1" x14ac:dyDescent="0.35">
      <c r="F6031" s="17"/>
    </row>
    <row r="6032" spans="6:6" customFormat="1" ht="20.5" customHeight="1" x14ac:dyDescent="0.35">
      <c r="F6032" s="17"/>
    </row>
    <row r="6033" spans="6:6" customFormat="1" ht="20.5" customHeight="1" x14ac:dyDescent="0.35">
      <c r="F6033" s="17"/>
    </row>
    <row r="6034" spans="6:6" customFormat="1" ht="20.5" customHeight="1" x14ac:dyDescent="0.35">
      <c r="F6034" s="17"/>
    </row>
    <row r="6035" spans="6:6" customFormat="1" ht="20.5" customHeight="1" x14ac:dyDescent="0.35">
      <c r="F6035" s="17"/>
    </row>
    <row r="6036" spans="6:6" customFormat="1" ht="20.5" customHeight="1" x14ac:dyDescent="0.35">
      <c r="F6036" s="17"/>
    </row>
    <row r="6037" spans="6:6" customFormat="1" ht="20.5" customHeight="1" x14ac:dyDescent="0.35">
      <c r="F6037" s="17"/>
    </row>
    <row r="6038" spans="6:6" customFormat="1" ht="20.5" customHeight="1" x14ac:dyDescent="0.35">
      <c r="F6038" s="17"/>
    </row>
    <row r="6039" spans="6:6" customFormat="1" ht="20.5" customHeight="1" x14ac:dyDescent="0.35">
      <c r="F6039" s="17"/>
    </row>
    <row r="6040" spans="6:6" customFormat="1" ht="20.5" customHeight="1" x14ac:dyDescent="0.35">
      <c r="F6040" s="17"/>
    </row>
    <row r="6041" spans="6:6" customFormat="1" ht="20.5" customHeight="1" x14ac:dyDescent="0.35">
      <c r="F6041" s="17"/>
    </row>
    <row r="6042" spans="6:6" customFormat="1" ht="20.5" customHeight="1" x14ac:dyDescent="0.35">
      <c r="F6042" s="17"/>
    </row>
    <row r="6043" spans="6:6" customFormat="1" ht="20.5" customHeight="1" x14ac:dyDescent="0.35">
      <c r="F6043" s="17"/>
    </row>
    <row r="6044" spans="6:6" customFormat="1" ht="20.5" customHeight="1" x14ac:dyDescent="0.35">
      <c r="F6044" s="17"/>
    </row>
    <row r="6045" spans="6:6" customFormat="1" ht="20.5" customHeight="1" x14ac:dyDescent="0.35">
      <c r="F6045" s="17"/>
    </row>
    <row r="6046" spans="6:6" customFormat="1" ht="20.5" customHeight="1" x14ac:dyDescent="0.35">
      <c r="F6046" s="17"/>
    </row>
    <row r="6047" spans="6:6" customFormat="1" ht="20.5" customHeight="1" x14ac:dyDescent="0.35">
      <c r="F6047" s="17"/>
    </row>
    <row r="6048" spans="6:6" customFormat="1" ht="20.5" customHeight="1" x14ac:dyDescent="0.35">
      <c r="F6048" s="17"/>
    </row>
    <row r="6049" spans="6:6" customFormat="1" ht="20.5" customHeight="1" x14ac:dyDescent="0.35">
      <c r="F6049" s="17"/>
    </row>
    <row r="6050" spans="6:6" customFormat="1" ht="20.5" customHeight="1" x14ac:dyDescent="0.35">
      <c r="F6050" s="17"/>
    </row>
    <row r="6051" spans="6:6" customFormat="1" ht="20.5" customHeight="1" x14ac:dyDescent="0.35">
      <c r="F6051" s="17"/>
    </row>
    <row r="6052" spans="6:6" customFormat="1" ht="20.5" customHeight="1" x14ac:dyDescent="0.35">
      <c r="F6052" s="17"/>
    </row>
    <row r="6053" spans="6:6" customFormat="1" ht="20.5" customHeight="1" x14ac:dyDescent="0.35">
      <c r="F6053" s="17"/>
    </row>
    <row r="6054" spans="6:6" customFormat="1" ht="20.5" customHeight="1" x14ac:dyDescent="0.35">
      <c r="F6054" s="17"/>
    </row>
    <row r="6055" spans="6:6" customFormat="1" ht="20.5" customHeight="1" x14ac:dyDescent="0.35">
      <c r="F6055" s="17"/>
    </row>
    <row r="6056" spans="6:6" customFormat="1" ht="20.5" customHeight="1" x14ac:dyDescent="0.35">
      <c r="F6056" s="17"/>
    </row>
    <row r="6057" spans="6:6" customFormat="1" ht="20.5" customHeight="1" x14ac:dyDescent="0.35">
      <c r="F6057" s="17"/>
    </row>
    <row r="6058" spans="6:6" customFormat="1" ht="20.5" customHeight="1" x14ac:dyDescent="0.35">
      <c r="F6058" s="17"/>
    </row>
    <row r="6059" spans="6:6" customFormat="1" ht="20.5" customHeight="1" x14ac:dyDescent="0.35">
      <c r="F6059" s="17"/>
    </row>
    <row r="6060" spans="6:6" customFormat="1" ht="20.5" customHeight="1" x14ac:dyDescent="0.35">
      <c r="F6060" s="17"/>
    </row>
    <row r="6061" spans="6:6" customFormat="1" ht="20.5" customHeight="1" x14ac:dyDescent="0.35">
      <c r="F6061" s="17"/>
    </row>
    <row r="6062" spans="6:6" customFormat="1" ht="20.5" customHeight="1" x14ac:dyDescent="0.35">
      <c r="F6062" s="17"/>
    </row>
    <row r="6063" spans="6:6" customFormat="1" ht="20.5" customHeight="1" x14ac:dyDescent="0.35">
      <c r="F6063" s="17"/>
    </row>
    <row r="6064" spans="6:6" customFormat="1" ht="20.5" customHeight="1" x14ac:dyDescent="0.35">
      <c r="F6064" s="17"/>
    </row>
    <row r="6065" spans="6:6" customFormat="1" ht="20.5" customHeight="1" x14ac:dyDescent="0.35">
      <c r="F6065" s="17"/>
    </row>
    <row r="6066" spans="6:6" customFormat="1" ht="20.5" customHeight="1" x14ac:dyDescent="0.35">
      <c r="F6066" s="17"/>
    </row>
    <row r="6067" spans="6:6" customFormat="1" ht="20.5" customHeight="1" x14ac:dyDescent="0.35">
      <c r="F6067" s="17"/>
    </row>
    <row r="6068" spans="6:6" customFormat="1" ht="20.5" customHeight="1" x14ac:dyDescent="0.35">
      <c r="F6068" s="17"/>
    </row>
    <row r="6069" spans="6:6" customFormat="1" ht="20.5" customHeight="1" x14ac:dyDescent="0.35">
      <c r="F6069" s="17"/>
    </row>
    <row r="6070" spans="6:6" customFormat="1" ht="20.5" customHeight="1" x14ac:dyDescent="0.35">
      <c r="F6070" s="17"/>
    </row>
    <row r="6071" spans="6:6" customFormat="1" ht="20.5" customHeight="1" x14ac:dyDescent="0.35">
      <c r="F6071" s="17"/>
    </row>
    <row r="6072" spans="6:6" customFormat="1" ht="20.5" customHeight="1" x14ac:dyDescent="0.35">
      <c r="F6072" s="17"/>
    </row>
    <row r="6073" spans="6:6" customFormat="1" ht="20.5" customHeight="1" x14ac:dyDescent="0.35">
      <c r="F6073" s="17"/>
    </row>
    <row r="6074" spans="6:6" customFormat="1" ht="20.5" customHeight="1" x14ac:dyDescent="0.35">
      <c r="F6074" s="17"/>
    </row>
    <row r="6075" spans="6:6" customFormat="1" ht="20.5" customHeight="1" x14ac:dyDescent="0.35">
      <c r="F6075" s="17"/>
    </row>
    <row r="6076" spans="6:6" customFormat="1" ht="20.5" customHeight="1" x14ac:dyDescent="0.35">
      <c r="F6076" s="17"/>
    </row>
    <row r="6077" spans="6:6" customFormat="1" ht="20.5" customHeight="1" x14ac:dyDescent="0.35">
      <c r="F6077" s="17"/>
    </row>
    <row r="6078" spans="6:6" customFormat="1" ht="20.5" customHeight="1" x14ac:dyDescent="0.35">
      <c r="F6078" s="17"/>
    </row>
    <row r="6079" spans="6:6" customFormat="1" ht="20.5" customHeight="1" x14ac:dyDescent="0.35">
      <c r="F6079" s="17"/>
    </row>
    <row r="6080" spans="6:6" customFormat="1" ht="20.5" customHeight="1" x14ac:dyDescent="0.35">
      <c r="F6080" s="17"/>
    </row>
    <row r="6081" spans="6:6" customFormat="1" ht="20.5" customHeight="1" x14ac:dyDescent="0.35">
      <c r="F6081" s="17"/>
    </row>
    <row r="6082" spans="6:6" customFormat="1" ht="20.5" customHeight="1" x14ac:dyDescent="0.35">
      <c r="F6082" s="17"/>
    </row>
    <row r="6083" spans="6:6" customFormat="1" ht="20.5" customHeight="1" x14ac:dyDescent="0.35">
      <c r="F6083" s="17"/>
    </row>
    <row r="6084" spans="6:6" customFormat="1" ht="20.5" customHeight="1" x14ac:dyDescent="0.35">
      <c r="F6084" s="17"/>
    </row>
    <row r="6085" spans="6:6" customFormat="1" ht="20.5" customHeight="1" x14ac:dyDescent="0.35">
      <c r="F6085" s="17"/>
    </row>
    <row r="6086" spans="6:6" customFormat="1" ht="20.5" customHeight="1" x14ac:dyDescent="0.35">
      <c r="F6086" s="17"/>
    </row>
    <row r="6087" spans="6:6" customFormat="1" ht="20.5" customHeight="1" x14ac:dyDescent="0.35">
      <c r="F6087" s="17"/>
    </row>
    <row r="6088" spans="6:6" customFormat="1" ht="20.5" customHeight="1" x14ac:dyDescent="0.35">
      <c r="F6088" s="17"/>
    </row>
    <row r="6089" spans="6:6" customFormat="1" ht="20.5" customHeight="1" x14ac:dyDescent="0.35">
      <c r="F6089" s="17"/>
    </row>
    <row r="6090" spans="6:6" customFormat="1" ht="20.5" customHeight="1" x14ac:dyDescent="0.35">
      <c r="F6090" s="17"/>
    </row>
    <row r="6091" spans="6:6" customFormat="1" ht="20.5" customHeight="1" x14ac:dyDescent="0.35">
      <c r="F6091" s="17"/>
    </row>
    <row r="6092" spans="6:6" customFormat="1" ht="20.5" customHeight="1" x14ac:dyDescent="0.35">
      <c r="F6092" s="17"/>
    </row>
    <row r="6093" spans="6:6" customFormat="1" ht="20.5" customHeight="1" x14ac:dyDescent="0.35">
      <c r="F6093" s="17"/>
    </row>
    <row r="6094" spans="6:6" customFormat="1" ht="20.5" customHeight="1" x14ac:dyDescent="0.35">
      <c r="F6094" s="17"/>
    </row>
    <row r="6095" spans="6:6" customFormat="1" ht="20.5" customHeight="1" x14ac:dyDescent="0.35">
      <c r="F6095" s="17"/>
    </row>
    <row r="6096" spans="6:6" customFormat="1" ht="20.5" customHeight="1" x14ac:dyDescent="0.35">
      <c r="F6096" s="17"/>
    </row>
    <row r="6097" spans="6:6" customFormat="1" ht="20.5" customHeight="1" x14ac:dyDescent="0.35">
      <c r="F6097" s="17"/>
    </row>
    <row r="6098" spans="6:6" customFormat="1" ht="20.5" customHeight="1" x14ac:dyDescent="0.35">
      <c r="F6098" s="17"/>
    </row>
    <row r="6099" spans="6:6" customFormat="1" ht="20.5" customHeight="1" x14ac:dyDescent="0.35">
      <c r="F6099" s="17"/>
    </row>
    <row r="6100" spans="6:6" customFormat="1" ht="20.5" customHeight="1" x14ac:dyDescent="0.35">
      <c r="F6100" s="17"/>
    </row>
    <row r="6101" spans="6:6" customFormat="1" ht="20.5" customHeight="1" x14ac:dyDescent="0.35">
      <c r="F6101" s="17"/>
    </row>
    <row r="6102" spans="6:6" customFormat="1" ht="20.5" customHeight="1" x14ac:dyDescent="0.35">
      <c r="F6102" s="17"/>
    </row>
    <row r="6103" spans="6:6" customFormat="1" ht="20.5" customHeight="1" x14ac:dyDescent="0.35">
      <c r="F6103" s="17"/>
    </row>
    <row r="6104" spans="6:6" customFormat="1" ht="20.5" customHeight="1" x14ac:dyDescent="0.35">
      <c r="F6104" s="17"/>
    </row>
    <row r="6105" spans="6:6" customFormat="1" ht="20.5" customHeight="1" x14ac:dyDescent="0.35">
      <c r="F6105" s="17"/>
    </row>
    <row r="6106" spans="6:6" customFormat="1" ht="20.5" customHeight="1" x14ac:dyDescent="0.35">
      <c r="F6106" s="17"/>
    </row>
    <row r="6107" spans="6:6" customFormat="1" ht="20.5" customHeight="1" x14ac:dyDescent="0.35">
      <c r="F6107" s="17"/>
    </row>
    <row r="6108" spans="6:6" customFormat="1" ht="20.5" customHeight="1" x14ac:dyDescent="0.35">
      <c r="F6108" s="17"/>
    </row>
    <row r="6109" spans="6:6" customFormat="1" ht="20.5" customHeight="1" x14ac:dyDescent="0.35">
      <c r="F6109" s="17"/>
    </row>
    <row r="6110" spans="6:6" customFormat="1" ht="20.5" customHeight="1" x14ac:dyDescent="0.35">
      <c r="F6110" s="17"/>
    </row>
    <row r="6111" spans="6:6" customFormat="1" ht="20.5" customHeight="1" x14ac:dyDescent="0.35">
      <c r="F6111" s="17"/>
    </row>
    <row r="6112" spans="6:6" customFormat="1" ht="20.5" customHeight="1" x14ac:dyDescent="0.35">
      <c r="F6112" s="17"/>
    </row>
    <row r="6113" spans="6:6" customFormat="1" ht="20.5" customHeight="1" x14ac:dyDescent="0.35">
      <c r="F6113" s="17"/>
    </row>
    <row r="6114" spans="6:6" customFormat="1" ht="20.5" customHeight="1" x14ac:dyDescent="0.35">
      <c r="F6114" s="17"/>
    </row>
    <row r="6115" spans="6:6" customFormat="1" ht="20.5" customHeight="1" x14ac:dyDescent="0.35">
      <c r="F6115" s="17"/>
    </row>
    <row r="6116" spans="6:6" customFormat="1" ht="20.5" customHeight="1" x14ac:dyDescent="0.35">
      <c r="F6116" s="17"/>
    </row>
    <row r="6117" spans="6:6" customFormat="1" ht="20.5" customHeight="1" x14ac:dyDescent="0.35">
      <c r="F6117" s="17"/>
    </row>
    <row r="6118" spans="6:6" customFormat="1" ht="20.5" customHeight="1" x14ac:dyDescent="0.35">
      <c r="F6118" s="17"/>
    </row>
    <row r="6119" spans="6:6" customFormat="1" ht="20.5" customHeight="1" x14ac:dyDescent="0.35">
      <c r="F6119" s="17"/>
    </row>
    <row r="6120" spans="6:6" customFormat="1" ht="20.5" customHeight="1" x14ac:dyDescent="0.35">
      <c r="F6120" s="17"/>
    </row>
    <row r="6121" spans="6:6" customFormat="1" ht="20.5" customHeight="1" x14ac:dyDescent="0.35">
      <c r="F6121" s="17"/>
    </row>
    <row r="6122" spans="6:6" customFormat="1" ht="20.5" customHeight="1" x14ac:dyDescent="0.35">
      <c r="F6122" s="17"/>
    </row>
    <row r="6123" spans="6:6" customFormat="1" ht="20.5" customHeight="1" x14ac:dyDescent="0.35">
      <c r="F6123" s="17"/>
    </row>
    <row r="6124" spans="6:6" customFormat="1" ht="20.5" customHeight="1" x14ac:dyDescent="0.35">
      <c r="F6124" s="17"/>
    </row>
    <row r="6125" spans="6:6" customFormat="1" ht="20.5" customHeight="1" x14ac:dyDescent="0.35">
      <c r="F6125" s="17"/>
    </row>
    <row r="6126" spans="6:6" customFormat="1" ht="20.5" customHeight="1" x14ac:dyDescent="0.35">
      <c r="F6126" s="17"/>
    </row>
    <row r="6127" spans="6:6" customFormat="1" ht="20.5" customHeight="1" x14ac:dyDescent="0.35">
      <c r="F6127" s="17"/>
    </row>
    <row r="6128" spans="6:6" customFormat="1" ht="20.5" customHeight="1" x14ac:dyDescent="0.35">
      <c r="F6128" s="17"/>
    </row>
    <row r="6129" spans="6:6" customFormat="1" ht="20.5" customHeight="1" x14ac:dyDescent="0.35">
      <c r="F6129" s="17"/>
    </row>
    <row r="6130" spans="6:6" customFormat="1" ht="20.5" customHeight="1" x14ac:dyDescent="0.35">
      <c r="F6130" s="17"/>
    </row>
    <row r="6131" spans="6:6" customFormat="1" ht="20.5" customHeight="1" x14ac:dyDescent="0.35">
      <c r="F6131" s="17"/>
    </row>
    <row r="6132" spans="6:6" customFormat="1" ht="20.5" customHeight="1" x14ac:dyDescent="0.35">
      <c r="F6132" s="17"/>
    </row>
    <row r="6133" spans="6:6" customFormat="1" ht="20.5" customHeight="1" x14ac:dyDescent="0.35">
      <c r="F6133" s="17"/>
    </row>
    <row r="6134" spans="6:6" customFormat="1" ht="20.5" customHeight="1" x14ac:dyDescent="0.35">
      <c r="F6134" s="17"/>
    </row>
    <row r="6135" spans="6:6" customFormat="1" ht="20.5" customHeight="1" x14ac:dyDescent="0.35">
      <c r="F6135" s="17"/>
    </row>
    <row r="6136" spans="6:6" customFormat="1" ht="20.5" customHeight="1" x14ac:dyDescent="0.35">
      <c r="F6136" s="17"/>
    </row>
    <row r="6137" spans="6:6" customFormat="1" ht="20.5" customHeight="1" x14ac:dyDescent="0.35">
      <c r="F6137" s="17"/>
    </row>
    <row r="6138" spans="6:6" customFormat="1" ht="20.5" customHeight="1" x14ac:dyDescent="0.35">
      <c r="F6138" s="17"/>
    </row>
    <row r="6139" spans="6:6" customFormat="1" ht="20.5" customHeight="1" x14ac:dyDescent="0.35">
      <c r="F6139" s="17"/>
    </row>
    <row r="6140" spans="6:6" customFormat="1" ht="20.5" customHeight="1" x14ac:dyDescent="0.35">
      <c r="F6140" s="17"/>
    </row>
    <row r="6141" spans="6:6" customFormat="1" ht="20.5" customHeight="1" x14ac:dyDescent="0.35">
      <c r="F6141" s="17"/>
    </row>
    <row r="6142" spans="6:6" customFormat="1" ht="20.5" customHeight="1" x14ac:dyDescent="0.35">
      <c r="F6142" s="17"/>
    </row>
    <row r="6143" spans="6:6" customFormat="1" ht="20.5" customHeight="1" x14ac:dyDescent="0.35">
      <c r="F6143" s="17"/>
    </row>
    <row r="6144" spans="6:6" customFormat="1" ht="20.5" customHeight="1" x14ac:dyDescent="0.35">
      <c r="F6144" s="17"/>
    </row>
    <row r="6145" spans="6:6" customFormat="1" ht="20.5" customHeight="1" x14ac:dyDescent="0.35">
      <c r="F6145" s="17"/>
    </row>
    <row r="6146" spans="6:6" customFormat="1" ht="20.5" customHeight="1" x14ac:dyDescent="0.35">
      <c r="F6146" s="17"/>
    </row>
    <row r="6147" spans="6:6" customFormat="1" ht="20.5" customHeight="1" x14ac:dyDescent="0.35">
      <c r="F6147" s="17"/>
    </row>
    <row r="6148" spans="6:6" customFormat="1" ht="20.5" customHeight="1" x14ac:dyDescent="0.35">
      <c r="F6148" s="17"/>
    </row>
    <row r="6149" spans="6:6" customFormat="1" ht="20.5" customHeight="1" x14ac:dyDescent="0.35">
      <c r="F6149" s="17"/>
    </row>
    <row r="6150" spans="6:6" customFormat="1" ht="20.5" customHeight="1" x14ac:dyDescent="0.35">
      <c r="F6150" s="17"/>
    </row>
    <row r="6151" spans="6:6" customFormat="1" ht="20.5" customHeight="1" x14ac:dyDescent="0.35">
      <c r="F6151" s="17"/>
    </row>
    <row r="6152" spans="6:6" customFormat="1" ht="20.5" customHeight="1" x14ac:dyDescent="0.35">
      <c r="F6152" s="17"/>
    </row>
    <row r="6153" spans="6:6" customFormat="1" ht="20.5" customHeight="1" x14ac:dyDescent="0.35">
      <c r="F6153" s="17"/>
    </row>
    <row r="6154" spans="6:6" customFormat="1" ht="20.5" customHeight="1" x14ac:dyDescent="0.35">
      <c r="F6154" s="17"/>
    </row>
    <row r="6155" spans="6:6" customFormat="1" ht="20.5" customHeight="1" x14ac:dyDescent="0.35">
      <c r="F6155" s="17"/>
    </row>
    <row r="6156" spans="6:6" customFormat="1" ht="20.5" customHeight="1" x14ac:dyDescent="0.35">
      <c r="F6156" s="17"/>
    </row>
    <row r="6157" spans="6:6" customFormat="1" ht="20.5" customHeight="1" x14ac:dyDescent="0.35">
      <c r="F6157" s="17"/>
    </row>
    <row r="6158" spans="6:6" customFormat="1" ht="20.5" customHeight="1" x14ac:dyDescent="0.35">
      <c r="F6158" s="17"/>
    </row>
    <row r="6159" spans="6:6" customFormat="1" ht="20.5" customHeight="1" x14ac:dyDescent="0.35">
      <c r="F6159" s="17"/>
    </row>
    <row r="6160" spans="6:6" customFormat="1" ht="20.5" customHeight="1" x14ac:dyDescent="0.35">
      <c r="F6160" s="17"/>
    </row>
    <row r="6161" spans="6:6" customFormat="1" ht="20.5" customHeight="1" x14ac:dyDescent="0.35">
      <c r="F6161" s="17"/>
    </row>
    <row r="6162" spans="6:6" customFormat="1" ht="20.5" customHeight="1" x14ac:dyDescent="0.35">
      <c r="F6162" s="17"/>
    </row>
    <row r="6163" spans="6:6" customFormat="1" ht="20.5" customHeight="1" x14ac:dyDescent="0.35">
      <c r="F6163" s="17"/>
    </row>
    <row r="6164" spans="6:6" customFormat="1" ht="20.5" customHeight="1" x14ac:dyDescent="0.35">
      <c r="F6164" s="17"/>
    </row>
    <row r="6165" spans="6:6" customFormat="1" ht="20.5" customHeight="1" x14ac:dyDescent="0.35">
      <c r="F6165" s="17"/>
    </row>
    <row r="6166" spans="6:6" customFormat="1" ht="20.5" customHeight="1" x14ac:dyDescent="0.35">
      <c r="F6166" s="17"/>
    </row>
    <row r="6167" spans="6:6" customFormat="1" ht="20.5" customHeight="1" x14ac:dyDescent="0.35">
      <c r="F6167" s="17"/>
    </row>
    <row r="6168" spans="6:6" customFormat="1" ht="20.5" customHeight="1" x14ac:dyDescent="0.35">
      <c r="F6168" s="17"/>
    </row>
    <row r="6169" spans="6:6" customFormat="1" ht="20.5" customHeight="1" x14ac:dyDescent="0.35">
      <c r="F6169" s="17"/>
    </row>
    <row r="6170" spans="6:6" customFormat="1" ht="20.5" customHeight="1" x14ac:dyDescent="0.35">
      <c r="F6170" s="17"/>
    </row>
    <row r="6171" spans="6:6" customFormat="1" ht="20.5" customHeight="1" x14ac:dyDescent="0.35">
      <c r="F6171" s="17"/>
    </row>
    <row r="6172" spans="6:6" customFormat="1" ht="20.5" customHeight="1" x14ac:dyDescent="0.35">
      <c r="F6172" s="17"/>
    </row>
    <row r="6173" spans="6:6" customFormat="1" ht="20.5" customHeight="1" x14ac:dyDescent="0.35">
      <c r="F6173" s="17"/>
    </row>
    <row r="6174" spans="6:6" customFormat="1" ht="20.5" customHeight="1" x14ac:dyDescent="0.35">
      <c r="F6174" s="17"/>
    </row>
    <row r="6175" spans="6:6" customFormat="1" ht="20.5" customHeight="1" x14ac:dyDescent="0.35">
      <c r="F6175" s="17"/>
    </row>
    <row r="6176" spans="6:6" customFormat="1" ht="20.5" customHeight="1" x14ac:dyDescent="0.35">
      <c r="F6176" s="17"/>
    </row>
    <row r="6177" spans="6:6" customFormat="1" ht="20.5" customHeight="1" x14ac:dyDescent="0.35">
      <c r="F6177" s="17"/>
    </row>
    <row r="6178" spans="6:6" customFormat="1" ht="20.5" customHeight="1" x14ac:dyDescent="0.35">
      <c r="F6178" s="17"/>
    </row>
    <row r="6179" spans="6:6" customFormat="1" ht="20.5" customHeight="1" x14ac:dyDescent="0.35">
      <c r="F6179" s="17"/>
    </row>
    <row r="6180" spans="6:6" customFormat="1" ht="20.5" customHeight="1" x14ac:dyDescent="0.35">
      <c r="F6180" s="17"/>
    </row>
    <row r="6181" spans="6:6" customFormat="1" ht="20.5" customHeight="1" x14ac:dyDescent="0.35">
      <c r="F6181" s="17"/>
    </row>
    <row r="6182" spans="6:6" customFormat="1" ht="20.5" customHeight="1" x14ac:dyDescent="0.35">
      <c r="F6182" s="17"/>
    </row>
    <row r="6183" spans="6:6" customFormat="1" ht="20.5" customHeight="1" x14ac:dyDescent="0.35">
      <c r="F6183" s="17"/>
    </row>
    <row r="6184" spans="6:6" customFormat="1" ht="20.5" customHeight="1" x14ac:dyDescent="0.35">
      <c r="F6184" s="17"/>
    </row>
    <row r="6185" spans="6:6" customFormat="1" ht="20.5" customHeight="1" x14ac:dyDescent="0.35">
      <c r="F6185" s="17"/>
    </row>
    <row r="6186" spans="6:6" customFormat="1" ht="20.5" customHeight="1" x14ac:dyDescent="0.35">
      <c r="F6186" s="17"/>
    </row>
    <row r="6187" spans="6:6" customFormat="1" ht="20.5" customHeight="1" x14ac:dyDescent="0.35">
      <c r="F6187" s="17"/>
    </row>
    <row r="6188" spans="6:6" customFormat="1" ht="20.5" customHeight="1" x14ac:dyDescent="0.35">
      <c r="F6188" s="17"/>
    </row>
    <row r="6189" spans="6:6" customFormat="1" ht="20.5" customHeight="1" x14ac:dyDescent="0.35">
      <c r="F6189" s="17"/>
    </row>
    <row r="6190" spans="6:6" customFormat="1" ht="20.5" customHeight="1" x14ac:dyDescent="0.35">
      <c r="F6190" s="17"/>
    </row>
    <row r="6191" spans="6:6" customFormat="1" ht="20.5" customHeight="1" x14ac:dyDescent="0.35">
      <c r="F6191" s="17"/>
    </row>
    <row r="6192" spans="6:6" customFormat="1" ht="20.5" customHeight="1" x14ac:dyDescent="0.35">
      <c r="F6192" s="17"/>
    </row>
    <row r="6193" spans="6:6" customFormat="1" ht="20.5" customHeight="1" x14ac:dyDescent="0.35">
      <c r="F6193" s="17"/>
    </row>
    <row r="6194" spans="6:6" customFormat="1" ht="20.5" customHeight="1" x14ac:dyDescent="0.35">
      <c r="F6194" s="17"/>
    </row>
    <row r="6195" spans="6:6" customFormat="1" ht="20.5" customHeight="1" x14ac:dyDescent="0.35">
      <c r="F6195" s="17"/>
    </row>
    <row r="6196" spans="6:6" customFormat="1" ht="20.5" customHeight="1" x14ac:dyDescent="0.35">
      <c r="F6196" s="17"/>
    </row>
    <row r="6197" spans="6:6" customFormat="1" ht="20.5" customHeight="1" x14ac:dyDescent="0.35">
      <c r="F6197" s="17"/>
    </row>
    <row r="6198" spans="6:6" customFormat="1" ht="20.5" customHeight="1" x14ac:dyDescent="0.35">
      <c r="F6198" s="17"/>
    </row>
    <row r="6199" spans="6:6" customFormat="1" ht="20.5" customHeight="1" x14ac:dyDescent="0.35">
      <c r="F6199" s="17"/>
    </row>
    <row r="6200" spans="6:6" customFormat="1" ht="20.5" customHeight="1" x14ac:dyDescent="0.35">
      <c r="F6200" s="17"/>
    </row>
    <row r="6201" spans="6:6" customFormat="1" ht="20.5" customHeight="1" x14ac:dyDescent="0.35">
      <c r="F6201" s="17"/>
    </row>
    <row r="6202" spans="6:6" customFormat="1" ht="20.5" customHeight="1" x14ac:dyDescent="0.35">
      <c r="F6202" s="17"/>
    </row>
    <row r="6203" spans="6:6" customFormat="1" ht="20.5" customHeight="1" x14ac:dyDescent="0.35">
      <c r="F6203" s="17"/>
    </row>
    <row r="6204" spans="6:6" customFormat="1" ht="20.5" customHeight="1" x14ac:dyDescent="0.35">
      <c r="F6204" s="17"/>
    </row>
    <row r="6205" spans="6:6" customFormat="1" ht="20.5" customHeight="1" x14ac:dyDescent="0.35">
      <c r="F6205" s="17"/>
    </row>
    <row r="6206" spans="6:6" customFormat="1" ht="20.5" customHeight="1" x14ac:dyDescent="0.35">
      <c r="F6206" s="17"/>
    </row>
    <row r="6207" spans="6:6" customFormat="1" ht="20.5" customHeight="1" x14ac:dyDescent="0.35">
      <c r="F6207" s="17"/>
    </row>
    <row r="6208" spans="6:6" customFormat="1" ht="20.5" customHeight="1" x14ac:dyDescent="0.35">
      <c r="F6208" s="17"/>
    </row>
    <row r="6209" spans="6:6" customFormat="1" ht="20.5" customHeight="1" x14ac:dyDescent="0.35">
      <c r="F6209" s="17"/>
    </row>
    <row r="6210" spans="6:6" customFormat="1" ht="20.5" customHeight="1" x14ac:dyDescent="0.35">
      <c r="F6210" s="17"/>
    </row>
    <row r="6211" spans="6:6" customFormat="1" ht="20.5" customHeight="1" x14ac:dyDescent="0.35">
      <c r="F6211" s="17"/>
    </row>
    <row r="6212" spans="6:6" customFormat="1" ht="20.5" customHeight="1" x14ac:dyDescent="0.35">
      <c r="F6212" s="17"/>
    </row>
    <row r="6213" spans="6:6" customFormat="1" ht="20.5" customHeight="1" x14ac:dyDescent="0.35">
      <c r="F6213" s="17"/>
    </row>
    <row r="6214" spans="6:6" customFormat="1" ht="20.5" customHeight="1" x14ac:dyDescent="0.35">
      <c r="F6214" s="17"/>
    </row>
    <row r="6215" spans="6:6" customFormat="1" ht="20.5" customHeight="1" x14ac:dyDescent="0.35">
      <c r="F6215" s="17"/>
    </row>
    <row r="6216" spans="6:6" customFormat="1" ht="20.5" customHeight="1" x14ac:dyDescent="0.35">
      <c r="F6216" s="17"/>
    </row>
    <row r="6217" spans="6:6" customFormat="1" ht="20.5" customHeight="1" x14ac:dyDescent="0.35">
      <c r="F6217" s="17"/>
    </row>
    <row r="6218" spans="6:6" customFormat="1" ht="20.5" customHeight="1" x14ac:dyDescent="0.35">
      <c r="F6218" s="17"/>
    </row>
    <row r="6219" spans="6:6" customFormat="1" ht="20.5" customHeight="1" x14ac:dyDescent="0.35">
      <c r="F6219" s="17"/>
    </row>
    <row r="6220" spans="6:6" customFormat="1" ht="20.5" customHeight="1" x14ac:dyDescent="0.35">
      <c r="F6220" s="17"/>
    </row>
    <row r="6221" spans="6:6" customFormat="1" ht="20.5" customHeight="1" x14ac:dyDescent="0.35">
      <c r="F6221" s="17"/>
    </row>
    <row r="6222" spans="6:6" customFormat="1" ht="20.5" customHeight="1" x14ac:dyDescent="0.35">
      <c r="F6222" s="17"/>
    </row>
    <row r="6223" spans="6:6" customFormat="1" ht="20.5" customHeight="1" x14ac:dyDescent="0.35">
      <c r="F6223" s="17"/>
    </row>
    <row r="6224" spans="6:6" customFormat="1" ht="20.5" customHeight="1" x14ac:dyDescent="0.35">
      <c r="F6224" s="17"/>
    </row>
    <row r="6225" spans="6:6" customFormat="1" ht="20.5" customHeight="1" x14ac:dyDescent="0.35">
      <c r="F6225" s="17"/>
    </row>
    <row r="6226" spans="6:6" customFormat="1" ht="20.5" customHeight="1" x14ac:dyDescent="0.35">
      <c r="F6226" s="17"/>
    </row>
    <row r="6227" spans="6:6" customFormat="1" ht="20.5" customHeight="1" x14ac:dyDescent="0.35">
      <c r="F6227" s="17"/>
    </row>
    <row r="6228" spans="6:6" customFormat="1" ht="20.5" customHeight="1" x14ac:dyDescent="0.35">
      <c r="F6228" s="17"/>
    </row>
    <row r="6229" spans="6:6" customFormat="1" ht="20.5" customHeight="1" x14ac:dyDescent="0.35">
      <c r="F6229" s="17"/>
    </row>
    <row r="6230" spans="6:6" customFormat="1" ht="20.5" customHeight="1" x14ac:dyDescent="0.35">
      <c r="F6230" s="17"/>
    </row>
    <row r="6231" spans="6:6" customFormat="1" ht="20.5" customHeight="1" x14ac:dyDescent="0.35">
      <c r="F6231" s="17"/>
    </row>
    <row r="6232" spans="6:6" customFormat="1" ht="20.5" customHeight="1" x14ac:dyDescent="0.35">
      <c r="F6232" s="17"/>
    </row>
    <row r="6233" spans="6:6" customFormat="1" ht="20.5" customHeight="1" x14ac:dyDescent="0.35">
      <c r="F6233" s="17"/>
    </row>
    <row r="6234" spans="6:6" customFormat="1" ht="20.5" customHeight="1" x14ac:dyDescent="0.35">
      <c r="F6234" s="17"/>
    </row>
    <row r="6235" spans="6:6" customFormat="1" ht="20.5" customHeight="1" x14ac:dyDescent="0.35">
      <c r="F6235" s="17"/>
    </row>
    <row r="6236" spans="6:6" customFormat="1" ht="20.5" customHeight="1" x14ac:dyDescent="0.35">
      <c r="F6236" s="17"/>
    </row>
    <row r="6237" spans="6:6" customFormat="1" ht="20.5" customHeight="1" x14ac:dyDescent="0.35">
      <c r="F6237" s="17"/>
    </row>
    <row r="6238" spans="6:6" customFormat="1" ht="20.5" customHeight="1" x14ac:dyDescent="0.35">
      <c r="F6238" s="17"/>
    </row>
    <row r="6239" spans="6:6" customFormat="1" ht="20.5" customHeight="1" x14ac:dyDescent="0.35">
      <c r="F6239" s="17"/>
    </row>
    <row r="6240" spans="6:6" customFormat="1" ht="20.5" customHeight="1" x14ac:dyDescent="0.35">
      <c r="F6240" s="17"/>
    </row>
    <row r="6241" spans="6:6" customFormat="1" ht="20.5" customHeight="1" x14ac:dyDescent="0.35">
      <c r="F6241" s="17"/>
    </row>
    <row r="6242" spans="6:6" customFormat="1" ht="20.5" customHeight="1" x14ac:dyDescent="0.35">
      <c r="F6242" s="17"/>
    </row>
    <row r="6243" spans="6:6" customFormat="1" ht="20.5" customHeight="1" x14ac:dyDescent="0.35">
      <c r="F6243" s="17"/>
    </row>
    <row r="6244" spans="6:6" customFormat="1" ht="20.5" customHeight="1" x14ac:dyDescent="0.35">
      <c r="F6244" s="17"/>
    </row>
    <row r="6245" spans="6:6" customFormat="1" ht="20.5" customHeight="1" x14ac:dyDescent="0.35">
      <c r="F6245" s="17"/>
    </row>
    <row r="6246" spans="6:6" customFormat="1" ht="20.5" customHeight="1" x14ac:dyDescent="0.35">
      <c r="F6246" s="17"/>
    </row>
    <row r="6247" spans="6:6" customFormat="1" ht="20.5" customHeight="1" x14ac:dyDescent="0.35">
      <c r="F6247" s="17"/>
    </row>
    <row r="6248" spans="6:6" customFormat="1" ht="20.5" customHeight="1" x14ac:dyDescent="0.35">
      <c r="F6248" s="17"/>
    </row>
    <row r="6249" spans="6:6" customFormat="1" ht="20.5" customHeight="1" x14ac:dyDescent="0.35">
      <c r="F6249" s="17"/>
    </row>
    <row r="6250" spans="6:6" customFormat="1" ht="20.5" customHeight="1" x14ac:dyDescent="0.35">
      <c r="F6250" s="17"/>
    </row>
    <row r="6251" spans="6:6" customFormat="1" ht="20.5" customHeight="1" x14ac:dyDescent="0.35">
      <c r="F6251" s="17"/>
    </row>
    <row r="6252" spans="6:6" customFormat="1" ht="20.5" customHeight="1" x14ac:dyDescent="0.35">
      <c r="F6252" s="17"/>
    </row>
    <row r="6253" spans="6:6" customFormat="1" ht="20.5" customHeight="1" x14ac:dyDescent="0.35">
      <c r="F6253" s="17"/>
    </row>
    <row r="6254" spans="6:6" customFormat="1" ht="20.5" customHeight="1" x14ac:dyDescent="0.35">
      <c r="F6254" s="17"/>
    </row>
    <row r="6255" spans="6:6" customFormat="1" ht="20.5" customHeight="1" x14ac:dyDescent="0.35">
      <c r="F6255" s="17"/>
    </row>
    <row r="6256" spans="6:6" customFormat="1" ht="20.5" customHeight="1" x14ac:dyDescent="0.35">
      <c r="F6256" s="17"/>
    </row>
    <row r="6257" spans="6:6" customFormat="1" ht="20.5" customHeight="1" x14ac:dyDescent="0.35">
      <c r="F6257" s="17"/>
    </row>
    <row r="6258" spans="6:6" customFormat="1" ht="20.5" customHeight="1" x14ac:dyDescent="0.35">
      <c r="F6258" s="17"/>
    </row>
    <row r="6259" spans="6:6" customFormat="1" ht="20.5" customHeight="1" x14ac:dyDescent="0.35">
      <c r="F6259" s="17"/>
    </row>
    <row r="6260" spans="6:6" customFormat="1" ht="20.5" customHeight="1" x14ac:dyDescent="0.35">
      <c r="F6260" s="17"/>
    </row>
    <row r="6261" spans="6:6" customFormat="1" ht="20.5" customHeight="1" x14ac:dyDescent="0.35">
      <c r="F6261" s="17"/>
    </row>
    <row r="6262" spans="6:6" customFormat="1" ht="20.5" customHeight="1" x14ac:dyDescent="0.35">
      <c r="F6262" s="17"/>
    </row>
    <row r="6263" spans="6:6" customFormat="1" ht="20.5" customHeight="1" x14ac:dyDescent="0.35">
      <c r="F6263" s="17"/>
    </row>
    <row r="6264" spans="6:6" customFormat="1" ht="20.5" customHeight="1" x14ac:dyDescent="0.35">
      <c r="F6264" s="17"/>
    </row>
    <row r="6265" spans="6:6" customFormat="1" ht="20.5" customHeight="1" x14ac:dyDescent="0.35">
      <c r="F6265" s="17"/>
    </row>
    <row r="6266" spans="6:6" customFormat="1" ht="20.5" customHeight="1" x14ac:dyDescent="0.35">
      <c r="F6266" s="17"/>
    </row>
    <row r="6267" spans="6:6" customFormat="1" ht="20.5" customHeight="1" x14ac:dyDescent="0.35">
      <c r="F6267" s="17"/>
    </row>
    <row r="6268" spans="6:6" customFormat="1" ht="20.5" customHeight="1" x14ac:dyDescent="0.35">
      <c r="F6268" s="17"/>
    </row>
    <row r="6269" spans="6:6" customFormat="1" ht="20.5" customHeight="1" x14ac:dyDescent="0.35">
      <c r="F6269" s="17"/>
    </row>
    <row r="6270" spans="6:6" customFormat="1" ht="20.5" customHeight="1" x14ac:dyDescent="0.35">
      <c r="F6270" s="17"/>
    </row>
    <row r="6271" spans="6:6" customFormat="1" ht="20.5" customHeight="1" x14ac:dyDescent="0.35">
      <c r="F6271" s="17"/>
    </row>
    <row r="6272" spans="6:6" customFormat="1" ht="20.5" customHeight="1" x14ac:dyDescent="0.35">
      <c r="F6272" s="17"/>
    </row>
    <row r="6273" spans="6:6" customFormat="1" ht="20.5" customHeight="1" x14ac:dyDescent="0.35">
      <c r="F6273" s="17"/>
    </row>
    <row r="6274" spans="6:6" customFormat="1" ht="20.5" customHeight="1" x14ac:dyDescent="0.35">
      <c r="F6274" s="17"/>
    </row>
    <row r="6275" spans="6:6" customFormat="1" ht="20.5" customHeight="1" x14ac:dyDescent="0.35">
      <c r="F6275" s="17"/>
    </row>
    <row r="6276" spans="6:6" customFormat="1" ht="20.5" customHeight="1" x14ac:dyDescent="0.35">
      <c r="F6276" s="17"/>
    </row>
    <row r="6277" spans="6:6" customFormat="1" ht="20.5" customHeight="1" x14ac:dyDescent="0.35">
      <c r="F6277" s="17"/>
    </row>
    <row r="6278" spans="6:6" customFormat="1" ht="20.5" customHeight="1" x14ac:dyDescent="0.35">
      <c r="F6278" s="17"/>
    </row>
    <row r="6279" spans="6:6" customFormat="1" ht="20.5" customHeight="1" x14ac:dyDescent="0.35">
      <c r="F6279" s="17"/>
    </row>
    <row r="6280" spans="6:6" customFormat="1" ht="20.5" customHeight="1" x14ac:dyDescent="0.35">
      <c r="F6280" s="17"/>
    </row>
    <row r="6281" spans="6:6" customFormat="1" ht="20.5" customHeight="1" x14ac:dyDescent="0.35">
      <c r="F6281" s="17"/>
    </row>
    <row r="6282" spans="6:6" customFormat="1" ht="20.5" customHeight="1" x14ac:dyDescent="0.35">
      <c r="F6282" s="17"/>
    </row>
    <row r="6283" spans="6:6" customFormat="1" ht="20.5" customHeight="1" x14ac:dyDescent="0.35">
      <c r="F6283" s="17"/>
    </row>
    <row r="6284" spans="6:6" customFormat="1" ht="20.5" customHeight="1" x14ac:dyDescent="0.35">
      <c r="F6284" s="17"/>
    </row>
    <row r="6285" spans="6:6" customFormat="1" ht="20.5" customHeight="1" x14ac:dyDescent="0.35">
      <c r="F6285" s="17"/>
    </row>
    <row r="6286" spans="6:6" customFormat="1" ht="20.5" customHeight="1" x14ac:dyDescent="0.35">
      <c r="F6286" s="17"/>
    </row>
    <row r="6287" spans="6:6" customFormat="1" ht="20.5" customHeight="1" x14ac:dyDescent="0.35">
      <c r="F6287" s="17"/>
    </row>
    <row r="6288" spans="6:6" customFormat="1" ht="20.5" customHeight="1" x14ac:dyDescent="0.35">
      <c r="F6288" s="17"/>
    </row>
    <row r="6289" spans="6:6" customFormat="1" ht="20.5" customHeight="1" x14ac:dyDescent="0.35">
      <c r="F6289" s="17"/>
    </row>
    <row r="6290" spans="6:6" customFormat="1" ht="20.5" customHeight="1" x14ac:dyDescent="0.35">
      <c r="F6290" s="17"/>
    </row>
    <row r="6291" spans="6:6" customFormat="1" ht="20.5" customHeight="1" x14ac:dyDescent="0.35">
      <c r="F6291" s="17"/>
    </row>
    <row r="6292" spans="6:6" customFormat="1" ht="20.5" customHeight="1" x14ac:dyDescent="0.35">
      <c r="F6292" s="17"/>
    </row>
    <row r="6293" spans="6:6" customFormat="1" ht="20.5" customHeight="1" x14ac:dyDescent="0.35">
      <c r="F6293" s="17"/>
    </row>
    <row r="6294" spans="6:6" customFormat="1" ht="20.5" customHeight="1" x14ac:dyDescent="0.35">
      <c r="F6294" s="17"/>
    </row>
    <row r="6295" spans="6:6" customFormat="1" ht="20.5" customHeight="1" x14ac:dyDescent="0.35">
      <c r="F6295" s="17"/>
    </row>
    <row r="6296" spans="6:6" customFormat="1" ht="20.5" customHeight="1" x14ac:dyDescent="0.35">
      <c r="F6296" s="17"/>
    </row>
    <row r="6297" spans="6:6" customFormat="1" ht="20.5" customHeight="1" x14ac:dyDescent="0.35">
      <c r="F6297" s="17"/>
    </row>
    <row r="6298" spans="6:6" customFormat="1" ht="20.5" customHeight="1" x14ac:dyDescent="0.35">
      <c r="F6298" s="17"/>
    </row>
    <row r="6299" spans="6:6" customFormat="1" ht="20.5" customHeight="1" x14ac:dyDescent="0.35">
      <c r="F6299" s="17"/>
    </row>
    <row r="6300" spans="6:6" customFormat="1" ht="20.5" customHeight="1" x14ac:dyDescent="0.35">
      <c r="F6300" s="17"/>
    </row>
    <row r="6301" spans="6:6" customFormat="1" ht="20.5" customHeight="1" x14ac:dyDescent="0.35">
      <c r="F6301" s="17"/>
    </row>
    <row r="6302" spans="6:6" customFormat="1" ht="20.5" customHeight="1" x14ac:dyDescent="0.35">
      <c r="F6302" s="17"/>
    </row>
    <row r="6303" spans="6:6" customFormat="1" ht="20.5" customHeight="1" x14ac:dyDescent="0.35">
      <c r="F6303" s="17"/>
    </row>
    <row r="6304" spans="6:6" customFormat="1" ht="20.5" customHeight="1" x14ac:dyDescent="0.35">
      <c r="F6304" s="17"/>
    </row>
    <row r="6305" spans="6:6" customFormat="1" ht="20.5" customHeight="1" x14ac:dyDescent="0.35">
      <c r="F6305" s="17"/>
    </row>
    <row r="6306" spans="6:6" customFormat="1" ht="20.5" customHeight="1" x14ac:dyDescent="0.35">
      <c r="F6306" s="17"/>
    </row>
    <row r="6307" spans="6:6" customFormat="1" ht="20.5" customHeight="1" x14ac:dyDescent="0.35">
      <c r="F6307" s="17"/>
    </row>
    <row r="6308" spans="6:6" customFormat="1" ht="20.5" customHeight="1" x14ac:dyDescent="0.35">
      <c r="F6308" s="17"/>
    </row>
    <row r="6309" spans="6:6" customFormat="1" ht="20.5" customHeight="1" x14ac:dyDescent="0.35">
      <c r="F6309" s="17"/>
    </row>
    <row r="6310" spans="6:6" customFormat="1" ht="20.5" customHeight="1" x14ac:dyDescent="0.35">
      <c r="F6310" s="17"/>
    </row>
    <row r="6311" spans="6:6" customFormat="1" ht="20.5" customHeight="1" x14ac:dyDescent="0.35">
      <c r="F6311" s="17"/>
    </row>
    <row r="6312" spans="6:6" customFormat="1" ht="20.5" customHeight="1" x14ac:dyDescent="0.35">
      <c r="F6312" s="17"/>
    </row>
    <row r="6313" spans="6:6" customFormat="1" ht="20.5" customHeight="1" x14ac:dyDescent="0.35">
      <c r="F6313" s="17"/>
    </row>
    <row r="6314" spans="6:6" customFormat="1" ht="20.5" customHeight="1" x14ac:dyDescent="0.35">
      <c r="F6314" s="17"/>
    </row>
    <row r="6315" spans="6:6" customFormat="1" ht="20.5" customHeight="1" x14ac:dyDescent="0.35">
      <c r="F6315" s="17"/>
    </row>
    <row r="6316" spans="6:6" customFormat="1" ht="20.5" customHeight="1" x14ac:dyDescent="0.35">
      <c r="F6316" s="17"/>
    </row>
    <row r="6317" spans="6:6" customFormat="1" ht="20.5" customHeight="1" x14ac:dyDescent="0.35">
      <c r="F6317" s="17"/>
    </row>
    <row r="6318" spans="6:6" customFormat="1" ht="20.5" customHeight="1" x14ac:dyDescent="0.35">
      <c r="F6318" s="17"/>
    </row>
    <row r="6319" spans="6:6" customFormat="1" ht="20.5" customHeight="1" x14ac:dyDescent="0.35">
      <c r="F6319" s="17"/>
    </row>
    <row r="6320" spans="6:6" customFormat="1" ht="20.5" customHeight="1" x14ac:dyDescent="0.35">
      <c r="F6320" s="17"/>
    </row>
    <row r="6321" spans="6:6" customFormat="1" ht="20.5" customHeight="1" x14ac:dyDescent="0.35">
      <c r="F6321" s="17"/>
    </row>
    <row r="6322" spans="6:6" customFormat="1" ht="20.5" customHeight="1" x14ac:dyDescent="0.35">
      <c r="F6322" s="17"/>
    </row>
    <row r="6323" spans="6:6" customFormat="1" ht="20.5" customHeight="1" x14ac:dyDescent="0.35">
      <c r="F6323" s="17"/>
    </row>
    <row r="6324" spans="6:6" customFormat="1" ht="20.5" customHeight="1" x14ac:dyDescent="0.35">
      <c r="F6324" s="17"/>
    </row>
    <row r="6325" spans="6:6" customFormat="1" ht="20.5" customHeight="1" x14ac:dyDescent="0.35">
      <c r="F6325" s="17"/>
    </row>
    <row r="6326" spans="6:6" customFormat="1" ht="20.5" customHeight="1" x14ac:dyDescent="0.35">
      <c r="F6326" s="17"/>
    </row>
    <row r="6327" spans="6:6" customFormat="1" ht="20.5" customHeight="1" x14ac:dyDescent="0.35">
      <c r="F6327" s="17"/>
    </row>
    <row r="6328" spans="6:6" customFormat="1" ht="20.5" customHeight="1" x14ac:dyDescent="0.35">
      <c r="F6328" s="17"/>
    </row>
    <row r="6329" spans="6:6" customFormat="1" ht="20.5" customHeight="1" x14ac:dyDescent="0.35">
      <c r="F6329" s="17"/>
    </row>
    <row r="6330" spans="6:6" customFormat="1" ht="20.5" customHeight="1" x14ac:dyDescent="0.35">
      <c r="F6330" s="17"/>
    </row>
    <row r="6331" spans="6:6" customFormat="1" ht="20.5" customHeight="1" x14ac:dyDescent="0.35">
      <c r="F6331" s="17"/>
    </row>
    <row r="6332" spans="6:6" customFormat="1" ht="20.5" customHeight="1" x14ac:dyDescent="0.35">
      <c r="F6332" s="17"/>
    </row>
    <row r="6333" spans="6:6" customFormat="1" ht="20.5" customHeight="1" x14ac:dyDescent="0.35">
      <c r="F6333" s="17"/>
    </row>
    <row r="6334" spans="6:6" customFormat="1" ht="20.5" customHeight="1" x14ac:dyDescent="0.35">
      <c r="F6334" s="17"/>
    </row>
    <row r="6335" spans="6:6" customFormat="1" ht="20.5" customHeight="1" x14ac:dyDescent="0.35">
      <c r="F6335" s="17"/>
    </row>
    <row r="6336" spans="6:6" customFormat="1" ht="20.5" customHeight="1" x14ac:dyDescent="0.35">
      <c r="F6336" s="17"/>
    </row>
    <row r="6337" spans="6:6" customFormat="1" ht="20.5" customHeight="1" x14ac:dyDescent="0.35">
      <c r="F6337" s="17"/>
    </row>
    <row r="6338" spans="6:6" customFormat="1" ht="20.5" customHeight="1" x14ac:dyDescent="0.35">
      <c r="F6338" s="17"/>
    </row>
    <row r="6339" spans="6:6" customFormat="1" ht="20.5" customHeight="1" x14ac:dyDescent="0.35">
      <c r="F6339" s="17"/>
    </row>
    <row r="6340" spans="6:6" customFormat="1" ht="20.5" customHeight="1" x14ac:dyDescent="0.35">
      <c r="F6340" s="17"/>
    </row>
    <row r="6341" spans="6:6" customFormat="1" ht="20.5" customHeight="1" x14ac:dyDescent="0.35">
      <c r="F6341" s="17"/>
    </row>
    <row r="6342" spans="6:6" customFormat="1" ht="20.5" customHeight="1" x14ac:dyDescent="0.35">
      <c r="F6342" s="17"/>
    </row>
    <row r="6343" spans="6:6" customFormat="1" ht="20.5" customHeight="1" x14ac:dyDescent="0.35">
      <c r="F6343" s="17"/>
    </row>
    <row r="6344" spans="6:6" customFormat="1" ht="20.5" customHeight="1" x14ac:dyDescent="0.35">
      <c r="F6344" s="17"/>
    </row>
    <row r="6345" spans="6:6" customFormat="1" ht="20.5" customHeight="1" x14ac:dyDescent="0.35">
      <c r="F6345" s="17"/>
    </row>
    <row r="6346" spans="6:6" customFormat="1" ht="20.5" customHeight="1" x14ac:dyDescent="0.35">
      <c r="F6346" s="17"/>
    </row>
    <row r="6347" spans="6:6" customFormat="1" ht="20.5" customHeight="1" x14ac:dyDescent="0.35">
      <c r="F6347" s="17"/>
    </row>
    <row r="6348" spans="6:6" customFormat="1" ht="20.5" customHeight="1" x14ac:dyDescent="0.35">
      <c r="F6348" s="17"/>
    </row>
    <row r="6349" spans="6:6" customFormat="1" ht="20.5" customHeight="1" x14ac:dyDescent="0.35">
      <c r="F6349" s="17"/>
    </row>
    <row r="6350" spans="6:6" customFormat="1" ht="20.5" customHeight="1" x14ac:dyDescent="0.35">
      <c r="F6350" s="17"/>
    </row>
    <row r="6351" spans="6:6" customFormat="1" ht="20.5" customHeight="1" x14ac:dyDescent="0.35">
      <c r="F6351" s="17"/>
    </row>
    <row r="6352" spans="6:6" customFormat="1" ht="20.5" customHeight="1" x14ac:dyDescent="0.35">
      <c r="F6352" s="17"/>
    </row>
    <row r="6353" spans="6:6" customFormat="1" ht="20.5" customHeight="1" x14ac:dyDescent="0.35">
      <c r="F6353" s="17"/>
    </row>
    <row r="6354" spans="6:6" customFormat="1" ht="20.5" customHeight="1" x14ac:dyDescent="0.35">
      <c r="F6354" s="17"/>
    </row>
    <row r="6355" spans="6:6" customFormat="1" ht="20.5" customHeight="1" x14ac:dyDescent="0.35">
      <c r="F6355" s="17"/>
    </row>
    <row r="6356" spans="6:6" customFormat="1" ht="20.5" customHeight="1" x14ac:dyDescent="0.35">
      <c r="F6356" s="17"/>
    </row>
    <row r="6357" spans="6:6" customFormat="1" ht="20.5" customHeight="1" x14ac:dyDescent="0.35">
      <c r="F6357" s="17"/>
    </row>
    <row r="6358" spans="6:6" customFormat="1" ht="20.5" customHeight="1" x14ac:dyDescent="0.35">
      <c r="F6358" s="17"/>
    </row>
    <row r="6359" spans="6:6" customFormat="1" ht="20.5" customHeight="1" x14ac:dyDescent="0.35">
      <c r="F6359" s="17"/>
    </row>
    <row r="6360" spans="6:6" customFormat="1" ht="20.5" customHeight="1" x14ac:dyDescent="0.35">
      <c r="F6360" s="17"/>
    </row>
    <row r="6361" spans="6:6" customFormat="1" ht="20.5" customHeight="1" x14ac:dyDescent="0.35">
      <c r="F6361" s="17"/>
    </row>
    <row r="6362" spans="6:6" customFormat="1" ht="20.5" customHeight="1" x14ac:dyDescent="0.35">
      <c r="F6362" s="17"/>
    </row>
    <row r="6363" spans="6:6" customFormat="1" ht="20.5" customHeight="1" x14ac:dyDescent="0.35">
      <c r="F6363" s="17"/>
    </row>
    <row r="6364" spans="6:6" customFormat="1" ht="20.5" customHeight="1" x14ac:dyDescent="0.35">
      <c r="F6364" s="17"/>
    </row>
    <row r="6365" spans="6:6" customFormat="1" ht="20.5" customHeight="1" x14ac:dyDescent="0.35">
      <c r="F6365" s="17"/>
    </row>
    <row r="6366" spans="6:6" customFormat="1" ht="20.5" customHeight="1" x14ac:dyDescent="0.35">
      <c r="F6366" s="17"/>
    </row>
    <row r="6367" spans="6:6" customFormat="1" ht="20.5" customHeight="1" x14ac:dyDescent="0.35">
      <c r="F6367" s="17"/>
    </row>
    <row r="6368" spans="6:6" customFormat="1" ht="20.5" customHeight="1" x14ac:dyDescent="0.35">
      <c r="F6368" s="17"/>
    </row>
    <row r="6369" spans="6:6" customFormat="1" ht="20.5" customHeight="1" x14ac:dyDescent="0.35">
      <c r="F6369" s="17"/>
    </row>
    <row r="6370" spans="6:6" customFormat="1" ht="20.5" customHeight="1" x14ac:dyDescent="0.35">
      <c r="F6370" s="17"/>
    </row>
    <row r="6371" spans="6:6" customFormat="1" ht="20.5" customHeight="1" x14ac:dyDescent="0.35">
      <c r="F6371" s="17"/>
    </row>
    <row r="6372" spans="6:6" customFormat="1" ht="20.5" customHeight="1" x14ac:dyDescent="0.35">
      <c r="F6372" s="17"/>
    </row>
    <row r="6373" spans="6:6" customFormat="1" ht="20.5" customHeight="1" x14ac:dyDescent="0.35">
      <c r="F6373" s="17"/>
    </row>
    <row r="6374" spans="6:6" customFormat="1" ht="20.5" customHeight="1" x14ac:dyDescent="0.35">
      <c r="F6374" s="17"/>
    </row>
    <row r="6375" spans="6:6" customFormat="1" ht="20.5" customHeight="1" x14ac:dyDescent="0.35">
      <c r="F6375" s="17"/>
    </row>
    <row r="6376" spans="6:6" customFormat="1" ht="20.5" customHeight="1" x14ac:dyDescent="0.35">
      <c r="F6376" s="17"/>
    </row>
    <row r="6377" spans="6:6" customFormat="1" ht="20.5" customHeight="1" x14ac:dyDescent="0.35">
      <c r="F6377" s="17"/>
    </row>
    <row r="6378" spans="6:6" customFormat="1" ht="20.5" customHeight="1" x14ac:dyDescent="0.35">
      <c r="F6378" s="17"/>
    </row>
    <row r="6379" spans="6:6" customFormat="1" ht="20.5" customHeight="1" x14ac:dyDescent="0.35">
      <c r="F6379" s="17"/>
    </row>
    <row r="6380" spans="6:6" customFormat="1" ht="20.5" customHeight="1" x14ac:dyDescent="0.35">
      <c r="F6380" s="17"/>
    </row>
    <row r="6381" spans="6:6" customFormat="1" ht="20.5" customHeight="1" x14ac:dyDescent="0.35">
      <c r="F6381" s="17"/>
    </row>
    <row r="6382" spans="6:6" customFormat="1" ht="20.5" customHeight="1" x14ac:dyDescent="0.35">
      <c r="F6382" s="17"/>
    </row>
    <row r="6383" spans="6:6" customFormat="1" ht="20.5" customHeight="1" x14ac:dyDescent="0.35">
      <c r="F6383" s="17"/>
    </row>
    <row r="6384" spans="6:6" customFormat="1" ht="20.5" customHeight="1" x14ac:dyDescent="0.35">
      <c r="F6384" s="17"/>
    </row>
    <row r="6385" spans="6:6" customFormat="1" ht="20.5" customHeight="1" x14ac:dyDescent="0.35">
      <c r="F6385" s="17"/>
    </row>
    <row r="6386" spans="6:6" customFormat="1" ht="20.5" customHeight="1" x14ac:dyDescent="0.35">
      <c r="F6386" s="17"/>
    </row>
    <row r="6387" spans="6:6" customFormat="1" ht="20.5" customHeight="1" x14ac:dyDescent="0.35">
      <c r="F6387" s="17"/>
    </row>
    <row r="6388" spans="6:6" customFormat="1" ht="20.5" customHeight="1" x14ac:dyDescent="0.35">
      <c r="F6388" s="17"/>
    </row>
    <row r="6389" spans="6:6" customFormat="1" ht="20.5" customHeight="1" x14ac:dyDescent="0.35">
      <c r="F6389" s="17"/>
    </row>
    <row r="6390" spans="6:6" customFormat="1" ht="20.5" customHeight="1" x14ac:dyDescent="0.35">
      <c r="F6390" s="17"/>
    </row>
    <row r="6391" spans="6:6" customFormat="1" ht="20.5" customHeight="1" x14ac:dyDescent="0.35">
      <c r="F6391" s="17"/>
    </row>
    <row r="6392" spans="6:6" customFormat="1" ht="20.5" customHeight="1" x14ac:dyDescent="0.35">
      <c r="F6392" s="17"/>
    </row>
    <row r="6393" spans="6:6" customFormat="1" ht="20.5" customHeight="1" x14ac:dyDescent="0.35">
      <c r="F6393" s="17"/>
    </row>
    <row r="6394" spans="6:6" customFormat="1" ht="20.5" customHeight="1" x14ac:dyDescent="0.35">
      <c r="F6394" s="17"/>
    </row>
    <row r="6395" spans="6:6" customFormat="1" ht="20.5" customHeight="1" x14ac:dyDescent="0.35">
      <c r="F6395" s="17"/>
    </row>
    <row r="6396" spans="6:6" customFormat="1" ht="20.5" customHeight="1" x14ac:dyDescent="0.35">
      <c r="F6396" s="17"/>
    </row>
    <row r="6397" spans="6:6" customFormat="1" ht="20.5" customHeight="1" x14ac:dyDescent="0.35">
      <c r="F6397" s="17"/>
    </row>
    <row r="6398" spans="6:6" customFormat="1" ht="20.5" customHeight="1" x14ac:dyDescent="0.35">
      <c r="F6398" s="17"/>
    </row>
    <row r="6399" spans="6:6" customFormat="1" ht="20.5" customHeight="1" x14ac:dyDescent="0.35">
      <c r="F6399" s="17"/>
    </row>
    <row r="6400" spans="6:6" customFormat="1" ht="20.5" customHeight="1" x14ac:dyDescent="0.35">
      <c r="F6400" s="17"/>
    </row>
    <row r="6401" spans="6:6" customFormat="1" ht="20.5" customHeight="1" x14ac:dyDescent="0.35">
      <c r="F6401" s="17"/>
    </row>
    <row r="6402" spans="6:6" customFormat="1" ht="20.5" customHeight="1" x14ac:dyDescent="0.35">
      <c r="F6402" s="17"/>
    </row>
    <row r="6403" spans="6:6" customFormat="1" ht="20.5" customHeight="1" x14ac:dyDescent="0.35">
      <c r="F6403" s="17"/>
    </row>
    <row r="6404" spans="6:6" customFormat="1" ht="20.5" customHeight="1" x14ac:dyDescent="0.35">
      <c r="F6404" s="17"/>
    </row>
    <row r="6405" spans="6:6" customFormat="1" ht="20.5" customHeight="1" x14ac:dyDescent="0.35">
      <c r="F6405" s="17"/>
    </row>
    <row r="6406" spans="6:6" customFormat="1" ht="20.5" customHeight="1" x14ac:dyDescent="0.35">
      <c r="F6406" s="17"/>
    </row>
    <row r="6407" spans="6:6" customFormat="1" ht="20.5" customHeight="1" x14ac:dyDescent="0.35">
      <c r="F6407" s="17"/>
    </row>
    <row r="6408" spans="6:6" customFormat="1" ht="20.5" customHeight="1" x14ac:dyDescent="0.35">
      <c r="F6408" s="17"/>
    </row>
    <row r="6409" spans="6:6" customFormat="1" ht="20.5" customHeight="1" x14ac:dyDescent="0.35">
      <c r="F6409" s="17"/>
    </row>
    <row r="6410" spans="6:6" customFormat="1" ht="20.5" customHeight="1" x14ac:dyDescent="0.35">
      <c r="F6410" s="17"/>
    </row>
    <row r="6411" spans="6:6" customFormat="1" ht="20.5" customHeight="1" x14ac:dyDescent="0.35">
      <c r="F6411" s="17"/>
    </row>
    <row r="6412" spans="6:6" customFormat="1" ht="20.5" customHeight="1" x14ac:dyDescent="0.35">
      <c r="F6412" s="17"/>
    </row>
    <row r="6413" spans="6:6" customFormat="1" ht="20.5" customHeight="1" x14ac:dyDescent="0.35">
      <c r="F6413" s="17"/>
    </row>
    <row r="6414" spans="6:6" customFormat="1" ht="20.5" customHeight="1" x14ac:dyDescent="0.35">
      <c r="F6414" s="17"/>
    </row>
    <row r="6415" spans="6:6" customFormat="1" ht="20.5" customHeight="1" x14ac:dyDescent="0.35">
      <c r="F6415" s="17"/>
    </row>
    <row r="6416" spans="6:6" customFormat="1" ht="20.5" customHeight="1" x14ac:dyDescent="0.35">
      <c r="F6416" s="17"/>
    </row>
    <row r="6417" spans="6:6" customFormat="1" ht="20.5" customHeight="1" x14ac:dyDescent="0.35">
      <c r="F6417" s="17"/>
    </row>
    <row r="6418" spans="6:6" customFormat="1" ht="20.5" customHeight="1" x14ac:dyDescent="0.35">
      <c r="F6418" s="17"/>
    </row>
    <row r="6419" spans="6:6" customFormat="1" ht="20.5" customHeight="1" x14ac:dyDescent="0.35">
      <c r="F6419" s="17"/>
    </row>
    <row r="6420" spans="6:6" customFormat="1" ht="20.5" customHeight="1" x14ac:dyDescent="0.35">
      <c r="F6420" s="17"/>
    </row>
    <row r="6421" spans="6:6" customFormat="1" ht="20.5" customHeight="1" x14ac:dyDescent="0.35">
      <c r="F6421" s="17"/>
    </row>
    <row r="6422" spans="6:6" customFormat="1" ht="20.5" customHeight="1" x14ac:dyDescent="0.35">
      <c r="F6422" s="17"/>
    </row>
    <row r="6423" spans="6:6" customFormat="1" ht="20.5" customHeight="1" x14ac:dyDescent="0.35">
      <c r="F6423" s="17"/>
    </row>
    <row r="6424" spans="6:6" customFormat="1" ht="20.5" customHeight="1" x14ac:dyDescent="0.35">
      <c r="F6424" s="17"/>
    </row>
    <row r="6425" spans="6:6" customFormat="1" ht="20.5" customHeight="1" x14ac:dyDescent="0.35">
      <c r="F6425" s="17"/>
    </row>
    <row r="6426" spans="6:6" customFormat="1" ht="20.5" customHeight="1" x14ac:dyDescent="0.35">
      <c r="F6426" s="17"/>
    </row>
    <row r="6427" spans="6:6" customFormat="1" ht="20.5" customHeight="1" x14ac:dyDescent="0.35">
      <c r="F6427" s="17"/>
    </row>
    <row r="6428" spans="6:6" customFormat="1" ht="20.5" customHeight="1" x14ac:dyDescent="0.35">
      <c r="F6428" s="17"/>
    </row>
    <row r="6429" spans="6:6" customFormat="1" ht="20.5" customHeight="1" x14ac:dyDescent="0.35">
      <c r="F6429" s="17"/>
    </row>
    <row r="6430" spans="6:6" customFormat="1" ht="20.5" customHeight="1" x14ac:dyDescent="0.35">
      <c r="F6430" s="17"/>
    </row>
    <row r="6431" spans="6:6" customFormat="1" ht="20.5" customHeight="1" x14ac:dyDescent="0.35">
      <c r="F6431" s="17"/>
    </row>
    <row r="6432" spans="6:6" customFormat="1" ht="20.5" customHeight="1" x14ac:dyDescent="0.35">
      <c r="F6432" s="17"/>
    </row>
    <row r="6433" spans="6:6" customFormat="1" ht="20.5" customHeight="1" x14ac:dyDescent="0.35">
      <c r="F6433" s="17"/>
    </row>
    <row r="6434" spans="6:6" customFormat="1" ht="20.5" customHeight="1" x14ac:dyDescent="0.35">
      <c r="F6434" s="17"/>
    </row>
    <row r="6435" spans="6:6" customFormat="1" ht="20.5" customHeight="1" x14ac:dyDescent="0.35">
      <c r="F6435" s="17"/>
    </row>
    <row r="6436" spans="6:6" customFormat="1" ht="20.5" customHeight="1" x14ac:dyDescent="0.35">
      <c r="F6436" s="17"/>
    </row>
    <row r="6437" spans="6:6" customFormat="1" ht="20.5" customHeight="1" x14ac:dyDescent="0.35">
      <c r="F6437" s="17"/>
    </row>
    <row r="6438" spans="6:6" customFormat="1" ht="20.5" customHeight="1" x14ac:dyDescent="0.35">
      <c r="F6438" s="17"/>
    </row>
    <row r="6439" spans="6:6" customFormat="1" ht="20.5" customHeight="1" x14ac:dyDescent="0.35">
      <c r="F6439" s="17"/>
    </row>
    <row r="6440" spans="6:6" customFormat="1" ht="20.5" customHeight="1" x14ac:dyDescent="0.35">
      <c r="F6440" s="17"/>
    </row>
    <row r="6441" spans="6:6" customFormat="1" ht="20.5" customHeight="1" x14ac:dyDescent="0.35">
      <c r="F6441" s="17"/>
    </row>
    <row r="6442" spans="6:6" customFormat="1" ht="20.5" customHeight="1" x14ac:dyDescent="0.35">
      <c r="F6442" s="17"/>
    </row>
    <row r="6443" spans="6:6" customFormat="1" ht="20.5" customHeight="1" x14ac:dyDescent="0.35">
      <c r="F6443" s="17"/>
    </row>
    <row r="6444" spans="6:6" customFormat="1" ht="20.5" customHeight="1" x14ac:dyDescent="0.35">
      <c r="F6444" s="17"/>
    </row>
    <row r="6445" spans="6:6" customFormat="1" ht="20.5" customHeight="1" x14ac:dyDescent="0.35">
      <c r="F6445" s="17"/>
    </row>
    <row r="6446" spans="6:6" customFormat="1" ht="20.5" customHeight="1" x14ac:dyDescent="0.35">
      <c r="F6446" s="17"/>
    </row>
    <row r="6447" spans="6:6" customFormat="1" ht="20.5" customHeight="1" x14ac:dyDescent="0.35">
      <c r="F6447" s="17"/>
    </row>
    <row r="6448" spans="6:6" customFormat="1" ht="20.5" customHeight="1" x14ac:dyDescent="0.35">
      <c r="F6448" s="17"/>
    </row>
    <row r="6449" spans="6:6" customFormat="1" ht="20.5" customHeight="1" x14ac:dyDescent="0.35">
      <c r="F6449" s="17"/>
    </row>
    <row r="6450" spans="6:6" customFormat="1" ht="20.5" customHeight="1" x14ac:dyDescent="0.35">
      <c r="F6450" s="17"/>
    </row>
    <row r="6451" spans="6:6" customFormat="1" ht="20.5" customHeight="1" x14ac:dyDescent="0.35">
      <c r="F6451" s="17"/>
    </row>
    <row r="6452" spans="6:6" customFormat="1" ht="20.5" customHeight="1" x14ac:dyDescent="0.35">
      <c r="F6452" s="17"/>
    </row>
    <row r="6453" spans="6:6" customFormat="1" ht="20.5" customHeight="1" x14ac:dyDescent="0.35">
      <c r="F6453" s="17"/>
    </row>
    <row r="6454" spans="6:6" customFormat="1" ht="20.5" customHeight="1" x14ac:dyDescent="0.35">
      <c r="F6454" s="17"/>
    </row>
    <row r="6455" spans="6:6" customFormat="1" ht="20.5" customHeight="1" x14ac:dyDescent="0.35">
      <c r="F6455" s="17"/>
    </row>
    <row r="6456" spans="6:6" customFormat="1" ht="20.5" customHeight="1" x14ac:dyDescent="0.35">
      <c r="F6456" s="17"/>
    </row>
    <row r="6457" spans="6:6" customFormat="1" ht="20.5" customHeight="1" x14ac:dyDescent="0.35">
      <c r="F6457" s="17"/>
    </row>
    <row r="6458" spans="6:6" customFormat="1" ht="20.5" customHeight="1" x14ac:dyDescent="0.35">
      <c r="F6458" s="17"/>
    </row>
    <row r="6459" spans="6:6" customFormat="1" ht="20.5" customHeight="1" x14ac:dyDescent="0.35">
      <c r="F6459" s="17"/>
    </row>
    <row r="6460" spans="6:6" customFormat="1" ht="20.5" customHeight="1" x14ac:dyDescent="0.35">
      <c r="F6460" s="17"/>
    </row>
    <row r="6461" spans="6:6" customFormat="1" ht="20.5" customHeight="1" x14ac:dyDescent="0.35">
      <c r="F6461" s="17"/>
    </row>
    <row r="6462" spans="6:6" customFormat="1" ht="20.5" customHeight="1" x14ac:dyDescent="0.35">
      <c r="F6462" s="17"/>
    </row>
    <row r="6463" spans="6:6" customFormat="1" ht="20.5" customHeight="1" x14ac:dyDescent="0.35">
      <c r="F6463" s="17"/>
    </row>
    <row r="6464" spans="6:6" customFormat="1" ht="20.5" customHeight="1" x14ac:dyDescent="0.35">
      <c r="F6464" s="17"/>
    </row>
    <row r="6465" spans="6:6" customFormat="1" ht="20.5" customHeight="1" x14ac:dyDescent="0.35">
      <c r="F6465" s="17"/>
    </row>
    <row r="6466" spans="6:6" customFormat="1" ht="20.5" customHeight="1" x14ac:dyDescent="0.35">
      <c r="F6466" s="17"/>
    </row>
    <row r="6467" spans="6:6" customFormat="1" ht="20.5" customHeight="1" x14ac:dyDescent="0.35">
      <c r="F6467" s="17"/>
    </row>
    <row r="6468" spans="6:6" customFormat="1" ht="20.5" customHeight="1" x14ac:dyDescent="0.35">
      <c r="F6468" s="17"/>
    </row>
    <row r="6469" spans="6:6" customFormat="1" ht="20.5" customHeight="1" x14ac:dyDescent="0.35">
      <c r="F6469" s="17"/>
    </row>
    <row r="6470" spans="6:6" customFormat="1" ht="20.5" customHeight="1" x14ac:dyDescent="0.35">
      <c r="F6470" s="17"/>
    </row>
    <row r="6471" spans="6:6" customFormat="1" ht="20.5" customHeight="1" x14ac:dyDescent="0.35">
      <c r="F6471" s="17"/>
    </row>
    <row r="6472" spans="6:6" customFormat="1" ht="20.5" customHeight="1" x14ac:dyDescent="0.35">
      <c r="F6472" s="17"/>
    </row>
    <row r="6473" spans="6:6" customFormat="1" ht="20.5" customHeight="1" x14ac:dyDescent="0.35">
      <c r="F6473" s="17"/>
    </row>
    <row r="6474" spans="6:6" customFormat="1" ht="20.5" customHeight="1" x14ac:dyDescent="0.35">
      <c r="F6474" s="17"/>
    </row>
    <row r="6475" spans="6:6" customFormat="1" ht="20.5" customHeight="1" x14ac:dyDescent="0.35">
      <c r="F6475" s="17"/>
    </row>
    <row r="6476" spans="6:6" customFormat="1" ht="20.5" customHeight="1" x14ac:dyDescent="0.35">
      <c r="F6476" s="17"/>
    </row>
    <row r="6477" spans="6:6" customFormat="1" ht="20.5" customHeight="1" x14ac:dyDescent="0.35">
      <c r="F6477" s="17"/>
    </row>
    <row r="6478" spans="6:6" customFormat="1" ht="20.5" customHeight="1" x14ac:dyDescent="0.35">
      <c r="F6478" s="17"/>
    </row>
    <row r="6479" spans="6:6" customFormat="1" ht="20.5" customHeight="1" x14ac:dyDescent="0.35">
      <c r="F6479" s="17"/>
    </row>
    <row r="6480" spans="6:6" customFormat="1" ht="20.5" customHeight="1" x14ac:dyDescent="0.35">
      <c r="F6480" s="17"/>
    </row>
    <row r="6481" spans="6:6" customFormat="1" ht="20.5" customHeight="1" x14ac:dyDescent="0.35">
      <c r="F6481" s="17"/>
    </row>
    <row r="6482" spans="6:6" customFormat="1" ht="20.5" customHeight="1" x14ac:dyDescent="0.35">
      <c r="F6482" s="17"/>
    </row>
    <row r="6483" spans="6:6" customFormat="1" ht="20.5" customHeight="1" x14ac:dyDescent="0.35">
      <c r="F6483" s="17"/>
    </row>
    <row r="6484" spans="6:6" customFormat="1" ht="20.5" customHeight="1" x14ac:dyDescent="0.35">
      <c r="F6484" s="17"/>
    </row>
    <row r="6485" spans="6:6" customFormat="1" ht="20.5" customHeight="1" x14ac:dyDescent="0.35">
      <c r="F6485" s="17"/>
    </row>
    <row r="6486" spans="6:6" customFormat="1" ht="20.5" customHeight="1" x14ac:dyDescent="0.35">
      <c r="F6486" s="17"/>
    </row>
    <row r="6487" spans="6:6" customFormat="1" ht="20.5" customHeight="1" x14ac:dyDescent="0.35">
      <c r="F6487" s="17"/>
    </row>
    <row r="6488" spans="6:6" customFormat="1" ht="20.5" customHeight="1" x14ac:dyDescent="0.35">
      <c r="F6488" s="17"/>
    </row>
    <row r="6489" spans="6:6" customFormat="1" ht="20.5" customHeight="1" x14ac:dyDescent="0.35">
      <c r="F6489" s="17"/>
    </row>
    <row r="6490" spans="6:6" customFormat="1" ht="20.5" customHeight="1" x14ac:dyDescent="0.35">
      <c r="F6490" s="17"/>
    </row>
    <row r="6491" spans="6:6" customFormat="1" ht="20.5" customHeight="1" x14ac:dyDescent="0.35">
      <c r="F6491" s="17"/>
    </row>
    <row r="6492" spans="6:6" customFormat="1" ht="20.5" customHeight="1" x14ac:dyDescent="0.35">
      <c r="F6492" s="17"/>
    </row>
    <row r="6493" spans="6:6" customFormat="1" ht="20.5" customHeight="1" x14ac:dyDescent="0.35">
      <c r="F6493" s="17"/>
    </row>
    <row r="6494" spans="6:6" customFormat="1" ht="20.5" customHeight="1" x14ac:dyDescent="0.35">
      <c r="F6494" s="17"/>
    </row>
    <row r="6495" spans="6:6" customFormat="1" ht="20.5" customHeight="1" x14ac:dyDescent="0.35">
      <c r="F6495" s="17"/>
    </row>
    <row r="6496" spans="6:6" customFormat="1" ht="20.5" customHeight="1" x14ac:dyDescent="0.35">
      <c r="F6496" s="17"/>
    </row>
    <row r="6497" spans="6:6" customFormat="1" ht="20.5" customHeight="1" x14ac:dyDescent="0.35">
      <c r="F6497" s="17"/>
    </row>
    <row r="6498" spans="6:6" customFormat="1" ht="20.5" customHeight="1" x14ac:dyDescent="0.35">
      <c r="F6498" s="17"/>
    </row>
    <row r="6499" spans="6:6" customFormat="1" ht="20.5" customHeight="1" x14ac:dyDescent="0.35">
      <c r="F6499" s="17"/>
    </row>
    <row r="6500" spans="6:6" customFormat="1" ht="20.5" customHeight="1" x14ac:dyDescent="0.35">
      <c r="F6500" s="17"/>
    </row>
    <row r="6501" spans="6:6" customFormat="1" ht="20.5" customHeight="1" x14ac:dyDescent="0.35">
      <c r="F6501" s="17"/>
    </row>
    <row r="6502" spans="6:6" customFormat="1" ht="20.5" customHeight="1" x14ac:dyDescent="0.35">
      <c r="F6502" s="17"/>
    </row>
    <row r="6503" spans="6:6" customFormat="1" ht="20.5" customHeight="1" x14ac:dyDescent="0.35">
      <c r="F6503" s="17"/>
    </row>
    <row r="6504" spans="6:6" customFormat="1" ht="20.5" customHeight="1" x14ac:dyDescent="0.35">
      <c r="F6504" s="17"/>
    </row>
    <row r="6505" spans="6:6" customFormat="1" ht="20.5" customHeight="1" x14ac:dyDescent="0.35">
      <c r="F6505" s="17"/>
    </row>
    <row r="6506" spans="6:6" customFormat="1" ht="20.5" customHeight="1" x14ac:dyDescent="0.35">
      <c r="F6506" s="17"/>
    </row>
    <row r="6507" spans="6:6" customFormat="1" ht="20.5" customHeight="1" x14ac:dyDescent="0.35">
      <c r="F6507" s="17"/>
    </row>
    <row r="6508" spans="6:6" customFormat="1" ht="20.5" customHeight="1" x14ac:dyDescent="0.35">
      <c r="F6508" s="17"/>
    </row>
    <row r="6509" spans="6:6" customFormat="1" ht="20.5" customHeight="1" x14ac:dyDescent="0.35">
      <c r="F6509" s="17"/>
    </row>
    <row r="6510" spans="6:6" customFormat="1" ht="20.5" customHeight="1" x14ac:dyDescent="0.35">
      <c r="F6510" s="17"/>
    </row>
    <row r="6511" spans="6:6" customFormat="1" ht="20.5" customHeight="1" x14ac:dyDescent="0.35">
      <c r="F6511" s="17"/>
    </row>
    <row r="6512" spans="6:6" customFormat="1" ht="20.5" customHeight="1" x14ac:dyDescent="0.35">
      <c r="F6512" s="17"/>
    </row>
    <row r="6513" spans="6:6" customFormat="1" ht="20.5" customHeight="1" x14ac:dyDescent="0.35">
      <c r="F6513" s="17"/>
    </row>
    <row r="6514" spans="6:6" customFormat="1" ht="20.5" customHeight="1" x14ac:dyDescent="0.35">
      <c r="F6514" s="17"/>
    </row>
    <row r="6515" spans="6:6" customFormat="1" ht="20.5" customHeight="1" x14ac:dyDescent="0.35">
      <c r="F6515" s="17"/>
    </row>
    <row r="6516" spans="6:6" customFormat="1" ht="20.5" customHeight="1" x14ac:dyDescent="0.35">
      <c r="F6516" s="17"/>
    </row>
    <row r="6517" spans="6:6" customFormat="1" ht="20.5" customHeight="1" x14ac:dyDescent="0.35">
      <c r="F6517" s="17"/>
    </row>
    <row r="6518" spans="6:6" customFormat="1" ht="20.5" customHeight="1" x14ac:dyDescent="0.35">
      <c r="F6518" s="17"/>
    </row>
    <row r="6519" spans="6:6" customFormat="1" ht="20.5" customHeight="1" x14ac:dyDescent="0.35">
      <c r="F6519" s="17"/>
    </row>
    <row r="6520" spans="6:6" customFormat="1" ht="20.5" customHeight="1" x14ac:dyDescent="0.35">
      <c r="F6520" s="17"/>
    </row>
    <row r="6521" spans="6:6" customFormat="1" ht="20.5" customHeight="1" x14ac:dyDescent="0.35">
      <c r="F6521" s="17"/>
    </row>
    <row r="6522" spans="6:6" customFormat="1" ht="20.5" customHeight="1" x14ac:dyDescent="0.35">
      <c r="F6522" s="17"/>
    </row>
    <row r="6523" spans="6:6" customFormat="1" ht="20.5" customHeight="1" x14ac:dyDescent="0.35">
      <c r="F6523" s="17"/>
    </row>
    <row r="6524" spans="6:6" customFormat="1" ht="20.5" customHeight="1" x14ac:dyDescent="0.35">
      <c r="F6524" s="17"/>
    </row>
    <row r="6525" spans="6:6" customFormat="1" ht="20.5" customHeight="1" x14ac:dyDescent="0.35">
      <c r="F6525" s="17"/>
    </row>
    <row r="6526" spans="6:6" customFormat="1" ht="20.5" customHeight="1" x14ac:dyDescent="0.35">
      <c r="F6526" s="17"/>
    </row>
    <row r="6527" spans="6:6" customFormat="1" ht="20.5" customHeight="1" x14ac:dyDescent="0.35">
      <c r="F6527" s="17"/>
    </row>
    <row r="6528" spans="6:6" customFormat="1" ht="20.5" customHeight="1" x14ac:dyDescent="0.35">
      <c r="F6528" s="17"/>
    </row>
    <row r="6529" spans="6:6" customFormat="1" ht="20.5" customHeight="1" x14ac:dyDescent="0.35">
      <c r="F6529" s="17"/>
    </row>
    <row r="6530" spans="6:6" customFormat="1" ht="20.5" customHeight="1" x14ac:dyDescent="0.35">
      <c r="F6530" s="17"/>
    </row>
    <row r="6531" spans="6:6" customFormat="1" ht="20.5" customHeight="1" x14ac:dyDescent="0.35">
      <c r="F6531" s="17"/>
    </row>
    <row r="6532" spans="6:6" customFormat="1" ht="20.5" customHeight="1" x14ac:dyDescent="0.35">
      <c r="F6532" s="17"/>
    </row>
    <row r="6533" spans="6:6" customFormat="1" ht="20.5" customHeight="1" x14ac:dyDescent="0.35">
      <c r="F6533" s="17"/>
    </row>
    <row r="6534" spans="6:6" customFormat="1" ht="20.5" customHeight="1" x14ac:dyDescent="0.35">
      <c r="F6534" s="17"/>
    </row>
    <row r="6535" spans="6:6" customFormat="1" ht="20.5" customHeight="1" x14ac:dyDescent="0.35">
      <c r="F6535" s="17"/>
    </row>
    <row r="6536" spans="6:6" customFormat="1" ht="20.5" customHeight="1" x14ac:dyDescent="0.35">
      <c r="F6536" s="17"/>
    </row>
    <row r="6537" spans="6:6" customFormat="1" ht="20.5" customHeight="1" x14ac:dyDescent="0.35">
      <c r="F6537" s="17"/>
    </row>
    <row r="6538" spans="6:6" customFormat="1" ht="20.5" customHeight="1" x14ac:dyDescent="0.35">
      <c r="F6538" s="17"/>
    </row>
    <row r="6539" spans="6:6" customFormat="1" ht="20.5" customHeight="1" x14ac:dyDescent="0.35">
      <c r="F6539" s="17"/>
    </row>
    <row r="6540" spans="6:6" customFormat="1" ht="20.5" customHeight="1" x14ac:dyDescent="0.35">
      <c r="F6540" s="17"/>
    </row>
    <row r="6541" spans="6:6" customFormat="1" ht="20.5" customHeight="1" x14ac:dyDescent="0.35">
      <c r="F6541" s="17"/>
    </row>
    <row r="6542" spans="6:6" customFormat="1" ht="20.5" customHeight="1" x14ac:dyDescent="0.35">
      <c r="F6542" s="17"/>
    </row>
    <row r="6543" spans="6:6" customFormat="1" ht="20.5" customHeight="1" x14ac:dyDescent="0.35">
      <c r="F6543" s="17"/>
    </row>
    <row r="6544" spans="6:6" customFormat="1" ht="20.5" customHeight="1" x14ac:dyDescent="0.35">
      <c r="F6544" s="17"/>
    </row>
    <row r="6545" spans="6:6" customFormat="1" ht="20.5" customHeight="1" x14ac:dyDescent="0.35">
      <c r="F6545" s="17"/>
    </row>
    <row r="6546" spans="6:6" customFormat="1" ht="20.5" customHeight="1" x14ac:dyDescent="0.35">
      <c r="F6546" s="17"/>
    </row>
    <row r="6547" spans="6:6" customFormat="1" ht="20.5" customHeight="1" x14ac:dyDescent="0.35">
      <c r="F6547" s="17"/>
    </row>
    <row r="6548" spans="6:6" customFormat="1" ht="20.5" customHeight="1" x14ac:dyDescent="0.35">
      <c r="F6548" s="17"/>
    </row>
    <row r="6549" spans="6:6" customFormat="1" ht="20.5" customHeight="1" x14ac:dyDescent="0.35">
      <c r="F6549" s="17"/>
    </row>
    <row r="6550" spans="6:6" customFormat="1" ht="20.5" customHeight="1" x14ac:dyDescent="0.35">
      <c r="F6550" s="17"/>
    </row>
    <row r="6551" spans="6:6" customFormat="1" ht="20.5" customHeight="1" x14ac:dyDescent="0.35">
      <c r="F6551" s="17"/>
    </row>
    <row r="6552" spans="6:6" customFormat="1" ht="20.5" customHeight="1" x14ac:dyDescent="0.35">
      <c r="F6552" s="17"/>
    </row>
    <row r="6553" spans="6:6" customFormat="1" ht="20.5" customHeight="1" x14ac:dyDescent="0.35">
      <c r="F6553" s="17"/>
    </row>
    <row r="6554" spans="6:6" customFormat="1" ht="20.5" customHeight="1" x14ac:dyDescent="0.35">
      <c r="F6554" s="17"/>
    </row>
    <row r="6555" spans="6:6" customFormat="1" ht="14.5" x14ac:dyDescent="0.35">
      <c r="F6555" s="17"/>
    </row>
    <row r="6556" spans="6:6" customFormat="1" ht="20.5" customHeight="1" x14ac:dyDescent="0.35">
      <c r="F6556" s="17"/>
    </row>
    <row r="6557" spans="6:6" customFormat="1" ht="20.5" customHeight="1" x14ac:dyDescent="0.35">
      <c r="F6557" s="17"/>
    </row>
    <row r="6558" spans="6:6" customFormat="1" ht="20.5" customHeight="1" x14ac:dyDescent="0.35">
      <c r="F6558" s="17"/>
    </row>
    <row r="6559" spans="6:6" customFormat="1" ht="14.5" x14ac:dyDescent="0.35">
      <c r="F6559" s="17"/>
    </row>
    <row r="6560" spans="6:6" customFormat="1" ht="20.5" customHeight="1" x14ac:dyDescent="0.35">
      <c r="F6560" s="17"/>
    </row>
    <row r="6561" spans="6:6" customFormat="1" ht="20.5" customHeight="1" x14ac:dyDescent="0.35">
      <c r="F6561" s="17"/>
    </row>
    <row r="6562" spans="6:6" customFormat="1" ht="20.5" customHeight="1" x14ac:dyDescent="0.35">
      <c r="F6562" s="17"/>
    </row>
    <row r="6563" spans="6:6" customFormat="1" ht="20.5" customHeight="1" x14ac:dyDescent="0.35">
      <c r="F6563" s="17"/>
    </row>
    <row r="6564" spans="6:6" customFormat="1" ht="20.5" customHeight="1" x14ac:dyDescent="0.35">
      <c r="F6564" s="17"/>
    </row>
    <row r="6565" spans="6:6" customFormat="1" ht="20.5" customHeight="1" x14ac:dyDescent="0.35">
      <c r="F6565" s="17"/>
    </row>
    <row r="6566" spans="6:6" customFormat="1" ht="20.5" customHeight="1" x14ac:dyDescent="0.35">
      <c r="F6566" s="17"/>
    </row>
    <row r="6567" spans="6:6" customFormat="1" ht="20.5" customHeight="1" x14ac:dyDescent="0.35">
      <c r="F6567" s="17"/>
    </row>
    <row r="6568" spans="6:6" customFormat="1" ht="20.5" customHeight="1" x14ac:dyDescent="0.35">
      <c r="F6568" s="17"/>
    </row>
    <row r="6569" spans="6:6" customFormat="1" ht="20.5" customHeight="1" x14ac:dyDescent="0.35">
      <c r="F6569" s="17"/>
    </row>
    <row r="6570" spans="6:6" customFormat="1" ht="20.5" customHeight="1" x14ac:dyDescent="0.35">
      <c r="F6570" s="17"/>
    </row>
    <row r="6571" spans="6:6" customFormat="1" ht="20.5" customHeight="1" x14ac:dyDescent="0.35">
      <c r="F6571" s="17"/>
    </row>
    <row r="6572" spans="6:6" customFormat="1" ht="20.5" customHeight="1" x14ac:dyDescent="0.35">
      <c r="F6572" s="17"/>
    </row>
    <row r="6573" spans="6:6" customFormat="1" ht="20.5" customHeight="1" x14ac:dyDescent="0.35">
      <c r="F6573" s="17"/>
    </row>
    <row r="6574" spans="6:6" customFormat="1" ht="20.5" customHeight="1" x14ac:dyDescent="0.35">
      <c r="F6574" s="17"/>
    </row>
    <row r="6575" spans="6:6" customFormat="1" ht="20.5" customHeight="1" x14ac:dyDescent="0.35">
      <c r="F6575" s="17"/>
    </row>
    <row r="6576" spans="6:6" customFormat="1" ht="20.5" customHeight="1" x14ac:dyDescent="0.35">
      <c r="F6576" s="17"/>
    </row>
    <row r="6577" spans="6:6" customFormat="1" ht="20.5" customHeight="1" x14ac:dyDescent="0.35">
      <c r="F6577" s="17"/>
    </row>
    <row r="6578" spans="6:6" customFormat="1" ht="20.5" customHeight="1" x14ac:dyDescent="0.35">
      <c r="F6578" s="17"/>
    </row>
    <row r="6579" spans="6:6" customFormat="1" ht="20.5" customHeight="1" x14ac:dyDescent="0.35">
      <c r="F6579" s="17"/>
    </row>
    <row r="6580" spans="6:6" customFormat="1" ht="20.5" customHeight="1" x14ac:dyDescent="0.35">
      <c r="F6580" s="17"/>
    </row>
    <row r="6581" spans="6:6" customFormat="1" ht="20.5" customHeight="1" x14ac:dyDescent="0.35">
      <c r="F6581" s="17"/>
    </row>
    <row r="6582" spans="6:6" customFormat="1" ht="20.5" customHeight="1" x14ac:dyDescent="0.35">
      <c r="F6582" s="17"/>
    </row>
    <row r="6583" spans="6:6" customFormat="1" ht="20.5" customHeight="1" x14ac:dyDescent="0.35">
      <c r="F6583" s="17"/>
    </row>
    <row r="6584" spans="6:6" customFormat="1" ht="20.5" customHeight="1" x14ac:dyDescent="0.35">
      <c r="F6584" s="17"/>
    </row>
    <row r="6585" spans="6:6" customFormat="1" ht="20.5" customHeight="1" x14ac:dyDescent="0.35">
      <c r="F6585" s="17"/>
    </row>
    <row r="6586" spans="6:6" customFormat="1" ht="20.5" customHeight="1" x14ac:dyDescent="0.35">
      <c r="F6586" s="17"/>
    </row>
    <row r="6587" spans="6:6" customFormat="1" ht="20.5" customHeight="1" x14ac:dyDescent="0.35">
      <c r="F6587" s="17"/>
    </row>
    <row r="6588" spans="6:6" customFormat="1" ht="20.5" customHeight="1" x14ac:dyDescent="0.35">
      <c r="F6588" s="17"/>
    </row>
    <row r="6589" spans="6:6" customFormat="1" ht="20.5" customHeight="1" x14ac:dyDescent="0.35">
      <c r="F6589" s="17"/>
    </row>
    <row r="6590" spans="6:6" customFormat="1" ht="20.5" customHeight="1" x14ac:dyDescent="0.35">
      <c r="F6590" s="17"/>
    </row>
    <row r="6591" spans="6:6" customFormat="1" ht="20.5" customHeight="1" x14ac:dyDescent="0.35">
      <c r="F6591" s="17"/>
    </row>
    <row r="6592" spans="6:6" customFormat="1" ht="20.5" customHeight="1" x14ac:dyDescent="0.35">
      <c r="F6592" s="17"/>
    </row>
    <row r="6593" spans="6:6" customFormat="1" ht="20.5" customHeight="1" x14ac:dyDescent="0.35">
      <c r="F6593" s="17"/>
    </row>
    <row r="6594" spans="6:6" customFormat="1" ht="20.5" customHeight="1" x14ac:dyDescent="0.35">
      <c r="F6594" s="17"/>
    </row>
    <row r="6595" spans="6:6" customFormat="1" ht="20.5" customHeight="1" x14ac:dyDescent="0.35">
      <c r="F6595" s="17"/>
    </row>
    <row r="6596" spans="6:6" customFormat="1" ht="20.5" customHeight="1" x14ac:dyDescent="0.35">
      <c r="F6596" s="17"/>
    </row>
    <row r="6597" spans="6:6" customFormat="1" ht="20.5" customHeight="1" x14ac:dyDescent="0.35">
      <c r="F6597" s="17"/>
    </row>
    <row r="6598" spans="6:6" customFormat="1" ht="20.5" customHeight="1" x14ac:dyDescent="0.35">
      <c r="F6598" s="17"/>
    </row>
    <row r="6599" spans="6:6" customFormat="1" ht="20.5" customHeight="1" x14ac:dyDescent="0.35">
      <c r="F6599" s="17"/>
    </row>
    <row r="6600" spans="6:6" customFormat="1" ht="20.5" customHeight="1" x14ac:dyDescent="0.35">
      <c r="F6600" s="17"/>
    </row>
    <row r="6601" spans="6:6" customFormat="1" ht="20.5" customHeight="1" x14ac:dyDescent="0.35">
      <c r="F6601" s="17"/>
    </row>
    <row r="6602" spans="6:6" customFormat="1" ht="20.5" customHeight="1" x14ac:dyDescent="0.35">
      <c r="F6602" s="17"/>
    </row>
    <row r="6603" spans="6:6" customFormat="1" ht="20.5" customHeight="1" x14ac:dyDescent="0.35">
      <c r="F6603" s="17"/>
    </row>
    <row r="6604" spans="6:6" customFormat="1" ht="20.5" customHeight="1" x14ac:dyDescent="0.35">
      <c r="F6604" s="17"/>
    </row>
    <row r="6605" spans="6:6" customFormat="1" ht="20.5" customHeight="1" x14ac:dyDescent="0.35">
      <c r="F6605" s="17"/>
    </row>
    <row r="6606" spans="6:6" customFormat="1" ht="20.5" customHeight="1" x14ac:dyDescent="0.35">
      <c r="F6606" s="17"/>
    </row>
    <row r="6607" spans="6:6" customFormat="1" ht="20.5" customHeight="1" x14ac:dyDescent="0.35">
      <c r="F6607" s="17"/>
    </row>
    <row r="6608" spans="6:6" customFormat="1" ht="20.5" customHeight="1" x14ac:dyDescent="0.35">
      <c r="F6608" s="17"/>
    </row>
    <row r="6609" spans="6:6" customFormat="1" ht="20.5" customHeight="1" x14ac:dyDescent="0.35">
      <c r="F6609" s="17"/>
    </row>
    <row r="6610" spans="6:6" customFormat="1" ht="20.5" customHeight="1" x14ac:dyDescent="0.35">
      <c r="F6610" s="17"/>
    </row>
    <row r="6611" spans="6:6" customFormat="1" ht="20.5" customHeight="1" x14ac:dyDescent="0.35">
      <c r="F6611" s="17"/>
    </row>
    <row r="6612" spans="6:6" customFormat="1" ht="20.5" customHeight="1" x14ac:dyDescent="0.35">
      <c r="F6612" s="17"/>
    </row>
    <row r="6613" spans="6:6" customFormat="1" ht="20.5" customHeight="1" x14ac:dyDescent="0.35">
      <c r="F6613" s="17"/>
    </row>
    <row r="6614" spans="6:6" customFormat="1" ht="20.5" customHeight="1" x14ac:dyDescent="0.35">
      <c r="F6614" s="17"/>
    </row>
    <row r="6615" spans="6:6" customFormat="1" ht="20.5" customHeight="1" x14ac:dyDescent="0.35">
      <c r="F6615" s="17"/>
    </row>
    <row r="6616" spans="6:6" customFormat="1" ht="20.5" customHeight="1" x14ac:dyDescent="0.35">
      <c r="F6616" s="17"/>
    </row>
    <row r="6617" spans="6:6" customFormat="1" ht="20.5" customHeight="1" x14ac:dyDescent="0.35">
      <c r="F6617" s="17"/>
    </row>
    <row r="6618" spans="6:6" customFormat="1" ht="20.5" customHeight="1" x14ac:dyDescent="0.35">
      <c r="F6618" s="17"/>
    </row>
    <row r="6619" spans="6:6" customFormat="1" ht="20.5" customHeight="1" x14ac:dyDescent="0.35">
      <c r="F6619" s="17"/>
    </row>
    <row r="6620" spans="6:6" customFormat="1" ht="20.5" customHeight="1" x14ac:dyDescent="0.35">
      <c r="F6620" s="17"/>
    </row>
    <row r="6621" spans="6:6" customFormat="1" ht="20.5" customHeight="1" x14ac:dyDescent="0.35">
      <c r="F6621" s="17"/>
    </row>
    <row r="6622" spans="6:6" customFormat="1" ht="20.5" customHeight="1" x14ac:dyDescent="0.35">
      <c r="F6622" s="17"/>
    </row>
    <row r="6623" spans="6:6" customFormat="1" ht="20.5" customHeight="1" x14ac:dyDescent="0.35">
      <c r="F6623" s="17"/>
    </row>
    <row r="6624" spans="6:6" customFormat="1" ht="20.5" customHeight="1" x14ac:dyDescent="0.35">
      <c r="F6624" s="17"/>
    </row>
    <row r="6625" spans="6:6" customFormat="1" ht="20.5" customHeight="1" x14ac:dyDescent="0.35">
      <c r="F6625" s="17"/>
    </row>
    <row r="6626" spans="6:6" customFormat="1" ht="20.5" customHeight="1" x14ac:dyDescent="0.35">
      <c r="F6626" s="17"/>
    </row>
    <row r="6627" spans="6:6" customFormat="1" ht="20.5" customHeight="1" x14ac:dyDescent="0.35">
      <c r="F6627" s="17"/>
    </row>
    <row r="6628" spans="6:6" customFormat="1" ht="20.5" customHeight="1" x14ac:dyDescent="0.35">
      <c r="F6628" s="17"/>
    </row>
    <row r="6629" spans="6:6" customFormat="1" ht="20.5" customHeight="1" x14ac:dyDescent="0.35">
      <c r="F6629" s="17"/>
    </row>
    <row r="6630" spans="6:6" customFormat="1" ht="20.5" customHeight="1" x14ac:dyDescent="0.35">
      <c r="F6630" s="17"/>
    </row>
    <row r="6631" spans="6:6" customFormat="1" ht="20.5" customHeight="1" x14ac:dyDescent="0.35">
      <c r="F6631" s="17"/>
    </row>
    <row r="6632" spans="6:6" customFormat="1" ht="20.5" customHeight="1" x14ac:dyDescent="0.35">
      <c r="F6632" s="17"/>
    </row>
    <row r="6633" spans="6:6" customFormat="1" ht="20.5" customHeight="1" x14ac:dyDescent="0.35">
      <c r="F6633" s="17"/>
    </row>
    <row r="6634" spans="6:6" customFormat="1" ht="20.5" customHeight="1" x14ac:dyDescent="0.35">
      <c r="F6634" s="17"/>
    </row>
    <row r="6635" spans="6:6" customFormat="1" ht="20.5" customHeight="1" x14ac:dyDescent="0.35">
      <c r="F6635" s="17"/>
    </row>
    <row r="6636" spans="6:6" customFormat="1" ht="20.5" customHeight="1" x14ac:dyDescent="0.35">
      <c r="F6636" s="17"/>
    </row>
    <row r="6637" spans="6:6" customFormat="1" ht="20.5" customHeight="1" x14ac:dyDescent="0.35">
      <c r="F6637" s="17"/>
    </row>
    <row r="6638" spans="6:6" customFormat="1" ht="20.5" customHeight="1" x14ac:dyDescent="0.35">
      <c r="F6638" s="17"/>
    </row>
    <row r="6639" spans="6:6" customFormat="1" ht="20.5" customHeight="1" x14ac:dyDescent="0.35">
      <c r="F6639" s="17"/>
    </row>
    <row r="6640" spans="6:6" customFormat="1" ht="20.5" customHeight="1" x14ac:dyDescent="0.35">
      <c r="F6640" s="17"/>
    </row>
    <row r="6641" spans="6:6" customFormat="1" ht="20.5" customHeight="1" x14ac:dyDescent="0.35">
      <c r="F6641" s="17"/>
    </row>
    <row r="6642" spans="6:6" customFormat="1" ht="20.5" customHeight="1" x14ac:dyDescent="0.35">
      <c r="F6642" s="17"/>
    </row>
    <row r="6643" spans="6:6" customFormat="1" ht="20.5" customHeight="1" x14ac:dyDescent="0.35">
      <c r="F6643" s="17"/>
    </row>
    <row r="6644" spans="6:6" customFormat="1" ht="20.5" customHeight="1" x14ac:dyDescent="0.35">
      <c r="F6644" s="17"/>
    </row>
    <row r="6645" spans="6:6" customFormat="1" ht="20.5" customHeight="1" x14ac:dyDescent="0.35">
      <c r="F6645" s="17"/>
    </row>
    <row r="6646" spans="6:6" customFormat="1" ht="20.5" customHeight="1" x14ac:dyDescent="0.35">
      <c r="F6646" s="17"/>
    </row>
    <row r="6647" spans="6:6" customFormat="1" ht="20.5" customHeight="1" x14ac:dyDescent="0.35">
      <c r="F6647" s="17"/>
    </row>
    <row r="6648" spans="6:6" customFormat="1" ht="20.5" customHeight="1" x14ac:dyDescent="0.35">
      <c r="F6648" s="17"/>
    </row>
    <row r="6649" spans="6:6" customFormat="1" ht="20.5" customHeight="1" x14ac:dyDescent="0.35">
      <c r="F6649" s="17"/>
    </row>
    <row r="6650" spans="6:6" customFormat="1" ht="20.5" customHeight="1" x14ac:dyDescent="0.35">
      <c r="F6650" s="17"/>
    </row>
    <row r="6651" spans="6:6" customFormat="1" ht="20.5" customHeight="1" x14ac:dyDescent="0.35">
      <c r="F6651" s="17"/>
    </row>
    <row r="6652" spans="6:6" customFormat="1" ht="20.5" customHeight="1" x14ac:dyDescent="0.35">
      <c r="F6652" s="17"/>
    </row>
    <row r="6653" spans="6:6" customFormat="1" ht="20.5" customHeight="1" x14ac:dyDescent="0.35">
      <c r="F6653" s="17"/>
    </row>
    <row r="6654" spans="6:6" customFormat="1" ht="20.5" customHeight="1" x14ac:dyDescent="0.35">
      <c r="F6654" s="17"/>
    </row>
    <row r="6655" spans="6:6" customFormat="1" ht="20.5" customHeight="1" x14ac:dyDescent="0.35">
      <c r="F6655" s="17"/>
    </row>
    <row r="6656" spans="6:6" customFormat="1" ht="20.5" customHeight="1" x14ac:dyDescent="0.35">
      <c r="F6656" s="17"/>
    </row>
    <row r="6657" spans="6:6" customFormat="1" ht="20.5" customHeight="1" x14ac:dyDescent="0.35">
      <c r="F6657" s="17"/>
    </row>
    <row r="6658" spans="6:6" customFormat="1" ht="20.5" customHeight="1" x14ac:dyDescent="0.35">
      <c r="F6658" s="17"/>
    </row>
    <row r="6659" spans="6:6" customFormat="1" ht="20.5" customHeight="1" x14ac:dyDescent="0.35">
      <c r="F6659" s="17"/>
    </row>
    <row r="6660" spans="6:6" customFormat="1" ht="20.5" customHeight="1" x14ac:dyDescent="0.35">
      <c r="F6660" s="17"/>
    </row>
    <row r="6661" spans="6:6" customFormat="1" ht="20.5" customHeight="1" x14ac:dyDescent="0.35">
      <c r="F6661" s="17"/>
    </row>
    <row r="6662" spans="6:6" customFormat="1" ht="20.5" customHeight="1" x14ac:dyDescent="0.35">
      <c r="F6662" s="17"/>
    </row>
    <row r="6663" spans="6:6" customFormat="1" ht="20.5" customHeight="1" x14ac:dyDescent="0.35">
      <c r="F6663" s="17"/>
    </row>
    <row r="6664" spans="6:6" customFormat="1" ht="20.5" customHeight="1" x14ac:dyDescent="0.35">
      <c r="F6664" s="17"/>
    </row>
    <row r="6665" spans="6:6" customFormat="1" ht="20.5" customHeight="1" x14ac:dyDescent="0.35">
      <c r="F6665" s="17"/>
    </row>
    <row r="6666" spans="6:6" customFormat="1" ht="20.5" customHeight="1" x14ac:dyDescent="0.35">
      <c r="F6666" s="17"/>
    </row>
    <row r="6667" spans="6:6" customFormat="1" ht="20.5" customHeight="1" x14ac:dyDescent="0.35">
      <c r="F6667" s="17"/>
    </row>
    <row r="6668" spans="6:6" customFormat="1" ht="20.5" customHeight="1" x14ac:dyDescent="0.35">
      <c r="F6668" s="17"/>
    </row>
    <row r="6669" spans="6:6" customFormat="1" ht="20.5" customHeight="1" x14ac:dyDescent="0.35">
      <c r="F6669" s="17"/>
    </row>
    <row r="6670" spans="6:6" customFormat="1" ht="20.5" customHeight="1" x14ac:dyDescent="0.35">
      <c r="F6670" s="17"/>
    </row>
    <row r="6671" spans="6:6" customFormat="1" ht="20.5" customHeight="1" x14ac:dyDescent="0.35">
      <c r="F6671" s="17"/>
    </row>
    <row r="6672" spans="6:6" customFormat="1" ht="20.5" customHeight="1" x14ac:dyDescent="0.35">
      <c r="F6672" s="17"/>
    </row>
    <row r="6673" spans="6:6" customFormat="1" ht="20.5" customHeight="1" x14ac:dyDescent="0.35">
      <c r="F6673" s="17"/>
    </row>
    <row r="6674" spans="6:6" customFormat="1" ht="20.5" customHeight="1" x14ac:dyDescent="0.35">
      <c r="F6674" s="17"/>
    </row>
    <row r="6675" spans="6:6" customFormat="1" ht="20.5" customHeight="1" x14ac:dyDescent="0.35">
      <c r="F6675" s="17"/>
    </row>
    <row r="6676" spans="6:6" customFormat="1" ht="20.5" customHeight="1" x14ac:dyDescent="0.35">
      <c r="F6676" s="17"/>
    </row>
    <row r="6677" spans="6:6" customFormat="1" ht="20.5" customHeight="1" x14ac:dyDescent="0.35">
      <c r="F6677" s="17"/>
    </row>
    <row r="6678" spans="6:6" customFormat="1" ht="20.5" customHeight="1" x14ac:dyDescent="0.35">
      <c r="F6678" s="17"/>
    </row>
    <row r="6679" spans="6:6" customFormat="1" ht="20.5" customHeight="1" x14ac:dyDescent="0.35">
      <c r="F6679" s="17"/>
    </row>
    <row r="6680" spans="6:6" customFormat="1" ht="20.5" customHeight="1" x14ac:dyDescent="0.35">
      <c r="F6680" s="17"/>
    </row>
    <row r="6681" spans="6:6" customFormat="1" ht="20.5" customHeight="1" x14ac:dyDescent="0.35">
      <c r="F6681" s="17"/>
    </row>
    <row r="6682" spans="6:6" customFormat="1" ht="20.5" customHeight="1" x14ac:dyDescent="0.35">
      <c r="F6682" s="17"/>
    </row>
    <row r="6683" spans="6:6" customFormat="1" ht="20.5" customHeight="1" x14ac:dyDescent="0.35">
      <c r="F6683" s="17"/>
    </row>
    <row r="6684" spans="6:6" customFormat="1" ht="20.5" customHeight="1" x14ac:dyDescent="0.35">
      <c r="F6684" s="17"/>
    </row>
    <row r="6685" spans="6:6" customFormat="1" ht="20.5" customHeight="1" x14ac:dyDescent="0.35">
      <c r="F6685" s="17"/>
    </row>
    <row r="6686" spans="6:6" customFormat="1" ht="20.5" customHeight="1" x14ac:dyDescent="0.35">
      <c r="F6686" s="17"/>
    </row>
    <row r="6687" spans="6:6" customFormat="1" ht="20.5" customHeight="1" x14ac:dyDescent="0.35">
      <c r="F6687" s="17"/>
    </row>
    <row r="6688" spans="6:6" customFormat="1" ht="20.5" customHeight="1" x14ac:dyDescent="0.35">
      <c r="F6688" s="17"/>
    </row>
    <row r="6689" spans="6:6" customFormat="1" ht="20.5" customHeight="1" x14ac:dyDescent="0.35">
      <c r="F6689" s="17"/>
    </row>
    <row r="6690" spans="6:6" customFormat="1" ht="20.5" customHeight="1" x14ac:dyDescent="0.35">
      <c r="F6690" s="17"/>
    </row>
    <row r="6691" spans="6:6" customFormat="1" ht="20.5" customHeight="1" x14ac:dyDescent="0.35">
      <c r="F6691" s="17"/>
    </row>
    <row r="6692" spans="6:6" customFormat="1" ht="20.5" customHeight="1" x14ac:dyDescent="0.35">
      <c r="F6692" s="17"/>
    </row>
    <row r="6693" spans="6:6" customFormat="1" ht="20.5" customHeight="1" x14ac:dyDescent="0.35">
      <c r="F6693" s="17"/>
    </row>
    <row r="6694" spans="6:6" customFormat="1" ht="20.5" customHeight="1" x14ac:dyDescent="0.35">
      <c r="F6694" s="17"/>
    </row>
    <row r="6695" spans="6:6" customFormat="1" ht="20.5" customHeight="1" x14ac:dyDescent="0.35">
      <c r="F6695" s="17"/>
    </row>
    <row r="6696" spans="6:6" customFormat="1" ht="20.5" customHeight="1" x14ac:dyDescent="0.35">
      <c r="F6696" s="17"/>
    </row>
    <row r="6697" spans="6:6" customFormat="1" ht="20.5" customHeight="1" x14ac:dyDescent="0.35">
      <c r="F6697" s="17"/>
    </row>
    <row r="6698" spans="6:6" customFormat="1" ht="20.5" customHeight="1" x14ac:dyDescent="0.35">
      <c r="F6698" s="17"/>
    </row>
    <row r="6699" spans="6:6" customFormat="1" ht="20.5" customHeight="1" x14ac:dyDescent="0.35">
      <c r="F6699" s="17"/>
    </row>
    <row r="6700" spans="6:6" customFormat="1" ht="20.5" customHeight="1" x14ac:dyDescent="0.35">
      <c r="F6700" s="17"/>
    </row>
    <row r="6701" spans="6:6" customFormat="1" ht="20.5" customHeight="1" x14ac:dyDescent="0.35">
      <c r="F6701" s="17"/>
    </row>
    <row r="6702" spans="6:6" customFormat="1" ht="20.5" customHeight="1" x14ac:dyDescent="0.35">
      <c r="F6702" s="17"/>
    </row>
    <row r="6703" spans="6:6" customFormat="1" ht="20.5" customHeight="1" x14ac:dyDescent="0.35">
      <c r="F6703" s="17"/>
    </row>
    <row r="6704" spans="6:6" customFormat="1" ht="20.5" customHeight="1" x14ac:dyDescent="0.35">
      <c r="F6704" s="17"/>
    </row>
    <row r="6705" spans="6:6" customFormat="1" ht="20.5" customHeight="1" x14ac:dyDescent="0.35">
      <c r="F6705" s="17"/>
    </row>
    <row r="6706" spans="6:6" customFormat="1" ht="20.5" customHeight="1" x14ac:dyDescent="0.35">
      <c r="F6706" s="17"/>
    </row>
    <row r="6707" spans="6:6" customFormat="1" ht="20.5" customHeight="1" x14ac:dyDescent="0.35">
      <c r="F6707" s="17"/>
    </row>
    <row r="6708" spans="6:6" customFormat="1" ht="20.5" customHeight="1" x14ac:dyDescent="0.35">
      <c r="F6708" s="17"/>
    </row>
    <row r="6709" spans="6:6" customFormat="1" ht="20.5" customHeight="1" x14ac:dyDescent="0.35">
      <c r="F6709" s="17"/>
    </row>
    <row r="6710" spans="6:6" customFormat="1" ht="20.5" customHeight="1" x14ac:dyDescent="0.35">
      <c r="F6710" s="17"/>
    </row>
    <row r="6711" spans="6:6" customFormat="1" ht="20.5" customHeight="1" x14ac:dyDescent="0.35">
      <c r="F6711" s="17"/>
    </row>
    <row r="6712" spans="6:6" customFormat="1" ht="20.5" customHeight="1" x14ac:dyDescent="0.35">
      <c r="F6712" s="17"/>
    </row>
    <row r="6713" spans="6:6" customFormat="1" ht="20.5" customHeight="1" x14ac:dyDescent="0.35">
      <c r="F6713" s="17"/>
    </row>
    <row r="6714" spans="6:6" customFormat="1" ht="20.5" customHeight="1" x14ac:dyDescent="0.35">
      <c r="F6714" s="17"/>
    </row>
    <row r="6715" spans="6:6" customFormat="1" ht="20.5" customHeight="1" x14ac:dyDescent="0.35">
      <c r="F6715" s="17"/>
    </row>
    <row r="6716" spans="6:6" customFormat="1" ht="20.5" customHeight="1" x14ac:dyDescent="0.35">
      <c r="F6716" s="17"/>
    </row>
    <row r="6717" spans="6:6" customFormat="1" ht="20.5" customHeight="1" x14ac:dyDescent="0.35">
      <c r="F6717" s="17"/>
    </row>
    <row r="6718" spans="6:6" customFormat="1" ht="20.5" customHeight="1" x14ac:dyDescent="0.35">
      <c r="F6718" s="17"/>
    </row>
    <row r="6719" spans="6:6" customFormat="1" ht="20.5" customHeight="1" x14ac:dyDescent="0.35">
      <c r="F6719" s="17"/>
    </row>
    <row r="6720" spans="6:6" customFormat="1" ht="20.5" customHeight="1" x14ac:dyDescent="0.35">
      <c r="F6720" s="17"/>
    </row>
    <row r="6721" spans="6:6" customFormat="1" ht="20.5" customHeight="1" x14ac:dyDescent="0.35">
      <c r="F6721" s="17"/>
    </row>
    <row r="6722" spans="6:6" customFormat="1" ht="20.5" customHeight="1" x14ac:dyDescent="0.35">
      <c r="F6722" s="17"/>
    </row>
    <row r="6723" spans="6:6" customFormat="1" ht="20.5" customHeight="1" x14ac:dyDescent="0.35">
      <c r="F6723" s="17"/>
    </row>
    <row r="6724" spans="6:6" customFormat="1" ht="20.5" customHeight="1" x14ac:dyDescent="0.35">
      <c r="F6724" s="17"/>
    </row>
    <row r="6725" spans="6:6" customFormat="1" ht="20.5" customHeight="1" x14ac:dyDescent="0.35">
      <c r="F6725" s="17"/>
    </row>
    <row r="6726" spans="6:6" customFormat="1" ht="20.5" customHeight="1" x14ac:dyDescent="0.35">
      <c r="F6726" s="17"/>
    </row>
    <row r="6727" spans="6:6" customFormat="1" ht="20.5" customHeight="1" x14ac:dyDescent="0.35">
      <c r="F6727" s="17"/>
    </row>
    <row r="6728" spans="6:6" customFormat="1" ht="20.5" customHeight="1" x14ac:dyDescent="0.35">
      <c r="F6728" s="17"/>
    </row>
    <row r="6729" spans="6:6" customFormat="1" ht="20.5" customHeight="1" x14ac:dyDescent="0.35">
      <c r="F6729" s="17"/>
    </row>
    <row r="6730" spans="6:6" customFormat="1" ht="20.5" customHeight="1" x14ac:dyDescent="0.35">
      <c r="F6730" s="17"/>
    </row>
    <row r="6731" spans="6:6" customFormat="1" ht="20.5" customHeight="1" x14ac:dyDescent="0.35">
      <c r="F6731" s="17"/>
    </row>
    <row r="6732" spans="6:6" customFormat="1" ht="20.5" customHeight="1" x14ac:dyDescent="0.35">
      <c r="F6732" s="17"/>
    </row>
    <row r="6733" spans="6:6" customFormat="1" ht="20.5" customHeight="1" x14ac:dyDescent="0.35">
      <c r="F6733" s="17"/>
    </row>
    <row r="6734" spans="6:6" customFormat="1" ht="20.5" customHeight="1" x14ac:dyDescent="0.35">
      <c r="F6734" s="17"/>
    </row>
    <row r="6735" spans="6:6" customFormat="1" ht="20.5" customHeight="1" x14ac:dyDescent="0.35">
      <c r="F6735" s="17"/>
    </row>
    <row r="6736" spans="6:6" customFormat="1" ht="20.5" customHeight="1" x14ac:dyDescent="0.35">
      <c r="F6736" s="17"/>
    </row>
    <row r="6737" spans="6:6" customFormat="1" ht="20.5" customHeight="1" x14ac:dyDescent="0.35">
      <c r="F6737" s="17"/>
    </row>
    <row r="6738" spans="6:6" customFormat="1" ht="20.5" customHeight="1" x14ac:dyDescent="0.35">
      <c r="F6738" s="17"/>
    </row>
    <row r="6739" spans="6:6" customFormat="1" ht="20.5" customHeight="1" x14ac:dyDescent="0.35">
      <c r="F6739" s="17"/>
    </row>
    <row r="6740" spans="6:6" customFormat="1" ht="14.5" x14ac:dyDescent="0.35">
      <c r="F6740" s="17"/>
    </row>
    <row r="6741" spans="6:6" customFormat="1" ht="20.5" customHeight="1" x14ac:dyDescent="0.35">
      <c r="F6741" s="17"/>
    </row>
    <row r="6742" spans="6:6" customFormat="1" ht="20.5" customHeight="1" x14ac:dyDescent="0.35">
      <c r="F6742" s="17"/>
    </row>
    <row r="6743" spans="6:6" customFormat="1" ht="20.5" customHeight="1" x14ac:dyDescent="0.35">
      <c r="F6743" s="17"/>
    </row>
    <row r="6744" spans="6:6" customFormat="1" ht="14.5" x14ac:dyDescent="0.35">
      <c r="F6744" s="17"/>
    </row>
    <row r="6745" spans="6:6" customFormat="1" ht="20.5" customHeight="1" x14ac:dyDescent="0.35">
      <c r="F6745" s="17"/>
    </row>
    <row r="6746" spans="6:6" customFormat="1" ht="20.5" customHeight="1" x14ac:dyDescent="0.35">
      <c r="F6746" s="17"/>
    </row>
    <row r="6747" spans="6:6" customFormat="1" ht="20.5" customHeight="1" x14ac:dyDescent="0.35">
      <c r="F6747" s="17"/>
    </row>
    <row r="6748" spans="6:6" customFormat="1" ht="14.5" x14ac:dyDescent="0.35">
      <c r="F6748" s="17"/>
    </row>
    <row r="6749" spans="6:6" customFormat="1" ht="23.5" customHeight="1" x14ac:dyDescent="0.35">
      <c r="F6749" s="17"/>
    </row>
    <row r="6750" spans="6:6" customFormat="1" ht="20.5" customHeight="1" x14ac:dyDescent="0.35">
      <c r="F6750" s="17"/>
    </row>
    <row r="6751" spans="6:6" customFormat="1" ht="14.5" x14ac:dyDescent="0.35">
      <c r="F6751" s="17"/>
    </row>
    <row r="6752" spans="6:6" customFormat="1" ht="20.5" customHeight="1" x14ac:dyDescent="0.35">
      <c r="F6752" s="17"/>
    </row>
    <row r="6753" spans="6:6" customFormat="1" ht="20.5" customHeight="1" x14ac:dyDescent="0.35">
      <c r="F6753" s="17"/>
    </row>
    <row r="6754" spans="6:6" customFormat="1" ht="20.5" customHeight="1" x14ac:dyDescent="0.35">
      <c r="F6754" s="17"/>
    </row>
    <row r="6755" spans="6:6" customFormat="1" ht="20.5" customHeight="1" x14ac:dyDescent="0.35">
      <c r="F6755" s="17"/>
    </row>
    <row r="6756" spans="6:6" customFormat="1" ht="20.5" customHeight="1" x14ac:dyDescent="0.35">
      <c r="F6756" s="17"/>
    </row>
    <row r="6757" spans="6:6" customFormat="1" ht="20.5" customHeight="1" x14ac:dyDescent="0.35">
      <c r="F6757" s="17"/>
    </row>
    <row r="6758" spans="6:6" customFormat="1" ht="20.5" customHeight="1" x14ac:dyDescent="0.35">
      <c r="F6758" s="17"/>
    </row>
    <row r="6759" spans="6:6" customFormat="1" ht="20.5" customHeight="1" x14ac:dyDescent="0.35">
      <c r="F6759" s="17"/>
    </row>
    <row r="6760" spans="6:6" customFormat="1" ht="20.5" customHeight="1" x14ac:dyDescent="0.35">
      <c r="F6760" s="17"/>
    </row>
    <row r="6761" spans="6:6" customFormat="1" ht="20.5" customHeight="1" x14ac:dyDescent="0.35">
      <c r="F6761" s="17"/>
    </row>
    <row r="6762" spans="6:6" customFormat="1" ht="20.5" customHeight="1" x14ac:dyDescent="0.35">
      <c r="F6762" s="17"/>
    </row>
    <row r="6763" spans="6:6" customFormat="1" ht="20.5" customHeight="1" x14ac:dyDescent="0.35">
      <c r="F6763" s="17"/>
    </row>
    <row r="6764" spans="6:6" customFormat="1" ht="20.5" customHeight="1" x14ac:dyDescent="0.35">
      <c r="F6764" s="17"/>
    </row>
    <row r="6765" spans="6:6" customFormat="1" ht="20.5" customHeight="1" x14ac:dyDescent="0.35">
      <c r="F6765" s="17"/>
    </row>
    <row r="6766" spans="6:6" customFormat="1" ht="20.5" customHeight="1" x14ac:dyDescent="0.35">
      <c r="F6766" s="17"/>
    </row>
    <row r="6767" spans="6:6" customFormat="1" ht="20.5" customHeight="1" x14ac:dyDescent="0.35">
      <c r="F6767" s="17"/>
    </row>
    <row r="6768" spans="6:6" customFormat="1" ht="20.5" customHeight="1" x14ac:dyDescent="0.35">
      <c r="F6768" s="17"/>
    </row>
    <row r="6769" spans="6:6" customFormat="1" ht="20.5" customHeight="1" x14ac:dyDescent="0.35">
      <c r="F6769" s="17"/>
    </row>
    <row r="6770" spans="6:6" customFormat="1" ht="20.5" customHeight="1" x14ac:dyDescent="0.35">
      <c r="F6770" s="17"/>
    </row>
    <row r="6771" spans="6:6" customFormat="1" ht="20.5" customHeight="1" x14ac:dyDescent="0.35">
      <c r="F6771" s="17"/>
    </row>
    <row r="6772" spans="6:6" customFormat="1" ht="20.5" customHeight="1" x14ac:dyDescent="0.35">
      <c r="F6772" s="17"/>
    </row>
    <row r="6773" spans="6:6" customFormat="1" ht="20.5" customHeight="1" x14ac:dyDescent="0.35">
      <c r="F6773" s="17"/>
    </row>
    <row r="6774" spans="6:6" customFormat="1" ht="20.5" customHeight="1" x14ac:dyDescent="0.35">
      <c r="F6774" s="17"/>
    </row>
    <row r="6775" spans="6:6" customFormat="1" ht="20.5" customHeight="1" x14ac:dyDescent="0.35">
      <c r="F6775" s="17"/>
    </row>
    <row r="6776" spans="6:6" customFormat="1" ht="20.5" customHeight="1" x14ac:dyDescent="0.35">
      <c r="F6776" s="17"/>
    </row>
    <row r="6777" spans="6:6" customFormat="1" ht="20.5" customHeight="1" x14ac:dyDescent="0.35">
      <c r="F6777" s="17"/>
    </row>
    <row r="6778" spans="6:6" customFormat="1" ht="20.5" customHeight="1" x14ac:dyDescent="0.35">
      <c r="F6778" s="17"/>
    </row>
    <row r="6779" spans="6:6" customFormat="1" ht="20.5" customHeight="1" x14ac:dyDescent="0.35">
      <c r="F6779" s="17"/>
    </row>
    <row r="6780" spans="6:6" customFormat="1" ht="20.5" customHeight="1" x14ac:dyDescent="0.35">
      <c r="F6780" s="17"/>
    </row>
    <row r="6781" spans="6:6" customFormat="1" ht="20.5" customHeight="1" x14ac:dyDescent="0.35">
      <c r="F6781" s="17"/>
    </row>
    <row r="6782" spans="6:6" customFormat="1" ht="20.5" customHeight="1" x14ac:dyDescent="0.35">
      <c r="F6782" s="17"/>
    </row>
    <row r="6783" spans="6:6" customFormat="1" ht="20.5" customHeight="1" x14ac:dyDescent="0.35">
      <c r="F6783" s="17"/>
    </row>
    <row r="6784" spans="6:6" customFormat="1" ht="20.5" customHeight="1" x14ac:dyDescent="0.35">
      <c r="F6784" s="17"/>
    </row>
    <row r="6785" spans="6:6" customFormat="1" ht="20.5" customHeight="1" x14ac:dyDescent="0.35">
      <c r="F6785" s="17"/>
    </row>
    <row r="6786" spans="6:6" customFormat="1" ht="20.5" customHeight="1" x14ac:dyDescent="0.35">
      <c r="F6786" s="17"/>
    </row>
    <row r="6787" spans="6:6" customFormat="1" ht="20.5" customHeight="1" x14ac:dyDescent="0.35">
      <c r="F6787" s="17"/>
    </row>
    <row r="6788" spans="6:6" customFormat="1" ht="20.5" customHeight="1" x14ac:dyDescent="0.35">
      <c r="F6788" s="17"/>
    </row>
    <row r="6789" spans="6:6" customFormat="1" ht="20.5" customHeight="1" x14ac:dyDescent="0.35">
      <c r="F6789" s="17"/>
    </row>
    <row r="6790" spans="6:6" customFormat="1" ht="20.5" customHeight="1" x14ac:dyDescent="0.35">
      <c r="F6790" s="17"/>
    </row>
    <row r="6791" spans="6:6" customFormat="1" ht="20.5" customHeight="1" x14ac:dyDescent="0.35">
      <c r="F6791" s="17"/>
    </row>
    <row r="6792" spans="6:6" customFormat="1" ht="20.5" customHeight="1" x14ac:dyDescent="0.35">
      <c r="F6792" s="17"/>
    </row>
    <row r="6793" spans="6:6" customFormat="1" ht="20.5" customHeight="1" x14ac:dyDescent="0.35">
      <c r="F6793" s="17"/>
    </row>
    <row r="6794" spans="6:6" customFormat="1" ht="20.5" customHeight="1" x14ac:dyDescent="0.35">
      <c r="F6794" s="17"/>
    </row>
    <row r="6795" spans="6:6" customFormat="1" ht="20.5" customHeight="1" x14ac:dyDescent="0.35">
      <c r="F6795" s="17"/>
    </row>
    <row r="6796" spans="6:6" customFormat="1" ht="20.5" customHeight="1" x14ac:dyDescent="0.35">
      <c r="F6796" s="17"/>
    </row>
    <row r="6797" spans="6:6" customFormat="1" ht="20.5" customHeight="1" x14ac:dyDescent="0.35">
      <c r="F6797" s="17"/>
    </row>
    <row r="6798" spans="6:6" customFormat="1" ht="20.5" customHeight="1" x14ac:dyDescent="0.35">
      <c r="F6798" s="17"/>
    </row>
    <row r="6799" spans="6:6" customFormat="1" ht="20.5" customHeight="1" x14ac:dyDescent="0.35">
      <c r="F6799" s="17"/>
    </row>
    <row r="6800" spans="6:6" customFormat="1" ht="20.5" customHeight="1" x14ac:dyDescent="0.35">
      <c r="F6800" s="17"/>
    </row>
    <row r="6801" spans="6:6" customFormat="1" ht="20.5" customHeight="1" x14ac:dyDescent="0.35">
      <c r="F6801" s="17"/>
    </row>
    <row r="6802" spans="6:6" customFormat="1" ht="20.5" customHeight="1" x14ac:dyDescent="0.35">
      <c r="F6802" s="17"/>
    </row>
    <row r="6803" spans="6:6" customFormat="1" ht="20.5" customHeight="1" x14ac:dyDescent="0.35">
      <c r="F6803" s="17"/>
    </row>
    <row r="6804" spans="6:6" customFormat="1" ht="20.5" customHeight="1" x14ac:dyDescent="0.35">
      <c r="F6804" s="17"/>
    </row>
    <row r="6805" spans="6:6" customFormat="1" ht="20.5" customHeight="1" x14ac:dyDescent="0.35">
      <c r="F6805" s="17"/>
    </row>
    <row r="6806" spans="6:6" customFormat="1" ht="20.5" customHeight="1" x14ac:dyDescent="0.35">
      <c r="F6806" s="17"/>
    </row>
    <row r="6807" spans="6:6" customFormat="1" ht="20.5" customHeight="1" x14ac:dyDescent="0.35">
      <c r="F6807" s="17"/>
    </row>
    <row r="6808" spans="6:6" customFormat="1" ht="20.5" customHeight="1" x14ac:dyDescent="0.35">
      <c r="F6808" s="17"/>
    </row>
    <row r="6809" spans="6:6" customFormat="1" ht="20.5" customHeight="1" x14ac:dyDescent="0.35">
      <c r="F6809" s="17"/>
    </row>
    <row r="6810" spans="6:6" customFormat="1" ht="20.5" customHeight="1" x14ac:dyDescent="0.35">
      <c r="F6810" s="17"/>
    </row>
    <row r="6811" spans="6:6" customFormat="1" ht="20.5" customHeight="1" x14ac:dyDescent="0.35">
      <c r="F6811" s="17"/>
    </row>
    <row r="6812" spans="6:6" customFormat="1" ht="20.5" customHeight="1" x14ac:dyDescent="0.35">
      <c r="F6812" s="17"/>
    </row>
    <row r="6813" spans="6:6" customFormat="1" ht="20.5" customHeight="1" x14ac:dyDescent="0.35">
      <c r="F6813" s="17"/>
    </row>
    <row r="6814" spans="6:6" customFormat="1" ht="20.5" customHeight="1" x14ac:dyDescent="0.35">
      <c r="F6814" s="17"/>
    </row>
    <row r="6815" spans="6:6" customFormat="1" ht="20.5" customHeight="1" x14ac:dyDescent="0.35">
      <c r="F6815" s="17"/>
    </row>
    <row r="6816" spans="6:6" customFormat="1" ht="20.5" customHeight="1" x14ac:dyDescent="0.35">
      <c r="F6816" s="17"/>
    </row>
    <row r="6817" spans="6:6" customFormat="1" ht="20.5" customHeight="1" x14ac:dyDescent="0.35">
      <c r="F6817" s="17"/>
    </row>
    <row r="6818" spans="6:6" customFormat="1" ht="20.5" customHeight="1" x14ac:dyDescent="0.35">
      <c r="F6818" s="17"/>
    </row>
    <row r="6819" spans="6:6" customFormat="1" ht="20.5" customHeight="1" x14ac:dyDescent="0.35">
      <c r="F6819" s="17"/>
    </row>
    <row r="6820" spans="6:6" customFormat="1" ht="20.5" customHeight="1" x14ac:dyDescent="0.35">
      <c r="F6820" s="17"/>
    </row>
    <row r="6821" spans="6:6" customFormat="1" ht="20.5" customHeight="1" x14ac:dyDescent="0.35">
      <c r="F6821" s="17"/>
    </row>
    <row r="6822" spans="6:6" customFormat="1" ht="20.5" customHeight="1" x14ac:dyDescent="0.35">
      <c r="F6822" s="17"/>
    </row>
    <row r="6823" spans="6:6" customFormat="1" ht="20.5" customHeight="1" x14ac:dyDescent="0.35">
      <c r="F6823" s="17"/>
    </row>
    <row r="6824" spans="6:6" customFormat="1" ht="20.5" customHeight="1" x14ac:dyDescent="0.35">
      <c r="F6824" s="17"/>
    </row>
    <row r="6825" spans="6:6" customFormat="1" ht="20.5" customHeight="1" x14ac:dyDescent="0.35">
      <c r="F6825" s="17"/>
    </row>
    <row r="6826" spans="6:6" customFormat="1" ht="20.5" customHeight="1" x14ac:dyDescent="0.35">
      <c r="F6826" s="17"/>
    </row>
    <row r="6827" spans="6:6" customFormat="1" ht="20.5" customHeight="1" x14ac:dyDescent="0.35">
      <c r="F6827" s="17"/>
    </row>
    <row r="6828" spans="6:6" customFormat="1" ht="20.5" customHeight="1" x14ac:dyDescent="0.35">
      <c r="F6828" s="17"/>
    </row>
    <row r="6829" spans="6:6" customFormat="1" ht="20.5" customHeight="1" x14ac:dyDescent="0.35">
      <c r="F6829" s="17"/>
    </row>
    <row r="6830" spans="6:6" customFormat="1" ht="20.5" customHeight="1" x14ac:dyDescent="0.35">
      <c r="F6830" s="17"/>
    </row>
    <row r="6831" spans="6:6" customFormat="1" ht="20.5" customHeight="1" x14ac:dyDescent="0.35">
      <c r="F6831" s="17"/>
    </row>
    <row r="6832" spans="6:6" customFormat="1" ht="20.5" customHeight="1" x14ac:dyDescent="0.35">
      <c r="F6832" s="17"/>
    </row>
    <row r="6833" spans="6:6" customFormat="1" ht="20.5" customHeight="1" x14ac:dyDescent="0.35">
      <c r="F6833" s="17"/>
    </row>
    <row r="6834" spans="6:6" customFormat="1" ht="20.5" customHeight="1" x14ac:dyDescent="0.35">
      <c r="F6834" s="17"/>
    </row>
    <row r="6835" spans="6:6" customFormat="1" ht="20.5" customHeight="1" x14ac:dyDescent="0.35">
      <c r="F6835" s="17"/>
    </row>
    <row r="6836" spans="6:6" customFormat="1" ht="20.5" customHeight="1" x14ac:dyDescent="0.35">
      <c r="F6836" s="17"/>
    </row>
    <row r="6837" spans="6:6" customFormat="1" ht="20.5" customHeight="1" x14ac:dyDescent="0.35">
      <c r="F6837" s="17"/>
    </row>
    <row r="6838" spans="6:6" customFormat="1" ht="20.5" customHeight="1" x14ac:dyDescent="0.35">
      <c r="F6838" s="17"/>
    </row>
    <row r="6839" spans="6:6" customFormat="1" ht="20.5" customHeight="1" x14ac:dyDescent="0.35">
      <c r="F6839" s="17"/>
    </row>
    <row r="6840" spans="6:6" customFormat="1" ht="20.5" customHeight="1" x14ac:dyDescent="0.35">
      <c r="F6840" s="17"/>
    </row>
    <row r="6841" spans="6:6" customFormat="1" ht="20.5" customHeight="1" x14ac:dyDescent="0.35">
      <c r="F6841" s="17"/>
    </row>
    <row r="6842" spans="6:6" customFormat="1" ht="20.5" customHeight="1" x14ac:dyDescent="0.35">
      <c r="F6842" s="17"/>
    </row>
    <row r="6843" spans="6:6" customFormat="1" ht="20.5" customHeight="1" x14ac:dyDescent="0.35">
      <c r="F6843" s="17"/>
    </row>
    <row r="6844" spans="6:6" customFormat="1" ht="20.5" customHeight="1" x14ac:dyDescent="0.35">
      <c r="F6844" s="17"/>
    </row>
    <row r="6845" spans="6:6" customFormat="1" ht="20.5" customHeight="1" x14ac:dyDescent="0.35">
      <c r="F6845" s="17"/>
    </row>
    <row r="6846" spans="6:6" customFormat="1" ht="20.5" customHeight="1" x14ac:dyDescent="0.35">
      <c r="F6846" s="17"/>
    </row>
    <row r="6847" spans="6:6" customFormat="1" ht="20.5" customHeight="1" x14ac:dyDescent="0.35">
      <c r="F6847" s="17"/>
    </row>
    <row r="6848" spans="6:6" customFormat="1" ht="20.5" customHeight="1" x14ac:dyDescent="0.35">
      <c r="F6848" s="17"/>
    </row>
    <row r="6849" spans="6:6" customFormat="1" ht="20.5" customHeight="1" x14ac:dyDescent="0.35">
      <c r="F6849" s="17"/>
    </row>
    <row r="6850" spans="6:6" customFormat="1" ht="20.5" customHeight="1" x14ac:dyDescent="0.35">
      <c r="F6850" s="17"/>
    </row>
    <row r="6851" spans="6:6" customFormat="1" ht="20.5" customHeight="1" x14ac:dyDescent="0.35">
      <c r="F6851" s="17"/>
    </row>
    <row r="6852" spans="6:6" customFormat="1" ht="20.5" customHeight="1" x14ac:dyDescent="0.35">
      <c r="F6852" s="17"/>
    </row>
    <row r="6853" spans="6:6" customFormat="1" ht="20.5" customHeight="1" x14ac:dyDescent="0.35">
      <c r="F6853" s="17"/>
    </row>
    <row r="6854" spans="6:6" customFormat="1" ht="20.5" customHeight="1" x14ac:dyDescent="0.35">
      <c r="F6854" s="17"/>
    </row>
    <row r="6855" spans="6:6" customFormat="1" ht="20.5" customHeight="1" x14ac:dyDescent="0.35">
      <c r="F6855" s="17"/>
    </row>
    <row r="6856" spans="6:6" customFormat="1" ht="20.5" customHeight="1" x14ac:dyDescent="0.35">
      <c r="F6856" s="17"/>
    </row>
    <row r="6857" spans="6:6" customFormat="1" ht="14.5" x14ac:dyDescent="0.35">
      <c r="F6857" s="17"/>
    </row>
    <row r="6858" spans="6:6" customFormat="1" ht="20.5" customHeight="1" x14ac:dyDescent="0.35">
      <c r="F6858" s="17"/>
    </row>
    <row r="6859" spans="6:6" customFormat="1" ht="20.5" customHeight="1" x14ac:dyDescent="0.35">
      <c r="F6859" s="17"/>
    </row>
    <row r="6860" spans="6:6" customFormat="1" ht="20.5" customHeight="1" x14ac:dyDescent="0.35">
      <c r="F6860" s="17"/>
    </row>
    <row r="6861" spans="6:6" customFormat="1" ht="20.5" customHeight="1" x14ac:dyDescent="0.35">
      <c r="F6861" s="17"/>
    </row>
    <row r="6862" spans="6:6" customFormat="1" ht="20.5" customHeight="1" x14ac:dyDescent="0.35">
      <c r="F6862" s="17"/>
    </row>
    <row r="6863" spans="6:6" customFormat="1" ht="20.5" customHeight="1" x14ac:dyDescent="0.35">
      <c r="F6863" s="17"/>
    </row>
    <row r="6864" spans="6:6" customFormat="1" ht="20.5" customHeight="1" x14ac:dyDescent="0.35">
      <c r="F6864" s="17"/>
    </row>
    <row r="6865" spans="6:6" customFormat="1" ht="20.5" customHeight="1" x14ac:dyDescent="0.35">
      <c r="F6865" s="17"/>
    </row>
    <row r="6866" spans="6:6" customFormat="1" ht="20.5" customHeight="1" x14ac:dyDescent="0.35">
      <c r="F6866" s="17"/>
    </row>
    <row r="6867" spans="6:6" customFormat="1" ht="20.5" customHeight="1" x14ac:dyDescent="0.35">
      <c r="F6867" s="17"/>
    </row>
    <row r="6868" spans="6:6" customFormat="1" ht="14.5" x14ac:dyDescent="0.35">
      <c r="F6868" s="17"/>
    </row>
    <row r="6869" spans="6:6" customFormat="1" ht="20.5" customHeight="1" x14ac:dyDescent="0.35">
      <c r="F6869" s="17"/>
    </row>
    <row r="6870" spans="6:6" customFormat="1" ht="20.5" customHeight="1" x14ac:dyDescent="0.35">
      <c r="F6870" s="17"/>
    </row>
    <row r="6871" spans="6:6" customFormat="1" ht="20.5" customHeight="1" x14ac:dyDescent="0.35">
      <c r="F6871" s="17"/>
    </row>
    <row r="6872" spans="6:6" customFormat="1" ht="20.5" customHeight="1" x14ac:dyDescent="0.35">
      <c r="F6872" s="17"/>
    </row>
    <row r="6873" spans="6:6" customFormat="1" ht="20.5" customHeight="1" x14ac:dyDescent="0.35">
      <c r="F6873" s="17"/>
    </row>
    <row r="6874" spans="6:6" customFormat="1" ht="20.5" customHeight="1" x14ac:dyDescent="0.35">
      <c r="F6874" s="17"/>
    </row>
    <row r="6875" spans="6:6" customFormat="1" ht="20.5" customHeight="1" x14ac:dyDescent="0.35">
      <c r="F6875" s="17"/>
    </row>
    <row r="6876" spans="6:6" customFormat="1" ht="20.5" customHeight="1" x14ac:dyDescent="0.35">
      <c r="F6876" s="17"/>
    </row>
    <row r="6877" spans="6:6" customFormat="1" ht="20.5" customHeight="1" x14ac:dyDescent="0.35">
      <c r="F6877" s="17"/>
    </row>
    <row r="6878" spans="6:6" customFormat="1" ht="20.5" customHeight="1" x14ac:dyDescent="0.35">
      <c r="F6878" s="17"/>
    </row>
    <row r="6879" spans="6:6" customFormat="1" ht="20.5" customHeight="1" x14ac:dyDescent="0.35">
      <c r="F6879" s="17"/>
    </row>
    <row r="6880" spans="6:6" customFormat="1" ht="20.5" customHeight="1" x14ac:dyDescent="0.35">
      <c r="F6880" s="17"/>
    </row>
    <row r="6881" spans="6:6" customFormat="1" ht="20.5" customHeight="1" x14ac:dyDescent="0.35">
      <c r="F6881" s="17"/>
    </row>
    <row r="6882" spans="6:6" customFormat="1" ht="20.5" customHeight="1" x14ac:dyDescent="0.35">
      <c r="F6882" s="17"/>
    </row>
    <row r="6883" spans="6:6" customFormat="1" ht="20.5" customHeight="1" x14ac:dyDescent="0.35">
      <c r="F6883" s="17"/>
    </row>
    <row r="6884" spans="6:6" customFormat="1" ht="20.5" customHeight="1" x14ac:dyDescent="0.35">
      <c r="F6884" s="17"/>
    </row>
    <row r="6885" spans="6:6" customFormat="1" ht="20.5" customHeight="1" x14ac:dyDescent="0.35">
      <c r="F6885" s="17"/>
    </row>
    <row r="6886" spans="6:6" customFormat="1" ht="20.5" customHeight="1" x14ac:dyDescent="0.35">
      <c r="F6886" s="17"/>
    </row>
    <row r="6887" spans="6:6" customFormat="1" ht="20.5" customHeight="1" x14ac:dyDescent="0.35">
      <c r="F6887" s="17"/>
    </row>
    <row r="6888" spans="6:6" customFormat="1" ht="20.5" customHeight="1" x14ac:dyDescent="0.35">
      <c r="F6888" s="17"/>
    </row>
    <row r="6889" spans="6:6" customFormat="1" ht="20.5" customHeight="1" x14ac:dyDescent="0.35">
      <c r="F6889" s="17"/>
    </row>
    <row r="6890" spans="6:6" customFormat="1" ht="20.5" customHeight="1" x14ac:dyDescent="0.35">
      <c r="F6890" s="17"/>
    </row>
    <row r="6891" spans="6:6" customFormat="1" ht="20.5" customHeight="1" x14ac:dyDescent="0.35">
      <c r="F6891" s="17"/>
    </row>
    <row r="6892" spans="6:6" customFormat="1" ht="20.5" customHeight="1" x14ac:dyDescent="0.35">
      <c r="F6892" s="17"/>
    </row>
    <row r="6893" spans="6:6" customFormat="1" ht="20.5" customHeight="1" x14ac:dyDescent="0.35">
      <c r="F6893" s="17"/>
    </row>
    <row r="6894" spans="6:6" customFormat="1" ht="20.5" customHeight="1" x14ac:dyDescent="0.35">
      <c r="F6894" s="17"/>
    </row>
    <row r="6895" spans="6:6" customFormat="1" ht="20.5" customHeight="1" x14ac:dyDescent="0.35">
      <c r="F6895" s="17"/>
    </row>
    <row r="6896" spans="6:6" customFormat="1" ht="20.5" customHeight="1" x14ac:dyDescent="0.35">
      <c r="F6896" s="17"/>
    </row>
    <row r="6897" spans="6:6" customFormat="1" ht="20.5" customHeight="1" x14ac:dyDescent="0.35">
      <c r="F6897" s="17"/>
    </row>
    <row r="6898" spans="6:6" customFormat="1" ht="20.5" customHeight="1" x14ac:dyDescent="0.35">
      <c r="F6898" s="17"/>
    </row>
    <row r="6899" spans="6:6" customFormat="1" ht="20.5" customHeight="1" x14ac:dyDescent="0.35">
      <c r="F6899" s="17"/>
    </row>
    <row r="6900" spans="6:6" customFormat="1" ht="20.5" customHeight="1" x14ac:dyDescent="0.35">
      <c r="F6900" s="17"/>
    </row>
    <row r="6901" spans="6:6" customFormat="1" ht="20.5" customHeight="1" x14ac:dyDescent="0.35">
      <c r="F6901" s="17"/>
    </row>
    <row r="6902" spans="6:6" customFormat="1" ht="20.5" customHeight="1" x14ac:dyDescent="0.35">
      <c r="F6902" s="17"/>
    </row>
    <row r="6903" spans="6:6" customFormat="1" ht="20.5" customHeight="1" x14ac:dyDescent="0.35">
      <c r="F6903" s="17"/>
    </row>
    <row r="6904" spans="6:6" customFormat="1" ht="20.5" customHeight="1" x14ac:dyDescent="0.35">
      <c r="F6904" s="17"/>
    </row>
    <row r="6905" spans="6:6" customFormat="1" ht="20.5" customHeight="1" x14ac:dyDescent="0.35">
      <c r="F6905" s="17"/>
    </row>
    <row r="6906" spans="6:6" customFormat="1" ht="20.5" customHeight="1" x14ac:dyDescent="0.35">
      <c r="F6906" s="17"/>
    </row>
    <row r="6907" spans="6:6" customFormat="1" ht="20.5" customHeight="1" x14ac:dyDescent="0.35">
      <c r="F6907" s="17"/>
    </row>
    <row r="6908" spans="6:6" customFormat="1" ht="20.5" customHeight="1" x14ac:dyDescent="0.35">
      <c r="F6908" s="17"/>
    </row>
    <row r="6909" spans="6:6" customFormat="1" ht="20.5" customHeight="1" x14ac:dyDescent="0.35">
      <c r="F6909" s="17"/>
    </row>
    <row r="6910" spans="6:6" customFormat="1" ht="20.5" customHeight="1" x14ac:dyDescent="0.35">
      <c r="F6910" s="17"/>
    </row>
    <row r="6911" spans="6:6" customFormat="1" ht="20.5" customHeight="1" x14ac:dyDescent="0.35">
      <c r="F6911" s="17"/>
    </row>
    <row r="6912" spans="6:6" customFormat="1" ht="20.5" customHeight="1" x14ac:dyDescent="0.35">
      <c r="F6912" s="17"/>
    </row>
    <row r="6913" spans="6:6" customFormat="1" ht="20.5" customHeight="1" x14ac:dyDescent="0.35">
      <c r="F6913" s="17"/>
    </row>
    <row r="6914" spans="6:6" customFormat="1" ht="20.5" customHeight="1" x14ac:dyDescent="0.35">
      <c r="F6914" s="17"/>
    </row>
    <row r="6915" spans="6:6" customFormat="1" ht="20.5" customHeight="1" x14ac:dyDescent="0.35">
      <c r="F6915" s="17"/>
    </row>
    <row r="6916" spans="6:6" customFormat="1" ht="20.5" customHeight="1" x14ac:dyDescent="0.35">
      <c r="F6916" s="17"/>
    </row>
    <row r="6917" spans="6:6" customFormat="1" ht="20.5" customHeight="1" x14ac:dyDescent="0.35">
      <c r="F6917" s="17"/>
    </row>
    <row r="6918" spans="6:6" customFormat="1" ht="20.5" customHeight="1" x14ac:dyDescent="0.35">
      <c r="F6918" s="17"/>
    </row>
    <row r="6919" spans="6:6" customFormat="1" ht="20.5" customHeight="1" x14ac:dyDescent="0.35">
      <c r="F6919" s="17"/>
    </row>
    <row r="6920" spans="6:6" customFormat="1" ht="20.5" customHeight="1" x14ac:dyDescent="0.35">
      <c r="F6920" s="17"/>
    </row>
    <row r="6921" spans="6:6" customFormat="1" ht="20.5" customHeight="1" x14ac:dyDescent="0.35">
      <c r="F6921" s="17"/>
    </row>
    <row r="6922" spans="6:6" customFormat="1" ht="20.5" customHeight="1" x14ac:dyDescent="0.35">
      <c r="F6922" s="17"/>
    </row>
    <row r="6923" spans="6:6" customFormat="1" ht="20.5" customHeight="1" x14ac:dyDescent="0.35">
      <c r="F6923" s="17"/>
    </row>
    <row r="6924" spans="6:6" customFormat="1" ht="20.5" customHeight="1" x14ac:dyDescent="0.35">
      <c r="F6924" s="17"/>
    </row>
    <row r="6925" spans="6:6" customFormat="1" ht="20.5" customHeight="1" x14ac:dyDescent="0.35">
      <c r="F6925" s="17"/>
    </row>
    <row r="6926" spans="6:6" customFormat="1" ht="20.5" customHeight="1" x14ac:dyDescent="0.35">
      <c r="F6926" s="17"/>
    </row>
    <row r="6927" spans="6:6" customFormat="1" ht="20.5" customHeight="1" x14ac:dyDescent="0.35">
      <c r="F6927" s="17"/>
    </row>
    <row r="6928" spans="6:6" customFormat="1" ht="20.5" customHeight="1" x14ac:dyDescent="0.35">
      <c r="F6928" s="17"/>
    </row>
    <row r="6929" spans="6:6" customFormat="1" ht="20.5" customHeight="1" x14ac:dyDescent="0.35">
      <c r="F6929" s="17"/>
    </row>
    <row r="6930" spans="6:6" customFormat="1" ht="20.5" customHeight="1" x14ac:dyDescent="0.35">
      <c r="F6930" s="17"/>
    </row>
    <row r="6931" spans="6:6" customFormat="1" ht="20.5" customHeight="1" x14ac:dyDescent="0.35">
      <c r="F6931" s="17"/>
    </row>
    <row r="6932" spans="6:6" customFormat="1" ht="20.5" customHeight="1" x14ac:dyDescent="0.35">
      <c r="F6932" s="17"/>
    </row>
    <row r="6933" spans="6:6" customFormat="1" ht="20.5" customHeight="1" x14ac:dyDescent="0.35">
      <c r="F6933" s="17"/>
    </row>
    <row r="6934" spans="6:6" customFormat="1" ht="20.5" customHeight="1" x14ac:dyDescent="0.35">
      <c r="F6934" s="17"/>
    </row>
    <row r="6935" spans="6:6" customFormat="1" ht="20.5" customHeight="1" x14ac:dyDescent="0.35">
      <c r="F6935" s="17"/>
    </row>
    <row r="6936" spans="6:6" customFormat="1" ht="20.5" customHeight="1" x14ac:dyDescent="0.35">
      <c r="F6936" s="17"/>
    </row>
    <row r="6937" spans="6:6" customFormat="1" ht="20.5" customHeight="1" x14ac:dyDescent="0.35">
      <c r="F6937" s="17"/>
    </row>
    <row r="6938" spans="6:6" customFormat="1" ht="20.5" customHeight="1" x14ac:dyDescent="0.35">
      <c r="F6938" s="17"/>
    </row>
    <row r="6939" spans="6:6" customFormat="1" ht="20.5" customHeight="1" x14ac:dyDescent="0.35">
      <c r="F6939" s="17"/>
    </row>
    <row r="6940" spans="6:6" customFormat="1" ht="20.5" customHeight="1" x14ac:dyDescent="0.35">
      <c r="F6940" s="17"/>
    </row>
    <row r="6941" spans="6:6" customFormat="1" ht="20.5" customHeight="1" x14ac:dyDescent="0.35">
      <c r="F6941" s="17"/>
    </row>
    <row r="6942" spans="6:6" customFormat="1" ht="20.5" customHeight="1" x14ac:dyDescent="0.35">
      <c r="F6942" s="17"/>
    </row>
    <row r="6943" spans="6:6" customFormat="1" ht="20.5" customHeight="1" x14ac:dyDescent="0.35">
      <c r="F6943" s="17"/>
    </row>
    <row r="6944" spans="6:6" customFormat="1" ht="20.5" customHeight="1" x14ac:dyDescent="0.35">
      <c r="F6944" s="17"/>
    </row>
    <row r="6945" spans="6:6" customFormat="1" ht="20.5" customHeight="1" x14ac:dyDescent="0.35">
      <c r="F6945" s="17"/>
    </row>
    <row r="6946" spans="6:6" customFormat="1" ht="20.5" customHeight="1" x14ac:dyDescent="0.35">
      <c r="F6946" s="17"/>
    </row>
    <row r="6947" spans="6:6" customFormat="1" ht="20.5" customHeight="1" x14ac:dyDescent="0.35">
      <c r="F6947" s="17"/>
    </row>
    <row r="6948" spans="6:6" customFormat="1" ht="20.5" customHeight="1" x14ac:dyDescent="0.35">
      <c r="F6948" s="17"/>
    </row>
    <row r="6949" spans="6:6" customFormat="1" ht="20.5" customHeight="1" x14ac:dyDescent="0.35">
      <c r="F6949" s="17"/>
    </row>
    <row r="6950" spans="6:6" customFormat="1" ht="20.5" customHeight="1" x14ac:dyDescent="0.35">
      <c r="F6950" s="17"/>
    </row>
    <row r="6951" spans="6:6" customFormat="1" ht="20.5" customHeight="1" x14ac:dyDescent="0.35">
      <c r="F6951" s="17"/>
    </row>
    <row r="6952" spans="6:6" customFormat="1" ht="20.5" customHeight="1" x14ac:dyDescent="0.35">
      <c r="F6952" s="17"/>
    </row>
    <row r="6953" spans="6:6" customFormat="1" ht="20.5" customHeight="1" x14ac:dyDescent="0.35">
      <c r="F6953" s="17"/>
    </row>
    <row r="6954" spans="6:6" customFormat="1" ht="20.5" customHeight="1" x14ac:dyDescent="0.35">
      <c r="F6954" s="17"/>
    </row>
    <row r="6955" spans="6:6" customFormat="1" ht="20.5" customHeight="1" x14ac:dyDescent="0.35">
      <c r="F6955" s="17"/>
    </row>
    <row r="6956" spans="6:6" customFormat="1" ht="20.5" customHeight="1" x14ac:dyDescent="0.35">
      <c r="F6956" s="17"/>
    </row>
    <row r="6957" spans="6:6" customFormat="1" ht="20.5" customHeight="1" x14ac:dyDescent="0.35">
      <c r="F6957" s="17"/>
    </row>
    <row r="6958" spans="6:6" customFormat="1" ht="20.5" customHeight="1" x14ac:dyDescent="0.35">
      <c r="F6958" s="17"/>
    </row>
    <row r="6959" spans="6:6" customFormat="1" ht="20.5" customHeight="1" x14ac:dyDescent="0.35">
      <c r="F6959" s="17"/>
    </row>
    <row r="6960" spans="6:6" customFormat="1" ht="20.5" customHeight="1" x14ac:dyDescent="0.35">
      <c r="F6960" s="17"/>
    </row>
    <row r="6961" spans="6:6" customFormat="1" ht="20.5" customHeight="1" x14ac:dyDescent="0.35">
      <c r="F6961" s="17"/>
    </row>
    <row r="6962" spans="6:6" customFormat="1" ht="20.5" customHeight="1" x14ac:dyDescent="0.35">
      <c r="F6962" s="17"/>
    </row>
    <row r="6963" spans="6:6" customFormat="1" ht="20.5" customHeight="1" x14ac:dyDescent="0.35">
      <c r="F6963" s="17"/>
    </row>
    <row r="6964" spans="6:6" customFormat="1" ht="20.5" customHeight="1" x14ac:dyDescent="0.35">
      <c r="F6964" s="17"/>
    </row>
    <row r="6965" spans="6:6" customFormat="1" ht="20.5" customHeight="1" x14ac:dyDescent="0.35">
      <c r="F6965" s="17"/>
    </row>
    <row r="6966" spans="6:6" customFormat="1" ht="20.5" customHeight="1" x14ac:dyDescent="0.35">
      <c r="F6966" s="17"/>
    </row>
    <row r="6967" spans="6:6" customFormat="1" ht="20.5" customHeight="1" x14ac:dyDescent="0.35">
      <c r="F6967" s="17"/>
    </row>
    <row r="6968" spans="6:6" customFormat="1" ht="20.5" customHeight="1" x14ac:dyDescent="0.35">
      <c r="F6968" s="17"/>
    </row>
    <row r="6969" spans="6:6" customFormat="1" ht="20.5" customHeight="1" x14ac:dyDescent="0.35">
      <c r="F6969" s="17"/>
    </row>
    <row r="6970" spans="6:6" customFormat="1" ht="20.5" customHeight="1" x14ac:dyDescent="0.35">
      <c r="F6970" s="17"/>
    </row>
    <row r="6971" spans="6:6" customFormat="1" ht="20.5" customHeight="1" x14ac:dyDescent="0.35">
      <c r="F6971" s="17"/>
    </row>
    <row r="6972" spans="6:6" customFormat="1" ht="20.5" customHeight="1" x14ac:dyDescent="0.35">
      <c r="F6972" s="17"/>
    </row>
    <row r="6973" spans="6:6" customFormat="1" ht="20.5" customHeight="1" x14ac:dyDescent="0.35">
      <c r="F6973" s="17"/>
    </row>
    <row r="6974" spans="6:6" customFormat="1" ht="20.5" customHeight="1" x14ac:dyDescent="0.35">
      <c r="F6974" s="17"/>
    </row>
    <row r="6975" spans="6:6" customFormat="1" ht="20.5" customHeight="1" x14ac:dyDescent="0.35">
      <c r="F6975" s="17"/>
    </row>
    <row r="6976" spans="6:6" customFormat="1" ht="20.5" customHeight="1" x14ac:dyDescent="0.35">
      <c r="F6976" s="17"/>
    </row>
    <row r="6977" spans="6:6" customFormat="1" ht="20.5" customHeight="1" x14ac:dyDescent="0.35">
      <c r="F6977" s="17"/>
    </row>
    <row r="6978" spans="6:6" customFormat="1" ht="20.5" customHeight="1" x14ac:dyDescent="0.35">
      <c r="F6978" s="17"/>
    </row>
    <row r="6979" spans="6:6" customFormat="1" ht="20.5" customHeight="1" x14ac:dyDescent="0.35">
      <c r="F6979" s="17"/>
    </row>
    <row r="6980" spans="6:6" customFormat="1" ht="20.5" customHeight="1" x14ac:dyDescent="0.35">
      <c r="F6980" s="17"/>
    </row>
    <row r="6981" spans="6:6" customFormat="1" ht="20.5" customHeight="1" x14ac:dyDescent="0.35">
      <c r="F6981" s="17"/>
    </row>
    <row r="6982" spans="6:6" customFormat="1" ht="20.5" customHeight="1" x14ac:dyDescent="0.35">
      <c r="F6982" s="17"/>
    </row>
    <row r="6983" spans="6:6" customFormat="1" ht="20.5" customHeight="1" x14ac:dyDescent="0.35">
      <c r="F6983" s="17"/>
    </row>
    <row r="6984" spans="6:6" customFormat="1" ht="20.5" customHeight="1" x14ac:dyDescent="0.35">
      <c r="F6984" s="17"/>
    </row>
    <row r="6985" spans="6:6" customFormat="1" ht="20.5" customHeight="1" x14ac:dyDescent="0.35">
      <c r="F6985" s="17"/>
    </row>
    <row r="6986" spans="6:6" customFormat="1" ht="20.5" customHeight="1" x14ac:dyDescent="0.35">
      <c r="F6986" s="17"/>
    </row>
    <row r="6987" spans="6:6" customFormat="1" ht="20.5" customHeight="1" x14ac:dyDescent="0.35">
      <c r="F6987" s="17"/>
    </row>
    <row r="6988" spans="6:6" customFormat="1" ht="20.5" customHeight="1" x14ac:dyDescent="0.35">
      <c r="F6988" s="17"/>
    </row>
    <row r="6989" spans="6:6" customFormat="1" ht="20.5" customHeight="1" x14ac:dyDescent="0.35">
      <c r="F6989" s="17"/>
    </row>
    <row r="6990" spans="6:6" customFormat="1" ht="20.5" customHeight="1" x14ac:dyDescent="0.35">
      <c r="F6990" s="17"/>
    </row>
    <row r="6991" spans="6:6" customFormat="1" ht="20.5" customHeight="1" x14ac:dyDescent="0.35">
      <c r="F6991" s="17"/>
    </row>
    <row r="6992" spans="6:6" customFormat="1" ht="20.5" customHeight="1" x14ac:dyDescent="0.35">
      <c r="F6992" s="17"/>
    </row>
    <row r="6993" spans="6:6" customFormat="1" ht="20.5" customHeight="1" x14ac:dyDescent="0.35">
      <c r="F6993" s="17"/>
    </row>
    <row r="6994" spans="6:6" customFormat="1" ht="20.5" customHeight="1" x14ac:dyDescent="0.35">
      <c r="F6994" s="17"/>
    </row>
    <row r="6995" spans="6:6" customFormat="1" ht="20.5" customHeight="1" x14ac:dyDescent="0.35">
      <c r="F6995" s="17"/>
    </row>
    <row r="6996" spans="6:6" customFormat="1" ht="20.5" customHeight="1" x14ac:dyDescent="0.35">
      <c r="F6996" s="17"/>
    </row>
    <row r="6997" spans="6:6" customFormat="1" ht="20.5" customHeight="1" x14ac:dyDescent="0.35">
      <c r="F6997" s="17"/>
    </row>
    <row r="6998" spans="6:6" customFormat="1" ht="20.5" customHeight="1" x14ac:dyDescent="0.35">
      <c r="F6998" s="17"/>
    </row>
    <row r="6999" spans="6:6" customFormat="1" ht="20.5" customHeight="1" x14ac:dyDescent="0.35">
      <c r="F6999" s="17"/>
    </row>
    <row r="7000" spans="6:6" customFormat="1" ht="20.5" customHeight="1" x14ac:dyDescent="0.35">
      <c r="F7000" s="17"/>
    </row>
    <row r="7001" spans="6:6" customFormat="1" ht="20.5" customHeight="1" x14ac:dyDescent="0.35">
      <c r="F7001" s="17"/>
    </row>
    <row r="7002" spans="6:6" customFormat="1" ht="20.5" customHeight="1" x14ac:dyDescent="0.35">
      <c r="F7002" s="17"/>
    </row>
    <row r="7003" spans="6:6" customFormat="1" ht="20.5" customHeight="1" x14ac:dyDescent="0.35">
      <c r="F7003" s="17"/>
    </row>
    <row r="7004" spans="6:6" customFormat="1" ht="20.5" customHeight="1" x14ac:dyDescent="0.35">
      <c r="F7004" s="17"/>
    </row>
    <row r="7005" spans="6:6" customFormat="1" ht="20.5" customHeight="1" x14ac:dyDescent="0.35">
      <c r="F7005" s="17"/>
    </row>
    <row r="7006" spans="6:6" customFormat="1" ht="20.5" customHeight="1" x14ac:dyDescent="0.35">
      <c r="F7006" s="17"/>
    </row>
    <row r="7007" spans="6:6" customFormat="1" ht="20.5" customHeight="1" x14ac:dyDescent="0.35">
      <c r="F7007" s="17"/>
    </row>
    <row r="7008" spans="6:6" customFormat="1" ht="20.5" customHeight="1" x14ac:dyDescent="0.35">
      <c r="F7008" s="17"/>
    </row>
    <row r="7009" spans="6:6" customFormat="1" ht="20.5" customHeight="1" x14ac:dyDescent="0.35">
      <c r="F7009" s="17"/>
    </row>
    <row r="7010" spans="6:6" customFormat="1" ht="20.5" customHeight="1" x14ac:dyDescent="0.35">
      <c r="F7010" s="17"/>
    </row>
    <row r="7011" spans="6:6" customFormat="1" ht="20.5" customHeight="1" x14ac:dyDescent="0.35">
      <c r="F7011" s="17"/>
    </row>
    <row r="7012" spans="6:6" customFormat="1" ht="20.5" customHeight="1" x14ac:dyDescent="0.35">
      <c r="F7012" s="17"/>
    </row>
    <row r="7013" spans="6:6" customFormat="1" ht="20.5" customHeight="1" x14ac:dyDescent="0.35">
      <c r="F7013" s="17"/>
    </row>
    <row r="7014" spans="6:6" customFormat="1" ht="20.5" customHeight="1" x14ac:dyDescent="0.35">
      <c r="F7014" s="17"/>
    </row>
    <row r="7015" spans="6:6" customFormat="1" ht="20.5" customHeight="1" x14ac:dyDescent="0.35">
      <c r="F7015" s="17"/>
    </row>
    <row r="7016" spans="6:6" customFormat="1" ht="20.5" customHeight="1" x14ac:dyDescent="0.35">
      <c r="F7016" s="17"/>
    </row>
    <row r="7017" spans="6:6" customFormat="1" ht="20.5" customHeight="1" x14ac:dyDescent="0.35">
      <c r="F7017" s="17"/>
    </row>
    <row r="7018" spans="6:6" customFormat="1" ht="20.5" customHeight="1" x14ac:dyDescent="0.35">
      <c r="F7018" s="17"/>
    </row>
    <row r="7019" spans="6:6" customFormat="1" ht="20.5" customHeight="1" x14ac:dyDescent="0.35">
      <c r="F7019" s="17"/>
    </row>
    <row r="7020" spans="6:6" customFormat="1" ht="20.5" customHeight="1" x14ac:dyDescent="0.35">
      <c r="F7020" s="17"/>
    </row>
    <row r="7021" spans="6:6" customFormat="1" ht="20.5" customHeight="1" x14ac:dyDescent="0.35">
      <c r="F7021" s="17"/>
    </row>
    <row r="7022" spans="6:6" customFormat="1" ht="20.5" customHeight="1" x14ac:dyDescent="0.35">
      <c r="F7022" s="17"/>
    </row>
    <row r="7023" spans="6:6" customFormat="1" ht="20.5" customHeight="1" x14ac:dyDescent="0.35">
      <c r="F7023" s="17"/>
    </row>
    <row r="7024" spans="6:6" customFormat="1" ht="20.5" customHeight="1" x14ac:dyDescent="0.35">
      <c r="F7024" s="17"/>
    </row>
    <row r="7025" spans="6:6" customFormat="1" ht="20.5" customHeight="1" x14ac:dyDescent="0.35">
      <c r="F7025" s="17"/>
    </row>
    <row r="7026" spans="6:6" customFormat="1" ht="20.5" customHeight="1" x14ac:dyDescent="0.35">
      <c r="F7026" s="17"/>
    </row>
    <row r="7027" spans="6:6" customFormat="1" ht="20.5" customHeight="1" x14ac:dyDescent="0.35">
      <c r="F7027" s="17"/>
    </row>
    <row r="7028" spans="6:6" customFormat="1" ht="20.5" customHeight="1" x14ac:dyDescent="0.35">
      <c r="F7028" s="17"/>
    </row>
    <row r="7029" spans="6:6" customFormat="1" ht="20.5" customHeight="1" x14ac:dyDescent="0.35">
      <c r="F7029" s="17"/>
    </row>
    <row r="7030" spans="6:6" customFormat="1" ht="20.5" customHeight="1" x14ac:dyDescent="0.35">
      <c r="F7030" s="17"/>
    </row>
    <row r="7031" spans="6:6" customFormat="1" ht="20.5" customHeight="1" x14ac:dyDescent="0.35">
      <c r="F7031" s="17"/>
    </row>
    <row r="7032" spans="6:6" customFormat="1" ht="20.5" customHeight="1" x14ac:dyDescent="0.35">
      <c r="F7032" s="17"/>
    </row>
    <row r="7033" spans="6:6" customFormat="1" ht="20.5" customHeight="1" x14ac:dyDescent="0.35">
      <c r="F7033" s="17"/>
    </row>
    <row r="7034" spans="6:6" customFormat="1" ht="20.5" customHeight="1" x14ac:dyDescent="0.35">
      <c r="F7034" s="17"/>
    </row>
    <row r="7035" spans="6:6" customFormat="1" ht="20.5" customHeight="1" x14ac:dyDescent="0.35">
      <c r="F7035" s="17"/>
    </row>
    <row r="7036" spans="6:6" customFormat="1" ht="20.5" customHeight="1" x14ac:dyDescent="0.35">
      <c r="F7036" s="17"/>
    </row>
    <row r="7037" spans="6:6" customFormat="1" ht="20.5" customHeight="1" x14ac:dyDescent="0.35">
      <c r="F7037" s="17"/>
    </row>
    <row r="7038" spans="6:6" customFormat="1" ht="20.5" customHeight="1" x14ac:dyDescent="0.35">
      <c r="F7038" s="17"/>
    </row>
    <row r="7039" spans="6:6" customFormat="1" ht="20.5" customHeight="1" x14ac:dyDescent="0.35">
      <c r="F7039" s="17"/>
    </row>
    <row r="7040" spans="6:6" customFormat="1" ht="20.5" customHeight="1" x14ac:dyDescent="0.35">
      <c r="F7040" s="17"/>
    </row>
    <row r="7041" spans="6:6" customFormat="1" ht="20.5" customHeight="1" x14ac:dyDescent="0.35">
      <c r="F7041" s="17"/>
    </row>
    <row r="7042" spans="6:6" customFormat="1" ht="20.5" customHeight="1" x14ac:dyDescent="0.35">
      <c r="F7042" s="17"/>
    </row>
    <row r="7043" spans="6:6" customFormat="1" ht="20.5" customHeight="1" x14ac:dyDescent="0.35">
      <c r="F7043" s="17"/>
    </row>
    <row r="7044" spans="6:6" customFormat="1" ht="20.5" customHeight="1" x14ac:dyDescent="0.35">
      <c r="F7044" s="17"/>
    </row>
    <row r="7045" spans="6:6" customFormat="1" ht="20.5" customHeight="1" x14ac:dyDescent="0.35">
      <c r="F7045" s="17"/>
    </row>
    <row r="7046" spans="6:6" customFormat="1" ht="20.5" customHeight="1" x14ac:dyDescent="0.35">
      <c r="F7046" s="17"/>
    </row>
    <row r="7047" spans="6:6" customFormat="1" ht="20.5" customHeight="1" x14ac:dyDescent="0.35">
      <c r="F7047" s="17"/>
    </row>
    <row r="7048" spans="6:6" customFormat="1" ht="20.5" customHeight="1" x14ac:dyDescent="0.35">
      <c r="F7048" s="17"/>
    </row>
    <row r="7049" spans="6:6" customFormat="1" ht="20.5" customHeight="1" x14ac:dyDescent="0.35">
      <c r="F7049" s="17"/>
    </row>
    <row r="7050" spans="6:6" customFormat="1" ht="20.5" customHeight="1" x14ac:dyDescent="0.35">
      <c r="F7050" s="17"/>
    </row>
    <row r="7051" spans="6:6" customFormat="1" ht="20.5" customHeight="1" x14ac:dyDescent="0.35">
      <c r="F7051" s="17"/>
    </row>
    <row r="7052" spans="6:6" customFormat="1" ht="20.5" customHeight="1" x14ac:dyDescent="0.35">
      <c r="F7052" s="17"/>
    </row>
    <row r="7053" spans="6:6" customFormat="1" ht="20.5" customHeight="1" x14ac:dyDescent="0.35">
      <c r="F7053" s="17"/>
    </row>
    <row r="7054" spans="6:6" customFormat="1" ht="20.5" customHeight="1" x14ac:dyDescent="0.35">
      <c r="F7054" s="17"/>
    </row>
    <row r="7055" spans="6:6" customFormat="1" ht="20.5" customHeight="1" x14ac:dyDescent="0.35">
      <c r="F7055" s="17"/>
    </row>
    <row r="7056" spans="6:6" customFormat="1" ht="20.5" customHeight="1" x14ac:dyDescent="0.35">
      <c r="F7056" s="17"/>
    </row>
    <row r="7057" spans="6:6" customFormat="1" ht="20.5" customHeight="1" x14ac:dyDescent="0.35">
      <c r="F7057" s="17"/>
    </row>
    <row r="7058" spans="6:6" customFormat="1" ht="20.5" customHeight="1" x14ac:dyDescent="0.35">
      <c r="F7058" s="17"/>
    </row>
    <row r="7059" spans="6:6" customFormat="1" ht="20.5" customHeight="1" x14ac:dyDescent="0.35">
      <c r="F7059" s="17"/>
    </row>
    <row r="7060" spans="6:6" customFormat="1" ht="20.5" customHeight="1" x14ac:dyDescent="0.35">
      <c r="F7060" s="17"/>
    </row>
    <row r="7061" spans="6:6" customFormat="1" ht="20.5" customHeight="1" x14ac:dyDescent="0.35">
      <c r="F7061" s="17"/>
    </row>
    <row r="7062" spans="6:6" customFormat="1" ht="20.5" customHeight="1" x14ac:dyDescent="0.35">
      <c r="F7062" s="17"/>
    </row>
    <row r="7063" spans="6:6" customFormat="1" ht="20.5" customHeight="1" x14ac:dyDescent="0.35">
      <c r="F7063" s="17"/>
    </row>
    <row r="7064" spans="6:6" customFormat="1" ht="20.5" customHeight="1" x14ac:dyDescent="0.35">
      <c r="F7064" s="17"/>
    </row>
    <row r="7065" spans="6:6" customFormat="1" ht="20.5" customHeight="1" x14ac:dyDescent="0.35">
      <c r="F7065" s="17"/>
    </row>
    <row r="7066" spans="6:6" customFormat="1" ht="20.5" customHeight="1" x14ac:dyDescent="0.35">
      <c r="F7066" s="17"/>
    </row>
    <row r="7067" spans="6:6" customFormat="1" ht="20.5" customHeight="1" x14ac:dyDescent="0.35">
      <c r="F7067" s="17"/>
    </row>
    <row r="7068" spans="6:6" customFormat="1" ht="20.5" customHeight="1" x14ac:dyDescent="0.35">
      <c r="F7068" s="17"/>
    </row>
    <row r="7069" spans="6:6" customFormat="1" ht="20.5" customHeight="1" x14ac:dyDescent="0.35">
      <c r="F7069" s="17"/>
    </row>
    <row r="7070" spans="6:6" customFormat="1" ht="20.5" customHeight="1" x14ac:dyDescent="0.35">
      <c r="F7070" s="17"/>
    </row>
    <row r="7071" spans="6:6" customFormat="1" ht="20.5" customHeight="1" x14ac:dyDescent="0.35">
      <c r="F7071" s="17"/>
    </row>
    <row r="7072" spans="6:6" customFormat="1" ht="20.5" customHeight="1" x14ac:dyDescent="0.35">
      <c r="F7072" s="17"/>
    </row>
    <row r="7073" spans="6:6" customFormat="1" ht="20.5" customHeight="1" x14ac:dyDescent="0.35">
      <c r="F7073" s="17"/>
    </row>
    <row r="7074" spans="6:6" customFormat="1" ht="20.5" customHeight="1" x14ac:dyDescent="0.35">
      <c r="F7074" s="17"/>
    </row>
    <row r="7075" spans="6:6" customFormat="1" ht="20.5" customHeight="1" x14ac:dyDescent="0.35">
      <c r="F7075" s="17"/>
    </row>
    <row r="7076" spans="6:6" customFormat="1" ht="20.5" customHeight="1" x14ac:dyDescent="0.35">
      <c r="F7076" s="17"/>
    </row>
    <row r="7077" spans="6:6" customFormat="1" ht="20.5" customHeight="1" x14ac:dyDescent="0.35">
      <c r="F7077" s="17"/>
    </row>
    <row r="7078" spans="6:6" customFormat="1" ht="20.5" customHeight="1" x14ac:dyDescent="0.35">
      <c r="F7078" s="17"/>
    </row>
    <row r="7079" spans="6:6" customFormat="1" ht="20.5" customHeight="1" x14ac:dyDescent="0.35">
      <c r="F7079" s="17"/>
    </row>
    <row r="7080" spans="6:6" customFormat="1" ht="20.5" customHeight="1" x14ac:dyDescent="0.35">
      <c r="F7080" s="17"/>
    </row>
    <row r="7081" spans="6:6" customFormat="1" ht="20.5" customHeight="1" x14ac:dyDescent="0.35">
      <c r="F7081" s="17"/>
    </row>
    <row r="7082" spans="6:6" customFormat="1" ht="20.5" customHeight="1" x14ac:dyDescent="0.35">
      <c r="F7082" s="17"/>
    </row>
    <row r="7083" spans="6:6" customFormat="1" ht="20.5" customHeight="1" x14ac:dyDescent="0.35">
      <c r="F7083" s="17"/>
    </row>
    <row r="7084" spans="6:6" customFormat="1" ht="20.5" customHeight="1" x14ac:dyDescent="0.35">
      <c r="F7084" s="17"/>
    </row>
    <row r="7085" spans="6:6" customFormat="1" ht="20.5" customHeight="1" x14ac:dyDescent="0.35">
      <c r="F7085" s="17"/>
    </row>
    <row r="7086" spans="6:6" customFormat="1" ht="20.5" customHeight="1" x14ac:dyDescent="0.35">
      <c r="F7086" s="17"/>
    </row>
    <row r="7087" spans="6:6" customFormat="1" ht="20.5" customHeight="1" x14ac:dyDescent="0.35">
      <c r="F7087" s="17"/>
    </row>
    <row r="7088" spans="6:6" customFormat="1" ht="20.5" customHeight="1" x14ac:dyDescent="0.35">
      <c r="F7088" s="17"/>
    </row>
    <row r="7089" spans="6:6" customFormat="1" ht="20.5" customHeight="1" x14ac:dyDescent="0.35">
      <c r="F7089" s="17"/>
    </row>
    <row r="7090" spans="6:6" customFormat="1" ht="20.5" customHeight="1" x14ac:dyDescent="0.35">
      <c r="F7090" s="17"/>
    </row>
    <row r="7091" spans="6:6" customFormat="1" ht="20.5" customHeight="1" x14ac:dyDescent="0.35">
      <c r="F7091" s="17"/>
    </row>
    <row r="7092" spans="6:6" customFormat="1" ht="20.5" customHeight="1" x14ac:dyDescent="0.35">
      <c r="F7092" s="17"/>
    </row>
    <row r="7093" spans="6:6" customFormat="1" ht="20.5" customHeight="1" x14ac:dyDescent="0.35">
      <c r="F7093" s="17"/>
    </row>
    <row r="7094" spans="6:6" customFormat="1" ht="20.5" customHeight="1" x14ac:dyDescent="0.35">
      <c r="F7094" s="17"/>
    </row>
    <row r="7095" spans="6:6" customFormat="1" ht="20.5" customHeight="1" x14ac:dyDescent="0.35">
      <c r="F7095" s="17"/>
    </row>
    <row r="7096" spans="6:6" customFormat="1" ht="20.5" customHeight="1" x14ac:dyDescent="0.35">
      <c r="F7096" s="17"/>
    </row>
    <row r="7097" spans="6:6" customFormat="1" ht="20.5" customHeight="1" x14ac:dyDescent="0.35">
      <c r="F7097" s="17"/>
    </row>
    <row r="7098" spans="6:6" customFormat="1" ht="20.5" customHeight="1" x14ac:dyDescent="0.35">
      <c r="F7098" s="17"/>
    </row>
    <row r="7099" spans="6:6" customFormat="1" ht="20.5" customHeight="1" x14ac:dyDescent="0.35">
      <c r="F7099" s="17"/>
    </row>
    <row r="7100" spans="6:6" customFormat="1" ht="20.5" customHeight="1" x14ac:dyDescent="0.35">
      <c r="F7100" s="17"/>
    </row>
    <row r="7101" spans="6:6" customFormat="1" ht="20.5" customHeight="1" x14ac:dyDescent="0.35">
      <c r="F7101" s="17"/>
    </row>
    <row r="7102" spans="6:6" customFormat="1" ht="20.5" customHeight="1" x14ac:dyDescent="0.35">
      <c r="F7102" s="17"/>
    </row>
    <row r="7103" spans="6:6" customFormat="1" ht="20.5" customHeight="1" x14ac:dyDescent="0.35">
      <c r="F7103" s="17"/>
    </row>
    <row r="7104" spans="6:6" customFormat="1" ht="20.5" customHeight="1" x14ac:dyDescent="0.35">
      <c r="F7104" s="17"/>
    </row>
    <row r="7105" spans="6:6" customFormat="1" ht="20.5" customHeight="1" x14ac:dyDescent="0.35">
      <c r="F7105" s="17"/>
    </row>
    <row r="7106" spans="6:6" customFormat="1" ht="20.5" customHeight="1" x14ac:dyDescent="0.35">
      <c r="F7106" s="17"/>
    </row>
    <row r="7107" spans="6:6" customFormat="1" ht="20.5" customHeight="1" x14ac:dyDescent="0.35">
      <c r="F7107" s="17"/>
    </row>
    <row r="7108" spans="6:6" customFormat="1" ht="20.5" customHeight="1" x14ac:dyDescent="0.35">
      <c r="F7108" s="17"/>
    </row>
    <row r="7109" spans="6:6" customFormat="1" ht="20.5" customHeight="1" x14ac:dyDescent="0.35">
      <c r="F7109" s="17"/>
    </row>
    <row r="7110" spans="6:6" customFormat="1" ht="20.5" customHeight="1" x14ac:dyDescent="0.35">
      <c r="F7110" s="17"/>
    </row>
    <row r="7111" spans="6:6" customFormat="1" ht="20.5" customHeight="1" x14ac:dyDescent="0.35">
      <c r="F7111" s="17"/>
    </row>
    <row r="7112" spans="6:6" customFormat="1" ht="20.5" customHeight="1" x14ac:dyDescent="0.35">
      <c r="F7112" s="17"/>
    </row>
    <row r="7113" spans="6:6" customFormat="1" ht="20.5" customHeight="1" x14ac:dyDescent="0.35">
      <c r="F7113" s="17"/>
    </row>
    <row r="7114" spans="6:6" customFormat="1" ht="20.5" customHeight="1" x14ac:dyDescent="0.35">
      <c r="F7114" s="17"/>
    </row>
    <row r="7115" spans="6:6" customFormat="1" ht="20.5" customHeight="1" x14ac:dyDescent="0.35">
      <c r="F7115" s="17"/>
    </row>
    <row r="7116" spans="6:6" customFormat="1" ht="20.5" customHeight="1" x14ac:dyDescent="0.35">
      <c r="F7116" s="17"/>
    </row>
    <row r="7117" spans="6:6" customFormat="1" ht="20.5" customHeight="1" x14ac:dyDescent="0.35">
      <c r="F7117" s="17"/>
    </row>
    <row r="7118" spans="6:6" customFormat="1" ht="20.5" customHeight="1" x14ac:dyDescent="0.35">
      <c r="F7118" s="17"/>
    </row>
    <row r="7119" spans="6:6" customFormat="1" ht="20.5" customHeight="1" x14ac:dyDescent="0.35">
      <c r="F7119" s="17"/>
    </row>
    <row r="7120" spans="6:6" customFormat="1" ht="20.5" customHeight="1" x14ac:dyDescent="0.35">
      <c r="F7120" s="17"/>
    </row>
    <row r="7121" spans="6:6" customFormat="1" ht="20.5" customHeight="1" x14ac:dyDescent="0.35">
      <c r="F7121" s="17"/>
    </row>
    <row r="7122" spans="6:6" customFormat="1" ht="20.5" customHeight="1" x14ac:dyDescent="0.35">
      <c r="F7122" s="17"/>
    </row>
    <row r="7123" spans="6:6" customFormat="1" ht="20.5" customHeight="1" x14ac:dyDescent="0.35">
      <c r="F7123" s="17"/>
    </row>
    <row r="7124" spans="6:6" customFormat="1" ht="20.5" customHeight="1" x14ac:dyDescent="0.35">
      <c r="F7124" s="17"/>
    </row>
    <row r="7125" spans="6:6" customFormat="1" ht="20.5" customHeight="1" x14ac:dyDescent="0.35">
      <c r="F7125" s="17"/>
    </row>
    <row r="7126" spans="6:6" customFormat="1" ht="20.5" customHeight="1" x14ac:dyDescent="0.35">
      <c r="F7126" s="17"/>
    </row>
    <row r="7127" spans="6:6" customFormat="1" ht="20.5" customHeight="1" x14ac:dyDescent="0.35">
      <c r="F7127" s="17"/>
    </row>
    <row r="7128" spans="6:6" customFormat="1" ht="20.5" customHeight="1" x14ac:dyDescent="0.35">
      <c r="F7128" s="17"/>
    </row>
    <row r="7129" spans="6:6" customFormat="1" ht="20.5" customHeight="1" x14ac:dyDescent="0.35">
      <c r="F7129" s="17"/>
    </row>
    <row r="7130" spans="6:6" customFormat="1" ht="20.5" customHeight="1" x14ac:dyDescent="0.35">
      <c r="F7130" s="17"/>
    </row>
    <row r="7131" spans="6:6" customFormat="1" ht="20.5" customHeight="1" x14ac:dyDescent="0.35">
      <c r="F7131" s="17"/>
    </row>
    <row r="7132" spans="6:6" customFormat="1" ht="20.5" customHeight="1" x14ac:dyDescent="0.35">
      <c r="F7132" s="17"/>
    </row>
    <row r="7133" spans="6:6" customFormat="1" ht="20.5" customHeight="1" x14ac:dyDescent="0.35">
      <c r="F7133" s="17"/>
    </row>
    <row r="7134" spans="6:6" customFormat="1" ht="20.5" customHeight="1" x14ac:dyDescent="0.35">
      <c r="F7134" s="17"/>
    </row>
    <row r="7135" spans="6:6" customFormat="1" ht="20.5" customHeight="1" x14ac:dyDescent="0.35">
      <c r="F7135" s="17"/>
    </row>
    <row r="7136" spans="6:6" customFormat="1" ht="20.5" customHeight="1" x14ac:dyDescent="0.35">
      <c r="F7136" s="17"/>
    </row>
    <row r="7137" spans="6:6" customFormat="1" ht="20.5" customHeight="1" x14ac:dyDescent="0.35">
      <c r="F7137" s="17"/>
    </row>
    <row r="7138" spans="6:6" customFormat="1" ht="20.5" customHeight="1" x14ac:dyDescent="0.35">
      <c r="F7138" s="17"/>
    </row>
    <row r="7139" spans="6:6" customFormat="1" ht="20.5" customHeight="1" x14ac:dyDescent="0.35">
      <c r="F7139" s="17"/>
    </row>
    <row r="7140" spans="6:6" customFormat="1" ht="20.5" customHeight="1" x14ac:dyDescent="0.35">
      <c r="F7140" s="17"/>
    </row>
    <row r="7141" spans="6:6" customFormat="1" ht="20.5" customHeight="1" x14ac:dyDescent="0.35">
      <c r="F7141" s="17"/>
    </row>
    <row r="7142" spans="6:6" customFormat="1" ht="20.5" customHeight="1" x14ac:dyDescent="0.35">
      <c r="F7142" s="17"/>
    </row>
    <row r="7143" spans="6:6" customFormat="1" ht="20.5" customHeight="1" x14ac:dyDescent="0.35">
      <c r="F7143" s="17"/>
    </row>
    <row r="7144" spans="6:6" customFormat="1" ht="20.5" customHeight="1" x14ac:dyDescent="0.35">
      <c r="F7144" s="17"/>
    </row>
    <row r="7145" spans="6:6" customFormat="1" ht="20.5" customHeight="1" x14ac:dyDescent="0.35">
      <c r="F7145" s="17"/>
    </row>
    <row r="7146" spans="6:6" customFormat="1" ht="20.5" customHeight="1" x14ac:dyDescent="0.35">
      <c r="F7146" s="17"/>
    </row>
    <row r="7147" spans="6:6" customFormat="1" ht="14.5" x14ac:dyDescent="0.35">
      <c r="F7147" s="17"/>
    </row>
    <row r="7148" spans="6:6" customFormat="1" ht="20.5" customHeight="1" x14ac:dyDescent="0.35">
      <c r="F7148" s="17"/>
    </row>
    <row r="7149" spans="6:6" customFormat="1" ht="20.5" customHeight="1" x14ac:dyDescent="0.35">
      <c r="F7149" s="17"/>
    </row>
    <row r="7150" spans="6:6" customFormat="1" ht="20.5" customHeight="1" x14ac:dyDescent="0.35">
      <c r="F7150" s="17"/>
    </row>
    <row r="7151" spans="6:6" customFormat="1" ht="20.5" customHeight="1" x14ac:dyDescent="0.35">
      <c r="F7151" s="17"/>
    </row>
    <row r="7152" spans="6:6" customFormat="1" ht="14.5" x14ac:dyDescent="0.35">
      <c r="F7152" s="17"/>
    </row>
    <row r="7153" spans="6:6" customFormat="1" ht="20.5" customHeight="1" x14ac:dyDescent="0.35">
      <c r="F7153" s="17"/>
    </row>
    <row r="7154" spans="6:6" customFormat="1" ht="20.5" customHeight="1" x14ac:dyDescent="0.35">
      <c r="F7154" s="17"/>
    </row>
    <row r="7155" spans="6:6" customFormat="1" ht="20.5" customHeight="1" x14ac:dyDescent="0.35">
      <c r="F7155" s="17"/>
    </row>
    <row r="7156" spans="6:6" customFormat="1" ht="20.5" customHeight="1" x14ac:dyDescent="0.35">
      <c r="F7156" s="17"/>
    </row>
    <row r="7157" spans="6:6" customFormat="1" ht="20.5" customHeight="1" x14ac:dyDescent="0.35">
      <c r="F7157" s="17"/>
    </row>
    <row r="7158" spans="6:6" customFormat="1" ht="20.5" customHeight="1" x14ac:dyDescent="0.35">
      <c r="F7158" s="17"/>
    </row>
    <row r="7159" spans="6:6" customFormat="1" ht="20.5" customHeight="1" x14ac:dyDescent="0.35">
      <c r="F7159" s="17"/>
    </row>
    <row r="7160" spans="6:6" customFormat="1" ht="20.5" customHeight="1" x14ac:dyDescent="0.35">
      <c r="F7160" s="17"/>
    </row>
    <row r="7161" spans="6:6" customFormat="1" ht="20.5" customHeight="1" x14ac:dyDescent="0.35">
      <c r="F7161" s="17"/>
    </row>
    <row r="7162" spans="6:6" customFormat="1" ht="20.5" customHeight="1" x14ac:dyDescent="0.35">
      <c r="F7162" s="17"/>
    </row>
    <row r="7163" spans="6:6" customFormat="1" ht="20.5" customHeight="1" x14ac:dyDescent="0.35">
      <c r="F7163" s="17"/>
    </row>
    <row r="7164" spans="6:6" customFormat="1" ht="20.5" customHeight="1" x14ac:dyDescent="0.35">
      <c r="F7164" s="17"/>
    </row>
    <row r="7165" spans="6:6" customFormat="1" ht="20.5" customHeight="1" x14ac:dyDescent="0.35">
      <c r="F7165" s="17"/>
    </row>
    <row r="7166" spans="6:6" customFormat="1" ht="20.5" customHeight="1" x14ac:dyDescent="0.35">
      <c r="F7166" s="17"/>
    </row>
    <row r="7167" spans="6:6" customFormat="1" ht="20.5" customHeight="1" x14ac:dyDescent="0.35">
      <c r="F7167" s="17"/>
    </row>
    <row r="7168" spans="6:6" customFormat="1" ht="20.5" customHeight="1" x14ac:dyDescent="0.35">
      <c r="F7168" s="17"/>
    </row>
    <row r="7169" spans="6:6" customFormat="1" ht="20.5" customHeight="1" x14ac:dyDescent="0.35">
      <c r="F7169" s="17"/>
    </row>
    <row r="7170" spans="6:6" customFormat="1" ht="20.5" customHeight="1" x14ac:dyDescent="0.35">
      <c r="F7170" s="17"/>
    </row>
    <row r="7171" spans="6:6" customFormat="1" ht="20.5" customHeight="1" x14ac:dyDescent="0.35">
      <c r="F7171" s="17"/>
    </row>
    <row r="7172" spans="6:6" customFormat="1" ht="20.5" customHeight="1" x14ac:dyDescent="0.35">
      <c r="F7172" s="17"/>
    </row>
    <row r="7173" spans="6:6" customFormat="1" ht="20.5" customHeight="1" x14ac:dyDescent="0.35">
      <c r="F7173" s="17"/>
    </row>
    <row r="7174" spans="6:6" customFormat="1" ht="20.5" customHeight="1" x14ac:dyDescent="0.35">
      <c r="F7174" s="17"/>
    </row>
    <row r="7175" spans="6:6" customFormat="1" ht="20.5" customHeight="1" x14ac:dyDescent="0.35">
      <c r="F7175" s="17"/>
    </row>
    <row r="7176" spans="6:6" customFormat="1" ht="20.5" customHeight="1" x14ac:dyDescent="0.35">
      <c r="F7176" s="17"/>
    </row>
    <row r="7177" spans="6:6" customFormat="1" ht="20.5" customHeight="1" x14ac:dyDescent="0.35">
      <c r="F7177" s="17"/>
    </row>
    <row r="7178" spans="6:6" customFormat="1" ht="20.5" customHeight="1" x14ac:dyDescent="0.35">
      <c r="F7178" s="17"/>
    </row>
    <row r="7179" spans="6:6" customFormat="1" ht="20.5" customHeight="1" x14ac:dyDescent="0.35">
      <c r="F7179" s="17"/>
    </row>
    <row r="7180" spans="6:6" customFormat="1" ht="20.5" customHeight="1" x14ac:dyDescent="0.35">
      <c r="F7180" s="17"/>
    </row>
    <row r="7181" spans="6:6" customFormat="1" ht="20.5" customHeight="1" x14ac:dyDescent="0.35">
      <c r="F7181" s="17"/>
    </row>
    <row r="7182" spans="6:6" customFormat="1" ht="20.5" customHeight="1" x14ac:dyDescent="0.35">
      <c r="F7182" s="17"/>
    </row>
    <row r="7183" spans="6:6" customFormat="1" ht="20.5" customHeight="1" x14ac:dyDescent="0.35">
      <c r="F7183" s="17"/>
    </row>
    <row r="7184" spans="6:6" customFormat="1" ht="20.5" customHeight="1" x14ac:dyDescent="0.35">
      <c r="F7184" s="17"/>
    </row>
    <row r="7185" spans="6:6" customFormat="1" ht="20.5" customHeight="1" x14ac:dyDescent="0.35">
      <c r="F7185" s="17"/>
    </row>
    <row r="7186" spans="6:6" customFormat="1" ht="20.5" customHeight="1" x14ac:dyDescent="0.35">
      <c r="F7186" s="17"/>
    </row>
    <row r="7187" spans="6:6" customFormat="1" ht="20.5" customHeight="1" x14ac:dyDescent="0.35">
      <c r="F7187" s="17"/>
    </row>
    <row r="7188" spans="6:6" customFormat="1" ht="20.5" customHeight="1" x14ac:dyDescent="0.35">
      <c r="F7188" s="17"/>
    </row>
    <row r="7189" spans="6:6" customFormat="1" ht="20.5" customHeight="1" x14ac:dyDescent="0.35">
      <c r="F7189" s="17"/>
    </row>
    <row r="7190" spans="6:6" customFormat="1" ht="20.5" customHeight="1" x14ac:dyDescent="0.35">
      <c r="F7190" s="17"/>
    </row>
    <row r="7191" spans="6:6" customFormat="1" ht="20.5" customHeight="1" x14ac:dyDescent="0.35">
      <c r="F7191" s="17"/>
    </row>
    <row r="7192" spans="6:6" customFormat="1" ht="20.5" customHeight="1" x14ac:dyDescent="0.35">
      <c r="F7192" s="17"/>
    </row>
    <row r="7193" spans="6:6" customFormat="1" ht="20.5" customHeight="1" x14ac:dyDescent="0.35">
      <c r="F7193" s="17"/>
    </row>
    <row r="7194" spans="6:6" customFormat="1" ht="20.5" customHeight="1" x14ac:dyDescent="0.35">
      <c r="F7194" s="17"/>
    </row>
    <row r="7195" spans="6:6" customFormat="1" ht="20.5" customHeight="1" x14ac:dyDescent="0.35">
      <c r="F7195" s="17"/>
    </row>
    <row r="7196" spans="6:6" customFormat="1" ht="20.5" customHeight="1" x14ac:dyDescent="0.35">
      <c r="F7196" s="17"/>
    </row>
    <row r="7197" spans="6:6" customFormat="1" ht="20.5" customHeight="1" x14ac:dyDescent="0.35">
      <c r="F7197" s="17"/>
    </row>
    <row r="7198" spans="6:6" customFormat="1" ht="20.5" customHeight="1" x14ac:dyDescent="0.35">
      <c r="F7198" s="17"/>
    </row>
    <row r="7199" spans="6:6" customFormat="1" ht="20.5" customHeight="1" x14ac:dyDescent="0.35">
      <c r="F7199" s="17"/>
    </row>
    <row r="7200" spans="6:6" customFormat="1" ht="20.5" customHeight="1" x14ac:dyDescent="0.35">
      <c r="F7200" s="17"/>
    </row>
    <row r="7201" spans="6:6" customFormat="1" ht="20.5" customHeight="1" x14ac:dyDescent="0.35">
      <c r="F7201" s="17"/>
    </row>
    <row r="7202" spans="6:6" customFormat="1" ht="20.5" customHeight="1" x14ac:dyDescent="0.35">
      <c r="F7202" s="17"/>
    </row>
    <row r="7203" spans="6:6" customFormat="1" ht="20.5" customHeight="1" x14ac:dyDescent="0.35">
      <c r="F7203" s="17"/>
    </row>
    <row r="7204" spans="6:6" customFormat="1" ht="20.5" customHeight="1" x14ac:dyDescent="0.35">
      <c r="F7204" s="17"/>
    </row>
    <row r="7205" spans="6:6" customFormat="1" ht="20.5" customHeight="1" x14ac:dyDescent="0.35">
      <c r="F7205" s="17"/>
    </row>
    <row r="7206" spans="6:6" customFormat="1" ht="20.5" customHeight="1" x14ac:dyDescent="0.35">
      <c r="F7206" s="17"/>
    </row>
    <row r="7207" spans="6:6" customFormat="1" ht="20.5" customHeight="1" x14ac:dyDescent="0.35">
      <c r="F7207" s="17"/>
    </row>
    <row r="7208" spans="6:6" customFormat="1" ht="20.5" customHeight="1" x14ac:dyDescent="0.35">
      <c r="F7208" s="17"/>
    </row>
    <row r="7209" spans="6:6" customFormat="1" ht="20.5" customHeight="1" x14ac:dyDescent="0.35">
      <c r="F7209" s="17"/>
    </row>
    <row r="7210" spans="6:6" customFormat="1" ht="20.5" customHeight="1" x14ac:dyDescent="0.35">
      <c r="F7210" s="17"/>
    </row>
    <row r="7211" spans="6:6" customFormat="1" ht="20.5" customHeight="1" x14ac:dyDescent="0.35">
      <c r="F7211" s="17"/>
    </row>
    <row r="7212" spans="6:6" customFormat="1" ht="20.5" customHeight="1" x14ac:dyDescent="0.35">
      <c r="F7212" s="17"/>
    </row>
    <row r="7213" spans="6:6" customFormat="1" ht="20.5" customHeight="1" x14ac:dyDescent="0.35">
      <c r="F7213" s="17"/>
    </row>
    <row r="7214" spans="6:6" customFormat="1" ht="20.5" customHeight="1" x14ac:dyDescent="0.35">
      <c r="F7214" s="17"/>
    </row>
    <row r="7215" spans="6:6" customFormat="1" ht="20.5" customHeight="1" x14ac:dyDescent="0.35">
      <c r="F7215" s="17"/>
    </row>
    <row r="7216" spans="6:6" customFormat="1" ht="20.5" customHeight="1" x14ac:dyDescent="0.35">
      <c r="F7216" s="17"/>
    </row>
    <row r="7217" spans="6:6" customFormat="1" ht="20.5" customHeight="1" x14ac:dyDescent="0.35">
      <c r="F7217" s="17"/>
    </row>
    <row r="7218" spans="6:6" customFormat="1" ht="20.5" customHeight="1" x14ac:dyDescent="0.35">
      <c r="F7218" s="17"/>
    </row>
    <row r="7219" spans="6:6" customFormat="1" ht="20.5" customHeight="1" x14ac:dyDescent="0.35">
      <c r="F7219" s="17"/>
    </row>
    <row r="7220" spans="6:6" customFormat="1" ht="20.5" customHeight="1" x14ac:dyDescent="0.35">
      <c r="F7220" s="17"/>
    </row>
    <row r="7221" spans="6:6" customFormat="1" ht="20.5" customHeight="1" x14ac:dyDescent="0.35">
      <c r="F7221" s="17"/>
    </row>
    <row r="7222" spans="6:6" customFormat="1" ht="20.5" customHeight="1" x14ac:dyDescent="0.35">
      <c r="F7222" s="17"/>
    </row>
    <row r="7223" spans="6:6" customFormat="1" ht="20.5" customHeight="1" x14ac:dyDescent="0.35">
      <c r="F7223" s="17"/>
    </row>
    <row r="7224" spans="6:6" customFormat="1" ht="20.5" customHeight="1" x14ac:dyDescent="0.35">
      <c r="F7224" s="17"/>
    </row>
    <row r="7225" spans="6:6" customFormat="1" ht="20.5" customHeight="1" x14ac:dyDescent="0.35">
      <c r="F7225" s="17"/>
    </row>
    <row r="7226" spans="6:6" customFormat="1" ht="20.5" customHeight="1" x14ac:dyDescent="0.35">
      <c r="F7226" s="17"/>
    </row>
    <row r="7227" spans="6:6" customFormat="1" ht="20.5" customHeight="1" x14ac:dyDescent="0.35">
      <c r="F7227" s="17"/>
    </row>
    <row r="7228" spans="6:6" customFormat="1" ht="20.5" customHeight="1" x14ac:dyDescent="0.35">
      <c r="F7228" s="17"/>
    </row>
    <row r="7229" spans="6:6" customFormat="1" ht="20.5" customHeight="1" x14ac:dyDescent="0.35">
      <c r="F7229" s="17"/>
    </row>
    <row r="7230" spans="6:6" customFormat="1" ht="20.5" customHeight="1" x14ac:dyDescent="0.35">
      <c r="F7230" s="17"/>
    </row>
    <row r="7231" spans="6:6" customFormat="1" ht="20.5" customHeight="1" x14ac:dyDescent="0.35">
      <c r="F7231" s="17"/>
    </row>
    <row r="7232" spans="6:6" customFormat="1" ht="20.5" customHeight="1" x14ac:dyDescent="0.35">
      <c r="F7232" s="17"/>
    </row>
    <row r="7233" spans="6:6" customFormat="1" ht="20.5" customHeight="1" x14ac:dyDescent="0.35">
      <c r="F7233" s="17"/>
    </row>
    <row r="7234" spans="6:6" customFormat="1" ht="20.5" customHeight="1" x14ac:dyDescent="0.35">
      <c r="F7234" s="17"/>
    </row>
    <row r="7235" spans="6:6" customFormat="1" ht="20.5" customHeight="1" x14ac:dyDescent="0.35">
      <c r="F7235" s="17"/>
    </row>
    <row r="7236" spans="6:6" customFormat="1" ht="20.5" customHeight="1" x14ac:dyDescent="0.35">
      <c r="F7236" s="17"/>
    </row>
    <row r="7237" spans="6:6" customFormat="1" ht="20.5" customHeight="1" x14ac:dyDescent="0.35">
      <c r="F7237" s="17"/>
    </row>
    <row r="7238" spans="6:6" customFormat="1" ht="20.5" customHeight="1" x14ac:dyDescent="0.35">
      <c r="F7238" s="17"/>
    </row>
    <row r="7239" spans="6:6" customFormat="1" ht="20.5" customHeight="1" x14ac:dyDescent="0.35">
      <c r="F7239" s="17"/>
    </row>
    <row r="7240" spans="6:6" customFormat="1" ht="20.5" customHeight="1" x14ac:dyDescent="0.35">
      <c r="F7240" s="17"/>
    </row>
    <row r="7241" spans="6:6" customFormat="1" ht="20.5" customHeight="1" x14ac:dyDescent="0.35">
      <c r="F7241" s="17"/>
    </row>
    <row r="7242" spans="6:6" customFormat="1" ht="20.5" customHeight="1" x14ac:dyDescent="0.35">
      <c r="F7242" s="17"/>
    </row>
    <row r="7243" spans="6:6" customFormat="1" ht="20.5" customHeight="1" x14ac:dyDescent="0.35">
      <c r="F7243" s="17"/>
    </row>
    <row r="7244" spans="6:6" customFormat="1" ht="20.5" customHeight="1" x14ac:dyDescent="0.35">
      <c r="F7244" s="17"/>
    </row>
    <row r="7245" spans="6:6" customFormat="1" ht="20.5" customHeight="1" x14ac:dyDescent="0.35">
      <c r="F7245" s="17"/>
    </row>
    <row r="7246" spans="6:6" customFormat="1" ht="20.5" customHeight="1" x14ac:dyDescent="0.35">
      <c r="F7246" s="17"/>
    </row>
    <row r="7247" spans="6:6" customFormat="1" ht="20.5" customHeight="1" x14ac:dyDescent="0.35">
      <c r="F7247" s="17"/>
    </row>
    <row r="7248" spans="6:6" customFormat="1" ht="20.5" customHeight="1" x14ac:dyDescent="0.35">
      <c r="F7248" s="17"/>
    </row>
    <row r="7249" spans="6:6" customFormat="1" ht="20.5" customHeight="1" x14ac:dyDescent="0.35">
      <c r="F7249" s="17"/>
    </row>
    <row r="7250" spans="6:6" customFormat="1" ht="20.5" customHeight="1" x14ac:dyDescent="0.35">
      <c r="F7250" s="17"/>
    </row>
    <row r="7251" spans="6:6" customFormat="1" ht="20.5" customHeight="1" x14ac:dyDescent="0.35">
      <c r="F7251" s="17"/>
    </row>
    <row r="7252" spans="6:6" customFormat="1" ht="20.5" customHeight="1" x14ac:dyDescent="0.35">
      <c r="F7252" s="17"/>
    </row>
    <row r="7253" spans="6:6" customFormat="1" ht="20.5" customHeight="1" x14ac:dyDescent="0.35">
      <c r="F7253" s="17"/>
    </row>
    <row r="7254" spans="6:6" customFormat="1" ht="20.5" customHeight="1" x14ac:dyDescent="0.35">
      <c r="F7254" s="17"/>
    </row>
    <row r="7255" spans="6:6" customFormat="1" ht="20.5" customHeight="1" x14ac:dyDescent="0.35">
      <c r="F7255" s="17"/>
    </row>
    <row r="7256" spans="6:6" customFormat="1" ht="20.5" customHeight="1" x14ac:dyDescent="0.35">
      <c r="F7256" s="17"/>
    </row>
    <row r="7257" spans="6:6" customFormat="1" ht="20.5" customHeight="1" x14ac:dyDescent="0.35">
      <c r="F7257" s="17"/>
    </row>
    <row r="7258" spans="6:6" customFormat="1" ht="20.5" customHeight="1" x14ac:dyDescent="0.35">
      <c r="F7258" s="17"/>
    </row>
    <row r="7259" spans="6:6" customFormat="1" ht="20.5" customHeight="1" x14ac:dyDescent="0.35">
      <c r="F7259" s="17"/>
    </row>
    <row r="7260" spans="6:6" customFormat="1" ht="20.5" customHeight="1" x14ac:dyDescent="0.35">
      <c r="F7260" s="17"/>
    </row>
    <row r="7261" spans="6:6" customFormat="1" ht="20.5" customHeight="1" x14ac:dyDescent="0.35">
      <c r="F7261" s="17"/>
    </row>
    <row r="7262" spans="6:6" customFormat="1" ht="20.5" customHeight="1" x14ac:dyDescent="0.35">
      <c r="F7262" s="17"/>
    </row>
    <row r="7263" spans="6:6" customFormat="1" ht="20.5" customHeight="1" x14ac:dyDescent="0.35">
      <c r="F7263" s="17"/>
    </row>
    <row r="7264" spans="6:6" customFormat="1" ht="20.5" customHeight="1" x14ac:dyDescent="0.35">
      <c r="F7264" s="17"/>
    </row>
    <row r="7265" spans="6:6" customFormat="1" ht="20.5" customHeight="1" x14ac:dyDescent="0.35">
      <c r="F7265" s="17"/>
    </row>
    <row r="7266" spans="6:6" customFormat="1" ht="20.5" customHeight="1" x14ac:dyDescent="0.35">
      <c r="F7266" s="17"/>
    </row>
    <row r="7267" spans="6:6" customFormat="1" ht="20.5" customHeight="1" x14ac:dyDescent="0.35">
      <c r="F7267" s="17"/>
    </row>
    <row r="7268" spans="6:6" customFormat="1" ht="20.5" customHeight="1" x14ac:dyDescent="0.35">
      <c r="F7268" s="17"/>
    </row>
    <row r="7269" spans="6:6" customFormat="1" ht="20.5" customHeight="1" x14ac:dyDescent="0.35">
      <c r="F7269" s="17"/>
    </row>
    <row r="7270" spans="6:6" customFormat="1" ht="20.5" customHeight="1" x14ac:dyDescent="0.35">
      <c r="F7270" s="17"/>
    </row>
    <row r="7271" spans="6:6" customFormat="1" ht="20.5" customHeight="1" x14ac:dyDescent="0.35">
      <c r="F7271" s="17"/>
    </row>
    <row r="7272" spans="6:6" customFormat="1" ht="20.5" customHeight="1" x14ac:dyDescent="0.35">
      <c r="F7272" s="17"/>
    </row>
    <row r="7273" spans="6:6" customFormat="1" ht="20.5" customHeight="1" x14ac:dyDescent="0.35">
      <c r="F7273" s="17"/>
    </row>
    <row r="7274" spans="6:6" customFormat="1" ht="20.5" customHeight="1" x14ac:dyDescent="0.35">
      <c r="F7274" s="17"/>
    </row>
    <row r="7275" spans="6:6" customFormat="1" ht="20.5" customHeight="1" x14ac:dyDescent="0.35">
      <c r="F7275" s="17"/>
    </row>
    <row r="7276" spans="6:6" customFormat="1" ht="20.5" customHeight="1" x14ac:dyDescent="0.35">
      <c r="F7276" s="17"/>
    </row>
    <row r="7277" spans="6:6" customFormat="1" ht="20.5" customHeight="1" x14ac:dyDescent="0.35">
      <c r="F7277" s="17"/>
    </row>
    <row r="7278" spans="6:6" customFormat="1" ht="20.5" customHeight="1" x14ac:dyDescent="0.35">
      <c r="F7278" s="17"/>
    </row>
    <row r="7279" spans="6:6" customFormat="1" ht="20.5" customHeight="1" x14ac:dyDescent="0.35">
      <c r="F7279" s="17"/>
    </row>
    <row r="7280" spans="6:6" customFormat="1" ht="20.5" customHeight="1" x14ac:dyDescent="0.35">
      <c r="F7280" s="17"/>
    </row>
    <row r="7281" spans="6:6" customFormat="1" ht="20.5" customHeight="1" x14ac:dyDescent="0.35">
      <c r="F7281" s="17"/>
    </row>
    <row r="7282" spans="6:6" customFormat="1" ht="20.5" customHeight="1" x14ac:dyDescent="0.35">
      <c r="F7282" s="17"/>
    </row>
    <row r="7283" spans="6:6" customFormat="1" ht="20.5" customHeight="1" x14ac:dyDescent="0.35">
      <c r="F7283" s="17"/>
    </row>
    <row r="7284" spans="6:6" customFormat="1" ht="20.5" customHeight="1" x14ac:dyDescent="0.35">
      <c r="F7284" s="17"/>
    </row>
    <row r="7285" spans="6:6" customFormat="1" ht="20.5" customHeight="1" x14ac:dyDescent="0.35">
      <c r="F7285" s="17"/>
    </row>
    <row r="7286" spans="6:6" customFormat="1" ht="20.5" customHeight="1" x14ac:dyDescent="0.35">
      <c r="F7286" s="17"/>
    </row>
    <row r="7287" spans="6:6" customFormat="1" ht="20.5" customHeight="1" x14ac:dyDescent="0.35">
      <c r="F7287" s="17"/>
    </row>
    <row r="7288" spans="6:6" customFormat="1" ht="20.5" customHeight="1" x14ac:dyDescent="0.35">
      <c r="F7288" s="17"/>
    </row>
    <row r="7289" spans="6:6" customFormat="1" ht="20.5" customHeight="1" x14ac:dyDescent="0.35">
      <c r="F7289" s="17"/>
    </row>
    <row r="7290" spans="6:6" customFormat="1" ht="20.5" customHeight="1" x14ac:dyDescent="0.35">
      <c r="F7290" s="17"/>
    </row>
    <row r="7291" spans="6:6" customFormat="1" ht="20.5" customHeight="1" x14ac:dyDescent="0.35">
      <c r="F7291" s="17"/>
    </row>
    <row r="7292" spans="6:6" customFormat="1" ht="20.5" customHeight="1" x14ac:dyDescent="0.35">
      <c r="F7292" s="17"/>
    </row>
    <row r="7293" spans="6:6" customFormat="1" ht="20.5" customHeight="1" x14ac:dyDescent="0.35">
      <c r="F7293" s="17"/>
    </row>
    <row r="7294" spans="6:6" customFormat="1" ht="20.5" customHeight="1" x14ac:dyDescent="0.35">
      <c r="F7294" s="17"/>
    </row>
    <row r="7295" spans="6:6" customFormat="1" ht="20.5" customHeight="1" x14ac:dyDescent="0.35">
      <c r="F7295" s="17"/>
    </row>
    <row r="7296" spans="6:6" customFormat="1" ht="20.5" customHeight="1" x14ac:dyDescent="0.35">
      <c r="F7296" s="17"/>
    </row>
    <row r="7297" spans="6:6" customFormat="1" ht="20.5" customHeight="1" x14ac:dyDescent="0.35">
      <c r="F7297" s="17"/>
    </row>
    <row r="7298" spans="6:6" customFormat="1" ht="20.5" customHeight="1" x14ac:dyDescent="0.35">
      <c r="F7298" s="17"/>
    </row>
    <row r="7299" spans="6:6" customFormat="1" ht="20.5" customHeight="1" x14ac:dyDescent="0.35">
      <c r="F7299" s="17"/>
    </row>
    <row r="7300" spans="6:6" customFormat="1" ht="20.5" customHeight="1" x14ac:dyDescent="0.35">
      <c r="F7300" s="17"/>
    </row>
    <row r="7301" spans="6:6" customFormat="1" ht="20.5" customHeight="1" x14ac:dyDescent="0.35">
      <c r="F7301" s="17"/>
    </row>
    <row r="7302" spans="6:6" customFormat="1" ht="20.5" customHeight="1" x14ac:dyDescent="0.35">
      <c r="F7302" s="17"/>
    </row>
    <row r="7303" spans="6:6" customFormat="1" ht="20.5" customHeight="1" x14ac:dyDescent="0.35">
      <c r="F7303" s="17"/>
    </row>
    <row r="7304" spans="6:6" customFormat="1" ht="20.5" customHeight="1" x14ac:dyDescent="0.35">
      <c r="F7304" s="17"/>
    </row>
    <row r="7305" spans="6:6" customFormat="1" ht="20.5" customHeight="1" x14ac:dyDescent="0.35">
      <c r="F7305" s="17"/>
    </row>
    <row r="7306" spans="6:6" customFormat="1" ht="20.5" customHeight="1" x14ac:dyDescent="0.35">
      <c r="F7306" s="17"/>
    </row>
    <row r="7307" spans="6:6" customFormat="1" ht="20.5" customHeight="1" x14ac:dyDescent="0.35">
      <c r="F7307" s="17"/>
    </row>
    <row r="7308" spans="6:6" customFormat="1" ht="20.5" customHeight="1" x14ac:dyDescent="0.35">
      <c r="F7308" s="17"/>
    </row>
    <row r="7309" spans="6:6" customFormat="1" ht="20.5" customHeight="1" x14ac:dyDescent="0.35">
      <c r="F7309" s="17"/>
    </row>
    <row r="7310" spans="6:6" customFormat="1" ht="20.5" customHeight="1" x14ac:dyDescent="0.35">
      <c r="F7310" s="17"/>
    </row>
    <row r="7311" spans="6:6" customFormat="1" ht="20.5" customHeight="1" x14ac:dyDescent="0.35">
      <c r="F7311" s="17"/>
    </row>
    <row r="7312" spans="6:6" customFormat="1" ht="20.5" customHeight="1" x14ac:dyDescent="0.35">
      <c r="F7312" s="17"/>
    </row>
    <row r="7313" spans="6:6" customFormat="1" ht="20.5" customHeight="1" x14ac:dyDescent="0.35">
      <c r="F7313" s="17"/>
    </row>
    <row r="7314" spans="6:6" customFormat="1" ht="20.5" customHeight="1" x14ac:dyDescent="0.35">
      <c r="F7314" s="17"/>
    </row>
    <row r="7315" spans="6:6" customFormat="1" ht="20.5" customHeight="1" x14ac:dyDescent="0.35">
      <c r="F7315" s="17"/>
    </row>
    <row r="7316" spans="6:6" customFormat="1" ht="20.5" customHeight="1" x14ac:dyDescent="0.35">
      <c r="F7316" s="17"/>
    </row>
    <row r="7317" spans="6:6" customFormat="1" ht="20.5" customHeight="1" x14ac:dyDescent="0.35">
      <c r="F7317" s="17"/>
    </row>
    <row r="7318" spans="6:6" customFormat="1" ht="20.5" customHeight="1" x14ac:dyDescent="0.35">
      <c r="F7318" s="17"/>
    </row>
    <row r="7319" spans="6:6" customFormat="1" ht="20.5" customHeight="1" x14ac:dyDescent="0.35">
      <c r="F7319" s="17"/>
    </row>
    <row r="7320" spans="6:6" customFormat="1" ht="20.5" customHeight="1" x14ac:dyDescent="0.35">
      <c r="F7320" s="17"/>
    </row>
    <row r="7321" spans="6:6" customFormat="1" ht="20.5" customHeight="1" x14ac:dyDescent="0.35">
      <c r="F7321" s="17"/>
    </row>
    <row r="7322" spans="6:6" customFormat="1" ht="20.5" customHeight="1" x14ac:dyDescent="0.35">
      <c r="F7322" s="17"/>
    </row>
    <row r="7323" spans="6:6" customFormat="1" ht="20.5" customHeight="1" x14ac:dyDescent="0.35">
      <c r="F7323" s="17"/>
    </row>
    <row r="7324" spans="6:6" customFormat="1" ht="20.5" customHeight="1" x14ac:dyDescent="0.35">
      <c r="F7324" s="17"/>
    </row>
    <row r="7325" spans="6:6" customFormat="1" ht="20.5" customHeight="1" x14ac:dyDescent="0.35">
      <c r="F7325" s="17"/>
    </row>
    <row r="7326" spans="6:6" customFormat="1" ht="20.5" customHeight="1" x14ac:dyDescent="0.35">
      <c r="F7326" s="17"/>
    </row>
    <row r="7327" spans="6:6" customFormat="1" ht="20.5" customHeight="1" x14ac:dyDescent="0.35">
      <c r="F7327" s="17"/>
    </row>
    <row r="7328" spans="6:6" customFormat="1" ht="20.5" customHeight="1" x14ac:dyDescent="0.35">
      <c r="F7328" s="17"/>
    </row>
    <row r="7329" spans="6:6" customFormat="1" ht="20.5" customHeight="1" x14ac:dyDescent="0.35">
      <c r="F7329" s="17"/>
    </row>
    <row r="7330" spans="6:6" customFormat="1" ht="20.5" customHeight="1" x14ac:dyDescent="0.35">
      <c r="F7330" s="17"/>
    </row>
    <row r="7331" spans="6:6" customFormat="1" ht="20.5" customHeight="1" x14ac:dyDescent="0.35">
      <c r="F7331" s="17"/>
    </row>
    <row r="7332" spans="6:6" customFormat="1" ht="20.5" customHeight="1" x14ac:dyDescent="0.35">
      <c r="F7332" s="17"/>
    </row>
    <row r="7333" spans="6:6" customFormat="1" ht="20.5" customHeight="1" x14ac:dyDescent="0.35">
      <c r="F7333" s="17"/>
    </row>
    <row r="7334" spans="6:6" customFormat="1" ht="20.5" customHeight="1" x14ac:dyDescent="0.35">
      <c r="F7334" s="17"/>
    </row>
    <row r="7335" spans="6:6" customFormat="1" ht="20.5" customHeight="1" x14ac:dyDescent="0.35">
      <c r="F7335" s="17"/>
    </row>
    <row r="7336" spans="6:6" customFormat="1" ht="20.5" customHeight="1" x14ac:dyDescent="0.35">
      <c r="F7336" s="17"/>
    </row>
    <row r="7337" spans="6:6" customFormat="1" ht="20.5" customHeight="1" x14ac:dyDescent="0.35">
      <c r="F7337" s="17"/>
    </row>
    <row r="7338" spans="6:6" customFormat="1" ht="20.5" customHeight="1" x14ac:dyDescent="0.35">
      <c r="F7338" s="17"/>
    </row>
    <row r="7339" spans="6:6" customFormat="1" ht="20.5" customHeight="1" x14ac:dyDescent="0.35">
      <c r="F7339" s="17"/>
    </row>
    <row r="7340" spans="6:6" customFormat="1" ht="20.5" customHeight="1" x14ac:dyDescent="0.35">
      <c r="F7340" s="17"/>
    </row>
    <row r="7341" spans="6:6" customFormat="1" ht="20.5" customHeight="1" x14ac:dyDescent="0.35">
      <c r="F7341" s="17"/>
    </row>
    <row r="7342" spans="6:6" customFormat="1" ht="20.5" customHeight="1" x14ac:dyDescent="0.35">
      <c r="F7342" s="17"/>
    </row>
    <row r="7343" spans="6:6" customFormat="1" ht="20.5" customHeight="1" x14ac:dyDescent="0.35">
      <c r="F7343" s="17"/>
    </row>
    <row r="7344" spans="6:6" customFormat="1" ht="20.5" customHeight="1" x14ac:dyDescent="0.35">
      <c r="F7344" s="17"/>
    </row>
    <row r="7345" spans="6:6" customFormat="1" ht="20.5" customHeight="1" x14ac:dyDescent="0.35">
      <c r="F7345" s="17"/>
    </row>
    <row r="7346" spans="6:6" customFormat="1" ht="20.5" customHeight="1" x14ac:dyDescent="0.35">
      <c r="F7346" s="17"/>
    </row>
    <row r="7347" spans="6:6" customFormat="1" ht="20.5" customHeight="1" x14ac:dyDescent="0.35">
      <c r="F7347" s="17"/>
    </row>
    <row r="7348" spans="6:6" customFormat="1" ht="20.5" customHeight="1" x14ac:dyDescent="0.35">
      <c r="F7348" s="17"/>
    </row>
    <row r="7349" spans="6:6" customFormat="1" ht="20.5" customHeight="1" x14ac:dyDescent="0.35">
      <c r="F7349" s="17"/>
    </row>
    <row r="7350" spans="6:6" customFormat="1" ht="20.5" customHeight="1" x14ac:dyDescent="0.35">
      <c r="F7350" s="17"/>
    </row>
    <row r="7351" spans="6:6" customFormat="1" ht="20.5" customHeight="1" x14ac:dyDescent="0.35">
      <c r="F7351" s="17"/>
    </row>
    <row r="7352" spans="6:6" customFormat="1" ht="20.5" customHeight="1" x14ac:dyDescent="0.35">
      <c r="F7352" s="17"/>
    </row>
    <row r="7353" spans="6:6" customFormat="1" ht="20.5" customHeight="1" x14ac:dyDescent="0.35">
      <c r="F7353" s="17"/>
    </row>
    <row r="7354" spans="6:6" customFormat="1" ht="20.5" customHeight="1" x14ac:dyDescent="0.35">
      <c r="F7354" s="17"/>
    </row>
    <row r="7355" spans="6:6" customFormat="1" ht="20.5" customHeight="1" x14ac:dyDescent="0.35">
      <c r="F7355" s="17"/>
    </row>
    <row r="7356" spans="6:6" customFormat="1" ht="20.5" customHeight="1" x14ac:dyDescent="0.35">
      <c r="F7356" s="17"/>
    </row>
    <row r="7357" spans="6:6" customFormat="1" ht="20.5" customHeight="1" x14ac:dyDescent="0.35">
      <c r="F7357" s="17"/>
    </row>
    <row r="7358" spans="6:6" customFormat="1" ht="20.5" customHeight="1" x14ac:dyDescent="0.35">
      <c r="F7358" s="17"/>
    </row>
    <row r="7359" spans="6:6" customFormat="1" ht="20.5" customHeight="1" x14ac:dyDescent="0.35">
      <c r="F7359" s="17"/>
    </row>
    <row r="7360" spans="6:6" customFormat="1" ht="20.5" customHeight="1" x14ac:dyDescent="0.35">
      <c r="F7360" s="17"/>
    </row>
    <row r="7361" spans="6:6" customFormat="1" ht="20.5" customHeight="1" x14ac:dyDescent="0.35">
      <c r="F7361" s="17"/>
    </row>
    <row r="7362" spans="6:6" customFormat="1" ht="20.5" customHeight="1" x14ac:dyDescent="0.35">
      <c r="F7362" s="17"/>
    </row>
    <row r="7363" spans="6:6" customFormat="1" ht="20.5" customHeight="1" x14ac:dyDescent="0.35">
      <c r="F7363" s="17"/>
    </row>
    <row r="7364" spans="6:6" customFormat="1" ht="20.5" customHeight="1" x14ac:dyDescent="0.35">
      <c r="F7364" s="17"/>
    </row>
    <row r="7365" spans="6:6" customFormat="1" ht="20.5" customHeight="1" x14ac:dyDescent="0.35">
      <c r="F7365" s="17"/>
    </row>
    <row r="7366" spans="6:6" customFormat="1" ht="20.5" customHeight="1" x14ac:dyDescent="0.35">
      <c r="F7366" s="17"/>
    </row>
    <row r="7367" spans="6:6" customFormat="1" ht="20.5" customHeight="1" x14ac:dyDescent="0.35">
      <c r="F7367" s="17"/>
    </row>
    <row r="7368" spans="6:6" customFormat="1" ht="20.5" customHeight="1" x14ac:dyDescent="0.35">
      <c r="F7368" s="17"/>
    </row>
    <row r="7369" spans="6:6" customFormat="1" ht="20.5" customHeight="1" x14ac:dyDescent="0.35">
      <c r="F7369" s="17"/>
    </row>
    <row r="7370" spans="6:6" customFormat="1" ht="20.5" customHeight="1" x14ac:dyDescent="0.35">
      <c r="F7370" s="17"/>
    </row>
    <row r="7371" spans="6:6" customFormat="1" ht="20.5" customHeight="1" x14ac:dyDescent="0.35">
      <c r="F7371" s="17"/>
    </row>
    <row r="7372" spans="6:6" customFormat="1" ht="20.5" customHeight="1" x14ac:dyDescent="0.35">
      <c r="F7372" s="17"/>
    </row>
    <row r="7373" spans="6:6" customFormat="1" ht="20.5" customHeight="1" x14ac:dyDescent="0.35">
      <c r="F7373" s="17"/>
    </row>
    <row r="7374" spans="6:6" customFormat="1" ht="20.5" customHeight="1" x14ac:dyDescent="0.35">
      <c r="F7374" s="17"/>
    </row>
    <row r="7375" spans="6:6" customFormat="1" ht="20.5" customHeight="1" x14ac:dyDescent="0.35">
      <c r="F7375" s="17"/>
    </row>
    <row r="7376" spans="6:6" customFormat="1" ht="20.5" customHeight="1" x14ac:dyDescent="0.35">
      <c r="F7376" s="17"/>
    </row>
    <row r="7377" spans="6:6" customFormat="1" ht="20.5" customHeight="1" x14ac:dyDescent="0.35">
      <c r="F7377" s="17"/>
    </row>
    <row r="7378" spans="6:6" customFormat="1" ht="20.5" customHeight="1" x14ac:dyDescent="0.35">
      <c r="F7378" s="17"/>
    </row>
    <row r="7379" spans="6:6" customFormat="1" ht="20.5" customHeight="1" x14ac:dyDescent="0.35">
      <c r="F7379" s="17"/>
    </row>
    <row r="7380" spans="6:6" customFormat="1" ht="20.5" customHeight="1" x14ac:dyDescent="0.35">
      <c r="F7380" s="17"/>
    </row>
    <row r="7381" spans="6:6" customFormat="1" ht="20.5" customHeight="1" x14ac:dyDescent="0.35">
      <c r="F7381" s="17"/>
    </row>
    <row r="7382" spans="6:6" customFormat="1" ht="20.5" customHeight="1" x14ac:dyDescent="0.35">
      <c r="F7382" s="17"/>
    </row>
    <row r="7383" spans="6:6" customFormat="1" ht="20.5" customHeight="1" x14ac:dyDescent="0.35">
      <c r="F7383" s="17"/>
    </row>
    <row r="7384" spans="6:6" customFormat="1" ht="20.5" customHeight="1" x14ac:dyDescent="0.35">
      <c r="F7384" s="17"/>
    </row>
    <row r="7385" spans="6:6" customFormat="1" ht="20.5" customHeight="1" x14ac:dyDescent="0.35">
      <c r="F7385" s="17"/>
    </row>
    <row r="7386" spans="6:6" customFormat="1" ht="20.5" customHeight="1" x14ac:dyDescent="0.35">
      <c r="F7386" s="17"/>
    </row>
    <row r="7387" spans="6:6" customFormat="1" ht="20.5" customHeight="1" x14ac:dyDescent="0.35">
      <c r="F7387" s="17"/>
    </row>
    <row r="7388" spans="6:6" customFormat="1" ht="20.5" customHeight="1" x14ac:dyDescent="0.35">
      <c r="F7388" s="17"/>
    </row>
    <row r="7389" spans="6:6" customFormat="1" ht="20.5" customHeight="1" x14ac:dyDescent="0.35">
      <c r="F7389" s="17"/>
    </row>
    <row r="7390" spans="6:6" customFormat="1" ht="20.5" customHeight="1" x14ac:dyDescent="0.35">
      <c r="F7390" s="17"/>
    </row>
    <row r="7391" spans="6:6" customFormat="1" ht="20.5" customHeight="1" x14ac:dyDescent="0.35">
      <c r="F7391" s="17"/>
    </row>
    <row r="7392" spans="6:6" customFormat="1" ht="20.5" customHeight="1" x14ac:dyDescent="0.35">
      <c r="F7392" s="17"/>
    </row>
    <row r="7393" spans="6:6" customFormat="1" ht="20.5" customHeight="1" x14ac:dyDescent="0.35">
      <c r="F7393" s="17"/>
    </row>
    <row r="7394" spans="6:6" customFormat="1" ht="20.5" customHeight="1" x14ac:dyDescent="0.35">
      <c r="F7394" s="17"/>
    </row>
    <row r="7395" spans="6:6" customFormat="1" ht="20.5" customHeight="1" x14ac:dyDescent="0.35">
      <c r="F7395" s="17"/>
    </row>
    <row r="7396" spans="6:6" customFormat="1" ht="20.5" customHeight="1" x14ac:dyDescent="0.35">
      <c r="F7396" s="17"/>
    </row>
    <row r="7397" spans="6:6" customFormat="1" ht="20.5" customHeight="1" x14ac:dyDescent="0.35">
      <c r="F7397" s="17"/>
    </row>
    <row r="7398" spans="6:6" customFormat="1" ht="20.5" customHeight="1" x14ac:dyDescent="0.35">
      <c r="F7398" s="17"/>
    </row>
    <row r="7399" spans="6:6" customFormat="1" ht="20.5" customHeight="1" x14ac:dyDescent="0.35">
      <c r="F7399" s="17"/>
    </row>
    <row r="7400" spans="6:6" customFormat="1" ht="20.5" customHeight="1" x14ac:dyDescent="0.35">
      <c r="F7400" s="17"/>
    </row>
    <row r="7401" spans="6:6" customFormat="1" ht="20.5" customHeight="1" x14ac:dyDescent="0.35">
      <c r="F7401" s="17"/>
    </row>
    <row r="7402" spans="6:6" customFormat="1" ht="20.5" customHeight="1" x14ac:dyDescent="0.35">
      <c r="F7402" s="17"/>
    </row>
    <row r="7403" spans="6:6" customFormat="1" ht="20.5" customHeight="1" x14ac:dyDescent="0.35">
      <c r="F7403" s="17"/>
    </row>
    <row r="7404" spans="6:6" customFormat="1" ht="20.5" customHeight="1" x14ac:dyDescent="0.35">
      <c r="F7404" s="17"/>
    </row>
    <row r="7405" spans="6:6" customFormat="1" ht="20.5" customHeight="1" x14ac:dyDescent="0.35">
      <c r="F7405" s="17"/>
    </row>
    <row r="7406" spans="6:6" customFormat="1" ht="20.5" customHeight="1" x14ac:dyDescent="0.35">
      <c r="F7406" s="17"/>
    </row>
    <row r="7407" spans="6:6" customFormat="1" ht="20.5" customHeight="1" x14ac:dyDescent="0.35">
      <c r="F7407" s="17"/>
    </row>
    <row r="7408" spans="6:6" customFormat="1" ht="20.5" customHeight="1" x14ac:dyDescent="0.35">
      <c r="F7408" s="17"/>
    </row>
    <row r="7409" spans="6:6" customFormat="1" ht="20.5" customHeight="1" x14ac:dyDescent="0.35">
      <c r="F7409" s="17"/>
    </row>
    <row r="7410" spans="6:6" customFormat="1" ht="20.5" customHeight="1" x14ac:dyDescent="0.35">
      <c r="F7410" s="17"/>
    </row>
    <row r="7411" spans="6:6" customFormat="1" ht="20.5" customHeight="1" x14ac:dyDescent="0.35">
      <c r="F7411" s="17"/>
    </row>
    <row r="7412" spans="6:6" customFormat="1" ht="20.5" customHeight="1" x14ac:dyDescent="0.35">
      <c r="F7412" s="17"/>
    </row>
    <row r="7413" spans="6:6" customFormat="1" ht="20.5" customHeight="1" x14ac:dyDescent="0.35">
      <c r="F7413" s="17"/>
    </row>
    <row r="7414" spans="6:6" customFormat="1" ht="20.5" customHeight="1" x14ac:dyDescent="0.35">
      <c r="F7414" s="17"/>
    </row>
    <row r="7415" spans="6:6" customFormat="1" ht="20.5" customHeight="1" x14ac:dyDescent="0.35">
      <c r="F7415" s="17"/>
    </row>
    <row r="7416" spans="6:6" customFormat="1" ht="20.5" customHeight="1" x14ac:dyDescent="0.35">
      <c r="F7416" s="17"/>
    </row>
    <row r="7417" spans="6:6" customFormat="1" ht="20.5" customHeight="1" x14ac:dyDescent="0.35">
      <c r="F7417" s="17"/>
    </row>
    <row r="7418" spans="6:6" customFormat="1" ht="20.5" customHeight="1" x14ac:dyDescent="0.35">
      <c r="F7418" s="17"/>
    </row>
    <row r="7419" spans="6:6" customFormat="1" ht="20.5" customHeight="1" x14ac:dyDescent="0.35">
      <c r="F7419" s="17"/>
    </row>
    <row r="7420" spans="6:6" customFormat="1" ht="20.5" customHeight="1" x14ac:dyDescent="0.35">
      <c r="F7420" s="17"/>
    </row>
    <row r="7421" spans="6:6" customFormat="1" ht="20.5" customHeight="1" x14ac:dyDescent="0.35">
      <c r="F7421" s="17"/>
    </row>
    <row r="7422" spans="6:6" customFormat="1" ht="20.5" customHeight="1" x14ac:dyDescent="0.35">
      <c r="F7422" s="17"/>
    </row>
    <row r="7423" spans="6:6" customFormat="1" ht="20.5" customHeight="1" x14ac:dyDescent="0.35">
      <c r="F7423" s="17"/>
    </row>
    <row r="7424" spans="6:6" customFormat="1" ht="20.5" customHeight="1" x14ac:dyDescent="0.35">
      <c r="F7424" s="17"/>
    </row>
    <row r="7425" spans="6:6" customFormat="1" ht="20.5" customHeight="1" x14ac:dyDescent="0.35">
      <c r="F7425" s="17"/>
    </row>
    <row r="7426" spans="6:6" customFormat="1" ht="20.5" customHeight="1" x14ac:dyDescent="0.35">
      <c r="F7426" s="17"/>
    </row>
    <row r="7427" spans="6:6" customFormat="1" ht="20.5" customHeight="1" x14ac:dyDescent="0.35">
      <c r="F7427" s="17"/>
    </row>
    <row r="7428" spans="6:6" customFormat="1" ht="20.5" customHeight="1" x14ac:dyDescent="0.35">
      <c r="F7428" s="17"/>
    </row>
    <row r="7429" spans="6:6" customFormat="1" ht="20.5" customHeight="1" x14ac:dyDescent="0.35">
      <c r="F7429" s="17"/>
    </row>
    <row r="7430" spans="6:6" customFormat="1" ht="20.5" customHeight="1" x14ac:dyDescent="0.35">
      <c r="F7430" s="17"/>
    </row>
    <row r="7431" spans="6:6" customFormat="1" ht="20.5" customHeight="1" x14ac:dyDescent="0.35">
      <c r="F7431" s="17"/>
    </row>
    <row r="7432" spans="6:6" customFormat="1" ht="20.5" customHeight="1" x14ac:dyDescent="0.35">
      <c r="F7432" s="17"/>
    </row>
    <row r="7433" spans="6:6" customFormat="1" ht="20.5" customHeight="1" x14ac:dyDescent="0.35">
      <c r="F7433" s="17"/>
    </row>
    <row r="7434" spans="6:6" customFormat="1" ht="20.5" customHeight="1" x14ac:dyDescent="0.35">
      <c r="F7434" s="17"/>
    </row>
    <row r="7435" spans="6:6" customFormat="1" ht="20.5" customHeight="1" x14ac:dyDescent="0.35">
      <c r="F7435" s="17"/>
    </row>
    <row r="7436" spans="6:6" customFormat="1" ht="20.5" customHeight="1" x14ac:dyDescent="0.35">
      <c r="F7436" s="17"/>
    </row>
    <row r="7437" spans="6:6" customFormat="1" ht="20.5" customHeight="1" x14ac:dyDescent="0.35">
      <c r="F7437" s="17"/>
    </row>
    <row r="7438" spans="6:6" customFormat="1" ht="20.5" customHeight="1" x14ac:dyDescent="0.35">
      <c r="F7438" s="17"/>
    </row>
    <row r="7439" spans="6:6" customFormat="1" ht="20.5" customHeight="1" x14ac:dyDescent="0.35">
      <c r="F7439" s="17"/>
    </row>
  </sheetData>
  <sortState xmlns:xlrd2="http://schemas.microsoft.com/office/spreadsheetml/2017/richdata2" ref="C4:K7439">
    <sortCondition ref="C4:C7439"/>
  </sortState>
  <mergeCells count="1">
    <mergeCell ref="B2:K2"/>
  </mergeCells>
  <conditionalFormatting sqref="J4:J1986">
    <cfRule type="colorScale" priority="11">
      <colorScale>
        <cfvo type="min"/>
        <cfvo type="max"/>
        <color rgb="FFFFEF9C"/>
        <color rgb="FF63BE7B"/>
      </colorScale>
    </cfRule>
  </conditionalFormatting>
  <conditionalFormatting sqref="K4:K1986">
    <cfRule type="iconSet" priority="12">
      <iconSet iconSet="3Arrows">
        <cfvo type="percent" val="0"/>
        <cfvo type="percent" val="33"/>
        <cfvo type="percent" val="67"/>
      </iconSet>
    </cfRule>
  </conditionalFormatting>
  <dataValidations count="2">
    <dataValidation type="whole" operator="greaterThan" allowBlank="1" showInputMessage="1" showErrorMessage="1" errorTitle="Error" error="El valor debe ser un número entero." sqref="G4:G1986" xr:uid="{404F79F0-1E2A-424D-9F92-6DA3D801D593}">
      <formula1>0</formula1>
    </dataValidation>
    <dataValidation type="decimal" allowBlank="1" showInputMessage="1" showErrorMessage="1" sqref="H4:H1986" xr:uid="{D7BD9B62-043E-45A5-B244-62FE98DF1B34}">
      <formula1>1</formula1>
      <formula2>5000</formula2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3" id="{79DD812A-52A7-412B-B70C-25C2B4180923}">
            <x14:iconSet iconSet="3Stars">
              <x14:cfvo type="percent">
                <xm:f>0</xm:f>
              </x14:cfvo>
              <x14:cfvo type="num">
                <xm:f>4.0999999999999996</xm:f>
              </x14:cfvo>
              <x14:cfvo type="num">
                <xm:f>4.5999999999999996</xm:f>
              </x14:cfvo>
            </x14:iconSet>
          </x14:cfRule>
          <xm:sqref>F4:F1986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errorTitle="Error" error="Los datos ingresados no coinciden con la lista de vinos, verificar en el listado." xr:uid="{DFF4775A-6132-4231-9F02-88E2BAC90BD2}">
          <x14:formula1>
            <xm:f>'Lista validación'!$D$3:$D$825</xm:f>
          </x14:formula1>
          <xm:sqref>D4:D1986</xm:sqref>
        </x14:dataValidation>
        <x14:dataValidation type="list" allowBlank="1" showInputMessage="1" showErrorMessage="1" error="Los datos ingresados no coinciden con la lista de años permitidos, verificar en el listado." xr:uid="{54360072-D045-4C39-9836-A7954B35A885}">
          <x14:formula1>
            <xm:f>'Lista validación'!$E$3:$E$73</xm:f>
          </x14:formula1>
          <xm:sqref>E4:E1986</xm:sqref>
        </x14:dataValidation>
        <x14:dataValidation type="list" allowBlank="1" showInputMessage="1" showErrorMessage="1" errorTitle="Error" error="Los datos ingresados no coinciden con la clasificación correspondiente, verificar en el listado." xr:uid="{75F36087-65E3-4158-AC77-A2F013C8CCF1}">
          <x14:formula1>
            <xm:f>'Lista validación'!$F$3:$F$10</xm:f>
          </x14:formula1>
          <xm:sqref>F4:F1986</xm:sqref>
        </x14:dataValidation>
        <x14:dataValidation type="list" allowBlank="1" showInputMessage="1" showErrorMessage="1" errorTitle="Error" error="El dato ingresado no coinciden con la lista correspondiente a cuerpo del vino, verificar en el listado." xr:uid="{0FDB648E-97AB-4F62-9722-EFC95192F631}">
          <x14:formula1>
            <xm:f>'Lista validación'!$G$3:$G$7</xm:f>
          </x14:formula1>
          <xm:sqref>J4:J1986</xm:sqref>
        </x14:dataValidation>
        <x14:dataValidation type="list" allowBlank="1" showInputMessage="1" showErrorMessage="1" errorTitle="Error" error="El dato ingresado no coinciden con la lista correspondiente a la ácidez del vino, verificar en el listado." xr:uid="{1BE9DC30-22DE-41BA-902D-309FF5C724D8}">
          <x14:formula1>
            <xm:f>'Lista validación'!$H$3:$H$6</xm:f>
          </x14:formula1>
          <xm:sqref>K4:K1986</xm:sqref>
        </x14:dataValidation>
        <x14:dataValidation type="list" allowBlank="1" showInputMessage="1" showErrorMessage="1" errorTitle="Error" error="Los datos ingresados no coinciden con la lista de tipos de vinos, verificar en el listado." xr:uid="{C99F60B6-BB55-452F-B632-97C3AAF29E46}">
          <x14:formula1>
            <xm:f>'Lista validación'!$I$3:$I$24</xm:f>
          </x14:formula1>
          <xm:sqref>I4:I1986</xm:sqref>
        </x14:dataValidation>
        <x14:dataValidation type="list" allowBlank="1" showInputMessage="1" showErrorMessage="1" errorTitle="Error " error="Los datos ingresados no coinciden con la lista de regiones, verificar en el listado." promptTitle="Región" xr:uid="{6D5F8145-40B3-4F6C-8B39-2C0C7151857C}">
          <x14:formula1>
            <xm:f>'Lista validación'!$B$3:$B$77</xm:f>
          </x14:formula1>
          <xm:sqref>B4:B1986</xm:sqref>
        </x14:dataValidation>
        <x14:dataValidation type="list" allowBlank="1" showInputMessage="1" showErrorMessage="1" errorTitle="Error" error="La bodega que intenta ingresar no se encuentra en el listado, verificar el dato en el listado." xr:uid="{7495ED96-DA0D-429F-A1EA-871D6B22A294}">
          <x14:formula1>
            <xm:f>'Lista validación'!$C$3:$C$471</xm:f>
          </x14:formula1>
          <xm:sqref>C4:C1986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386C3-0C93-42CC-85EB-5E5C704DA770}">
  <sheetPr>
    <tabColor theme="7" tint="0.79998168889431442"/>
  </sheetPr>
  <dimension ref="B2:I1986"/>
  <sheetViews>
    <sheetView zoomScale="70" zoomScaleNormal="70" workbookViewId="0">
      <selection activeCell="D17" sqref="D17"/>
    </sheetView>
  </sheetViews>
  <sheetFormatPr baseColWidth="10" defaultRowHeight="14.5" x14ac:dyDescent="0.35"/>
  <cols>
    <col min="2" max="2" width="25.81640625" bestFit="1" customWidth="1"/>
    <col min="3" max="3" width="40.453125" bestFit="1" customWidth="1"/>
    <col min="4" max="4" width="63.453125" style="8" bestFit="1" customWidth="1"/>
    <col min="5" max="5" width="9.81640625" bestFit="1" customWidth="1"/>
    <col min="6" max="6" width="19" bestFit="1" customWidth="1"/>
    <col min="7" max="7" width="13.1796875" style="9" bestFit="1" customWidth="1"/>
    <col min="8" max="8" width="12.54296875" style="9" bestFit="1" customWidth="1"/>
    <col min="9" max="9" width="22.54296875" bestFit="1" customWidth="1"/>
  </cols>
  <sheetData>
    <row r="2" spans="2:9" ht="15.5" x14ac:dyDescent="0.35">
      <c r="B2" s="84" t="s">
        <v>1371</v>
      </c>
      <c r="C2" s="84" t="s">
        <v>1368</v>
      </c>
      <c r="D2" s="85" t="s">
        <v>1369</v>
      </c>
      <c r="E2" s="84" t="s">
        <v>1370</v>
      </c>
      <c r="F2" s="84" t="s">
        <v>1377</v>
      </c>
      <c r="G2" s="84" t="s">
        <v>1374</v>
      </c>
      <c r="H2" s="84" t="s">
        <v>1375</v>
      </c>
      <c r="I2" s="84" t="s">
        <v>1373</v>
      </c>
    </row>
    <row r="3" spans="2:9" ht="23.15" customHeight="1" x14ac:dyDescent="0.35">
      <c r="B3" s="19" t="s">
        <v>1245</v>
      </c>
      <c r="C3" s="19" t="s">
        <v>1218</v>
      </c>
      <c r="D3" s="20">
        <v>17</v>
      </c>
      <c r="E3" s="19">
        <v>1910</v>
      </c>
      <c r="F3" s="21">
        <v>4.2</v>
      </c>
      <c r="G3" s="22">
        <v>2</v>
      </c>
      <c r="H3" s="22">
        <v>1</v>
      </c>
      <c r="I3" s="19" t="s">
        <v>327</v>
      </c>
    </row>
    <row r="4" spans="2:9" ht="23.15" customHeight="1" x14ac:dyDescent="0.35">
      <c r="B4" s="19" t="s">
        <v>656</v>
      </c>
      <c r="C4" s="19" t="s">
        <v>130</v>
      </c>
      <c r="D4" s="20">
        <v>8000</v>
      </c>
      <c r="E4" s="19">
        <v>1922</v>
      </c>
      <c r="F4" s="21">
        <v>4.3</v>
      </c>
      <c r="G4" s="22">
        <v>3</v>
      </c>
      <c r="H4" s="22">
        <v>2</v>
      </c>
      <c r="I4" s="19" t="s">
        <v>460</v>
      </c>
    </row>
    <row r="5" spans="2:9" ht="23.15" customHeight="1" x14ac:dyDescent="0.35">
      <c r="B5" s="19" t="s">
        <v>127</v>
      </c>
      <c r="C5" s="19" t="s">
        <v>887</v>
      </c>
      <c r="D5" s="23" t="s">
        <v>1253</v>
      </c>
      <c r="E5" s="19">
        <v>1925</v>
      </c>
      <c r="F5" s="21">
        <v>4.4000000000000004</v>
      </c>
      <c r="G5" s="22">
        <v>4</v>
      </c>
      <c r="H5" s="22">
        <v>3</v>
      </c>
      <c r="I5" s="19" t="s">
        <v>92</v>
      </c>
    </row>
    <row r="6" spans="2:9" ht="23.15" customHeight="1" x14ac:dyDescent="0.35">
      <c r="B6" s="19" t="s">
        <v>486</v>
      </c>
      <c r="C6" s="19" t="s">
        <v>255</v>
      </c>
      <c r="D6" s="23" t="s">
        <v>541</v>
      </c>
      <c r="E6" s="19">
        <v>1928</v>
      </c>
      <c r="F6" s="21">
        <v>4.5</v>
      </c>
      <c r="G6" s="22">
        <v>5</v>
      </c>
      <c r="H6" s="22" t="s">
        <v>85</v>
      </c>
      <c r="I6" s="19" t="s">
        <v>361</v>
      </c>
    </row>
    <row r="7" spans="2:9" ht="23.15" customHeight="1" x14ac:dyDescent="0.35">
      <c r="B7" s="19" t="s">
        <v>786</v>
      </c>
      <c r="C7" s="19" t="s">
        <v>451</v>
      </c>
      <c r="D7" s="23" t="s">
        <v>81</v>
      </c>
      <c r="E7" s="19">
        <v>1929</v>
      </c>
      <c r="F7" s="21">
        <v>4.5999999999999996</v>
      </c>
      <c r="G7" s="22" t="s">
        <v>85</v>
      </c>
      <c r="H7" s="19"/>
      <c r="I7" s="19" t="s">
        <v>78</v>
      </c>
    </row>
    <row r="8" spans="2:9" ht="23.15" customHeight="1" x14ac:dyDescent="0.35">
      <c r="B8" s="19" t="s">
        <v>830</v>
      </c>
      <c r="C8" s="19" t="s">
        <v>268</v>
      </c>
      <c r="D8" s="23" t="s">
        <v>262</v>
      </c>
      <c r="E8" s="19">
        <v>1931</v>
      </c>
      <c r="F8" s="21">
        <v>4.7</v>
      </c>
      <c r="G8" s="19"/>
      <c r="H8" s="19"/>
      <c r="I8" s="19" t="s">
        <v>213</v>
      </c>
    </row>
    <row r="9" spans="2:9" ht="23.15" customHeight="1" x14ac:dyDescent="0.35">
      <c r="B9" s="19" t="s">
        <v>982</v>
      </c>
      <c r="C9" s="19" t="s">
        <v>308</v>
      </c>
      <c r="D9" s="23" t="s">
        <v>1219</v>
      </c>
      <c r="E9" s="19">
        <v>1942</v>
      </c>
      <c r="F9" s="21">
        <v>4.8</v>
      </c>
      <c r="G9" s="19"/>
      <c r="H9" s="19"/>
      <c r="I9" s="19" t="s">
        <v>211</v>
      </c>
    </row>
    <row r="10" spans="2:9" ht="23.15" customHeight="1" x14ac:dyDescent="0.35">
      <c r="B10" s="19" t="s">
        <v>1211</v>
      </c>
      <c r="C10" s="19" t="s">
        <v>1351</v>
      </c>
      <c r="D10" s="23" t="s">
        <v>1386</v>
      </c>
      <c r="E10" s="19">
        <v>1946</v>
      </c>
      <c r="F10" s="21">
        <v>4.9000000000000004</v>
      </c>
      <c r="G10" s="19"/>
      <c r="H10" s="19"/>
      <c r="I10" s="19" t="s">
        <v>312</v>
      </c>
    </row>
    <row r="11" spans="2:9" ht="23.15" customHeight="1" x14ac:dyDescent="0.35">
      <c r="B11" s="19" t="s">
        <v>46</v>
      </c>
      <c r="C11" s="19" t="s">
        <v>1250</v>
      </c>
      <c r="D11" s="23" t="s">
        <v>523</v>
      </c>
      <c r="E11" s="19">
        <v>1949</v>
      </c>
      <c r="F11" s="24"/>
      <c r="G11" s="19"/>
      <c r="H11" s="19"/>
      <c r="I11" s="19" t="s">
        <v>85</v>
      </c>
    </row>
    <row r="12" spans="2:9" ht="23.15" customHeight="1" x14ac:dyDescent="0.35">
      <c r="B12" s="19" t="s">
        <v>893</v>
      </c>
      <c r="C12" s="19" t="s">
        <v>411</v>
      </c>
      <c r="D12" s="23" t="s">
        <v>491</v>
      </c>
      <c r="E12" s="19">
        <v>1951</v>
      </c>
      <c r="F12" s="19"/>
      <c r="G12" s="19"/>
      <c r="H12" s="19"/>
      <c r="I12" s="19" t="s">
        <v>16</v>
      </c>
    </row>
    <row r="13" spans="2:9" ht="23.15" customHeight="1" x14ac:dyDescent="0.35">
      <c r="B13" s="19" t="s">
        <v>84</v>
      </c>
      <c r="C13" s="19" t="s">
        <v>1120</v>
      </c>
      <c r="D13" s="23" t="s">
        <v>437</v>
      </c>
      <c r="E13" s="19">
        <v>1953</v>
      </c>
      <c r="F13" s="19"/>
      <c r="G13" s="19"/>
      <c r="H13" s="19"/>
      <c r="I13" s="19" t="s">
        <v>33</v>
      </c>
    </row>
    <row r="14" spans="2:9" ht="23.15" customHeight="1" x14ac:dyDescent="0.35">
      <c r="B14" s="19" t="s">
        <v>896</v>
      </c>
      <c r="C14" s="19" t="s">
        <v>718</v>
      </c>
      <c r="D14" s="23" t="s">
        <v>764</v>
      </c>
      <c r="E14" s="19">
        <v>1954</v>
      </c>
      <c r="F14" s="19"/>
      <c r="G14" s="19"/>
      <c r="H14" s="19"/>
      <c r="I14" s="19" t="s">
        <v>21</v>
      </c>
    </row>
    <row r="15" spans="2:9" ht="23.15" customHeight="1" x14ac:dyDescent="0.35">
      <c r="B15" s="19" t="s">
        <v>77</v>
      </c>
      <c r="C15" s="19" t="s">
        <v>1230</v>
      </c>
      <c r="D15" s="23" t="s">
        <v>1294</v>
      </c>
      <c r="E15" s="19">
        <v>1955</v>
      </c>
      <c r="F15" s="19"/>
      <c r="G15" s="19"/>
      <c r="H15" s="19"/>
      <c r="I15" s="19" t="s">
        <v>10</v>
      </c>
    </row>
    <row r="16" spans="2:9" ht="23.15" customHeight="1" x14ac:dyDescent="0.35">
      <c r="B16" s="19" t="s">
        <v>456</v>
      </c>
      <c r="C16" s="19" t="s">
        <v>129</v>
      </c>
      <c r="D16" s="23" t="s">
        <v>888</v>
      </c>
      <c r="E16" s="19">
        <v>1958</v>
      </c>
      <c r="F16" s="19"/>
      <c r="G16" s="19"/>
      <c r="H16" s="19"/>
      <c r="I16" s="19" t="s">
        <v>43</v>
      </c>
    </row>
    <row r="17" spans="2:9" ht="23.15" customHeight="1" x14ac:dyDescent="0.35">
      <c r="B17" s="19" t="s">
        <v>624</v>
      </c>
      <c r="C17" s="19" t="s">
        <v>170</v>
      </c>
      <c r="D17" s="23" t="s">
        <v>765</v>
      </c>
      <c r="E17" s="19">
        <v>1959</v>
      </c>
      <c r="F17" s="19"/>
      <c r="G17" s="19"/>
      <c r="H17" s="19"/>
      <c r="I17" s="19" t="s">
        <v>52</v>
      </c>
    </row>
    <row r="18" spans="2:9" ht="23.15" customHeight="1" x14ac:dyDescent="0.35">
      <c r="B18" s="19" t="s">
        <v>63</v>
      </c>
      <c r="C18" s="19" t="s">
        <v>1222</v>
      </c>
      <c r="D18" s="23" t="s">
        <v>564</v>
      </c>
      <c r="E18" s="19">
        <v>1961</v>
      </c>
      <c r="F18" s="19"/>
      <c r="G18" s="19"/>
      <c r="H18" s="19"/>
      <c r="I18" s="19" t="s">
        <v>463</v>
      </c>
    </row>
    <row r="19" spans="2:9" ht="23.15" customHeight="1" x14ac:dyDescent="0.35">
      <c r="B19" s="19" t="s">
        <v>274</v>
      </c>
      <c r="C19" s="19" t="s">
        <v>642</v>
      </c>
      <c r="D19" s="23" t="s">
        <v>482</v>
      </c>
      <c r="E19" s="19">
        <v>1962</v>
      </c>
      <c r="F19" s="19"/>
      <c r="G19" s="19"/>
      <c r="H19" s="19"/>
      <c r="I19" s="19" t="s">
        <v>26</v>
      </c>
    </row>
    <row r="20" spans="2:9" ht="23.15" customHeight="1" x14ac:dyDescent="0.35">
      <c r="B20" s="19" t="s">
        <v>92</v>
      </c>
      <c r="C20" s="19" t="s">
        <v>654</v>
      </c>
      <c r="D20" s="23" t="s">
        <v>759</v>
      </c>
      <c r="E20" s="19">
        <v>1964</v>
      </c>
      <c r="F20" s="19"/>
      <c r="G20" s="19"/>
      <c r="H20" s="19"/>
      <c r="I20" s="19" t="s">
        <v>275</v>
      </c>
    </row>
    <row r="21" spans="2:9" ht="23.15" customHeight="1" x14ac:dyDescent="0.35">
      <c r="B21" s="19" t="s">
        <v>214</v>
      </c>
      <c r="C21" s="19" t="s">
        <v>529</v>
      </c>
      <c r="D21" s="23" t="s">
        <v>271</v>
      </c>
      <c r="E21" s="19">
        <v>1965</v>
      </c>
      <c r="F21" s="19"/>
      <c r="G21" s="19"/>
      <c r="H21" s="19"/>
      <c r="I21" s="19" t="s">
        <v>181</v>
      </c>
    </row>
    <row r="22" spans="2:9" ht="23.15" customHeight="1" x14ac:dyDescent="0.35">
      <c r="B22" s="19" t="s">
        <v>323</v>
      </c>
      <c r="C22" s="19" t="s">
        <v>75</v>
      </c>
      <c r="D22" s="23" t="s">
        <v>1317</v>
      </c>
      <c r="E22" s="19">
        <v>1967</v>
      </c>
      <c r="F22" s="19"/>
      <c r="G22" s="19"/>
      <c r="H22" s="19"/>
      <c r="I22" s="19" t="s">
        <v>6</v>
      </c>
    </row>
    <row r="23" spans="2:9" ht="23.15" customHeight="1" x14ac:dyDescent="0.35">
      <c r="B23" s="19" t="s">
        <v>466</v>
      </c>
      <c r="C23" s="19" t="s">
        <v>467</v>
      </c>
      <c r="D23" s="23" t="s">
        <v>694</v>
      </c>
      <c r="E23" s="19">
        <v>1968</v>
      </c>
      <c r="F23" s="19"/>
      <c r="G23" s="19"/>
      <c r="H23" s="19"/>
      <c r="I23" s="19" t="s">
        <v>3</v>
      </c>
    </row>
    <row r="24" spans="2:9" ht="23.15" customHeight="1" x14ac:dyDescent="0.35">
      <c r="B24" s="19" t="s">
        <v>254</v>
      </c>
      <c r="C24" s="19" t="s">
        <v>1118</v>
      </c>
      <c r="D24" s="23" t="s">
        <v>1090</v>
      </c>
      <c r="E24" s="19">
        <v>1969</v>
      </c>
      <c r="F24" s="19"/>
      <c r="G24" s="19"/>
      <c r="H24" s="19"/>
      <c r="I24" s="19" t="s">
        <v>165</v>
      </c>
    </row>
    <row r="25" spans="2:9" ht="23.15" customHeight="1" x14ac:dyDescent="0.35">
      <c r="B25" s="19" t="s">
        <v>395</v>
      </c>
      <c r="C25" s="19" t="s">
        <v>434</v>
      </c>
      <c r="D25" s="23" t="s">
        <v>160</v>
      </c>
      <c r="E25" s="19">
        <v>1970</v>
      </c>
      <c r="F25" s="19"/>
      <c r="G25" s="19"/>
      <c r="H25" s="19"/>
      <c r="I25" s="19"/>
    </row>
    <row r="26" spans="2:9" ht="23.15" customHeight="1" x14ac:dyDescent="0.35">
      <c r="B26" s="19" t="s">
        <v>192</v>
      </c>
      <c r="C26" s="19" t="s">
        <v>540</v>
      </c>
      <c r="D26" s="23" t="s">
        <v>667</v>
      </c>
      <c r="E26" s="19">
        <v>1972</v>
      </c>
      <c r="F26" s="19"/>
      <c r="G26" s="19"/>
      <c r="H26" s="19"/>
      <c r="I26" s="19"/>
    </row>
    <row r="27" spans="2:9" ht="23.15" customHeight="1" x14ac:dyDescent="0.35">
      <c r="B27" s="19" t="s">
        <v>576</v>
      </c>
      <c r="C27" s="19" t="s">
        <v>30</v>
      </c>
      <c r="D27" s="23" t="s">
        <v>1128</v>
      </c>
      <c r="E27" s="19">
        <v>1973</v>
      </c>
      <c r="F27" s="19"/>
      <c r="G27" s="19"/>
      <c r="H27" s="19"/>
      <c r="I27" s="19"/>
    </row>
    <row r="28" spans="2:9" ht="23.15" customHeight="1" x14ac:dyDescent="0.35">
      <c r="B28" s="19" t="s">
        <v>118</v>
      </c>
      <c r="C28" s="19" t="s">
        <v>103</v>
      </c>
      <c r="D28" s="23" t="s">
        <v>522</v>
      </c>
      <c r="E28" s="19">
        <v>1974</v>
      </c>
      <c r="F28" s="19"/>
      <c r="G28" s="19"/>
      <c r="H28" s="19"/>
      <c r="I28" s="19"/>
    </row>
    <row r="29" spans="2:9" ht="23.15" customHeight="1" x14ac:dyDescent="0.35">
      <c r="B29" s="19" t="s">
        <v>992</v>
      </c>
      <c r="C29" s="19" t="s">
        <v>444</v>
      </c>
      <c r="D29" s="23" t="s">
        <v>1247</v>
      </c>
      <c r="E29" s="19">
        <v>1975</v>
      </c>
      <c r="F29" s="19"/>
      <c r="G29" s="19"/>
      <c r="H29" s="19"/>
      <c r="I29" s="19"/>
    </row>
    <row r="30" spans="2:9" ht="23.15" customHeight="1" x14ac:dyDescent="0.35">
      <c r="B30" s="19" t="s">
        <v>869</v>
      </c>
      <c r="C30" s="19" t="s">
        <v>454</v>
      </c>
      <c r="D30" s="23" t="s">
        <v>1181</v>
      </c>
      <c r="E30" s="19">
        <v>1976</v>
      </c>
      <c r="F30" s="19"/>
      <c r="G30" s="19"/>
      <c r="H30" s="19"/>
      <c r="I30" s="19"/>
    </row>
    <row r="31" spans="2:9" ht="23.15" customHeight="1" x14ac:dyDescent="0.35">
      <c r="B31" s="19" t="s">
        <v>1239</v>
      </c>
      <c r="C31" s="19" t="s">
        <v>1114</v>
      </c>
      <c r="D31" s="23" t="s">
        <v>191</v>
      </c>
      <c r="E31" s="19">
        <v>1978</v>
      </c>
      <c r="F31" s="19"/>
      <c r="G31" s="19"/>
      <c r="H31" s="19"/>
      <c r="I31" s="19"/>
    </row>
    <row r="32" spans="2:9" ht="23.15" customHeight="1" x14ac:dyDescent="0.35">
      <c r="B32" s="19" t="s">
        <v>330</v>
      </c>
      <c r="C32" s="19" t="s">
        <v>205</v>
      </c>
      <c r="D32" s="23" t="s">
        <v>104</v>
      </c>
      <c r="E32" s="19">
        <v>1979</v>
      </c>
      <c r="F32" s="19"/>
      <c r="G32" s="19"/>
      <c r="H32" s="19"/>
      <c r="I32" s="19"/>
    </row>
    <row r="33" spans="2:9" ht="23.15" customHeight="1" x14ac:dyDescent="0.35">
      <c r="B33" s="19" t="s">
        <v>509</v>
      </c>
      <c r="C33" s="19" t="s">
        <v>524</v>
      </c>
      <c r="D33" s="23" t="s">
        <v>351</v>
      </c>
      <c r="E33" s="19">
        <v>1980</v>
      </c>
      <c r="F33" s="19"/>
      <c r="G33" s="19"/>
      <c r="H33" s="19"/>
      <c r="I33" s="19"/>
    </row>
    <row r="34" spans="2:9" ht="23.15" customHeight="1" x14ac:dyDescent="0.35">
      <c r="B34" s="19" t="s">
        <v>604</v>
      </c>
      <c r="C34" s="19" t="s">
        <v>1167</v>
      </c>
      <c r="D34" s="23" t="s">
        <v>1353</v>
      </c>
      <c r="E34" s="19">
        <v>1981</v>
      </c>
      <c r="F34" s="19"/>
      <c r="G34" s="19"/>
      <c r="H34" s="19"/>
      <c r="I34" s="19"/>
    </row>
    <row r="35" spans="2:9" ht="23.15" customHeight="1" x14ac:dyDescent="0.35">
      <c r="B35" s="19" t="s">
        <v>97</v>
      </c>
      <c r="C35" s="19" t="s">
        <v>982</v>
      </c>
      <c r="D35" s="23" t="s">
        <v>203</v>
      </c>
      <c r="E35" s="19">
        <v>1982</v>
      </c>
      <c r="F35" s="19"/>
      <c r="G35" s="19"/>
      <c r="H35" s="19"/>
      <c r="I35" s="19"/>
    </row>
    <row r="36" spans="2:9" ht="23.15" customHeight="1" x14ac:dyDescent="0.35">
      <c r="B36" s="19" t="s">
        <v>289</v>
      </c>
      <c r="C36" s="19" t="s">
        <v>4</v>
      </c>
      <c r="D36" s="23" t="s">
        <v>58</v>
      </c>
      <c r="E36" s="19">
        <v>1983</v>
      </c>
      <c r="F36" s="19"/>
      <c r="G36" s="19"/>
      <c r="H36" s="19"/>
      <c r="I36" s="19"/>
    </row>
    <row r="37" spans="2:9" ht="23.15" customHeight="1" x14ac:dyDescent="0.35">
      <c r="B37" s="19" t="s">
        <v>25</v>
      </c>
      <c r="C37" s="19" t="s">
        <v>154</v>
      </c>
      <c r="D37" s="23" t="s">
        <v>485</v>
      </c>
      <c r="E37" s="19">
        <v>1985</v>
      </c>
      <c r="F37" s="19"/>
      <c r="G37" s="19"/>
      <c r="H37" s="19"/>
      <c r="I37" s="19"/>
    </row>
    <row r="38" spans="2:9" ht="23.15" customHeight="1" x14ac:dyDescent="0.35">
      <c r="B38" s="19" t="s">
        <v>20</v>
      </c>
      <c r="C38" s="19" t="s">
        <v>875</v>
      </c>
      <c r="D38" s="23" t="s">
        <v>413</v>
      </c>
      <c r="E38" s="19">
        <v>1986</v>
      </c>
      <c r="F38" s="19"/>
      <c r="G38" s="19"/>
      <c r="H38" s="19"/>
      <c r="I38" s="19"/>
    </row>
    <row r="39" spans="2:9" ht="23.15" customHeight="1" x14ac:dyDescent="0.35">
      <c r="B39" s="19" t="s">
        <v>1091</v>
      </c>
      <c r="C39" s="19" t="s">
        <v>580</v>
      </c>
      <c r="D39" s="23" t="s">
        <v>327</v>
      </c>
      <c r="E39" s="19">
        <v>1987</v>
      </c>
      <c r="F39" s="19"/>
      <c r="G39" s="19"/>
      <c r="H39" s="19"/>
      <c r="I39" s="19"/>
    </row>
    <row r="40" spans="2:9" ht="23.15" customHeight="1" x14ac:dyDescent="0.35">
      <c r="B40" s="19" t="s">
        <v>873</v>
      </c>
      <c r="C40" s="19" t="s">
        <v>484</v>
      </c>
      <c r="D40" s="23" t="s">
        <v>1199</v>
      </c>
      <c r="E40" s="19">
        <v>1988</v>
      </c>
      <c r="F40" s="19"/>
      <c r="G40" s="19"/>
      <c r="H40" s="19"/>
      <c r="I40" s="19"/>
    </row>
    <row r="41" spans="2:9" ht="23.15" customHeight="1" x14ac:dyDescent="0.35">
      <c r="B41" s="19" t="s">
        <v>267</v>
      </c>
      <c r="C41" s="19" t="s">
        <v>1127</v>
      </c>
      <c r="D41" s="23" t="s">
        <v>594</v>
      </c>
      <c r="E41" s="19">
        <v>1989</v>
      </c>
      <c r="F41" s="19"/>
      <c r="G41" s="19"/>
      <c r="H41" s="19"/>
      <c r="I41" s="19"/>
    </row>
    <row r="42" spans="2:9" ht="23.15" customHeight="1" x14ac:dyDescent="0.35">
      <c r="B42" s="19" t="s">
        <v>207</v>
      </c>
      <c r="C42" s="19" t="s">
        <v>1126</v>
      </c>
      <c r="D42" s="23" t="s">
        <v>1036</v>
      </c>
      <c r="E42" s="19">
        <v>1990</v>
      </c>
      <c r="F42" s="19"/>
      <c r="G42" s="19"/>
      <c r="H42" s="19"/>
      <c r="I42" s="19"/>
    </row>
    <row r="43" spans="2:9" ht="23.15" customHeight="1" x14ac:dyDescent="0.35">
      <c r="B43" s="19" t="s">
        <v>107</v>
      </c>
      <c r="C43" s="19" t="s">
        <v>1147</v>
      </c>
      <c r="D43" s="23" t="s">
        <v>1135</v>
      </c>
      <c r="E43" s="19">
        <v>1991</v>
      </c>
      <c r="F43" s="19"/>
      <c r="G43" s="19"/>
      <c r="H43" s="19"/>
      <c r="I43" s="19"/>
    </row>
    <row r="44" spans="2:9" ht="23.15" customHeight="1" x14ac:dyDescent="0.35">
      <c r="B44" s="19" t="s">
        <v>1171</v>
      </c>
      <c r="C44" s="19" t="s">
        <v>503</v>
      </c>
      <c r="D44" s="23" t="s">
        <v>853</v>
      </c>
      <c r="E44" s="19">
        <v>1992</v>
      </c>
      <c r="F44" s="19"/>
      <c r="G44" s="19"/>
      <c r="H44" s="19"/>
      <c r="I44" s="19"/>
    </row>
    <row r="45" spans="2:9" ht="23.15" customHeight="1" x14ac:dyDescent="0.35">
      <c r="B45" s="19" t="s">
        <v>789</v>
      </c>
      <c r="C45" s="19" t="s">
        <v>881</v>
      </c>
      <c r="D45" s="23" t="s">
        <v>855</v>
      </c>
      <c r="E45" s="19">
        <v>1994</v>
      </c>
      <c r="F45" s="19"/>
      <c r="G45" s="19"/>
      <c r="H45" s="19"/>
      <c r="I45" s="19"/>
    </row>
    <row r="46" spans="2:9" ht="23.15" customHeight="1" x14ac:dyDescent="0.35">
      <c r="B46" s="19" t="s">
        <v>15</v>
      </c>
      <c r="C46" s="19" t="s">
        <v>677</v>
      </c>
      <c r="D46" s="23" t="s">
        <v>1121</v>
      </c>
      <c r="E46" s="19">
        <v>1995</v>
      </c>
      <c r="F46" s="19"/>
      <c r="G46" s="19"/>
      <c r="H46" s="19"/>
      <c r="I46" s="19"/>
    </row>
    <row r="47" spans="2:9" ht="23.15" customHeight="1" x14ac:dyDescent="0.35">
      <c r="B47" s="19" t="s">
        <v>311</v>
      </c>
      <c r="C47" s="19" t="s">
        <v>741</v>
      </c>
      <c r="D47" s="23" t="s">
        <v>825</v>
      </c>
      <c r="E47" s="19">
        <v>1996</v>
      </c>
      <c r="F47" s="19"/>
      <c r="G47" s="19"/>
      <c r="H47" s="19"/>
      <c r="I47" s="19"/>
    </row>
    <row r="48" spans="2:9" ht="23.15" customHeight="1" x14ac:dyDescent="0.35">
      <c r="B48" s="19" t="s">
        <v>1066</v>
      </c>
      <c r="C48" s="19" t="s">
        <v>705</v>
      </c>
      <c r="D48" s="23" t="s">
        <v>381</v>
      </c>
      <c r="E48" s="19">
        <v>1997</v>
      </c>
      <c r="F48" s="19"/>
      <c r="G48" s="19"/>
      <c r="H48" s="19"/>
      <c r="I48" s="19"/>
    </row>
    <row r="49" spans="2:9" ht="23.15" customHeight="1" x14ac:dyDescent="0.35">
      <c r="B49" s="19" t="s">
        <v>233</v>
      </c>
      <c r="C49" s="19" t="s">
        <v>1074</v>
      </c>
      <c r="D49" s="23" t="s">
        <v>1284</v>
      </c>
      <c r="E49" s="19">
        <v>1998</v>
      </c>
      <c r="F49" s="19"/>
      <c r="G49" s="19"/>
      <c r="H49" s="19"/>
      <c r="I49" s="19"/>
    </row>
    <row r="50" spans="2:9" ht="23.15" customHeight="1" x14ac:dyDescent="0.35">
      <c r="B50" s="19" t="s">
        <v>1111</v>
      </c>
      <c r="C50" s="19" t="s">
        <v>1320</v>
      </c>
      <c r="D50" s="23" t="s">
        <v>1011</v>
      </c>
      <c r="E50" s="19">
        <v>1999</v>
      </c>
      <c r="F50" s="19"/>
      <c r="G50" s="19"/>
      <c r="H50" s="19"/>
      <c r="I50" s="19"/>
    </row>
    <row r="51" spans="2:9" ht="23.15" customHeight="1" x14ac:dyDescent="0.35">
      <c r="B51" s="19" t="s">
        <v>756</v>
      </c>
      <c r="C51" s="19" t="s">
        <v>823</v>
      </c>
      <c r="D51" s="23" t="s">
        <v>703</v>
      </c>
      <c r="E51" s="19">
        <v>2000</v>
      </c>
      <c r="F51" s="19"/>
      <c r="G51" s="19"/>
      <c r="H51" s="19"/>
      <c r="I51" s="19"/>
    </row>
    <row r="52" spans="2:9" ht="23.15" customHeight="1" x14ac:dyDescent="0.35">
      <c r="B52" s="19" t="s">
        <v>369</v>
      </c>
      <c r="C52" s="19" t="s">
        <v>95</v>
      </c>
      <c r="D52" s="23" t="s">
        <v>407</v>
      </c>
      <c r="E52" s="19">
        <v>2001</v>
      </c>
      <c r="F52" s="19"/>
      <c r="G52" s="19"/>
      <c r="H52" s="19"/>
      <c r="I52" s="19"/>
    </row>
    <row r="53" spans="2:9" ht="23.15" customHeight="1" x14ac:dyDescent="0.35">
      <c r="B53" s="19" t="s">
        <v>711</v>
      </c>
      <c r="C53" s="19" t="s">
        <v>776</v>
      </c>
      <c r="D53" s="23" t="s">
        <v>1020</v>
      </c>
      <c r="E53" s="19">
        <v>2002</v>
      </c>
      <c r="F53" s="19"/>
      <c r="G53" s="19"/>
      <c r="H53" s="19"/>
      <c r="I53" s="19"/>
    </row>
    <row r="54" spans="2:9" ht="23.15" customHeight="1" x14ac:dyDescent="0.35">
      <c r="B54" s="19" t="s">
        <v>692</v>
      </c>
      <c r="C54" s="19" t="s">
        <v>280</v>
      </c>
      <c r="D54" s="23" t="s">
        <v>981</v>
      </c>
      <c r="E54" s="19">
        <v>2003</v>
      </c>
      <c r="F54" s="19"/>
      <c r="G54" s="19"/>
      <c r="H54" s="19"/>
      <c r="I54" s="19"/>
    </row>
    <row r="55" spans="2:9" ht="23.15" customHeight="1" x14ac:dyDescent="0.35">
      <c r="B55" s="19" t="s">
        <v>32</v>
      </c>
      <c r="C55" s="19" t="s">
        <v>260</v>
      </c>
      <c r="D55" s="23" t="s">
        <v>1086</v>
      </c>
      <c r="E55" s="19">
        <v>2004</v>
      </c>
      <c r="F55" s="19"/>
      <c r="G55" s="19"/>
      <c r="H55" s="19"/>
      <c r="I55" s="19"/>
    </row>
    <row r="56" spans="2:9" ht="23.15" customHeight="1" x14ac:dyDescent="0.35">
      <c r="B56" s="19" t="s">
        <v>326</v>
      </c>
      <c r="C56" s="19" t="s">
        <v>802</v>
      </c>
      <c r="D56" s="23" t="s">
        <v>1278</v>
      </c>
      <c r="E56" s="19">
        <v>2005</v>
      </c>
      <c r="F56" s="19"/>
      <c r="G56" s="19"/>
      <c r="H56" s="19"/>
      <c r="I56" s="19"/>
    </row>
    <row r="57" spans="2:9" ht="23.15" customHeight="1" x14ac:dyDescent="0.35">
      <c r="B57" s="19" t="s">
        <v>554</v>
      </c>
      <c r="C57" s="19" t="s">
        <v>401</v>
      </c>
      <c r="D57" s="23" t="s">
        <v>184</v>
      </c>
      <c r="E57" s="19">
        <v>2006</v>
      </c>
      <c r="F57" s="19"/>
      <c r="G57" s="19"/>
      <c r="H57" s="19"/>
      <c r="I57" s="19"/>
    </row>
    <row r="58" spans="2:9" ht="23.15" customHeight="1" x14ac:dyDescent="0.35">
      <c r="B58" s="19" t="s">
        <v>204</v>
      </c>
      <c r="C58" s="19" t="s">
        <v>891</v>
      </c>
      <c r="D58" s="23" t="s">
        <v>155</v>
      </c>
      <c r="E58" s="19">
        <v>2007</v>
      </c>
      <c r="F58" s="19"/>
      <c r="G58" s="19"/>
      <c r="H58" s="19"/>
      <c r="I58" s="19"/>
    </row>
    <row r="59" spans="2:9" ht="23.15" customHeight="1" x14ac:dyDescent="0.35">
      <c r="B59" s="19" t="s">
        <v>9</v>
      </c>
      <c r="C59" s="19" t="s">
        <v>1365</v>
      </c>
      <c r="D59" s="23" t="s">
        <v>665</v>
      </c>
      <c r="E59" s="19">
        <v>2008</v>
      </c>
      <c r="F59" s="19"/>
      <c r="G59" s="19"/>
      <c r="H59" s="19"/>
      <c r="I59" s="19"/>
    </row>
    <row r="60" spans="2:9" ht="23.15" customHeight="1" x14ac:dyDescent="0.35">
      <c r="B60" s="19" t="s">
        <v>816</v>
      </c>
      <c r="C60" s="19" t="s">
        <v>1102</v>
      </c>
      <c r="D60" s="23" t="s">
        <v>1028</v>
      </c>
      <c r="E60" s="19">
        <v>2009</v>
      </c>
      <c r="F60" s="19"/>
      <c r="G60" s="19"/>
      <c r="H60" s="19"/>
      <c r="I60" s="19"/>
    </row>
    <row r="61" spans="2:9" ht="23.15" customHeight="1" x14ac:dyDescent="0.35">
      <c r="B61" s="19" t="s">
        <v>42</v>
      </c>
      <c r="C61" s="19" t="s">
        <v>939</v>
      </c>
      <c r="D61" s="23" t="s">
        <v>1163</v>
      </c>
      <c r="E61" s="19">
        <v>2010</v>
      </c>
      <c r="F61" s="19"/>
      <c r="G61" s="19"/>
      <c r="H61" s="19"/>
      <c r="I61" s="19"/>
    </row>
    <row r="62" spans="2:9" ht="23.15" customHeight="1" x14ac:dyDescent="0.35">
      <c r="B62" s="19" t="s">
        <v>236</v>
      </c>
      <c r="C62" s="19" t="s">
        <v>64</v>
      </c>
      <c r="D62" s="23" t="s">
        <v>649</v>
      </c>
      <c r="E62" s="19">
        <v>2011</v>
      </c>
      <c r="F62" s="19"/>
      <c r="G62" s="19"/>
      <c r="H62" s="19"/>
      <c r="I62" s="19"/>
    </row>
    <row r="63" spans="2:9" ht="23.15" customHeight="1" x14ac:dyDescent="0.35">
      <c r="B63" s="19" t="s">
        <v>124</v>
      </c>
      <c r="C63" s="19" t="s">
        <v>518</v>
      </c>
      <c r="D63" s="23" t="s">
        <v>497</v>
      </c>
      <c r="E63" s="19">
        <v>2012</v>
      </c>
      <c r="F63" s="19"/>
      <c r="G63" s="19"/>
      <c r="H63" s="19"/>
      <c r="I63" s="19"/>
    </row>
    <row r="64" spans="2:9" ht="23.15" customHeight="1" x14ac:dyDescent="0.35">
      <c r="B64" s="19" t="s">
        <v>282</v>
      </c>
      <c r="C64" s="19" t="s">
        <v>657</v>
      </c>
      <c r="D64" s="23" t="s">
        <v>1009</v>
      </c>
      <c r="E64" s="19">
        <v>2013</v>
      </c>
      <c r="F64" s="19"/>
      <c r="G64" s="19"/>
      <c r="H64" s="19"/>
      <c r="I64" s="19"/>
    </row>
    <row r="65" spans="2:9" ht="23.15" customHeight="1" x14ac:dyDescent="0.35">
      <c r="B65" s="19" t="s">
        <v>257</v>
      </c>
      <c r="C65" s="19" t="s">
        <v>1226</v>
      </c>
      <c r="D65" s="23" t="s">
        <v>516</v>
      </c>
      <c r="E65" s="19">
        <v>2014</v>
      </c>
      <c r="F65" s="19"/>
      <c r="G65" s="19"/>
      <c r="H65" s="19"/>
      <c r="I65" s="19"/>
    </row>
    <row r="66" spans="2:9" ht="23.15" customHeight="1" x14ac:dyDescent="0.35">
      <c r="B66" s="19" t="s">
        <v>546</v>
      </c>
      <c r="C66" s="19" t="s">
        <v>72</v>
      </c>
      <c r="D66" s="23" t="s">
        <v>99</v>
      </c>
      <c r="E66" s="19">
        <v>2015</v>
      </c>
      <c r="F66" s="19"/>
      <c r="G66" s="19"/>
      <c r="H66" s="19"/>
      <c r="I66" s="19"/>
    </row>
    <row r="67" spans="2:9" ht="23.15" customHeight="1" x14ac:dyDescent="0.35">
      <c r="B67" s="19" t="s">
        <v>151</v>
      </c>
      <c r="C67" s="19" t="s">
        <v>1010</v>
      </c>
      <c r="D67" s="23" t="s">
        <v>618</v>
      </c>
      <c r="E67" s="19">
        <v>2016</v>
      </c>
      <c r="F67" s="19"/>
      <c r="G67" s="19"/>
      <c r="H67" s="19"/>
      <c r="I67" s="19"/>
    </row>
    <row r="68" spans="2:9" ht="23.15" customHeight="1" x14ac:dyDescent="0.35">
      <c r="B68" s="19" t="s">
        <v>987</v>
      </c>
      <c r="C68" s="19" t="s">
        <v>548</v>
      </c>
      <c r="D68" s="23" t="s">
        <v>1231</v>
      </c>
      <c r="E68" s="19">
        <v>2017</v>
      </c>
      <c r="F68" s="19"/>
      <c r="G68" s="19"/>
      <c r="H68" s="19"/>
      <c r="I68" s="19"/>
    </row>
    <row r="69" spans="2:9" ht="23.15" customHeight="1" x14ac:dyDescent="0.35">
      <c r="B69" s="19" t="s">
        <v>1208</v>
      </c>
      <c r="C69" s="19" t="s">
        <v>364</v>
      </c>
      <c r="D69" s="23" t="s">
        <v>1178</v>
      </c>
      <c r="E69" s="19">
        <v>2018</v>
      </c>
      <c r="F69" s="19"/>
      <c r="G69" s="19"/>
      <c r="H69" s="19"/>
      <c r="I69" s="19"/>
    </row>
    <row r="70" spans="2:9" ht="23.15" customHeight="1" x14ac:dyDescent="0.35">
      <c r="B70" s="19" t="s">
        <v>367</v>
      </c>
      <c r="C70" s="19" t="s">
        <v>977</v>
      </c>
      <c r="D70" s="23" t="s">
        <v>1322</v>
      </c>
      <c r="E70" s="19">
        <v>2019</v>
      </c>
      <c r="F70" s="19"/>
      <c r="G70" s="19"/>
      <c r="H70" s="19"/>
      <c r="I70" s="19"/>
    </row>
    <row r="71" spans="2:9" ht="23.15" customHeight="1" x14ac:dyDescent="0.35">
      <c r="B71" s="19" t="s">
        <v>2</v>
      </c>
      <c r="C71" s="19" t="s">
        <v>1237</v>
      </c>
      <c r="D71" s="23" t="s">
        <v>1071</v>
      </c>
      <c r="E71" s="19">
        <v>2020</v>
      </c>
      <c r="F71" s="19"/>
      <c r="G71" s="19"/>
      <c r="H71" s="19"/>
      <c r="I71" s="19"/>
    </row>
    <row r="72" spans="2:9" ht="23.15" customHeight="1" x14ac:dyDescent="0.35">
      <c r="B72" s="19" t="s">
        <v>223</v>
      </c>
      <c r="C72" s="19" t="s">
        <v>902</v>
      </c>
      <c r="D72" s="23" t="s">
        <v>1345</v>
      </c>
      <c r="E72" s="19">
        <v>2021</v>
      </c>
      <c r="F72" s="19"/>
      <c r="G72" s="19"/>
      <c r="H72" s="19"/>
      <c r="I72" s="19"/>
    </row>
    <row r="73" spans="2:9" ht="23.15" customHeight="1" x14ac:dyDescent="0.35">
      <c r="B73" s="19" t="s">
        <v>1155</v>
      </c>
      <c r="C73" s="19" t="s">
        <v>221</v>
      </c>
      <c r="D73" s="23" t="s">
        <v>672</v>
      </c>
      <c r="E73" s="19" t="s">
        <v>24</v>
      </c>
      <c r="F73" s="19"/>
      <c r="G73" s="19"/>
      <c r="H73" s="19"/>
      <c r="I73" s="19"/>
    </row>
    <row r="74" spans="2:9" ht="23.15" customHeight="1" x14ac:dyDescent="0.35">
      <c r="B74" s="19" t="s">
        <v>114</v>
      </c>
      <c r="C74" s="19" t="s">
        <v>101</v>
      </c>
      <c r="D74" s="23" t="s">
        <v>842</v>
      </c>
      <c r="E74" s="19"/>
      <c r="F74" s="19"/>
      <c r="G74" s="19"/>
      <c r="H74" s="19"/>
      <c r="I74" s="19"/>
    </row>
    <row r="75" spans="2:9" ht="23.15" customHeight="1" x14ac:dyDescent="0.35">
      <c r="B75" s="19" t="s">
        <v>528</v>
      </c>
      <c r="C75" s="19" t="s">
        <v>263</v>
      </c>
      <c r="D75" s="23" t="s">
        <v>76</v>
      </c>
      <c r="E75" s="19"/>
      <c r="F75" s="19"/>
      <c r="G75" s="19"/>
      <c r="H75" s="19"/>
      <c r="I75" s="19"/>
    </row>
    <row r="76" spans="2:9" ht="23.15" customHeight="1" x14ac:dyDescent="0.35">
      <c r="B76" s="19" t="s">
        <v>1378</v>
      </c>
      <c r="C76" s="19" t="s">
        <v>1080</v>
      </c>
      <c r="D76" s="23" t="s">
        <v>903</v>
      </c>
      <c r="E76" s="19"/>
      <c r="F76" s="19"/>
      <c r="G76" s="19"/>
      <c r="H76" s="19"/>
      <c r="I76" s="19"/>
    </row>
    <row r="77" spans="2:9" ht="23.15" customHeight="1" x14ac:dyDescent="0.35">
      <c r="B77" s="19" t="s">
        <v>210</v>
      </c>
      <c r="C77" s="19" t="s">
        <v>1177</v>
      </c>
      <c r="D77" s="23" t="s">
        <v>1203</v>
      </c>
      <c r="E77" s="19"/>
      <c r="F77" s="19"/>
      <c r="G77" s="19"/>
      <c r="H77" s="19"/>
      <c r="I77" s="19"/>
    </row>
    <row r="78" spans="2:9" ht="23.15" customHeight="1" x14ac:dyDescent="0.35">
      <c r="B78" s="19"/>
      <c r="C78" s="19" t="s">
        <v>831</v>
      </c>
      <c r="D78" s="23" t="s">
        <v>1016</v>
      </c>
      <c r="E78" s="19"/>
      <c r="F78" s="19"/>
      <c r="G78" s="19"/>
      <c r="H78" s="19"/>
      <c r="I78" s="19"/>
    </row>
    <row r="79" spans="2:9" ht="23.15" customHeight="1" x14ac:dyDescent="0.35">
      <c r="B79" s="19"/>
      <c r="C79" s="19" t="s">
        <v>936</v>
      </c>
      <c r="D79" s="23" t="s">
        <v>291</v>
      </c>
      <c r="E79" s="19"/>
      <c r="F79" s="19"/>
      <c r="G79" s="19"/>
      <c r="H79" s="19"/>
      <c r="I79" s="19"/>
    </row>
    <row r="80" spans="2:9" ht="23.15" customHeight="1" x14ac:dyDescent="0.35">
      <c r="B80" s="19"/>
      <c r="C80" s="19" t="s">
        <v>772</v>
      </c>
      <c r="D80" s="23" t="s">
        <v>735</v>
      </c>
      <c r="E80" s="19"/>
      <c r="F80" s="19"/>
      <c r="G80" s="19"/>
      <c r="H80" s="19"/>
      <c r="I80" s="19"/>
    </row>
    <row r="81" spans="2:9" ht="23.15" customHeight="1" x14ac:dyDescent="0.35">
      <c r="B81" s="19"/>
      <c r="C81" s="19" t="s">
        <v>468</v>
      </c>
      <c r="D81" s="23" t="s">
        <v>971</v>
      </c>
      <c r="E81" s="19"/>
      <c r="F81" s="19"/>
      <c r="G81" s="19"/>
      <c r="H81" s="19"/>
      <c r="I81" s="19"/>
    </row>
    <row r="82" spans="2:9" ht="23.15" customHeight="1" x14ac:dyDescent="0.35">
      <c r="B82" s="19"/>
      <c r="C82" s="19" t="s">
        <v>1018</v>
      </c>
      <c r="D82" s="23" t="s">
        <v>922</v>
      </c>
      <c r="E82" s="19"/>
      <c r="F82" s="19"/>
      <c r="G82" s="19"/>
      <c r="H82" s="19"/>
      <c r="I82" s="19"/>
    </row>
    <row r="83" spans="2:9" ht="23.15" customHeight="1" x14ac:dyDescent="0.35">
      <c r="B83" s="19"/>
      <c r="C83" s="19" t="s">
        <v>18</v>
      </c>
      <c r="D83" s="23" t="s">
        <v>346</v>
      </c>
      <c r="E83" s="19"/>
      <c r="F83" s="19"/>
      <c r="G83" s="19"/>
      <c r="H83" s="19"/>
      <c r="I83" s="19"/>
    </row>
    <row r="84" spans="2:9" ht="23.15" customHeight="1" x14ac:dyDescent="0.35">
      <c r="B84" s="19"/>
      <c r="C84" s="19" t="s">
        <v>572</v>
      </c>
      <c r="D84" s="23" t="s">
        <v>573</v>
      </c>
      <c r="E84" s="19"/>
      <c r="F84" s="19"/>
      <c r="G84" s="19"/>
      <c r="H84" s="19"/>
      <c r="I84" s="19"/>
    </row>
    <row r="85" spans="2:9" ht="23.15" customHeight="1" x14ac:dyDescent="0.35">
      <c r="B85" s="19"/>
      <c r="C85" s="19" t="s">
        <v>864</v>
      </c>
      <c r="D85" s="23" t="s">
        <v>937</v>
      </c>
      <c r="E85" s="19"/>
      <c r="F85" s="19"/>
      <c r="G85" s="19"/>
      <c r="H85" s="19"/>
      <c r="I85" s="19"/>
    </row>
    <row r="86" spans="2:9" ht="23.15" customHeight="1" x14ac:dyDescent="0.35">
      <c r="B86" s="19"/>
      <c r="C86" s="19" t="s">
        <v>671</v>
      </c>
      <c r="D86" s="23" t="s">
        <v>1148</v>
      </c>
      <c r="E86" s="19"/>
      <c r="F86" s="19"/>
      <c r="G86" s="19"/>
      <c r="H86" s="19"/>
      <c r="I86" s="19"/>
    </row>
    <row r="87" spans="2:9" ht="23.15" customHeight="1" x14ac:dyDescent="0.35">
      <c r="B87" s="19"/>
      <c r="C87" s="19" t="s">
        <v>828</v>
      </c>
      <c r="D87" s="23" t="s">
        <v>976</v>
      </c>
      <c r="E87" s="19"/>
      <c r="F87" s="19"/>
      <c r="G87" s="19"/>
      <c r="H87" s="19"/>
      <c r="I87" s="19"/>
    </row>
    <row r="88" spans="2:9" ht="23.15" customHeight="1" x14ac:dyDescent="0.35">
      <c r="B88" s="19"/>
      <c r="C88" s="19" t="s">
        <v>1204</v>
      </c>
      <c r="D88" s="23" t="s">
        <v>171</v>
      </c>
      <c r="E88" s="19"/>
      <c r="F88" s="19"/>
      <c r="G88" s="19"/>
      <c r="H88" s="19"/>
      <c r="I88" s="19"/>
    </row>
    <row r="89" spans="2:9" ht="23.15" customHeight="1" x14ac:dyDescent="0.35">
      <c r="B89" s="19"/>
      <c r="C89" s="19" t="s">
        <v>748</v>
      </c>
      <c r="D89" s="23" t="s">
        <v>630</v>
      </c>
      <c r="E89" s="19"/>
      <c r="F89" s="19"/>
      <c r="G89" s="19"/>
      <c r="H89" s="19"/>
      <c r="I89" s="19"/>
    </row>
    <row r="90" spans="2:9" ht="23.15" customHeight="1" x14ac:dyDescent="0.35">
      <c r="B90" s="19"/>
      <c r="C90" s="19" t="s">
        <v>1308</v>
      </c>
      <c r="D90" s="23" t="s">
        <v>1338</v>
      </c>
      <c r="E90" s="19"/>
      <c r="F90" s="19"/>
      <c r="G90" s="19"/>
      <c r="H90" s="19"/>
      <c r="I90" s="19"/>
    </row>
    <row r="91" spans="2:9" ht="23.15" customHeight="1" x14ac:dyDescent="0.35">
      <c r="B91" s="19"/>
      <c r="C91" s="19" t="s">
        <v>785</v>
      </c>
      <c r="D91" s="23" t="s">
        <v>335</v>
      </c>
      <c r="E91" s="19"/>
      <c r="F91" s="19"/>
      <c r="G91" s="19"/>
      <c r="H91" s="19"/>
      <c r="I91" s="19"/>
    </row>
    <row r="92" spans="2:9" ht="23.15" customHeight="1" x14ac:dyDescent="0.35">
      <c r="B92" s="19"/>
      <c r="C92" s="19" t="s">
        <v>156</v>
      </c>
      <c r="D92" s="23" t="s">
        <v>1072</v>
      </c>
      <c r="E92" s="19"/>
      <c r="F92" s="19"/>
      <c r="G92" s="19"/>
      <c r="H92" s="19"/>
      <c r="I92" s="19"/>
    </row>
    <row r="93" spans="2:9" ht="23.15" customHeight="1" x14ac:dyDescent="0.35">
      <c r="B93" s="19"/>
      <c r="C93" s="19" t="s">
        <v>61</v>
      </c>
      <c r="D93" s="23" t="s">
        <v>728</v>
      </c>
      <c r="E93" s="19"/>
      <c r="F93" s="19"/>
      <c r="G93" s="19"/>
      <c r="H93" s="19"/>
      <c r="I93" s="19"/>
    </row>
    <row r="94" spans="2:9" ht="23.15" customHeight="1" x14ac:dyDescent="0.35">
      <c r="B94" s="19"/>
      <c r="C94" s="19" t="s">
        <v>647</v>
      </c>
      <c r="D94" s="23" t="s">
        <v>788</v>
      </c>
      <c r="E94" s="19"/>
      <c r="F94" s="19"/>
      <c r="G94" s="19"/>
      <c r="H94" s="19"/>
      <c r="I94" s="19"/>
    </row>
    <row r="95" spans="2:9" ht="23.15" customHeight="1" x14ac:dyDescent="0.35">
      <c r="B95" s="19"/>
      <c r="C95" s="19" t="s">
        <v>350</v>
      </c>
      <c r="D95" s="23" t="s">
        <v>1324</v>
      </c>
      <c r="E95" s="19"/>
      <c r="F95" s="19"/>
      <c r="G95" s="19"/>
      <c r="H95" s="19"/>
      <c r="I95" s="19"/>
    </row>
    <row r="96" spans="2:9" ht="23.15" customHeight="1" x14ac:dyDescent="0.35">
      <c r="B96" s="19"/>
      <c r="C96" s="19" t="s">
        <v>1023</v>
      </c>
      <c r="D96" s="23" t="s">
        <v>281</v>
      </c>
      <c r="E96" s="19"/>
      <c r="F96" s="19"/>
      <c r="G96" s="19"/>
      <c r="H96" s="19"/>
      <c r="I96" s="19"/>
    </row>
    <row r="97" spans="2:9" ht="23.15" customHeight="1" x14ac:dyDescent="0.35">
      <c r="B97" s="19"/>
      <c r="C97" s="19" t="s">
        <v>908</v>
      </c>
      <c r="D97" s="23" t="s">
        <v>1142</v>
      </c>
      <c r="E97" s="19"/>
      <c r="F97" s="19"/>
      <c r="G97" s="19"/>
      <c r="H97" s="19"/>
      <c r="I97" s="19"/>
    </row>
    <row r="98" spans="2:9" ht="23.15" customHeight="1" x14ac:dyDescent="0.35">
      <c r="B98" s="19"/>
      <c r="C98" s="19" t="s">
        <v>1172</v>
      </c>
      <c r="D98" s="23" t="s">
        <v>340</v>
      </c>
      <c r="E98" s="19"/>
      <c r="F98" s="19"/>
      <c r="G98" s="19"/>
      <c r="H98" s="19"/>
      <c r="I98" s="19"/>
    </row>
    <row r="99" spans="2:9" ht="23.15" customHeight="1" x14ac:dyDescent="0.35">
      <c r="B99" s="19"/>
      <c r="C99" s="19" t="s">
        <v>86</v>
      </c>
      <c r="D99" s="23" t="s">
        <v>1244</v>
      </c>
      <c r="E99" s="19"/>
      <c r="F99" s="19"/>
      <c r="G99" s="19"/>
      <c r="H99" s="19"/>
      <c r="I99" s="19"/>
    </row>
    <row r="100" spans="2:9" ht="23.15" customHeight="1" x14ac:dyDescent="0.35">
      <c r="B100" s="19"/>
      <c r="C100" s="19" t="s">
        <v>68</v>
      </c>
      <c r="D100" s="23" t="s">
        <v>1048</v>
      </c>
      <c r="E100" s="19"/>
      <c r="F100" s="19"/>
      <c r="G100" s="19"/>
      <c r="H100" s="19"/>
      <c r="I100" s="19"/>
    </row>
    <row r="101" spans="2:9" ht="23.15" customHeight="1" x14ac:dyDescent="0.35">
      <c r="B101" s="19"/>
      <c r="C101" s="19" t="s">
        <v>725</v>
      </c>
      <c r="D101" s="23" t="s">
        <v>150</v>
      </c>
      <c r="E101" s="19"/>
      <c r="F101" s="19"/>
      <c r="G101" s="19"/>
      <c r="H101" s="19"/>
      <c r="I101" s="19"/>
    </row>
    <row r="102" spans="2:9" ht="23.15" customHeight="1" x14ac:dyDescent="0.35">
      <c r="B102" s="19"/>
      <c r="C102" s="19" t="s">
        <v>287</v>
      </c>
      <c r="D102" s="23" t="s">
        <v>838</v>
      </c>
      <c r="E102" s="19"/>
      <c r="F102" s="19"/>
      <c r="G102" s="19"/>
      <c r="H102" s="19"/>
      <c r="I102" s="19"/>
    </row>
    <row r="103" spans="2:9" ht="23.15" customHeight="1" x14ac:dyDescent="0.35">
      <c r="B103" s="19"/>
      <c r="C103" s="19" t="s">
        <v>1008</v>
      </c>
      <c r="D103" s="23" t="s">
        <v>963</v>
      </c>
      <c r="E103" s="19"/>
      <c r="F103" s="19"/>
      <c r="G103" s="19"/>
      <c r="H103" s="19"/>
      <c r="I103" s="19"/>
    </row>
    <row r="104" spans="2:9" ht="23.15" customHeight="1" x14ac:dyDescent="0.35">
      <c r="B104" s="19"/>
      <c r="C104" s="19" t="s">
        <v>449</v>
      </c>
      <c r="D104" s="23" t="s">
        <v>895</v>
      </c>
      <c r="E104" s="19"/>
      <c r="F104" s="19"/>
      <c r="G104" s="19"/>
      <c r="H104" s="19"/>
      <c r="I104" s="19"/>
    </row>
    <row r="105" spans="2:9" ht="23.15" customHeight="1" x14ac:dyDescent="0.35">
      <c r="B105" s="19"/>
      <c r="C105" s="19" t="s">
        <v>36</v>
      </c>
      <c r="D105" s="23" t="s">
        <v>301</v>
      </c>
      <c r="E105" s="19"/>
      <c r="F105" s="19"/>
      <c r="G105" s="19"/>
      <c r="H105" s="19"/>
      <c r="I105" s="19"/>
    </row>
    <row r="106" spans="2:9" ht="23.15" customHeight="1" x14ac:dyDescent="0.35">
      <c r="B106" s="19"/>
      <c r="C106" s="19" t="s">
        <v>169</v>
      </c>
      <c r="D106" s="23" t="s">
        <v>1100</v>
      </c>
      <c r="E106" s="19"/>
      <c r="F106" s="19"/>
      <c r="G106" s="19"/>
      <c r="H106" s="19"/>
      <c r="I106" s="19"/>
    </row>
    <row r="107" spans="2:9" ht="23.15" customHeight="1" x14ac:dyDescent="0.35">
      <c r="B107" s="19"/>
      <c r="C107" s="19" t="s">
        <v>570</v>
      </c>
      <c r="D107" s="23" t="s">
        <v>460</v>
      </c>
      <c r="E107" s="19"/>
      <c r="F107" s="19"/>
      <c r="G107" s="19"/>
      <c r="H107" s="19"/>
      <c r="I107" s="19"/>
    </row>
    <row r="108" spans="2:9" ht="23.15" customHeight="1" x14ac:dyDescent="0.35">
      <c r="B108" s="19"/>
      <c r="C108" s="19" t="s">
        <v>1189</v>
      </c>
      <c r="D108" s="23" t="s">
        <v>1221</v>
      </c>
      <c r="E108" s="19"/>
      <c r="F108" s="19"/>
      <c r="G108" s="19"/>
      <c r="H108" s="19"/>
      <c r="I108" s="19"/>
    </row>
    <row r="109" spans="2:9" ht="23.15" customHeight="1" x14ac:dyDescent="0.35">
      <c r="B109" s="19"/>
      <c r="C109" s="19" t="s">
        <v>219</v>
      </c>
      <c r="D109" s="23" t="s">
        <v>419</v>
      </c>
      <c r="E109" s="19"/>
      <c r="F109" s="19"/>
      <c r="G109" s="19"/>
      <c r="H109" s="19"/>
      <c r="I109" s="19"/>
    </row>
    <row r="110" spans="2:9" ht="23.15" customHeight="1" x14ac:dyDescent="0.35">
      <c r="B110" s="19"/>
      <c r="C110" s="19" t="s">
        <v>1097</v>
      </c>
      <c r="D110" s="23" t="s">
        <v>319</v>
      </c>
      <c r="E110" s="19"/>
      <c r="F110" s="19"/>
      <c r="G110" s="19"/>
      <c r="H110" s="19"/>
      <c r="I110" s="19"/>
    </row>
    <row r="111" spans="2:9" ht="23.15" customHeight="1" x14ac:dyDescent="0.35">
      <c r="B111" s="19"/>
      <c r="C111" s="19" t="s">
        <v>1350</v>
      </c>
      <c r="D111" s="23" t="s">
        <v>674</v>
      </c>
      <c r="E111" s="19"/>
      <c r="F111" s="19"/>
      <c r="G111" s="19"/>
      <c r="H111" s="19"/>
      <c r="I111" s="19"/>
    </row>
    <row r="112" spans="2:9" ht="23.15" customHeight="1" x14ac:dyDescent="0.35">
      <c r="B112" s="19"/>
      <c r="C112" s="19" t="s">
        <v>1265</v>
      </c>
      <c r="D112" s="23" t="s">
        <v>89</v>
      </c>
      <c r="E112" s="19"/>
      <c r="F112" s="19"/>
      <c r="G112" s="19"/>
      <c r="H112" s="19"/>
      <c r="I112" s="19"/>
    </row>
    <row r="113" spans="2:9" ht="23.15" customHeight="1" x14ac:dyDescent="0.35">
      <c r="B113" s="19"/>
      <c r="C113" s="19" t="s">
        <v>527</v>
      </c>
      <c r="D113" s="23" t="s">
        <v>1190</v>
      </c>
      <c r="E113" s="19"/>
      <c r="F113" s="19"/>
      <c r="G113" s="19"/>
      <c r="H113" s="19"/>
      <c r="I113" s="19"/>
    </row>
    <row r="114" spans="2:9" ht="23.15" customHeight="1" x14ac:dyDescent="0.35">
      <c r="B114" s="19"/>
      <c r="C114" s="19" t="s">
        <v>894</v>
      </c>
      <c r="D114" s="23" t="s">
        <v>940</v>
      </c>
      <c r="E114" s="19"/>
      <c r="F114" s="19"/>
      <c r="G114" s="19"/>
      <c r="H114" s="19"/>
      <c r="I114" s="19"/>
    </row>
    <row r="115" spans="2:9" ht="23.15" customHeight="1" x14ac:dyDescent="0.35">
      <c r="B115" s="19"/>
      <c r="C115" s="19" t="s">
        <v>820</v>
      </c>
      <c r="D115" s="23" t="s">
        <v>1141</v>
      </c>
      <c r="E115" s="19"/>
      <c r="F115" s="19"/>
      <c r="G115" s="19"/>
      <c r="H115" s="19"/>
      <c r="I115" s="19"/>
    </row>
    <row r="116" spans="2:9" ht="23.15" customHeight="1" x14ac:dyDescent="0.35">
      <c r="B116" s="19"/>
      <c r="C116" s="19" t="s">
        <v>1179</v>
      </c>
      <c r="D116" s="23" t="s">
        <v>767</v>
      </c>
      <c r="E116" s="19"/>
      <c r="F116" s="19"/>
      <c r="G116" s="19"/>
      <c r="H116" s="19"/>
      <c r="I116" s="19"/>
    </row>
    <row r="117" spans="2:9" ht="23.15" customHeight="1" x14ac:dyDescent="0.35">
      <c r="B117" s="19"/>
      <c r="C117" s="19" t="s">
        <v>1026</v>
      </c>
      <c r="D117" s="23" t="s">
        <v>1122</v>
      </c>
      <c r="E117" s="19"/>
      <c r="F117" s="19"/>
      <c r="G117" s="19"/>
      <c r="H117" s="19"/>
      <c r="I117" s="19"/>
    </row>
    <row r="118" spans="2:9" ht="23.15" customHeight="1" x14ac:dyDescent="0.35">
      <c r="B118" s="19"/>
      <c r="C118" s="19" t="s">
        <v>693</v>
      </c>
      <c r="D118" s="23" t="s">
        <v>1364</v>
      </c>
      <c r="E118" s="19"/>
      <c r="F118" s="19"/>
      <c r="G118" s="19"/>
      <c r="H118" s="19"/>
      <c r="I118" s="19"/>
    </row>
    <row r="119" spans="2:9" ht="23.15" customHeight="1" x14ac:dyDescent="0.35">
      <c r="B119" s="19"/>
      <c r="C119" s="19" t="s">
        <v>161</v>
      </c>
      <c r="D119" s="23" t="s">
        <v>408</v>
      </c>
      <c r="E119" s="19"/>
      <c r="F119" s="19"/>
      <c r="G119" s="19"/>
      <c r="H119" s="19"/>
      <c r="I119" s="19"/>
    </row>
    <row r="120" spans="2:9" ht="23.15" customHeight="1" x14ac:dyDescent="0.35">
      <c r="B120" s="19"/>
      <c r="C120" s="19" t="s">
        <v>994</v>
      </c>
      <c r="D120" s="23" t="s">
        <v>1170</v>
      </c>
      <c r="E120" s="19"/>
      <c r="F120" s="19"/>
      <c r="G120" s="19"/>
      <c r="H120" s="19"/>
      <c r="I120" s="19"/>
    </row>
    <row r="121" spans="2:9" ht="23.15" customHeight="1" x14ac:dyDescent="0.35">
      <c r="B121" s="19"/>
      <c r="C121" s="19" t="s">
        <v>930</v>
      </c>
      <c r="D121" s="23" t="s">
        <v>870</v>
      </c>
      <c r="E121" s="19"/>
      <c r="F121" s="19"/>
      <c r="G121" s="19"/>
      <c r="H121" s="19"/>
      <c r="I121" s="19"/>
    </row>
    <row r="122" spans="2:9" ht="23.15" customHeight="1" x14ac:dyDescent="0.35">
      <c r="B122" s="19"/>
      <c r="C122" s="19" t="s">
        <v>662</v>
      </c>
      <c r="D122" s="23" t="s">
        <v>164</v>
      </c>
      <c r="E122" s="19"/>
      <c r="F122" s="19"/>
      <c r="G122" s="19"/>
      <c r="H122" s="19"/>
      <c r="I122" s="19"/>
    </row>
    <row r="123" spans="2:9" ht="23.15" customHeight="1" x14ac:dyDescent="0.35">
      <c r="B123" s="19"/>
      <c r="C123" s="19" t="s">
        <v>1124</v>
      </c>
      <c r="D123" s="23" t="s">
        <v>1001</v>
      </c>
      <c r="E123" s="19"/>
      <c r="F123" s="19"/>
      <c r="G123" s="19"/>
      <c r="H123" s="19"/>
      <c r="I123" s="19"/>
    </row>
    <row r="124" spans="2:9" ht="23.15" customHeight="1" x14ac:dyDescent="0.35">
      <c r="B124" s="19"/>
      <c r="C124" s="19" t="s">
        <v>1040</v>
      </c>
      <c r="D124" s="23" t="s">
        <v>810</v>
      </c>
      <c r="E124" s="19"/>
      <c r="F124" s="19"/>
      <c r="G124" s="19"/>
      <c r="H124" s="19"/>
      <c r="I124" s="19"/>
    </row>
    <row r="125" spans="2:9" ht="23.15" customHeight="1" x14ac:dyDescent="0.35">
      <c r="B125" s="19"/>
      <c r="C125" s="19" t="s">
        <v>1215</v>
      </c>
      <c r="D125" s="23" t="s">
        <v>453</v>
      </c>
      <c r="E125" s="19"/>
      <c r="F125" s="19"/>
      <c r="G125" s="19"/>
      <c r="H125" s="19"/>
      <c r="I125" s="19"/>
    </row>
    <row r="126" spans="2:9" ht="23.15" customHeight="1" x14ac:dyDescent="0.35">
      <c r="B126" s="19"/>
      <c r="C126" s="19" t="s">
        <v>1037</v>
      </c>
      <c r="D126" s="23" t="s">
        <v>69</v>
      </c>
      <c r="E126" s="19"/>
      <c r="F126" s="19"/>
      <c r="G126" s="19"/>
      <c r="H126" s="19"/>
      <c r="I126" s="19"/>
    </row>
    <row r="127" spans="2:9" ht="23.15" customHeight="1" x14ac:dyDescent="0.35">
      <c r="B127" s="19"/>
      <c r="C127" s="19" t="s">
        <v>783</v>
      </c>
      <c r="D127" s="23" t="s">
        <v>209</v>
      </c>
      <c r="E127" s="19"/>
      <c r="F127" s="19"/>
      <c r="G127" s="19"/>
      <c r="H127" s="19"/>
      <c r="I127" s="19"/>
    </row>
    <row r="128" spans="2:9" ht="23.15" customHeight="1" x14ac:dyDescent="0.35">
      <c r="B128" s="19"/>
      <c r="C128" s="19" t="s">
        <v>807</v>
      </c>
      <c r="D128" s="23" t="s">
        <v>817</v>
      </c>
      <c r="E128" s="19"/>
      <c r="F128" s="19"/>
      <c r="G128" s="19"/>
      <c r="H128" s="19"/>
      <c r="I128" s="19"/>
    </row>
    <row r="129" spans="2:9" ht="23.15" customHeight="1" x14ac:dyDescent="0.35">
      <c r="B129" s="19"/>
      <c r="C129" s="19" t="s">
        <v>133</v>
      </c>
      <c r="D129" s="23" t="s">
        <v>648</v>
      </c>
      <c r="E129" s="19"/>
      <c r="F129" s="19"/>
      <c r="G129" s="19"/>
      <c r="H129" s="19"/>
      <c r="I129" s="19"/>
    </row>
    <row r="130" spans="2:9" ht="23.15" customHeight="1" x14ac:dyDescent="0.35">
      <c r="B130" s="19"/>
      <c r="C130" s="19" t="s">
        <v>1106</v>
      </c>
      <c r="D130" s="23" t="s">
        <v>51</v>
      </c>
      <c r="E130" s="19"/>
      <c r="F130" s="19"/>
      <c r="G130" s="19"/>
      <c r="H130" s="19"/>
      <c r="I130" s="19"/>
    </row>
    <row r="131" spans="2:9" ht="23.15" customHeight="1" x14ac:dyDescent="0.35">
      <c r="B131" s="19"/>
      <c r="C131" s="19" t="s">
        <v>142</v>
      </c>
      <c r="D131" s="23" t="s">
        <v>128</v>
      </c>
      <c r="E131" s="19"/>
      <c r="F131" s="19"/>
      <c r="G131" s="19"/>
      <c r="H131" s="19"/>
      <c r="I131" s="19"/>
    </row>
    <row r="132" spans="2:9" ht="23.15" customHeight="1" x14ac:dyDescent="0.35">
      <c r="B132" s="19"/>
      <c r="C132" s="19" t="s">
        <v>610</v>
      </c>
      <c r="D132" s="23" t="s">
        <v>1007</v>
      </c>
      <c r="E132" s="19"/>
      <c r="F132" s="19"/>
      <c r="G132" s="19"/>
      <c r="H132" s="19"/>
      <c r="I132" s="19"/>
    </row>
    <row r="133" spans="2:9" ht="23.15" customHeight="1" x14ac:dyDescent="0.35">
      <c r="B133" s="19"/>
      <c r="C133" s="19" t="s">
        <v>226</v>
      </c>
      <c r="D133" s="23" t="s">
        <v>1053</v>
      </c>
      <c r="E133" s="19"/>
      <c r="F133" s="19"/>
      <c r="G133" s="19"/>
      <c r="H133" s="19"/>
      <c r="I133" s="19"/>
    </row>
    <row r="134" spans="2:9" ht="23.15" customHeight="1" x14ac:dyDescent="0.35">
      <c r="B134" s="19"/>
      <c r="C134" s="19" t="s">
        <v>208</v>
      </c>
      <c r="D134" s="23" t="s">
        <v>550</v>
      </c>
      <c r="E134" s="19"/>
      <c r="F134" s="19"/>
      <c r="G134" s="19"/>
      <c r="H134" s="19"/>
      <c r="I134" s="19"/>
    </row>
    <row r="135" spans="2:9" ht="23.15" customHeight="1" x14ac:dyDescent="0.35">
      <c r="B135" s="19"/>
      <c r="C135" s="19" t="s">
        <v>1182</v>
      </c>
      <c r="D135" s="23" t="s">
        <v>740</v>
      </c>
      <c r="E135" s="19"/>
      <c r="F135" s="19"/>
      <c r="G135" s="19"/>
      <c r="H135" s="19"/>
      <c r="I135" s="19"/>
    </row>
    <row r="136" spans="2:9" ht="23.15" customHeight="1" x14ac:dyDescent="0.35">
      <c r="B136" s="19"/>
      <c r="C136" s="19" t="s">
        <v>252</v>
      </c>
      <c r="D136" s="23" t="s">
        <v>800</v>
      </c>
      <c r="E136" s="19"/>
      <c r="F136" s="19"/>
      <c r="G136" s="19"/>
      <c r="H136" s="19"/>
      <c r="I136" s="19"/>
    </row>
    <row r="137" spans="2:9" ht="23.15" customHeight="1" x14ac:dyDescent="0.35">
      <c r="B137" s="19"/>
      <c r="C137" s="19" t="s">
        <v>774</v>
      </c>
      <c r="D137" s="23" t="s">
        <v>457</v>
      </c>
      <c r="E137" s="19"/>
      <c r="F137" s="19"/>
      <c r="G137" s="19"/>
      <c r="H137" s="19"/>
      <c r="I137" s="19"/>
    </row>
    <row r="138" spans="2:9" ht="23.15" customHeight="1" x14ac:dyDescent="0.35">
      <c r="B138" s="19"/>
      <c r="C138" s="19" t="s">
        <v>215</v>
      </c>
      <c r="D138" s="23" t="s">
        <v>197</v>
      </c>
      <c r="E138" s="19"/>
      <c r="F138" s="19"/>
      <c r="G138" s="19"/>
      <c r="H138" s="19"/>
      <c r="I138" s="19"/>
    </row>
    <row r="139" spans="2:9" ht="23.15" customHeight="1" x14ac:dyDescent="0.35">
      <c r="B139" s="19"/>
      <c r="C139" s="19" t="s">
        <v>179</v>
      </c>
      <c r="D139" s="23" t="s">
        <v>696</v>
      </c>
      <c r="E139" s="19"/>
      <c r="F139" s="19"/>
      <c r="G139" s="19"/>
      <c r="H139" s="19"/>
      <c r="I139" s="19"/>
    </row>
    <row r="140" spans="2:9" ht="23.15" customHeight="1" x14ac:dyDescent="0.35">
      <c r="B140" s="19"/>
      <c r="C140" s="19" t="s">
        <v>587</v>
      </c>
      <c r="D140" s="23" t="s">
        <v>822</v>
      </c>
      <c r="E140" s="19"/>
      <c r="F140" s="19"/>
      <c r="G140" s="19"/>
      <c r="H140" s="19"/>
      <c r="I140" s="19"/>
    </row>
    <row r="141" spans="2:9" ht="23.15" customHeight="1" x14ac:dyDescent="0.35">
      <c r="B141" s="19"/>
      <c r="C141" s="19" t="s">
        <v>979</v>
      </c>
      <c r="D141" s="23" t="s">
        <v>1132</v>
      </c>
      <c r="E141" s="19"/>
      <c r="F141" s="19"/>
      <c r="G141" s="19"/>
      <c r="H141" s="19"/>
      <c r="I141" s="19"/>
    </row>
    <row r="142" spans="2:9" ht="23.15" customHeight="1" x14ac:dyDescent="0.35">
      <c r="B142" s="19"/>
      <c r="C142" s="19" t="s">
        <v>167</v>
      </c>
      <c r="D142" s="23" t="s">
        <v>412</v>
      </c>
      <c r="E142" s="19"/>
      <c r="F142" s="19"/>
      <c r="G142" s="19"/>
      <c r="H142" s="19"/>
      <c r="I142" s="19"/>
    </row>
    <row r="143" spans="2:9" ht="23.15" customHeight="1" x14ac:dyDescent="0.35">
      <c r="B143" s="19"/>
      <c r="C143" s="19" t="s">
        <v>1257</v>
      </c>
      <c r="D143" s="23" t="s">
        <v>717</v>
      </c>
      <c r="E143" s="19"/>
      <c r="F143" s="19"/>
      <c r="G143" s="19"/>
      <c r="H143" s="19"/>
      <c r="I143" s="19"/>
    </row>
    <row r="144" spans="2:9" ht="23.15" customHeight="1" x14ac:dyDescent="0.35">
      <c r="B144" s="19"/>
      <c r="C144" s="19" t="s">
        <v>464</v>
      </c>
      <c r="D144" s="23" t="s">
        <v>1269</v>
      </c>
      <c r="E144" s="19"/>
      <c r="F144" s="19"/>
      <c r="G144" s="19"/>
      <c r="H144" s="19"/>
      <c r="I144" s="19"/>
    </row>
    <row r="145" spans="2:9" ht="23.15" customHeight="1" x14ac:dyDescent="0.35">
      <c r="B145" s="19"/>
      <c r="C145" s="19" t="s">
        <v>370</v>
      </c>
      <c r="D145" s="23" t="s">
        <v>392</v>
      </c>
      <c r="E145" s="19"/>
      <c r="F145" s="19"/>
      <c r="G145" s="19"/>
      <c r="H145" s="19"/>
      <c r="I145" s="19"/>
    </row>
    <row r="146" spans="2:9" ht="23.15" customHeight="1" x14ac:dyDescent="0.35">
      <c r="B146" s="19"/>
      <c r="C146" s="19" t="s">
        <v>359</v>
      </c>
      <c r="D146" s="23" t="s">
        <v>417</v>
      </c>
      <c r="E146" s="19"/>
      <c r="F146" s="19"/>
      <c r="G146" s="19"/>
      <c r="H146" s="19"/>
      <c r="I146" s="19"/>
    </row>
    <row r="147" spans="2:9" ht="23.15" customHeight="1" x14ac:dyDescent="0.35">
      <c r="B147" s="19"/>
      <c r="C147" s="19" t="s">
        <v>638</v>
      </c>
      <c r="D147" s="23" t="s">
        <v>366</v>
      </c>
      <c r="E147" s="19"/>
      <c r="F147" s="19"/>
      <c r="G147" s="19"/>
      <c r="H147" s="19"/>
      <c r="I147" s="19"/>
    </row>
    <row r="148" spans="2:9" ht="23.15" customHeight="1" x14ac:dyDescent="0.35">
      <c r="B148" s="19"/>
      <c r="C148" s="19" t="s">
        <v>511</v>
      </c>
      <c r="D148" s="23" t="s">
        <v>906</v>
      </c>
      <c r="E148" s="19"/>
      <c r="F148" s="19"/>
      <c r="G148" s="19"/>
      <c r="H148" s="19"/>
      <c r="I148" s="19"/>
    </row>
    <row r="149" spans="2:9" ht="23.15" customHeight="1" x14ac:dyDescent="0.35">
      <c r="B149" s="19"/>
      <c r="C149" s="19" t="s">
        <v>608</v>
      </c>
      <c r="D149" s="23" t="s">
        <v>730</v>
      </c>
      <c r="E149" s="19"/>
      <c r="F149" s="19"/>
      <c r="G149" s="19"/>
      <c r="H149" s="19"/>
      <c r="I149" s="19"/>
    </row>
    <row r="150" spans="2:9" ht="23.15" customHeight="1" x14ac:dyDescent="0.35">
      <c r="B150" s="19"/>
      <c r="C150" s="19" t="s">
        <v>425</v>
      </c>
      <c r="D150" s="23" t="s">
        <v>216</v>
      </c>
      <c r="E150" s="19"/>
      <c r="F150" s="19"/>
      <c r="G150" s="19"/>
      <c r="H150" s="19"/>
      <c r="I150" s="19"/>
    </row>
    <row r="151" spans="2:9" ht="23.15" customHeight="1" x14ac:dyDescent="0.35">
      <c r="B151" s="19"/>
      <c r="C151" s="19" t="s">
        <v>93</v>
      </c>
      <c r="D151" s="23" t="s">
        <v>909</v>
      </c>
      <c r="E151" s="19"/>
      <c r="F151" s="19"/>
      <c r="G151" s="19"/>
      <c r="H151" s="19"/>
      <c r="I151" s="19"/>
    </row>
    <row r="152" spans="2:9" ht="23.15" customHeight="1" x14ac:dyDescent="0.35">
      <c r="B152" s="19"/>
      <c r="C152" s="19" t="s">
        <v>645</v>
      </c>
      <c r="D152" s="23" t="s">
        <v>1116</v>
      </c>
      <c r="E152" s="19"/>
      <c r="F152" s="19"/>
      <c r="G152" s="19"/>
      <c r="H152" s="19"/>
      <c r="I152" s="19"/>
    </row>
    <row r="153" spans="2:9" ht="23.15" customHeight="1" x14ac:dyDescent="0.35">
      <c r="B153" s="19"/>
      <c r="C153" s="19" t="s">
        <v>745</v>
      </c>
      <c r="D153" s="23" t="s">
        <v>1227</v>
      </c>
      <c r="E153" s="19"/>
      <c r="F153" s="19"/>
      <c r="G153" s="19"/>
      <c r="H153" s="19"/>
      <c r="I153" s="19"/>
    </row>
    <row r="154" spans="2:9" ht="23.15" customHeight="1" x14ac:dyDescent="0.35">
      <c r="B154" s="19"/>
      <c r="C154" s="19" t="s">
        <v>286</v>
      </c>
      <c r="D154" s="23" t="s">
        <v>1254</v>
      </c>
      <c r="E154" s="19"/>
      <c r="F154" s="19"/>
      <c r="G154" s="19"/>
      <c r="H154" s="19"/>
      <c r="I154" s="19"/>
    </row>
    <row r="155" spans="2:9" ht="23.15" customHeight="1" x14ac:dyDescent="0.35">
      <c r="B155" s="19"/>
      <c r="C155" s="19" t="s">
        <v>1359</v>
      </c>
      <c r="D155" s="23" t="s">
        <v>1277</v>
      </c>
      <c r="E155" s="19"/>
      <c r="F155" s="19"/>
      <c r="G155" s="19"/>
      <c r="H155" s="19"/>
      <c r="I155" s="19"/>
    </row>
    <row r="156" spans="2:9" ht="23.15" customHeight="1" x14ac:dyDescent="0.35">
      <c r="B156" s="19"/>
      <c r="C156" s="19" t="s">
        <v>799</v>
      </c>
      <c r="D156" s="23" t="s">
        <v>568</v>
      </c>
      <c r="E156" s="19"/>
      <c r="F156" s="19"/>
      <c r="G156" s="19"/>
      <c r="H156" s="19"/>
      <c r="I156" s="19"/>
    </row>
    <row r="157" spans="2:9" ht="23.15" customHeight="1" x14ac:dyDescent="0.35">
      <c r="B157" s="19"/>
      <c r="C157" s="19" t="s">
        <v>709</v>
      </c>
      <c r="D157" s="23" t="s">
        <v>854</v>
      </c>
      <c r="E157" s="19"/>
      <c r="F157" s="19"/>
      <c r="G157" s="19"/>
      <c r="H157" s="19"/>
      <c r="I157" s="19"/>
    </row>
    <row r="158" spans="2:9" ht="23.15" customHeight="1" x14ac:dyDescent="0.35">
      <c r="B158" s="19"/>
      <c r="C158" s="19" t="s">
        <v>708</v>
      </c>
      <c r="D158" s="23" t="s">
        <v>920</v>
      </c>
      <c r="E158" s="19"/>
      <c r="F158" s="19"/>
      <c r="G158" s="19"/>
      <c r="H158" s="19"/>
      <c r="I158" s="19"/>
    </row>
    <row r="159" spans="2:9" ht="23.15" customHeight="1" x14ac:dyDescent="0.35">
      <c r="B159" s="19"/>
      <c r="C159" s="19" t="s">
        <v>852</v>
      </c>
      <c r="D159" s="23" t="s">
        <v>362</v>
      </c>
      <c r="E159" s="19"/>
      <c r="F159" s="19"/>
      <c r="G159" s="19"/>
      <c r="H159" s="19"/>
      <c r="I159" s="19"/>
    </row>
    <row r="160" spans="2:9" ht="23.15" customHeight="1" x14ac:dyDescent="0.35">
      <c r="B160" s="19"/>
      <c r="C160" s="19" t="s">
        <v>790</v>
      </c>
      <c r="D160" s="23" t="s">
        <v>581</v>
      </c>
      <c r="E160" s="19"/>
      <c r="F160" s="19"/>
      <c r="G160" s="19"/>
      <c r="H160" s="19"/>
      <c r="I160" s="19"/>
    </row>
    <row r="161" spans="2:9" ht="23.15" customHeight="1" x14ac:dyDescent="0.35">
      <c r="B161" s="19"/>
      <c r="C161" s="19" t="s">
        <v>193</v>
      </c>
      <c r="D161" s="23" t="s">
        <v>542</v>
      </c>
      <c r="E161" s="19"/>
      <c r="F161" s="19"/>
      <c r="G161" s="19"/>
      <c r="H161" s="19"/>
      <c r="I161" s="19"/>
    </row>
    <row r="162" spans="2:9" ht="23.15" customHeight="1" x14ac:dyDescent="0.35">
      <c r="B162" s="19"/>
      <c r="C162" s="19" t="s">
        <v>1005</v>
      </c>
      <c r="D162" s="23" t="s">
        <v>87</v>
      </c>
      <c r="E162" s="19"/>
      <c r="F162" s="19"/>
      <c r="G162" s="19"/>
      <c r="H162" s="19"/>
      <c r="I162" s="19"/>
    </row>
    <row r="163" spans="2:9" ht="23.15" customHeight="1" x14ac:dyDescent="0.35">
      <c r="B163" s="19"/>
      <c r="C163" s="19" t="s">
        <v>172</v>
      </c>
      <c r="D163" s="23" t="s">
        <v>609</v>
      </c>
      <c r="E163" s="19"/>
      <c r="F163" s="19"/>
      <c r="G163" s="19"/>
      <c r="H163" s="19"/>
      <c r="I163" s="19"/>
    </row>
    <row r="164" spans="2:9" ht="23.15" customHeight="1" x14ac:dyDescent="0.35">
      <c r="B164" s="19"/>
      <c r="C164" s="19" t="s">
        <v>337</v>
      </c>
      <c r="D164" s="23" t="s">
        <v>277</v>
      </c>
      <c r="E164" s="19"/>
      <c r="F164" s="19"/>
      <c r="G164" s="19"/>
      <c r="H164" s="19"/>
      <c r="I164" s="19"/>
    </row>
    <row r="165" spans="2:9" ht="23.15" customHeight="1" x14ac:dyDescent="0.35">
      <c r="B165" s="19"/>
      <c r="C165" s="19" t="s">
        <v>1283</v>
      </c>
      <c r="D165" s="23" t="s">
        <v>74</v>
      </c>
      <c r="E165" s="19"/>
      <c r="F165" s="19"/>
      <c r="G165" s="19"/>
      <c r="H165" s="19"/>
      <c r="I165" s="19"/>
    </row>
    <row r="166" spans="2:9" ht="23.15" customHeight="1" x14ac:dyDescent="0.35">
      <c r="B166" s="19"/>
      <c r="C166" s="19" t="s">
        <v>1354</v>
      </c>
      <c r="D166" s="23" t="s">
        <v>556</v>
      </c>
      <c r="E166" s="19"/>
      <c r="F166" s="19"/>
      <c r="G166" s="19"/>
      <c r="H166" s="19"/>
      <c r="I166" s="19"/>
    </row>
    <row r="167" spans="2:9" ht="23.15" customHeight="1" x14ac:dyDescent="0.35">
      <c r="B167" s="19"/>
      <c r="C167" s="19" t="s">
        <v>811</v>
      </c>
      <c r="D167" s="23" t="s">
        <v>1046</v>
      </c>
      <c r="E167" s="19"/>
      <c r="F167" s="19"/>
      <c r="G167" s="19"/>
      <c r="H167" s="19"/>
      <c r="I167" s="19"/>
    </row>
    <row r="168" spans="2:9" ht="23.15" customHeight="1" x14ac:dyDescent="0.35">
      <c r="B168" s="19"/>
      <c r="C168" s="19" t="s">
        <v>928</v>
      </c>
      <c r="D168" s="23" t="s">
        <v>1006</v>
      </c>
      <c r="E168" s="19"/>
      <c r="F168" s="19"/>
      <c r="G168" s="19"/>
      <c r="H168" s="19"/>
      <c r="I168" s="19"/>
    </row>
    <row r="169" spans="2:9" ht="23.15" customHeight="1" x14ac:dyDescent="0.35">
      <c r="B169" s="19"/>
      <c r="C169" s="19" t="s">
        <v>944</v>
      </c>
      <c r="D169" s="23" t="s">
        <v>296</v>
      </c>
      <c r="E169" s="19"/>
      <c r="F169" s="19"/>
      <c r="G169" s="19"/>
      <c r="H169" s="19"/>
      <c r="I169" s="19"/>
    </row>
    <row r="170" spans="2:9" ht="23.15" customHeight="1" x14ac:dyDescent="0.35">
      <c r="B170" s="19"/>
      <c r="C170" s="19" t="s">
        <v>119</v>
      </c>
      <c r="D170" s="23" t="s">
        <v>1332</v>
      </c>
      <c r="E170" s="19"/>
      <c r="F170" s="19"/>
      <c r="G170" s="19"/>
      <c r="H170" s="19"/>
      <c r="I170" s="19"/>
    </row>
    <row r="171" spans="2:9" ht="23.15" customHeight="1" x14ac:dyDescent="0.35">
      <c r="B171" s="19"/>
      <c r="C171" s="19" t="s">
        <v>395</v>
      </c>
      <c r="D171" s="23" t="s">
        <v>619</v>
      </c>
      <c r="E171" s="19"/>
      <c r="F171" s="19"/>
      <c r="G171" s="19"/>
      <c r="H171" s="19"/>
      <c r="I171" s="19"/>
    </row>
    <row r="172" spans="2:9" ht="23.15" customHeight="1" x14ac:dyDescent="0.35">
      <c r="B172" s="19"/>
      <c r="C172" s="19" t="s">
        <v>629</v>
      </c>
      <c r="D172" s="23" t="s">
        <v>607</v>
      </c>
      <c r="E172" s="19"/>
      <c r="F172" s="19"/>
      <c r="G172" s="19"/>
      <c r="H172" s="19"/>
      <c r="I172" s="19"/>
    </row>
    <row r="173" spans="2:9" ht="23.15" customHeight="1" x14ac:dyDescent="0.35">
      <c r="B173" s="19"/>
      <c r="C173" s="19" t="s">
        <v>44</v>
      </c>
      <c r="D173" s="23" t="s">
        <v>646</v>
      </c>
      <c r="E173" s="19"/>
      <c r="F173" s="19"/>
      <c r="G173" s="19"/>
      <c r="H173" s="19"/>
      <c r="I173" s="19"/>
    </row>
    <row r="174" spans="2:9" ht="23.15" customHeight="1" x14ac:dyDescent="0.35">
      <c r="B174" s="19"/>
      <c r="C174" s="19" t="s">
        <v>372</v>
      </c>
      <c r="D174" s="23" t="s">
        <v>141</v>
      </c>
      <c r="E174" s="19"/>
      <c r="F174" s="19"/>
      <c r="G174" s="19"/>
      <c r="H174" s="19"/>
      <c r="I174" s="19"/>
    </row>
    <row r="175" spans="2:9" ht="23.15" customHeight="1" x14ac:dyDescent="0.35">
      <c r="B175" s="19"/>
      <c r="C175" s="19" t="s">
        <v>404</v>
      </c>
      <c r="D175" s="23" t="s">
        <v>307</v>
      </c>
      <c r="E175" s="19"/>
      <c r="F175" s="19"/>
      <c r="G175" s="19"/>
      <c r="H175" s="19"/>
      <c r="I175" s="19"/>
    </row>
    <row r="176" spans="2:9" ht="23.15" customHeight="1" x14ac:dyDescent="0.35">
      <c r="B176" s="19"/>
      <c r="C176" s="19" t="s">
        <v>729</v>
      </c>
      <c r="D176" s="23" t="s">
        <v>628</v>
      </c>
      <c r="E176" s="19"/>
      <c r="F176" s="19"/>
      <c r="G176" s="19"/>
      <c r="H176" s="19"/>
      <c r="I176" s="19"/>
    </row>
    <row r="177" spans="2:9" ht="23.15" customHeight="1" x14ac:dyDescent="0.35">
      <c r="B177" s="19"/>
      <c r="C177" s="19" t="s">
        <v>1274</v>
      </c>
      <c r="D177" s="23" t="s">
        <v>1188</v>
      </c>
      <c r="E177" s="19"/>
      <c r="F177" s="19"/>
      <c r="G177" s="19"/>
      <c r="H177" s="19"/>
      <c r="I177" s="19"/>
    </row>
    <row r="178" spans="2:9" ht="23.15" customHeight="1" x14ac:dyDescent="0.35">
      <c r="B178" s="19"/>
      <c r="C178" s="19" t="s">
        <v>239</v>
      </c>
      <c r="D178" s="23" t="s">
        <v>1153</v>
      </c>
      <c r="E178" s="19"/>
      <c r="F178" s="19"/>
      <c r="G178" s="19"/>
      <c r="H178" s="19"/>
      <c r="I178" s="19"/>
    </row>
    <row r="179" spans="2:9" ht="23.15" customHeight="1" x14ac:dyDescent="0.35">
      <c r="B179" s="19"/>
      <c r="C179" s="19" t="s">
        <v>414</v>
      </c>
      <c r="D179" s="23" t="s">
        <v>773</v>
      </c>
      <c r="E179" s="19"/>
      <c r="F179" s="19"/>
      <c r="G179" s="19"/>
      <c r="H179" s="19"/>
      <c r="I179" s="19"/>
    </row>
    <row r="180" spans="2:9" ht="23.15" customHeight="1" x14ac:dyDescent="0.35">
      <c r="B180" s="19"/>
      <c r="C180" s="19" t="s">
        <v>158</v>
      </c>
      <c r="D180" s="23" t="s">
        <v>1133</v>
      </c>
      <c r="E180" s="19"/>
      <c r="F180" s="19"/>
      <c r="G180" s="19"/>
      <c r="H180" s="19"/>
      <c r="I180" s="19"/>
    </row>
    <row r="181" spans="2:9" ht="23.15" customHeight="1" x14ac:dyDescent="0.35">
      <c r="B181" s="19"/>
      <c r="C181" s="19" t="s">
        <v>343</v>
      </c>
      <c r="D181" s="23" t="s">
        <v>396</v>
      </c>
      <c r="E181" s="19"/>
      <c r="F181" s="19"/>
      <c r="G181" s="19"/>
      <c r="H181" s="19"/>
      <c r="I181" s="19"/>
    </row>
    <row r="182" spans="2:9" ht="23.15" customHeight="1" x14ac:dyDescent="0.35">
      <c r="B182" s="19"/>
      <c r="C182" s="19" t="s">
        <v>1049</v>
      </c>
      <c r="D182" s="23" t="s">
        <v>1252</v>
      </c>
      <c r="E182" s="19"/>
      <c r="F182" s="19"/>
      <c r="G182" s="19"/>
      <c r="H182" s="19"/>
      <c r="I182" s="19"/>
    </row>
    <row r="183" spans="2:9" ht="23.15" customHeight="1" x14ac:dyDescent="0.35">
      <c r="B183" s="19"/>
      <c r="C183" s="19" t="s">
        <v>1259</v>
      </c>
      <c r="D183" s="23" t="s">
        <v>1264</v>
      </c>
      <c r="E183" s="19"/>
      <c r="F183" s="19"/>
      <c r="G183" s="19"/>
      <c r="H183" s="19"/>
      <c r="I183" s="19"/>
    </row>
    <row r="184" spans="2:9" ht="23.15" customHeight="1" x14ac:dyDescent="0.35">
      <c r="B184" s="19"/>
      <c r="C184" s="19" t="s">
        <v>27</v>
      </c>
      <c r="D184" s="23" t="s">
        <v>978</v>
      </c>
      <c r="E184" s="19"/>
      <c r="F184" s="19"/>
      <c r="G184" s="19"/>
      <c r="H184" s="19"/>
      <c r="I184" s="19"/>
    </row>
    <row r="185" spans="2:9" ht="23.15" customHeight="1" x14ac:dyDescent="0.35">
      <c r="B185" s="19"/>
      <c r="C185" s="19" t="s">
        <v>198</v>
      </c>
      <c r="D185" s="23" t="s">
        <v>374</v>
      </c>
      <c r="E185" s="19"/>
      <c r="F185" s="19"/>
      <c r="G185" s="19"/>
      <c r="H185" s="19"/>
      <c r="I185" s="19"/>
    </row>
    <row r="186" spans="2:9" ht="23.15" customHeight="1" x14ac:dyDescent="0.35">
      <c r="B186" s="19"/>
      <c r="C186" s="19" t="s">
        <v>135</v>
      </c>
      <c r="D186" s="23" t="s">
        <v>1039</v>
      </c>
      <c r="E186" s="19"/>
      <c r="F186" s="19"/>
      <c r="G186" s="19"/>
      <c r="H186" s="19"/>
      <c r="I186" s="19"/>
    </row>
    <row r="187" spans="2:9" ht="23.15" customHeight="1" x14ac:dyDescent="0.35">
      <c r="B187" s="19"/>
      <c r="C187" s="19" t="s">
        <v>552</v>
      </c>
      <c r="D187" s="23" t="s">
        <v>1079</v>
      </c>
      <c r="E187" s="19"/>
      <c r="F187" s="19"/>
      <c r="G187" s="19"/>
      <c r="H187" s="19"/>
      <c r="I187" s="19"/>
    </row>
    <row r="188" spans="2:9" ht="23.15" customHeight="1" x14ac:dyDescent="0.35">
      <c r="B188" s="19"/>
      <c r="C188" s="19" t="s">
        <v>1096</v>
      </c>
      <c r="D188" s="23" t="s">
        <v>1335</v>
      </c>
      <c r="E188" s="19"/>
      <c r="F188" s="19"/>
      <c r="G188" s="19"/>
      <c r="H188" s="19"/>
      <c r="I188" s="19"/>
    </row>
    <row r="189" spans="2:9" ht="23.15" customHeight="1" x14ac:dyDescent="0.35">
      <c r="B189" s="19"/>
      <c r="C189" s="19" t="s">
        <v>1206</v>
      </c>
      <c r="D189" s="23" t="s">
        <v>220</v>
      </c>
      <c r="E189" s="19"/>
      <c r="F189" s="19"/>
      <c r="G189" s="19"/>
      <c r="H189" s="19"/>
      <c r="I189" s="19"/>
    </row>
    <row r="190" spans="2:9" ht="23.15" customHeight="1" x14ac:dyDescent="0.35">
      <c r="B190" s="19"/>
      <c r="C190" s="19" t="s">
        <v>814</v>
      </c>
      <c r="D190" s="23" t="s">
        <v>422</v>
      </c>
      <c r="E190" s="19"/>
      <c r="F190" s="19"/>
      <c r="G190" s="19"/>
      <c r="H190" s="19"/>
      <c r="I190" s="19"/>
    </row>
    <row r="191" spans="2:9" ht="23.15" customHeight="1" x14ac:dyDescent="0.35">
      <c r="B191" s="19"/>
      <c r="C191" s="19" t="s">
        <v>1289</v>
      </c>
      <c r="D191" s="23" t="s">
        <v>65</v>
      </c>
      <c r="E191" s="19"/>
      <c r="F191" s="19"/>
      <c r="G191" s="19"/>
      <c r="H191" s="19"/>
      <c r="I191" s="19"/>
    </row>
    <row r="192" spans="2:9" ht="23.15" customHeight="1" x14ac:dyDescent="0.35">
      <c r="B192" s="19"/>
      <c r="C192" s="19" t="s">
        <v>925</v>
      </c>
      <c r="D192" s="23" t="s">
        <v>1309</v>
      </c>
      <c r="E192" s="19"/>
      <c r="F192" s="19"/>
      <c r="G192" s="19"/>
      <c r="H192" s="19"/>
      <c r="I192" s="19"/>
    </row>
    <row r="193" spans="2:9" ht="23.15" customHeight="1" x14ac:dyDescent="0.35">
      <c r="B193" s="19"/>
      <c r="C193" s="19" t="s">
        <v>1109</v>
      </c>
      <c r="D193" s="23" t="s">
        <v>273</v>
      </c>
      <c r="E193" s="19"/>
      <c r="F193" s="19"/>
      <c r="G193" s="19"/>
      <c r="H193" s="19"/>
      <c r="I193" s="19"/>
    </row>
    <row r="194" spans="2:9" ht="23.15" customHeight="1" x14ac:dyDescent="0.35">
      <c r="B194" s="19"/>
      <c r="C194" s="19" t="s">
        <v>996</v>
      </c>
      <c r="D194" s="23" t="s">
        <v>1328</v>
      </c>
      <c r="E194" s="19"/>
      <c r="F194" s="19"/>
      <c r="G194" s="19"/>
      <c r="H194" s="19"/>
      <c r="I194" s="19"/>
    </row>
    <row r="195" spans="2:9" ht="23.15" customHeight="1" x14ac:dyDescent="0.35">
      <c r="B195" s="19"/>
      <c r="C195" s="19" t="s">
        <v>438</v>
      </c>
      <c r="D195" s="23" t="s">
        <v>479</v>
      </c>
      <c r="E195" s="19"/>
      <c r="F195" s="19"/>
      <c r="G195" s="19"/>
      <c r="H195" s="19"/>
      <c r="I195" s="19"/>
    </row>
    <row r="196" spans="2:9" ht="23.15" customHeight="1" x14ac:dyDescent="0.35">
      <c r="B196" s="19"/>
      <c r="C196" s="19" t="s">
        <v>432</v>
      </c>
      <c r="D196" s="23" t="s">
        <v>1236</v>
      </c>
      <c r="E196" s="19"/>
      <c r="F196" s="19"/>
      <c r="G196" s="19"/>
      <c r="H196" s="19"/>
      <c r="I196" s="19"/>
    </row>
    <row r="197" spans="2:9" ht="23.15" customHeight="1" x14ac:dyDescent="0.35">
      <c r="B197" s="19"/>
      <c r="C197" s="19" t="s">
        <v>55</v>
      </c>
      <c r="D197" s="23" t="s">
        <v>1183</v>
      </c>
      <c r="E197" s="19"/>
      <c r="F197" s="19"/>
      <c r="G197" s="19"/>
      <c r="H197" s="19"/>
      <c r="I197" s="19"/>
    </row>
    <row r="198" spans="2:9" ht="23.15" customHeight="1" x14ac:dyDescent="0.35">
      <c r="B198" s="19"/>
      <c r="C198" s="19" t="s">
        <v>339</v>
      </c>
      <c r="D198" s="23" t="s">
        <v>1290</v>
      </c>
      <c r="E198" s="19"/>
      <c r="F198" s="19"/>
      <c r="G198" s="19"/>
      <c r="H198" s="19"/>
      <c r="I198" s="19"/>
    </row>
    <row r="199" spans="2:9" ht="23.15" customHeight="1" x14ac:dyDescent="0.35">
      <c r="B199" s="19"/>
      <c r="C199" s="19" t="s">
        <v>258</v>
      </c>
      <c r="D199" s="23" t="s">
        <v>508</v>
      </c>
      <c r="E199" s="19"/>
      <c r="F199" s="19"/>
      <c r="G199" s="19"/>
      <c r="H199" s="19"/>
      <c r="I199" s="19"/>
    </row>
    <row r="200" spans="2:9" ht="23.15" customHeight="1" x14ac:dyDescent="0.35">
      <c r="B200" s="19"/>
      <c r="C200" s="19" t="s">
        <v>688</v>
      </c>
      <c r="D200" s="23" t="s">
        <v>857</v>
      </c>
      <c r="E200" s="19"/>
      <c r="F200" s="19"/>
      <c r="G200" s="19"/>
      <c r="H200" s="19"/>
      <c r="I200" s="19"/>
    </row>
    <row r="201" spans="2:9" ht="23.15" customHeight="1" x14ac:dyDescent="0.35">
      <c r="B201" s="19"/>
      <c r="C201" s="19" t="s">
        <v>1357</v>
      </c>
      <c r="D201" s="23" t="s">
        <v>837</v>
      </c>
      <c r="E201" s="19"/>
      <c r="F201" s="19"/>
      <c r="G201" s="19"/>
      <c r="H201" s="19"/>
      <c r="I201" s="19"/>
    </row>
    <row r="202" spans="2:9" ht="23.15" customHeight="1" x14ac:dyDescent="0.35">
      <c r="B202" s="19"/>
      <c r="C202" s="19" t="s">
        <v>105</v>
      </c>
      <c r="D202" s="23" t="s">
        <v>985</v>
      </c>
      <c r="E202" s="19"/>
      <c r="F202" s="19"/>
      <c r="G202" s="19"/>
      <c r="H202" s="19"/>
      <c r="I202" s="19"/>
    </row>
    <row r="203" spans="2:9" ht="23.15" customHeight="1" x14ac:dyDescent="0.35">
      <c r="B203" s="19"/>
      <c r="C203" s="19" t="s">
        <v>690</v>
      </c>
      <c r="D203" s="23" t="s">
        <v>329</v>
      </c>
      <c r="E203" s="19"/>
      <c r="F203" s="19"/>
      <c r="G203" s="19"/>
      <c r="H203" s="19"/>
      <c r="I203" s="19"/>
    </row>
    <row r="204" spans="2:9" ht="23.15" customHeight="1" x14ac:dyDescent="0.35">
      <c r="B204" s="19"/>
      <c r="C204" s="19" t="s">
        <v>310</v>
      </c>
      <c r="D204" s="23" t="s">
        <v>17</v>
      </c>
      <c r="E204" s="19"/>
      <c r="F204" s="19"/>
      <c r="G204" s="19"/>
      <c r="H204" s="19"/>
      <c r="I204" s="19"/>
    </row>
    <row r="205" spans="2:9" ht="23.15" customHeight="1" x14ac:dyDescent="0.35">
      <c r="B205" s="19"/>
      <c r="C205" s="19" t="s">
        <v>1078</v>
      </c>
      <c r="D205" s="23" t="s">
        <v>303</v>
      </c>
      <c r="E205" s="19"/>
      <c r="F205" s="19"/>
      <c r="G205" s="19"/>
      <c r="H205" s="19"/>
      <c r="I205" s="19"/>
    </row>
    <row r="206" spans="2:9" ht="23.15" customHeight="1" x14ac:dyDescent="0.35">
      <c r="B206" s="19"/>
      <c r="C206" s="19" t="s">
        <v>1235</v>
      </c>
      <c r="D206" s="23" t="s">
        <v>435</v>
      </c>
      <c r="E206" s="19"/>
      <c r="F206" s="19"/>
      <c r="G206" s="19"/>
      <c r="H206" s="19"/>
      <c r="I206" s="19"/>
    </row>
    <row r="207" spans="2:9" ht="23.15" customHeight="1" x14ac:dyDescent="0.35">
      <c r="B207" s="19"/>
      <c r="C207" s="19" t="s">
        <v>625</v>
      </c>
      <c r="D207" s="23" t="s">
        <v>143</v>
      </c>
      <c r="E207" s="19"/>
      <c r="F207" s="19"/>
      <c r="G207" s="19"/>
      <c r="H207" s="19"/>
      <c r="I207" s="19"/>
    </row>
    <row r="208" spans="2:9" ht="23.15" customHeight="1" x14ac:dyDescent="0.35">
      <c r="B208" s="19"/>
      <c r="C208" s="19" t="s">
        <v>321</v>
      </c>
      <c r="D208" s="23" t="s">
        <v>536</v>
      </c>
      <c r="E208" s="19"/>
      <c r="F208" s="19"/>
      <c r="G208" s="19"/>
      <c r="H208" s="19"/>
      <c r="I208" s="19"/>
    </row>
    <row r="209" spans="2:9" ht="23.15" customHeight="1" x14ac:dyDescent="0.35">
      <c r="B209" s="19"/>
      <c r="C209" s="19" t="s">
        <v>766</v>
      </c>
      <c r="D209" s="23" t="s">
        <v>256</v>
      </c>
      <c r="E209" s="19"/>
      <c r="F209" s="19"/>
      <c r="G209" s="19"/>
      <c r="H209" s="19"/>
      <c r="I209" s="19"/>
    </row>
    <row r="210" spans="2:9" ht="23.15" customHeight="1" x14ac:dyDescent="0.35">
      <c r="B210" s="19"/>
      <c r="C210" s="19" t="s">
        <v>420</v>
      </c>
      <c r="D210" s="23" t="s">
        <v>1229</v>
      </c>
      <c r="E210" s="19"/>
      <c r="F210" s="19"/>
      <c r="G210" s="19"/>
      <c r="H210" s="19"/>
      <c r="I210" s="19"/>
    </row>
    <row r="211" spans="2:9" ht="23.15" customHeight="1" x14ac:dyDescent="0.35">
      <c r="B211" s="19"/>
      <c r="C211" s="19" t="s">
        <v>593</v>
      </c>
      <c r="D211" s="23" t="s">
        <v>1029</v>
      </c>
      <c r="E211" s="19"/>
      <c r="F211" s="19"/>
      <c r="G211" s="19"/>
      <c r="H211" s="19"/>
      <c r="I211" s="19"/>
    </row>
    <row r="212" spans="2:9" ht="23.15" customHeight="1" x14ac:dyDescent="0.35">
      <c r="B212" s="19"/>
      <c r="C212" s="19" t="s">
        <v>1287</v>
      </c>
      <c r="D212" s="23" t="s">
        <v>137</v>
      </c>
      <c r="E212" s="19"/>
      <c r="F212" s="19"/>
      <c r="G212" s="19"/>
      <c r="H212" s="19"/>
      <c r="I212" s="19"/>
    </row>
    <row r="213" spans="2:9" ht="23.15" customHeight="1" x14ac:dyDescent="0.35">
      <c r="B213" s="19"/>
      <c r="C213" s="19" t="s">
        <v>942</v>
      </c>
      <c r="D213" s="23" t="s">
        <v>100</v>
      </c>
      <c r="E213" s="19"/>
      <c r="F213" s="19"/>
      <c r="G213" s="19"/>
      <c r="H213" s="19"/>
      <c r="I213" s="19"/>
    </row>
    <row r="214" spans="2:9" ht="23.15" customHeight="1" x14ac:dyDescent="0.35">
      <c r="B214" s="19"/>
      <c r="C214" s="19" t="s">
        <v>760</v>
      </c>
      <c r="D214" s="23" t="s">
        <v>755</v>
      </c>
      <c r="E214" s="19"/>
      <c r="F214" s="19"/>
      <c r="G214" s="19"/>
      <c r="H214" s="19"/>
      <c r="I214" s="19"/>
    </row>
    <row r="215" spans="2:9" ht="23.15" customHeight="1" x14ac:dyDescent="0.35">
      <c r="B215" s="19"/>
      <c r="C215" s="19" t="s">
        <v>1344</v>
      </c>
      <c r="D215" s="23" t="s">
        <v>1313</v>
      </c>
      <c r="E215" s="19"/>
      <c r="F215" s="19"/>
      <c r="G215" s="19"/>
      <c r="H215" s="19"/>
      <c r="I215" s="19"/>
    </row>
    <row r="216" spans="2:9" ht="23.15" customHeight="1" x14ac:dyDescent="0.35">
      <c r="B216" s="19"/>
      <c r="C216" s="19" t="s">
        <v>317</v>
      </c>
      <c r="D216" s="23" t="s">
        <v>571</v>
      </c>
      <c r="E216" s="19"/>
      <c r="F216" s="19"/>
      <c r="G216" s="19"/>
      <c r="H216" s="19"/>
      <c r="I216" s="19"/>
    </row>
    <row r="217" spans="2:9" ht="23.15" customHeight="1" x14ac:dyDescent="0.35">
      <c r="B217" s="19"/>
      <c r="C217" s="19" t="s">
        <v>601</v>
      </c>
      <c r="D217" s="23" t="s">
        <v>583</v>
      </c>
      <c r="E217" s="19"/>
      <c r="F217" s="19"/>
      <c r="G217" s="19"/>
      <c r="H217" s="19"/>
      <c r="I217" s="19"/>
    </row>
    <row r="218" spans="2:9" ht="23.15" customHeight="1" x14ac:dyDescent="0.35">
      <c r="B218" s="19"/>
      <c r="C218" s="19" t="s">
        <v>82</v>
      </c>
      <c r="D218" s="23" t="s">
        <v>445</v>
      </c>
      <c r="E218" s="19"/>
      <c r="F218" s="19"/>
      <c r="G218" s="19"/>
      <c r="H218" s="19"/>
      <c r="I218" s="19"/>
    </row>
    <row r="219" spans="2:9" ht="23.15" customHeight="1" x14ac:dyDescent="0.35">
      <c r="B219" s="19"/>
      <c r="C219" s="19" t="s">
        <v>1089</v>
      </c>
      <c r="D219" s="23" t="s">
        <v>1275</v>
      </c>
      <c r="E219" s="19"/>
      <c r="F219" s="19"/>
      <c r="G219" s="19"/>
      <c r="H219" s="19"/>
      <c r="I219" s="19"/>
    </row>
    <row r="220" spans="2:9" ht="23.15" customHeight="1" x14ac:dyDescent="0.35">
      <c r="B220" s="19"/>
      <c r="C220" s="19" t="s">
        <v>245</v>
      </c>
      <c r="D220" s="23" t="s">
        <v>384</v>
      </c>
      <c r="E220" s="19"/>
      <c r="F220" s="19"/>
      <c r="G220" s="19"/>
      <c r="H220" s="19"/>
      <c r="I220" s="19"/>
    </row>
    <row r="221" spans="2:9" ht="23.15" customHeight="1" x14ac:dyDescent="0.35">
      <c r="B221" s="19"/>
      <c r="C221" s="19" t="s">
        <v>701</v>
      </c>
      <c r="D221" s="23" t="s">
        <v>655</v>
      </c>
      <c r="E221" s="19"/>
      <c r="F221" s="19"/>
      <c r="G221" s="19"/>
      <c r="H221" s="19"/>
      <c r="I221" s="19"/>
    </row>
    <row r="222" spans="2:9" ht="23.15" customHeight="1" x14ac:dyDescent="0.35">
      <c r="B222" s="19"/>
      <c r="C222" s="19" t="s">
        <v>386</v>
      </c>
      <c r="D222" s="23" t="s">
        <v>239</v>
      </c>
      <c r="E222" s="19"/>
      <c r="F222" s="19"/>
      <c r="G222" s="19"/>
      <c r="H222" s="19"/>
      <c r="I222" s="19"/>
    </row>
    <row r="223" spans="2:9" ht="23.15" customHeight="1" x14ac:dyDescent="0.35">
      <c r="B223" s="19"/>
      <c r="C223" s="19" t="s">
        <v>1032</v>
      </c>
      <c r="D223" s="23" t="s">
        <v>512</v>
      </c>
      <c r="E223" s="19"/>
      <c r="F223" s="19"/>
      <c r="G223" s="19"/>
      <c r="H223" s="19"/>
      <c r="I223" s="19"/>
    </row>
    <row r="224" spans="2:9" ht="23.15" customHeight="1" x14ac:dyDescent="0.35">
      <c r="B224" s="19"/>
      <c r="C224" s="19" t="s">
        <v>298</v>
      </c>
      <c r="D224" s="23" t="s">
        <v>465</v>
      </c>
      <c r="E224" s="19"/>
      <c r="F224" s="19"/>
      <c r="G224" s="19"/>
      <c r="H224" s="19"/>
      <c r="I224" s="19"/>
    </row>
    <row r="225" spans="2:9" ht="23.15" customHeight="1" x14ac:dyDescent="0.35">
      <c r="B225" s="19"/>
      <c r="C225" s="19" t="s">
        <v>202</v>
      </c>
      <c r="D225" s="23" t="s">
        <v>847</v>
      </c>
      <c r="E225" s="19"/>
      <c r="F225" s="19"/>
      <c r="G225" s="19"/>
      <c r="H225" s="19"/>
      <c r="I225" s="19"/>
    </row>
    <row r="226" spans="2:9" ht="23.15" customHeight="1" x14ac:dyDescent="0.35">
      <c r="B226" s="19"/>
      <c r="C226" s="19" t="s">
        <v>739</v>
      </c>
      <c r="D226" s="23" t="s">
        <v>886</v>
      </c>
      <c r="E226" s="19"/>
      <c r="F226" s="19"/>
      <c r="G226" s="19"/>
      <c r="H226" s="19"/>
      <c r="I226" s="19"/>
    </row>
    <row r="227" spans="2:9" ht="23.15" customHeight="1" x14ac:dyDescent="0.35">
      <c r="B227" s="19"/>
      <c r="C227" s="19" t="s">
        <v>768</v>
      </c>
      <c r="D227" s="23" t="s">
        <v>14</v>
      </c>
      <c r="E227" s="19"/>
      <c r="F227" s="19"/>
      <c r="G227" s="19"/>
      <c r="H227" s="19"/>
      <c r="I227" s="19"/>
    </row>
    <row r="228" spans="2:9" ht="23.15" customHeight="1" x14ac:dyDescent="0.35">
      <c r="B228" s="19"/>
      <c r="C228" s="19" t="s">
        <v>1165</v>
      </c>
      <c r="D228" s="23" t="s">
        <v>652</v>
      </c>
      <c r="E228" s="19"/>
      <c r="F228" s="19"/>
      <c r="G228" s="19"/>
      <c r="H228" s="19"/>
      <c r="I228" s="19"/>
    </row>
    <row r="229" spans="2:9" ht="23.15" customHeight="1" x14ac:dyDescent="0.35">
      <c r="B229" s="19"/>
      <c r="C229" s="19" t="s">
        <v>843</v>
      </c>
      <c r="D229" s="23" t="s">
        <v>29</v>
      </c>
      <c r="E229" s="19"/>
      <c r="F229" s="19"/>
      <c r="G229" s="19"/>
      <c r="H229" s="19"/>
      <c r="I229" s="19"/>
    </row>
    <row r="230" spans="2:9" ht="23.15" customHeight="1" x14ac:dyDescent="0.35">
      <c r="B230" s="19"/>
      <c r="C230" s="19" t="s">
        <v>905</v>
      </c>
      <c r="D230" s="23" t="s">
        <v>186</v>
      </c>
      <c r="E230" s="19"/>
      <c r="F230" s="19"/>
      <c r="G230" s="19"/>
      <c r="H230" s="19"/>
      <c r="I230" s="19"/>
    </row>
    <row r="231" spans="2:9" ht="23.15" customHeight="1" x14ac:dyDescent="0.35">
      <c r="B231" s="19"/>
      <c r="C231" s="19" t="s">
        <v>250</v>
      </c>
      <c r="D231" s="23" t="s">
        <v>363</v>
      </c>
      <c r="E231" s="19"/>
      <c r="F231" s="19"/>
      <c r="G231" s="19"/>
      <c r="H231" s="19"/>
      <c r="I231" s="19"/>
    </row>
    <row r="232" spans="2:9" ht="23.15" customHeight="1" x14ac:dyDescent="0.35">
      <c r="B232" s="19"/>
      <c r="C232" s="19" t="s">
        <v>98</v>
      </c>
      <c r="D232" s="23" t="s">
        <v>1381</v>
      </c>
      <c r="E232" s="19"/>
      <c r="F232" s="19"/>
      <c r="G232" s="19"/>
      <c r="H232" s="19"/>
      <c r="I232" s="19"/>
    </row>
    <row r="233" spans="2:9" ht="23.15" customHeight="1" x14ac:dyDescent="0.35">
      <c r="B233" s="19"/>
      <c r="C233" s="19" t="s">
        <v>1196</v>
      </c>
      <c r="D233" s="23" t="s">
        <v>1329</v>
      </c>
      <c r="E233" s="19"/>
      <c r="F233" s="19"/>
      <c r="G233" s="19"/>
      <c r="H233" s="19"/>
      <c r="I233" s="19"/>
    </row>
    <row r="234" spans="2:9" ht="23.15" customHeight="1" x14ac:dyDescent="0.35">
      <c r="B234" s="19"/>
      <c r="C234" s="19" t="s">
        <v>196</v>
      </c>
      <c r="D234" s="23" t="s">
        <v>910</v>
      </c>
      <c r="E234" s="19"/>
      <c r="F234" s="19"/>
      <c r="G234" s="19"/>
      <c r="H234" s="19"/>
      <c r="I234" s="19"/>
    </row>
    <row r="235" spans="2:9" ht="23.15" customHeight="1" x14ac:dyDescent="0.35">
      <c r="B235" s="19"/>
      <c r="C235" s="19" t="s">
        <v>1059</v>
      </c>
      <c r="D235" s="23" t="s">
        <v>792</v>
      </c>
      <c r="E235" s="19"/>
      <c r="F235" s="19"/>
      <c r="G235" s="19"/>
      <c r="H235" s="19"/>
      <c r="I235" s="19"/>
    </row>
    <row r="236" spans="2:9" ht="23.15" customHeight="1" x14ac:dyDescent="0.35">
      <c r="B236" s="19"/>
      <c r="C236" s="19" t="s">
        <v>821</v>
      </c>
      <c r="D236" s="23" t="s">
        <v>12</v>
      </c>
      <c r="E236" s="19"/>
      <c r="F236" s="19"/>
      <c r="G236" s="19"/>
      <c r="H236" s="19"/>
      <c r="I236" s="19"/>
    </row>
    <row r="237" spans="2:9" ht="23.15" customHeight="1" x14ac:dyDescent="0.35">
      <c r="B237" s="19"/>
      <c r="C237" s="19" t="s">
        <v>125</v>
      </c>
      <c r="D237" s="23" t="s">
        <v>726</v>
      </c>
      <c r="E237" s="19"/>
      <c r="F237" s="19"/>
      <c r="G237" s="19"/>
      <c r="H237" s="19"/>
      <c r="I237" s="19"/>
    </row>
    <row r="238" spans="2:9" ht="23.15" customHeight="1" x14ac:dyDescent="0.35">
      <c r="B238" s="19"/>
      <c r="C238" s="19" t="s">
        <v>990</v>
      </c>
      <c r="D238" s="23" t="s">
        <v>639</v>
      </c>
      <c r="E238" s="19"/>
      <c r="F238" s="19"/>
      <c r="G238" s="19"/>
      <c r="H238" s="19"/>
      <c r="I238" s="19"/>
    </row>
    <row r="239" spans="2:9" ht="23.15" customHeight="1" x14ac:dyDescent="0.35">
      <c r="B239" s="19"/>
      <c r="C239" s="19" t="s">
        <v>1034</v>
      </c>
      <c r="D239" s="23" t="s">
        <v>389</v>
      </c>
      <c r="E239" s="19"/>
      <c r="F239" s="19"/>
      <c r="G239" s="19"/>
      <c r="H239" s="19"/>
      <c r="I239" s="19"/>
    </row>
    <row r="240" spans="2:9" ht="23.15" customHeight="1" x14ac:dyDescent="0.35">
      <c r="B240" s="19"/>
      <c r="C240" s="19" t="s">
        <v>584</v>
      </c>
      <c r="D240" s="23" t="s">
        <v>247</v>
      </c>
      <c r="E240" s="19"/>
      <c r="F240" s="19"/>
      <c r="G240" s="19"/>
      <c r="H240" s="19"/>
      <c r="I240" s="19"/>
    </row>
    <row r="241" spans="2:9" ht="23.15" customHeight="1" x14ac:dyDescent="0.35">
      <c r="B241" s="19"/>
      <c r="C241" s="19" t="s">
        <v>176</v>
      </c>
      <c r="D241" s="23" t="s">
        <v>596</v>
      </c>
      <c r="E241" s="19"/>
      <c r="F241" s="19"/>
      <c r="G241" s="19"/>
      <c r="H241" s="19"/>
      <c r="I241" s="19"/>
    </row>
    <row r="242" spans="2:9" ht="23.15" customHeight="1" x14ac:dyDescent="0.35">
      <c r="B242" s="19"/>
      <c r="C242" s="19" t="s">
        <v>200</v>
      </c>
      <c r="D242" s="23" t="s">
        <v>1095</v>
      </c>
      <c r="E242" s="19"/>
      <c r="F242" s="19"/>
      <c r="G242" s="19"/>
      <c r="H242" s="19"/>
      <c r="I242" s="19"/>
    </row>
    <row r="243" spans="2:9" ht="23.15" customHeight="1" x14ac:dyDescent="0.35">
      <c r="B243" s="19"/>
      <c r="C243" s="19" t="s">
        <v>1209</v>
      </c>
      <c r="D243" s="23" t="s">
        <v>724</v>
      </c>
      <c r="E243" s="19"/>
      <c r="F243" s="19"/>
      <c r="G243" s="19"/>
      <c r="H243" s="19"/>
      <c r="I243" s="19"/>
    </row>
    <row r="244" spans="2:9" ht="23.15" customHeight="1" x14ac:dyDescent="0.35">
      <c r="B244" s="19"/>
      <c r="C244" s="19" t="s">
        <v>563</v>
      </c>
      <c r="D244" s="23" t="s">
        <v>1101</v>
      </c>
      <c r="E244" s="19"/>
      <c r="F244" s="19"/>
      <c r="G244" s="19"/>
      <c r="H244" s="19"/>
      <c r="I244" s="19"/>
    </row>
    <row r="245" spans="2:9" ht="23.15" customHeight="1" x14ac:dyDescent="0.35">
      <c r="B245" s="19"/>
      <c r="C245" s="19" t="s">
        <v>889</v>
      </c>
      <c r="D245" s="23" t="s">
        <v>224</v>
      </c>
      <c r="E245" s="19"/>
      <c r="F245" s="19"/>
      <c r="G245" s="19"/>
      <c r="H245" s="19"/>
      <c r="I245" s="19"/>
    </row>
    <row r="246" spans="2:9" ht="23.15" customHeight="1" x14ac:dyDescent="0.35">
      <c r="B246" s="19"/>
      <c r="C246" s="19" t="s">
        <v>1162</v>
      </c>
      <c r="D246" s="23" t="s">
        <v>829</v>
      </c>
      <c r="E246" s="19"/>
      <c r="F246" s="19"/>
      <c r="G246" s="19"/>
      <c r="H246" s="19"/>
      <c r="I246" s="19"/>
    </row>
    <row r="247" spans="2:9" ht="23.15" customHeight="1" x14ac:dyDescent="0.35">
      <c r="B247" s="19"/>
      <c r="C247" s="19" t="s">
        <v>1323</v>
      </c>
      <c r="D247" s="23" t="s">
        <v>19</v>
      </c>
      <c r="E247" s="19"/>
      <c r="F247" s="19"/>
      <c r="G247" s="19"/>
      <c r="H247" s="19"/>
      <c r="I247" s="19"/>
    </row>
    <row r="248" spans="2:9" ht="23.15" customHeight="1" x14ac:dyDescent="0.35">
      <c r="B248" s="19"/>
      <c r="C248" s="19" t="s">
        <v>248</v>
      </c>
      <c r="D248" s="23" t="s">
        <v>845</v>
      </c>
      <c r="E248" s="19"/>
      <c r="F248" s="19"/>
      <c r="G248" s="19"/>
      <c r="H248" s="19"/>
      <c r="I248" s="19"/>
    </row>
    <row r="249" spans="2:9" ht="23.15" customHeight="1" x14ac:dyDescent="0.35">
      <c r="B249" s="19"/>
      <c r="C249" s="19" t="s">
        <v>1174</v>
      </c>
      <c r="D249" s="23" t="s">
        <v>535</v>
      </c>
      <c r="E249" s="19"/>
      <c r="F249" s="19"/>
      <c r="G249" s="19"/>
      <c r="H249" s="19"/>
      <c r="I249" s="19"/>
    </row>
    <row r="250" spans="2:9" ht="23.15" customHeight="1" x14ac:dyDescent="0.35">
      <c r="B250" s="19"/>
      <c r="C250" s="19" t="s">
        <v>513</v>
      </c>
      <c r="D250" s="23" t="s">
        <v>102</v>
      </c>
      <c r="E250" s="19"/>
      <c r="F250" s="19"/>
      <c r="G250" s="19"/>
      <c r="H250" s="19"/>
      <c r="I250" s="19"/>
    </row>
    <row r="251" spans="2:9" ht="23.15" customHeight="1" x14ac:dyDescent="0.35">
      <c r="B251" s="19"/>
      <c r="C251" s="19" t="s">
        <v>1240</v>
      </c>
      <c r="D251" s="23" t="s">
        <v>1161</v>
      </c>
      <c r="E251" s="19"/>
      <c r="F251" s="19"/>
      <c r="G251" s="19"/>
      <c r="H251" s="19"/>
      <c r="I251" s="19"/>
    </row>
    <row r="252" spans="2:9" ht="23.15" customHeight="1" x14ac:dyDescent="0.35">
      <c r="B252" s="19"/>
      <c r="C252" s="19" t="s">
        <v>567</v>
      </c>
      <c r="D252" s="23" t="s">
        <v>1041</v>
      </c>
      <c r="E252" s="19"/>
      <c r="F252" s="19"/>
      <c r="G252" s="19"/>
      <c r="H252" s="19"/>
      <c r="I252" s="19"/>
    </row>
    <row r="253" spans="2:9" ht="23.15" customHeight="1" x14ac:dyDescent="0.35">
      <c r="B253" s="19"/>
      <c r="C253" s="19" t="s">
        <v>1139</v>
      </c>
      <c r="D253" s="23" t="s">
        <v>136</v>
      </c>
      <c r="E253" s="19"/>
      <c r="F253" s="19"/>
      <c r="G253" s="19"/>
      <c r="H253" s="19"/>
      <c r="I253" s="19"/>
    </row>
    <row r="254" spans="2:9" ht="23.15" customHeight="1" x14ac:dyDescent="0.35">
      <c r="B254" s="19"/>
      <c r="C254" s="19" t="s">
        <v>558</v>
      </c>
      <c r="D254" s="23" t="s">
        <v>1242</v>
      </c>
      <c r="E254" s="19"/>
      <c r="F254" s="19"/>
      <c r="G254" s="19"/>
      <c r="H254" s="19"/>
      <c r="I254" s="19"/>
    </row>
    <row r="255" spans="2:9" ht="23.15" customHeight="1" x14ac:dyDescent="0.35">
      <c r="B255" s="19"/>
      <c r="C255" s="19" t="s">
        <v>934</v>
      </c>
      <c r="D255" s="23" t="s">
        <v>488</v>
      </c>
      <c r="E255" s="19"/>
      <c r="F255" s="19"/>
      <c r="G255" s="19"/>
      <c r="H255" s="19"/>
      <c r="I255" s="19"/>
    </row>
    <row r="256" spans="2:9" ht="23.15" customHeight="1" x14ac:dyDescent="0.35">
      <c r="B256" s="19"/>
      <c r="C256" s="19" t="s">
        <v>347</v>
      </c>
      <c r="D256" s="23" t="s">
        <v>898</v>
      </c>
      <c r="E256" s="19"/>
      <c r="F256" s="19"/>
      <c r="G256" s="19"/>
      <c r="H256" s="19"/>
      <c r="I256" s="19"/>
    </row>
    <row r="257" spans="2:9" ht="23.15" customHeight="1" x14ac:dyDescent="0.35">
      <c r="B257" s="19"/>
      <c r="C257" s="19" t="s">
        <v>1160</v>
      </c>
      <c r="D257" s="23" t="s">
        <v>577</v>
      </c>
      <c r="E257" s="19"/>
      <c r="F257" s="19"/>
      <c r="G257" s="19"/>
      <c r="H257" s="19"/>
      <c r="I257" s="19"/>
    </row>
    <row r="258" spans="2:9" ht="23.15" customHeight="1" x14ac:dyDescent="0.35">
      <c r="B258" s="19"/>
      <c r="C258" s="19" t="s">
        <v>778</v>
      </c>
      <c r="D258" s="23" t="s">
        <v>336</v>
      </c>
      <c r="E258" s="19"/>
      <c r="F258" s="19"/>
      <c r="G258" s="19"/>
      <c r="H258" s="19"/>
      <c r="I258" s="19"/>
    </row>
    <row r="259" spans="2:9" ht="23.15" customHeight="1" x14ac:dyDescent="0.35">
      <c r="B259" s="19"/>
      <c r="C259" s="19" t="s">
        <v>659</v>
      </c>
      <c r="D259" s="23" t="s">
        <v>621</v>
      </c>
      <c r="E259" s="19"/>
      <c r="F259" s="19"/>
      <c r="G259" s="19"/>
      <c r="H259" s="19"/>
      <c r="I259" s="19"/>
    </row>
    <row r="260" spans="2:9" ht="23.15" customHeight="1" x14ac:dyDescent="0.35">
      <c r="B260" s="19"/>
      <c r="C260" s="19" t="s">
        <v>679</v>
      </c>
      <c r="D260" s="23" t="s">
        <v>681</v>
      </c>
      <c r="E260" s="19"/>
      <c r="F260" s="19"/>
      <c r="G260" s="19"/>
      <c r="H260" s="19"/>
      <c r="I260" s="19"/>
    </row>
    <row r="261" spans="2:9" ht="23.15" customHeight="1" x14ac:dyDescent="0.35">
      <c r="B261" s="19"/>
      <c r="C261" s="19" t="s">
        <v>1064</v>
      </c>
      <c r="D261" s="23" t="s">
        <v>1217</v>
      </c>
      <c r="E261" s="19"/>
      <c r="F261" s="19"/>
      <c r="G261" s="19"/>
      <c r="H261" s="19"/>
      <c r="I261" s="19"/>
    </row>
    <row r="262" spans="2:9" ht="23.15" customHeight="1" x14ac:dyDescent="0.35">
      <c r="B262" s="19"/>
      <c r="C262" s="19" t="s">
        <v>442</v>
      </c>
      <c r="D262" s="23" t="s">
        <v>1352</v>
      </c>
      <c r="E262" s="19"/>
      <c r="F262" s="19"/>
      <c r="G262" s="19"/>
      <c r="H262" s="19"/>
      <c r="I262" s="19"/>
    </row>
    <row r="263" spans="2:9" ht="23.15" customHeight="1" x14ac:dyDescent="0.35">
      <c r="B263" s="19"/>
      <c r="C263" s="19" t="s">
        <v>1030</v>
      </c>
      <c r="D263" s="23" t="s">
        <v>1168</v>
      </c>
      <c r="E263" s="19"/>
      <c r="F263" s="19"/>
      <c r="G263" s="19"/>
      <c r="H263" s="19"/>
      <c r="I263" s="19"/>
    </row>
    <row r="264" spans="2:9" ht="23.15" customHeight="1" x14ac:dyDescent="0.35">
      <c r="B264" s="19"/>
      <c r="C264" s="19" t="s">
        <v>300</v>
      </c>
      <c r="D264" s="23" t="s">
        <v>1176</v>
      </c>
      <c r="E264" s="19"/>
      <c r="F264" s="19"/>
      <c r="G264" s="19"/>
      <c r="H264" s="19"/>
      <c r="I264" s="19"/>
    </row>
    <row r="265" spans="2:9" ht="23.15" customHeight="1" x14ac:dyDescent="0.35">
      <c r="B265" s="19"/>
      <c r="C265" s="19" t="s">
        <v>664</v>
      </c>
      <c r="D265" s="23" t="s">
        <v>371</v>
      </c>
      <c r="E265" s="19"/>
      <c r="F265" s="19"/>
      <c r="G265" s="19"/>
      <c r="H265" s="19"/>
      <c r="I265" s="19"/>
    </row>
    <row r="266" spans="2:9" ht="23.15" customHeight="1" x14ac:dyDescent="0.35">
      <c r="B266" s="19"/>
      <c r="C266" s="19" t="s">
        <v>1052</v>
      </c>
      <c r="D266" s="23" t="s">
        <v>269</v>
      </c>
      <c r="E266" s="19"/>
      <c r="F266" s="19"/>
      <c r="G266" s="19"/>
      <c r="H266" s="19"/>
      <c r="I266" s="19"/>
    </row>
    <row r="267" spans="2:9" ht="23.15" customHeight="1" x14ac:dyDescent="0.35">
      <c r="B267" s="19"/>
      <c r="C267" s="19" t="s">
        <v>47</v>
      </c>
      <c r="D267" s="23" t="s">
        <v>879</v>
      </c>
      <c r="E267" s="19"/>
      <c r="F267" s="19"/>
      <c r="G267" s="19"/>
      <c r="H267" s="19"/>
      <c r="I267" s="19"/>
    </row>
    <row r="268" spans="2:9" ht="23.15" customHeight="1" x14ac:dyDescent="0.35">
      <c r="B268" s="19"/>
      <c r="C268" s="19" t="s">
        <v>589</v>
      </c>
      <c r="D268" s="23" t="s">
        <v>1175</v>
      </c>
      <c r="E268" s="19"/>
      <c r="F268" s="19"/>
      <c r="G268" s="19"/>
      <c r="H268" s="19"/>
      <c r="I268" s="19"/>
    </row>
    <row r="269" spans="2:9" ht="23.15" customHeight="1" x14ac:dyDescent="0.35">
      <c r="B269" s="19"/>
      <c r="C269" s="19" t="s">
        <v>1134</v>
      </c>
      <c r="D269" s="23" t="s">
        <v>877</v>
      </c>
      <c r="E269" s="19"/>
      <c r="F269" s="19"/>
      <c r="G269" s="19"/>
      <c r="H269" s="19"/>
      <c r="I269" s="19"/>
    </row>
    <row r="270" spans="2:9" ht="23.15" customHeight="1" x14ac:dyDescent="0.35">
      <c r="B270" s="19"/>
      <c r="C270" s="19" t="s">
        <v>537</v>
      </c>
      <c r="D270" s="23" t="s">
        <v>1061</v>
      </c>
      <c r="E270" s="19"/>
      <c r="F270" s="19"/>
      <c r="G270" s="19"/>
      <c r="H270" s="19"/>
      <c r="I270" s="19"/>
    </row>
    <row r="271" spans="2:9" ht="23.15" customHeight="1" x14ac:dyDescent="0.35">
      <c r="B271" s="19"/>
      <c r="C271" s="19" t="s">
        <v>470</v>
      </c>
      <c r="D271" s="23" t="s">
        <v>742</v>
      </c>
      <c r="E271" s="19"/>
      <c r="F271" s="19"/>
      <c r="G271" s="19"/>
      <c r="H271" s="19"/>
      <c r="I271" s="19"/>
    </row>
    <row r="272" spans="2:9" ht="23.15" customHeight="1" x14ac:dyDescent="0.35">
      <c r="B272" s="19"/>
      <c r="C272" s="19" t="s">
        <v>787</v>
      </c>
      <c r="D272" s="23" t="s">
        <v>932</v>
      </c>
      <c r="E272" s="19"/>
      <c r="F272" s="19"/>
      <c r="G272" s="19"/>
      <c r="H272" s="19"/>
      <c r="I272" s="19"/>
    </row>
    <row r="273" spans="2:9" ht="23.15" customHeight="1" x14ac:dyDescent="0.35">
      <c r="B273" s="19"/>
      <c r="C273" s="19" t="s">
        <v>1246</v>
      </c>
      <c r="D273" s="23" t="s">
        <v>988</v>
      </c>
      <c r="E273" s="19"/>
      <c r="F273" s="19"/>
      <c r="G273" s="19"/>
      <c r="H273" s="19"/>
      <c r="I273" s="19"/>
    </row>
    <row r="274" spans="2:9" ht="23.15" customHeight="1" x14ac:dyDescent="0.35">
      <c r="B274" s="19"/>
      <c r="C274" s="19" t="s">
        <v>302</v>
      </c>
      <c r="D274" s="23" t="s">
        <v>892</v>
      </c>
      <c r="E274" s="19"/>
      <c r="F274" s="19"/>
      <c r="G274" s="19"/>
      <c r="H274" s="19"/>
      <c r="I274" s="19"/>
    </row>
    <row r="275" spans="2:9" ht="23.15" customHeight="1" x14ac:dyDescent="0.35">
      <c r="B275" s="19"/>
      <c r="C275" s="19" t="s">
        <v>1131</v>
      </c>
      <c r="D275" s="23" t="s">
        <v>669</v>
      </c>
      <c r="E275" s="19"/>
      <c r="F275" s="19"/>
      <c r="G275" s="19"/>
      <c r="H275" s="19"/>
      <c r="I275" s="19"/>
    </row>
    <row r="276" spans="2:9" ht="23.15" customHeight="1" x14ac:dyDescent="0.35">
      <c r="B276" s="19"/>
      <c r="C276" s="19" t="s">
        <v>686</v>
      </c>
      <c r="D276" s="23" t="s">
        <v>399</v>
      </c>
      <c r="E276" s="19"/>
      <c r="F276" s="19"/>
      <c r="G276" s="19"/>
      <c r="H276" s="19"/>
      <c r="I276" s="19"/>
    </row>
    <row r="277" spans="2:9" ht="23.15" customHeight="1" x14ac:dyDescent="0.35">
      <c r="B277" s="19"/>
      <c r="C277" s="19" t="s">
        <v>418</v>
      </c>
      <c r="D277" s="23" t="s">
        <v>931</v>
      </c>
      <c r="E277" s="19"/>
      <c r="F277" s="19"/>
      <c r="G277" s="19"/>
      <c r="H277" s="19"/>
      <c r="I277" s="19"/>
    </row>
    <row r="278" spans="2:9" ht="23.15" customHeight="1" x14ac:dyDescent="0.35">
      <c r="B278" s="19"/>
      <c r="C278" s="19" t="s">
        <v>1062</v>
      </c>
      <c r="D278" s="23" t="s">
        <v>315</v>
      </c>
      <c r="E278" s="19"/>
      <c r="F278" s="19"/>
      <c r="G278" s="19"/>
      <c r="H278" s="19"/>
      <c r="I278" s="19"/>
    </row>
    <row r="279" spans="2:9" ht="23.15" customHeight="1" x14ac:dyDescent="0.35">
      <c r="B279" s="19"/>
      <c r="C279" s="19" t="s">
        <v>871</v>
      </c>
      <c r="D279" s="23" t="s">
        <v>138</v>
      </c>
      <c r="E279" s="19"/>
      <c r="F279" s="19"/>
      <c r="G279" s="19"/>
      <c r="H279" s="19"/>
      <c r="I279" s="19"/>
    </row>
    <row r="280" spans="2:9" ht="23.15" customHeight="1" x14ac:dyDescent="0.35">
      <c r="B280" s="19"/>
      <c r="C280" s="19" t="s">
        <v>695</v>
      </c>
      <c r="D280" s="23" t="s">
        <v>398</v>
      </c>
      <c r="E280" s="19"/>
      <c r="F280" s="19"/>
      <c r="G280" s="19"/>
      <c r="H280" s="19"/>
      <c r="I280" s="19"/>
    </row>
    <row r="281" spans="2:9" ht="23.15" customHeight="1" x14ac:dyDescent="0.35">
      <c r="B281" s="19"/>
      <c r="C281" s="19" t="s">
        <v>1272</v>
      </c>
      <c r="D281" s="23" t="s">
        <v>876</v>
      </c>
      <c r="E281" s="19"/>
      <c r="F281" s="19"/>
      <c r="G281" s="19"/>
      <c r="H281" s="19"/>
      <c r="I281" s="19"/>
    </row>
    <row r="282" spans="2:9" ht="23.15" customHeight="1" x14ac:dyDescent="0.35">
      <c r="B282" s="19"/>
      <c r="C282" s="19" t="s">
        <v>797</v>
      </c>
      <c r="D282" s="23" t="s">
        <v>180</v>
      </c>
      <c r="E282" s="19"/>
      <c r="F282" s="19"/>
      <c r="G282" s="19"/>
      <c r="H282" s="19"/>
      <c r="I282" s="19"/>
    </row>
    <row r="283" spans="2:9" ht="23.15" customHeight="1" x14ac:dyDescent="0.35">
      <c r="B283" s="19"/>
      <c r="C283" s="19" t="s">
        <v>544</v>
      </c>
      <c r="D283" s="23" t="s">
        <v>749</v>
      </c>
      <c r="E283" s="19"/>
      <c r="F283" s="19"/>
      <c r="G283" s="19"/>
      <c r="H283" s="19"/>
      <c r="I283" s="19"/>
    </row>
    <row r="284" spans="2:9" ht="23.15" customHeight="1" x14ac:dyDescent="0.35">
      <c r="B284" s="19"/>
      <c r="C284" s="19" t="s">
        <v>423</v>
      </c>
      <c r="D284" s="23" t="s">
        <v>890</v>
      </c>
      <c r="E284" s="19"/>
      <c r="F284" s="19"/>
      <c r="G284" s="19"/>
      <c r="H284" s="19"/>
      <c r="I284" s="19"/>
    </row>
    <row r="285" spans="2:9" ht="23.15" customHeight="1" x14ac:dyDescent="0.35">
      <c r="B285" s="19"/>
      <c r="C285" s="19" t="s">
        <v>1094</v>
      </c>
      <c r="D285" s="23" t="s">
        <v>1004</v>
      </c>
      <c r="E285" s="19"/>
      <c r="F285" s="19"/>
      <c r="G285" s="19"/>
      <c r="H285" s="19"/>
      <c r="I285" s="19"/>
    </row>
    <row r="286" spans="2:9" ht="23.15" customHeight="1" x14ac:dyDescent="0.35">
      <c r="B286" s="19"/>
      <c r="C286" s="19" t="s">
        <v>635</v>
      </c>
      <c r="D286" s="23" t="s">
        <v>1050</v>
      </c>
      <c r="E286" s="19"/>
      <c r="F286" s="19"/>
      <c r="G286" s="19"/>
      <c r="H286" s="19"/>
      <c r="I286" s="19"/>
    </row>
    <row r="287" spans="2:9" ht="23.15" customHeight="1" x14ac:dyDescent="0.35">
      <c r="B287" s="19"/>
      <c r="C287" s="19" t="s">
        <v>840</v>
      </c>
      <c r="D287" s="23" t="s">
        <v>462</v>
      </c>
      <c r="E287" s="19"/>
      <c r="F287" s="19"/>
      <c r="G287" s="19"/>
      <c r="H287" s="19"/>
      <c r="I287" s="19"/>
    </row>
    <row r="288" spans="2:9" ht="23.15" customHeight="1" x14ac:dyDescent="0.35">
      <c r="B288" s="19"/>
      <c r="C288" s="19" t="s">
        <v>861</v>
      </c>
      <c r="D288" s="23" t="s">
        <v>744</v>
      </c>
      <c r="E288" s="19"/>
      <c r="F288" s="19"/>
      <c r="G288" s="19"/>
      <c r="H288" s="19"/>
      <c r="I288" s="19"/>
    </row>
    <row r="289" spans="2:9" ht="23.15" customHeight="1" x14ac:dyDescent="0.35">
      <c r="B289" s="19"/>
      <c r="C289" s="19" t="s">
        <v>1076</v>
      </c>
      <c r="D289" s="23" t="s">
        <v>1119</v>
      </c>
      <c r="E289" s="19"/>
      <c r="F289" s="19"/>
      <c r="G289" s="19"/>
      <c r="H289" s="19"/>
      <c r="I289" s="19"/>
    </row>
    <row r="290" spans="2:9" ht="23.15" customHeight="1" x14ac:dyDescent="0.35">
      <c r="B290" s="19"/>
      <c r="C290" s="19" t="s">
        <v>1224</v>
      </c>
      <c r="D290" s="23" t="s">
        <v>1035</v>
      </c>
      <c r="E290" s="19"/>
      <c r="F290" s="19"/>
      <c r="G290" s="19"/>
      <c r="H290" s="19"/>
      <c r="I290" s="19"/>
    </row>
    <row r="291" spans="2:9" ht="23.15" customHeight="1" x14ac:dyDescent="0.35">
      <c r="B291" s="19"/>
      <c r="C291" s="19" t="s">
        <v>1292</v>
      </c>
      <c r="D291" s="23" t="s">
        <v>1207</v>
      </c>
      <c r="E291" s="19"/>
      <c r="F291" s="19"/>
      <c r="G291" s="19"/>
      <c r="H291" s="19"/>
      <c r="I291" s="19"/>
    </row>
    <row r="292" spans="2:9" ht="23.15" customHeight="1" x14ac:dyDescent="0.35">
      <c r="B292" s="19"/>
      <c r="C292" s="19" t="s">
        <v>555</v>
      </c>
      <c r="D292" s="23" t="s">
        <v>443</v>
      </c>
      <c r="E292" s="19"/>
      <c r="F292" s="19"/>
      <c r="G292" s="19"/>
      <c r="H292" s="19"/>
      <c r="I292" s="19"/>
    </row>
    <row r="293" spans="2:9" ht="23.15" customHeight="1" x14ac:dyDescent="0.35">
      <c r="B293" s="19"/>
      <c r="C293" s="19" t="s">
        <v>376</v>
      </c>
      <c r="D293" s="23" t="s">
        <v>189</v>
      </c>
      <c r="E293" s="19"/>
      <c r="F293" s="19"/>
      <c r="G293" s="19"/>
      <c r="H293" s="19"/>
      <c r="I293" s="19"/>
    </row>
    <row r="294" spans="2:9" ht="23.15" customHeight="1" x14ac:dyDescent="0.35">
      <c r="B294" s="19"/>
      <c r="C294" s="19" t="s">
        <v>352</v>
      </c>
      <c r="D294" s="23" t="s">
        <v>338</v>
      </c>
      <c r="E294" s="19"/>
      <c r="F294" s="19"/>
      <c r="G294" s="19"/>
      <c r="H294" s="19"/>
      <c r="I294" s="19"/>
    </row>
    <row r="295" spans="2:9" ht="23.15" customHeight="1" x14ac:dyDescent="0.35">
      <c r="B295" s="19"/>
      <c r="C295" s="19" t="s">
        <v>190</v>
      </c>
      <c r="D295" s="23" t="s">
        <v>1197</v>
      </c>
      <c r="E295" s="19"/>
      <c r="F295" s="19"/>
      <c r="G295" s="19"/>
      <c r="H295" s="19"/>
      <c r="I295" s="19"/>
    </row>
    <row r="296" spans="2:9" ht="23.15" customHeight="1" x14ac:dyDescent="0.35">
      <c r="B296" s="19"/>
      <c r="C296" s="19" t="s">
        <v>409</v>
      </c>
      <c r="D296" s="23" t="s">
        <v>850</v>
      </c>
      <c r="E296" s="19"/>
      <c r="F296" s="19"/>
      <c r="G296" s="19"/>
      <c r="H296" s="19"/>
      <c r="I296" s="19"/>
    </row>
    <row r="297" spans="2:9" ht="23.15" customHeight="1" x14ac:dyDescent="0.35">
      <c r="B297" s="19"/>
      <c r="C297" s="19" t="s">
        <v>50</v>
      </c>
      <c r="D297" s="23" t="s">
        <v>860</v>
      </c>
      <c r="E297" s="19"/>
      <c r="F297" s="19"/>
      <c r="G297" s="19"/>
      <c r="H297" s="19"/>
      <c r="I297" s="19"/>
    </row>
    <row r="298" spans="2:9" ht="23.15" customHeight="1" x14ac:dyDescent="0.35">
      <c r="B298" s="19"/>
      <c r="C298" s="19" t="s">
        <v>152</v>
      </c>
      <c r="D298" s="23" t="s">
        <v>947</v>
      </c>
      <c r="E298" s="19"/>
      <c r="F298" s="19"/>
      <c r="G298" s="19"/>
      <c r="H298" s="19"/>
      <c r="I298" s="19"/>
    </row>
    <row r="299" spans="2:9" ht="23.15" customHeight="1" x14ac:dyDescent="0.35">
      <c r="B299" s="19"/>
      <c r="C299" s="19" t="s">
        <v>883</v>
      </c>
      <c r="D299" s="23" t="s">
        <v>1382</v>
      </c>
      <c r="E299" s="19"/>
      <c r="F299" s="19"/>
      <c r="G299" s="19"/>
      <c r="H299" s="19"/>
      <c r="I299" s="19"/>
    </row>
    <row r="300" spans="2:9" ht="23.15" customHeight="1" x14ac:dyDescent="0.35">
      <c r="B300" s="19"/>
      <c r="C300" s="19" t="s">
        <v>489</v>
      </c>
      <c r="D300" s="23" t="s">
        <v>1088</v>
      </c>
      <c r="E300" s="19"/>
      <c r="F300" s="19"/>
      <c r="G300" s="19"/>
      <c r="H300" s="19"/>
      <c r="I300" s="19"/>
    </row>
    <row r="301" spans="2:9" ht="23.15" customHeight="1" x14ac:dyDescent="0.35">
      <c r="B301" s="19"/>
      <c r="C301" s="19" t="s">
        <v>750</v>
      </c>
      <c r="D301" s="23" t="s">
        <v>880</v>
      </c>
      <c r="E301" s="19"/>
      <c r="F301" s="19"/>
      <c r="G301" s="19"/>
      <c r="H301" s="19"/>
      <c r="I301" s="19"/>
    </row>
    <row r="302" spans="2:9" ht="23.15" customHeight="1" x14ac:dyDescent="0.35">
      <c r="B302" s="19"/>
      <c r="C302" s="19" t="s">
        <v>961</v>
      </c>
      <c r="D302" s="23" t="s">
        <v>1169</v>
      </c>
      <c r="E302" s="19"/>
      <c r="F302" s="19"/>
      <c r="G302" s="19"/>
      <c r="H302" s="19"/>
      <c r="I302" s="19"/>
    </row>
    <row r="303" spans="2:9" ht="23.15" customHeight="1" x14ac:dyDescent="0.35">
      <c r="B303" s="19"/>
      <c r="C303" s="19" t="s">
        <v>734</v>
      </c>
      <c r="D303" s="23" t="s">
        <v>1305</v>
      </c>
      <c r="E303" s="19"/>
      <c r="F303" s="19"/>
      <c r="G303" s="19"/>
      <c r="H303" s="19"/>
      <c r="I303" s="19"/>
    </row>
    <row r="304" spans="2:9" ht="23.15" customHeight="1" x14ac:dyDescent="0.35">
      <c r="B304" s="19"/>
      <c r="C304" s="19" t="s">
        <v>88</v>
      </c>
      <c r="D304" s="23" t="s">
        <v>373</v>
      </c>
      <c r="E304" s="19"/>
      <c r="F304" s="19"/>
      <c r="G304" s="19"/>
      <c r="H304" s="19"/>
      <c r="I304" s="19"/>
    </row>
    <row r="305" spans="2:9" ht="23.15" customHeight="1" x14ac:dyDescent="0.35">
      <c r="B305" s="19"/>
      <c r="C305" s="19" t="s">
        <v>712</v>
      </c>
      <c r="D305" s="23" t="s">
        <v>1144</v>
      </c>
      <c r="E305" s="19"/>
      <c r="F305" s="19"/>
      <c r="G305" s="19"/>
      <c r="H305" s="19"/>
      <c r="I305" s="19"/>
    </row>
    <row r="306" spans="2:9" ht="23.15" customHeight="1" x14ac:dyDescent="0.35">
      <c r="B306" s="19"/>
      <c r="C306" s="19" t="s">
        <v>1202</v>
      </c>
      <c r="D306" s="23" t="s">
        <v>132</v>
      </c>
      <c r="E306" s="19"/>
      <c r="F306" s="19"/>
      <c r="G306" s="19"/>
      <c r="H306" s="19"/>
      <c r="I306" s="19"/>
    </row>
    <row r="307" spans="2:9" ht="23.15" customHeight="1" x14ac:dyDescent="0.35">
      <c r="B307" s="19"/>
      <c r="C307" s="19" t="s">
        <v>805</v>
      </c>
      <c r="D307" s="23" t="s">
        <v>980</v>
      </c>
      <c r="E307" s="19"/>
      <c r="F307" s="19"/>
      <c r="G307" s="19"/>
      <c r="H307" s="19"/>
      <c r="I307" s="19"/>
    </row>
    <row r="308" spans="2:9" ht="23.15" customHeight="1" x14ac:dyDescent="0.35">
      <c r="B308" s="19"/>
      <c r="C308" s="19" t="s">
        <v>1056</v>
      </c>
      <c r="D308" s="23" t="s">
        <v>539</v>
      </c>
      <c r="E308" s="19"/>
      <c r="F308" s="19"/>
      <c r="G308" s="19"/>
      <c r="H308" s="19"/>
      <c r="I308" s="19"/>
    </row>
    <row r="309" spans="2:9" ht="23.15" customHeight="1" x14ac:dyDescent="0.35">
      <c r="B309" s="19"/>
      <c r="C309" s="19" t="s">
        <v>368</v>
      </c>
      <c r="D309" s="23" t="s">
        <v>1355</v>
      </c>
      <c r="E309" s="19"/>
      <c r="F309" s="19"/>
      <c r="G309" s="19"/>
      <c r="H309" s="19"/>
      <c r="I309" s="19"/>
    </row>
    <row r="310" spans="2:9" ht="23.15" customHeight="1" x14ac:dyDescent="0.35">
      <c r="B310" s="19"/>
      <c r="C310" s="19" t="s">
        <v>140</v>
      </c>
      <c r="D310" s="23" t="s">
        <v>1339</v>
      </c>
      <c r="E310" s="19"/>
      <c r="F310" s="19"/>
      <c r="G310" s="19"/>
      <c r="H310" s="19"/>
      <c r="I310" s="19"/>
    </row>
    <row r="311" spans="2:9" ht="23.15" customHeight="1" x14ac:dyDescent="0.35">
      <c r="B311" s="19"/>
      <c r="C311" s="19" t="s">
        <v>80</v>
      </c>
      <c r="D311" s="23" t="s">
        <v>1033</v>
      </c>
      <c r="E311" s="19"/>
      <c r="F311" s="19"/>
      <c r="G311" s="19"/>
      <c r="H311" s="19"/>
      <c r="I311" s="19"/>
    </row>
    <row r="312" spans="2:9" ht="23.15" customHeight="1" x14ac:dyDescent="0.35">
      <c r="B312" s="19"/>
      <c r="C312" s="19" t="s">
        <v>668</v>
      </c>
      <c r="D312" s="23" t="s">
        <v>590</v>
      </c>
      <c r="E312" s="19"/>
      <c r="F312" s="19"/>
      <c r="G312" s="19"/>
      <c r="H312" s="19"/>
      <c r="I312" s="19"/>
    </row>
    <row r="313" spans="2:9" ht="23.15" customHeight="1" x14ac:dyDescent="0.35">
      <c r="B313" s="19"/>
      <c r="C313" s="19" t="s">
        <v>633</v>
      </c>
      <c r="D313" s="23" t="s">
        <v>153</v>
      </c>
      <c r="E313" s="19"/>
      <c r="F313" s="19"/>
      <c r="G313" s="19"/>
      <c r="H313" s="19"/>
      <c r="I313" s="19"/>
    </row>
    <row r="314" spans="2:9" ht="23.15" customHeight="1" x14ac:dyDescent="0.35">
      <c r="B314" s="19"/>
      <c r="C314" s="19" t="s">
        <v>966</v>
      </c>
      <c r="D314" s="23" t="s">
        <v>1251</v>
      </c>
      <c r="E314" s="19"/>
      <c r="F314" s="19"/>
      <c r="G314" s="19"/>
      <c r="H314" s="19"/>
      <c r="I314" s="19"/>
    </row>
    <row r="315" spans="2:9" ht="23.15" customHeight="1" x14ac:dyDescent="0.35">
      <c r="B315" s="19"/>
      <c r="C315" s="19" t="s">
        <v>144</v>
      </c>
      <c r="D315" s="23" t="s">
        <v>746</v>
      </c>
      <c r="E315" s="19"/>
      <c r="F315" s="19"/>
      <c r="G315" s="19"/>
      <c r="H315" s="19"/>
      <c r="I315" s="19"/>
    </row>
    <row r="316" spans="2:9" ht="23.15" customHeight="1" x14ac:dyDescent="0.35">
      <c r="B316" s="19"/>
      <c r="C316" s="19" t="s">
        <v>487</v>
      </c>
      <c r="D316" s="23" t="s">
        <v>439</v>
      </c>
      <c r="E316" s="19"/>
      <c r="F316" s="19"/>
      <c r="G316" s="19"/>
      <c r="H316" s="19"/>
      <c r="I316" s="19"/>
    </row>
    <row r="317" spans="2:9" ht="23.15" customHeight="1" x14ac:dyDescent="0.35">
      <c r="B317" s="19"/>
      <c r="C317" s="19" t="s">
        <v>1200</v>
      </c>
      <c r="D317" s="23" t="s">
        <v>264</v>
      </c>
      <c r="E317" s="19"/>
      <c r="F317" s="19"/>
      <c r="G317" s="19"/>
      <c r="H317" s="19"/>
      <c r="I317" s="19"/>
    </row>
    <row r="318" spans="2:9" ht="23.15" customHeight="1" x14ac:dyDescent="0.35">
      <c r="B318" s="19"/>
      <c r="C318" s="19" t="s">
        <v>582</v>
      </c>
      <c r="D318" s="23" t="s">
        <v>780</v>
      </c>
      <c r="E318" s="19"/>
      <c r="F318" s="19"/>
      <c r="G318" s="19"/>
      <c r="H318" s="19"/>
      <c r="I318" s="19"/>
    </row>
    <row r="319" spans="2:9" ht="23.15" customHeight="1" x14ac:dyDescent="0.35">
      <c r="B319" s="19"/>
      <c r="C319" s="19" t="s">
        <v>357</v>
      </c>
      <c r="D319" s="23" t="s">
        <v>1092</v>
      </c>
      <c r="E319" s="19"/>
      <c r="F319" s="19"/>
      <c r="G319" s="19"/>
      <c r="H319" s="19"/>
      <c r="I319" s="19"/>
    </row>
    <row r="320" spans="2:9" ht="23.15" customHeight="1" x14ac:dyDescent="0.35">
      <c r="B320" s="19"/>
      <c r="C320" s="19" t="s">
        <v>241</v>
      </c>
      <c r="D320" s="23" t="s">
        <v>278</v>
      </c>
      <c r="E320" s="19"/>
      <c r="F320" s="19"/>
      <c r="G320" s="19"/>
      <c r="H320" s="19"/>
      <c r="I320" s="19"/>
    </row>
    <row r="321" spans="2:9" ht="23.15" customHeight="1" x14ac:dyDescent="0.35">
      <c r="B321" s="19"/>
      <c r="C321" s="19" t="s">
        <v>122</v>
      </c>
      <c r="D321" s="23" t="s">
        <v>455</v>
      </c>
      <c r="E321" s="19"/>
      <c r="F321" s="19"/>
      <c r="G321" s="19"/>
      <c r="H321" s="19"/>
      <c r="I321" s="19"/>
    </row>
    <row r="322" spans="2:9" ht="23.15" customHeight="1" x14ac:dyDescent="0.35">
      <c r="B322" s="19"/>
      <c r="C322" s="19" t="s">
        <v>309</v>
      </c>
      <c r="D322" s="23" t="s">
        <v>827</v>
      </c>
      <c r="E322" s="19"/>
      <c r="F322" s="19"/>
      <c r="G322" s="19"/>
      <c r="H322" s="19"/>
      <c r="I322" s="19"/>
    </row>
    <row r="323" spans="2:9" ht="23.15" customHeight="1" x14ac:dyDescent="0.35">
      <c r="B323" s="19"/>
      <c r="C323" s="19" t="s">
        <v>1233</v>
      </c>
      <c r="D323" s="23" t="s">
        <v>353</v>
      </c>
      <c r="E323" s="19"/>
      <c r="F323" s="19"/>
      <c r="G323" s="19"/>
      <c r="H323" s="19"/>
      <c r="I323" s="19"/>
    </row>
    <row r="324" spans="2:9" ht="23.15" customHeight="1" x14ac:dyDescent="0.35">
      <c r="B324" s="19"/>
      <c r="C324" s="19" t="s">
        <v>538</v>
      </c>
      <c r="D324" s="23" t="s">
        <v>1304</v>
      </c>
      <c r="E324" s="19"/>
      <c r="F324" s="19"/>
      <c r="G324" s="19"/>
      <c r="H324" s="19"/>
      <c r="I324" s="19"/>
    </row>
    <row r="325" spans="2:9" ht="23.15" customHeight="1" x14ac:dyDescent="0.35">
      <c r="B325" s="19"/>
      <c r="C325" s="19" t="s">
        <v>402</v>
      </c>
      <c r="D325" s="23" t="s">
        <v>185</v>
      </c>
      <c r="E325" s="19"/>
      <c r="F325" s="19"/>
      <c r="G325" s="19"/>
      <c r="H325" s="19"/>
      <c r="I325" s="19"/>
    </row>
    <row r="326" spans="2:9" ht="23.15" customHeight="1" x14ac:dyDescent="0.35">
      <c r="B326" s="19"/>
      <c r="C326" s="19" t="s">
        <v>946</v>
      </c>
      <c r="D326" s="23" t="s">
        <v>950</v>
      </c>
      <c r="E326" s="19"/>
      <c r="F326" s="19"/>
      <c r="G326" s="19"/>
      <c r="H326" s="19"/>
      <c r="I326" s="19"/>
    </row>
    <row r="327" spans="2:9" ht="23.15" customHeight="1" x14ac:dyDescent="0.35">
      <c r="B327" s="19"/>
      <c r="C327" s="19" t="s">
        <v>1306</v>
      </c>
      <c r="D327" s="23" t="s">
        <v>700</v>
      </c>
      <c r="E327" s="19"/>
      <c r="F327" s="19"/>
      <c r="G327" s="19"/>
      <c r="H327" s="19"/>
      <c r="I327" s="19"/>
    </row>
    <row r="328" spans="2:9" ht="23.15" customHeight="1" x14ac:dyDescent="0.35">
      <c r="B328" s="19"/>
      <c r="C328" s="19" t="s">
        <v>108</v>
      </c>
      <c r="D328" s="23" t="s">
        <v>882</v>
      </c>
      <c r="E328" s="19"/>
      <c r="F328" s="19"/>
      <c r="G328" s="19"/>
      <c r="H328" s="19"/>
      <c r="I328" s="19"/>
    </row>
    <row r="329" spans="2:9" ht="23.15" customHeight="1" x14ac:dyDescent="0.35">
      <c r="B329" s="19"/>
      <c r="C329" s="19" t="s">
        <v>284</v>
      </c>
      <c r="D329" s="23" t="s">
        <v>586</v>
      </c>
      <c r="E329" s="19"/>
      <c r="F329" s="19"/>
      <c r="G329" s="19"/>
      <c r="H329" s="19"/>
      <c r="I329" s="19"/>
    </row>
    <row r="330" spans="2:9" ht="23.15" customHeight="1" x14ac:dyDescent="0.35">
      <c r="B330" s="19"/>
      <c r="C330" s="19" t="s">
        <v>613</v>
      </c>
      <c r="D330" s="23" t="s">
        <v>1276</v>
      </c>
      <c r="E330" s="19"/>
      <c r="F330" s="19"/>
      <c r="G330" s="19"/>
      <c r="H330" s="19"/>
      <c r="I330" s="19"/>
    </row>
    <row r="331" spans="2:9" ht="23.15" customHeight="1" x14ac:dyDescent="0.35">
      <c r="B331" s="19"/>
      <c r="C331" s="19" t="s">
        <v>1325</v>
      </c>
      <c r="D331" s="23" t="s">
        <v>166</v>
      </c>
      <c r="E331" s="19"/>
      <c r="F331" s="19"/>
      <c r="G331" s="19"/>
      <c r="H331" s="19"/>
      <c r="I331" s="19"/>
    </row>
    <row r="332" spans="2:9" ht="23.15" customHeight="1" x14ac:dyDescent="0.35">
      <c r="B332" s="19"/>
      <c r="C332" s="19" t="s">
        <v>762</v>
      </c>
      <c r="D332" s="23" t="s">
        <v>1013</v>
      </c>
      <c r="E332" s="19"/>
      <c r="F332" s="19"/>
      <c r="G332" s="19"/>
      <c r="H332" s="19"/>
      <c r="I332" s="19"/>
    </row>
    <row r="333" spans="2:9" ht="23.15" customHeight="1" x14ac:dyDescent="0.35">
      <c r="B333" s="19"/>
      <c r="C333" s="19" t="s">
        <v>574</v>
      </c>
      <c r="D333" s="23" t="s">
        <v>178</v>
      </c>
      <c r="E333" s="19"/>
      <c r="F333" s="19"/>
      <c r="G333" s="19"/>
      <c r="H333" s="19"/>
      <c r="I333" s="19"/>
    </row>
    <row r="334" spans="2:9" ht="23.15" customHeight="1" x14ac:dyDescent="0.35">
      <c r="B334" s="19"/>
      <c r="C334" s="19" t="s">
        <v>1248</v>
      </c>
      <c r="D334" s="23" t="s">
        <v>757</v>
      </c>
      <c r="E334" s="19"/>
      <c r="F334" s="19"/>
      <c r="G334" s="19"/>
      <c r="H334" s="19"/>
      <c r="I334" s="19"/>
    </row>
    <row r="335" spans="2:9" ht="23.15" customHeight="1" x14ac:dyDescent="0.35">
      <c r="B335" s="19"/>
      <c r="C335" s="19" t="s">
        <v>953</v>
      </c>
      <c r="D335" s="23" t="s">
        <v>120</v>
      </c>
      <c r="E335" s="19"/>
      <c r="F335" s="19"/>
      <c r="G335" s="19"/>
      <c r="H335" s="19"/>
      <c r="I335" s="19"/>
    </row>
    <row r="336" spans="2:9" ht="23.15" customHeight="1" x14ac:dyDescent="0.35">
      <c r="B336" s="19"/>
      <c r="C336" s="19" t="s">
        <v>146</v>
      </c>
      <c r="D336" s="23" t="s">
        <v>48</v>
      </c>
      <c r="E336" s="19"/>
      <c r="F336" s="19"/>
      <c r="G336" s="19"/>
      <c r="H336" s="19"/>
      <c r="I336" s="19"/>
    </row>
    <row r="337" spans="2:9" ht="23.15" customHeight="1" x14ac:dyDescent="0.35">
      <c r="B337" s="19"/>
      <c r="C337" s="19" t="s">
        <v>960</v>
      </c>
      <c r="D337" s="23" t="s">
        <v>661</v>
      </c>
      <c r="E337" s="19"/>
      <c r="F337" s="19"/>
      <c r="G337" s="19"/>
      <c r="H337" s="19"/>
      <c r="I337" s="19"/>
    </row>
    <row r="338" spans="2:9" ht="23.15" customHeight="1" x14ac:dyDescent="0.35">
      <c r="B338" s="19"/>
      <c r="C338" s="19" t="s">
        <v>1129</v>
      </c>
      <c r="D338" s="23" t="s">
        <v>585</v>
      </c>
      <c r="E338" s="19"/>
      <c r="F338" s="19"/>
      <c r="G338" s="19"/>
      <c r="H338" s="19"/>
      <c r="I338" s="19"/>
    </row>
    <row r="339" spans="2:9" ht="23.15" customHeight="1" x14ac:dyDescent="0.35">
      <c r="B339" s="19"/>
      <c r="C339" s="19" t="s">
        <v>722</v>
      </c>
      <c r="D339" s="23" t="s">
        <v>199</v>
      </c>
      <c r="E339" s="19"/>
      <c r="F339" s="19"/>
      <c r="G339" s="19"/>
      <c r="H339" s="19"/>
      <c r="I339" s="19"/>
    </row>
    <row r="340" spans="2:9" ht="23.15" customHeight="1" x14ac:dyDescent="0.35">
      <c r="B340" s="19"/>
      <c r="C340" s="19" t="s">
        <v>1015</v>
      </c>
      <c r="D340" s="23" t="s">
        <v>316</v>
      </c>
      <c r="E340" s="19"/>
      <c r="F340" s="19"/>
      <c r="G340" s="19"/>
      <c r="H340" s="19"/>
      <c r="I340" s="19"/>
    </row>
    <row r="341" spans="2:9" ht="23.15" customHeight="1" x14ac:dyDescent="0.35">
      <c r="B341" s="19"/>
      <c r="C341" s="19" t="s">
        <v>650</v>
      </c>
      <c r="D341" s="23" t="s">
        <v>848</v>
      </c>
      <c r="E341" s="19"/>
      <c r="F341" s="19"/>
      <c r="G341" s="19"/>
      <c r="H341" s="19"/>
      <c r="I341" s="19"/>
    </row>
    <row r="342" spans="2:9" ht="23.15" customHeight="1" x14ac:dyDescent="0.35">
      <c r="B342" s="19"/>
      <c r="C342" s="19" t="s">
        <v>565</v>
      </c>
      <c r="D342" s="23" t="s">
        <v>844</v>
      </c>
      <c r="E342" s="19"/>
      <c r="F342" s="19"/>
      <c r="G342" s="19"/>
      <c r="H342" s="19"/>
      <c r="I342" s="19"/>
    </row>
    <row r="343" spans="2:9" ht="23.15" customHeight="1" x14ac:dyDescent="0.35">
      <c r="B343" s="19"/>
      <c r="C343" s="19" t="s">
        <v>34</v>
      </c>
      <c r="D343" s="23" t="s">
        <v>549</v>
      </c>
      <c r="E343" s="19"/>
      <c r="F343" s="19"/>
      <c r="G343" s="19"/>
      <c r="H343" s="19"/>
      <c r="I343" s="19"/>
    </row>
    <row r="344" spans="2:9" ht="23.15" customHeight="1" x14ac:dyDescent="0.35">
      <c r="B344" s="19"/>
      <c r="C344" s="19" t="s">
        <v>182</v>
      </c>
      <c r="D344" s="23" t="s">
        <v>325</v>
      </c>
      <c r="E344" s="19"/>
      <c r="F344" s="19"/>
      <c r="G344" s="19"/>
      <c r="H344" s="19"/>
      <c r="I344" s="19"/>
    </row>
    <row r="345" spans="2:9" ht="23.15" customHeight="1" x14ac:dyDescent="0.35">
      <c r="B345" s="19"/>
      <c r="C345" s="19" t="s">
        <v>163</v>
      </c>
      <c r="D345" s="23" t="s">
        <v>983</v>
      </c>
      <c r="E345" s="19"/>
      <c r="F345" s="19"/>
      <c r="G345" s="19"/>
      <c r="H345" s="19"/>
      <c r="I345" s="19"/>
    </row>
    <row r="346" spans="2:9" ht="23.15" customHeight="1" x14ac:dyDescent="0.35">
      <c r="B346" s="19"/>
      <c r="C346" s="19" t="s">
        <v>699</v>
      </c>
      <c r="D346" s="23" t="s">
        <v>356</v>
      </c>
      <c r="E346" s="19"/>
      <c r="F346" s="19"/>
      <c r="G346" s="19"/>
      <c r="H346" s="19"/>
      <c r="I346" s="19"/>
    </row>
    <row r="347" spans="2:9" ht="23.15" customHeight="1" x14ac:dyDescent="0.35">
      <c r="B347" s="19"/>
      <c r="C347" s="19" t="s">
        <v>217</v>
      </c>
      <c r="D347" s="23" t="s">
        <v>532</v>
      </c>
      <c r="E347" s="19"/>
      <c r="F347" s="19"/>
      <c r="G347" s="19"/>
      <c r="H347" s="19"/>
      <c r="I347" s="19"/>
    </row>
    <row r="348" spans="2:9" ht="23.15" customHeight="1" x14ac:dyDescent="0.35">
      <c r="B348" s="19"/>
      <c r="C348" s="19" t="s">
        <v>999</v>
      </c>
      <c r="D348" s="23" t="s">
        <v>431</v>
      </c>
      <c r="E348" s="19"/>
      <c r="F348" s="19"/>
      <c r="G348" s="19"/>
      <c r="H348" s="19"/>
      <c r="I348" s="19"/>
    </row>
    <row r="349" spans="2:9" ht="23.15" customHeight="1" x14ac:dyDescent="0.35">
      <c r="B349" s="19"/>
      <c r="C349" s="19" t="s">
        <v>756</v>
      </c>
      <c r="D349" s="23" t="s">
        <v>452</v>
      </c>
      <c r="E349" s="19"/>
      <c r="F349" s="19"/>
      <c r="G349" s="19"/>
      <c r="H349" s="19"/>
      <c r="I349" s="19"/>
    </row>
    <row r="350" spans="2:9" ht="23.15" customHeight="1" x14ac:dyDescent="0.35">
      <c r="B350" s="19"/>
      <c r="C350" s="19" t="s">
        <v>11</v>
      </c>
      <c r="D350" s="23" t="s">
        <v>1082</v>
      </c>
      <c r="E350" s="19"/>
      <c r="F350" s="19"/>
      <c r="G350" s="19"/>
      <c r="H350" s="19"/>
      <c r="I350" s="19"/>
    </row>
    <row r="351" spans="2:9" ht="23.15" customHeight="1" x14ac:dyDescent="0.35">
      <c r="B351" s="19"/>
      <c r="C351" s="19" t="s">
        <v>231</v>
      </c>
      <c r="D351" s="23" t="s">
        <v>322</v>
      </c>
      <c r="E351" s="19"/>
      <c r="F351" s="19"/>
      <c r="G351" s="19"/>
      <c r="H351" s="19"/>
      <c r="I351" s="19"/>
    </row>
    <row r="352" spans="2:9" ht="23.15" customHeight="1" x14ac:dyDescent="0.35">
      <c r="B352" s="19"/>
      <c r="C352" s="19" t="s">
        <v>70</v>
      </c>
      <c r="D352" s="23" t="s">
        <v>1156</v>
      </c>
      <c r="E352" s="19"/>
      <c r="F352" s="19"/>
      <c r="G352" s="19"/>
      <c r="H352" s="19"/>
      <c r="I352" s="19"/>
    </row>
    <row r="353" spans="2:9" ht="23.15" customHeight="1" x14ac:dyDescent="0.35">
      <c r="B353" s="19"/>
      <c r="C353" s="19" t="s">
        <v>622</v>
      </c>
      <c r="D353" s="23" t="s">
        <v>394</v>
      </c>
      <c r="E353" s="19"/>
      <c r="F353" s="19"/>
      <c r="G353" s="19"/>
      <c r="H353" s="19"/>
      <c r="I353" s="19"/>
    </row>
    <row r="354" spans="2:9" ht="23.15" customHeight="1" x14ac:dyDescent="0.35">
      <c r="B354" s="19"/>
      <c r="C354" s="19" t="s">
        <v>984</v>
      </c>
      <c r="D354" s="23" t="s">
        <v>926</v>
      </c>
      <c r="E354" s="19"/>
      <c r="F354" s="19"/>
      <c r="G354" s="19"/>
      <c r="H354" s="19"/>
      <c r="I354" s="19"/>
    </row>
    <row r="355" spans="2:9" ht="23.15" customHeight="1" x14ac:dyDescent="0.35">
      <c r="B355" s="19"/>
      <c r="C355" s="19" t="s">
        <v>1341</v>
      </c>
      <c r="D355" s="23" t="s">
        <v>687</v>
      </c>
      <c r="E355" s="19"/>
      <c r="F355" s="19"/>
      <c r="G355" s="19"/>
      <c r="H355" s="19"/>
      <c r="I355" s="19"/>
    </row>
    <row r="356" spans="2:9" ht="23.15" customHeight="1" x14ac:dyDescent="0.35">
      <c r="B356" s="19"/>
      <c r="C356" s="19" t="s">
        <v>964</v>
      </c>
      <c r="D356" s="23" t="s">
        <v>1266</v>
      </c>
      <c r="E356" s="19"/>
      <c r="F356" s="19"/>
      <c r="G356" s="19"/>
      <c r="H356" s="19"/>
      <c r="I356" s="19"/>
    </row>
    <row r="357" spans="2:9" ht="23.15" customHeight="1" x14ac:dyDescent="0.35">
      <c r="B357" s="19"/>
      <c r="C357" s="19" t="s">
        <v>826</v>
      </c>
      <c r="D357" s="23" t="s">
        <v>490</v>
      </c>
      <c r="E357" s="19"/>
      <c r="F357" s="19"/>
      <c r="G357" s="19"/>
      <c r="H357" s="19"/>
      <c r="I357" s="19"/>
    </row>
    <row r="358" spans="2:9" ht="23.15" customHeight="1" x14ac:dyDescent="0.35">
      <c r="B358" s="19"/>
      <c r="C358" s="19" t="s">
        <v>324</v>
      </c>
      <c r="D358" s="23" t="s">
        <v>1220</v>
      </c>
      <c r="E358" s="19"/>
      <c r="F358" s="19"/>
      <c r="G358" s="19"/>
      <c r="H358" s="19"/>
      <c r="I358" s="19"/>
    </row>
    <row r="359" spans="2:9" ht="23.15" customHeight="1" x14ac:dyDescent="0.35">
      <c r="B359" s="19"/>
      <c r="C359" s="19" t="s">
        <v>904</v>
      </c>
      <c r="D359" s="23" t="s">
        <v>600</v>
      </c>
      <c r="E359" s="19"/>
      <c r="F359" s="19"/>
      <c r="G359" s="19"/>
      <c r="H359" s="19"/>
      <c r="I359" s="19"/>
    </row>
    <row r="360" spans="2:9" ht="23.15" customHeight="1" x14ac:dyDescent="0.35">
      <c r="B360" s="19"/>
      <c r="C360" s="19" t="s">
        <v>591</v>
      </c>
      <c r="D360" s="23" t="s">
        <v>641</v>
      </c>
      <c r="E360" s="19"/>
      <c r="F360" s="19"/>
      <c r="G360" s="19"/>
      <c r="H360" s="19"/>
      <c r="I360" s="19"/>
    </row>
    <row r="361" spans="2:9" ht="23.15" customHeight="1" x14ac:dyDescent="0.35">
      <c r="B361" s="19"/>
      <c r="C361" s="19" t="s">
        <v>474</v>
      </c>
      <c r="D361" s="23" t="s">
        <v>1025</v>
      </c>
      <c r="E361" s="19"/>
      <c r="F361" s="19"/>
      <c r="G361" s="19"/>
      <c r="H361" s="19"/>
      <c r="I361" s="19"/>
    </row>
    <row r="362" spans="2:9" ht="23.15" customHeight="1" x14ac:dyDescent="0.35">
      <c r="B362" s="19"/>
      <c r="C362" s="19" t="s">
        <v>377</v>
      </c>
      <c r="D362" s="23" t="s">
        <v>733</v>
      </c>
      <c r="E362" s="19"/>
      <c r="F362" s="19"/>
      <c r="G362" s="19"/>
      <c r="H362" s="19"/>
      <c r="I362" s="19"/>
    </row>
    <row r="363" spans="2:9" ht="23.15" customHeight="1" x14ac:dyDescent="0.35">
      <c r="B363" s="19"/>
      <c r="C363" s="19" t="s">
        <v>949</v>
      </c>
      <c r="D363" s="23" t="s">
        <v>1186</v>
      </c>
      <c r="E363" s="19"/>
      <c r="F363" s="19"/>
      <c r="G363" s="19"/>
      <c r="H363" s="19"/>
      <c r="I363" s="19"/>
    </row>
    <row r="364" spans="2:9" ht="23.15" customHeight="1" x14ac:dyDescent="0.35">
      <c r="B364" s="19"/>
      <c r="C364" s="19" t="s">
        <v>1012</v>
      </c>
      <c r="D364" s="23" t="s">
        <v>168</v>
      </c>
      <c r="E364" s="19"/>
      <c r="F364" s="19"/>
      <c r="G364" s="19"/>
      <c r="H364" s="19"/>
      <c r="I364" s="19"/>
    </row>
    <row r="365" spans="2:9" ht="23.15" customHeight="1" x14ac:dyDescent="0.35">
      <c r="B365" s="19"/>
      <c r="C365" s="19" t="s">
        <v>533</v>
      </c>
      <c r="D365" s="23" t="s">
        <v>865</v>
      </c>
      <c r="E365" s="19"/>
      <c r="F365" s="19"/>
      <c r="G365" s="19"/>
      <c r="H365" s="19"/>
      <c r="I365" s="19"/>
    </row>
    <row r="366" spans="2:9" ht="23.15" customHeight="1" x14ac:dyDescent="0.35">
      <c r="B366" s="19"/>
      <c r="C366" s="19" t="s">
        <v>605</v>
      </c>
      <c r="D366" s="23" t="s">
        <v>230</v>
      </c>
      <c r="E366" s="19"/>
      <c r="F366" s="19"/>
      <c r="G366" s="19"/>
      <c r="H366" s="19"/>
      <c r="I366" s="19"/>
    </row>
    <row r="367" spans="2:9" ht="23.15" customHeight="1" x14ac:dyDescent="0.35">
      <c r="B367" s="19"/>
      <c r="C367" s="19" t="s">
        <v>276</v>
      </c>
      <c r="D367" s="23" t="s">
        <v>968</v>
      </c>
      <c r="E367" s="19"/>
      <c r="F367" s="19"/>
      <c r="G367" s="19"/>
      <c r="H367" s="19"/>
      <c r="I367" s="19"/>
    </row>
    <row r="368" spans="2:9" ht="23.15" customHeight="1" x14ac:dyDescent="0.35">
      <c r="B368" s="19"/>
      <c r="C368" s="19" t="s">
        <v>975</v>
      </c>
      <c r="D368" s="23" t="s">
        <v>1184</v>
      </c>
      <c r="E368" s="19"/>
      <c r="F368" s="19"/>
      <c r="G368" s="19"/>
      <c r="H368" s="19"/>
      <c r="I368" s="19"/>
    </row>
    <row r="369" spans="2:9" ht="23.15" customHeight="1" x14ac:dyDescent="0.35">
      <c r="B369" s="19"/>
      <c r="C369" s="19" t="s">
        <v>606</v>
      </c>
      <c r="D369" s="23" t="s">
        <v>1316</v>
      </c>
      <c r="E369" s="19"/>
      <c r="F369" s="19"/>
      <c r="G369" s="19"/>
      <c r="H369" s="19"/>
      <c r="I369" s="19"/>
    </row>
    <row r="370" spans="2:9" ht="23.15" customHeight="1" x14ac:dyDescent="0.35">
      <c r="B370" s="19"/>
      <c r="C370" s="19" t="s">
        <v>697</v>
      </c>
      <c r="D370" s="23" t="s">
        <v>504</v>
      </c>
      <c r="E370" s="19"/>
      <c r="F370" s="19"/>
      <c r="G370" s="19"/>
      <c r="H370" s="19"/>
      <c r="I370" s="19"/>
    </row>
    <row r="371" spans="2:9" ht="23.15" customHeight="1" x14ac:dyDescent="0.35">
      <c r="B371" s="19"/>
      <c r="C371" s="19" t="s">
        <v>897</v>
      </c>
      <c r="D371" s="23" t="s">
        <v>1042</v>
      </c>
      <c r="E371" s="19"/>
      <c r="F371" s="19"/>
      <c r="G371" s="19"/>
      <c r="H371" s="19"/>
      <c r="I371" s="19"/>
    </row>
    <row r="372" spans="2:9" ht="23.15" customHeight="1" x14ac:dyDescent="0.35">
      <c r="B372" s="19"/>
      <c r="C372" s="19" t="s">
        <v>561</v>
      </c>
      <c r="D372" s="23" t="s">
        <v>1347</v>
      </c>
      <c r="E372" s="19"/>
      <c r="F372" s="19"/>
      <c r="G372" s="19"/>
      <c r="H372" s="19"/>
      <c r="I372" s="19"/>
    </row>
    <row r="373" spans="2:9" ht="23.15" customHeight="1" x14ac:dyDescent="0.35">
      <c r="B373" s="19"/>
      <c r="C373" s="19" t="s">
        <v>1379</v>
      </c>
      <c r="D373" s="23" t="s">
        <v>973</v>
      </c>
      <c r="E373" s="19"/>
      <c r="F373" s="19"/>
      <c r="G373" s="19"/>
      <c r="H373" s="19"/>
      <c r="I373" s="19"/>
    </row>
    <row r="374" spans="2:9" ht="23.15" customHeight="1" x14ac:dyDescent="0.35">
      <c r="B374" s="19"/>
      <c r="C374" s="19" t="s">
        <v>714</v>
      </c>
      <c r="D374" s="23" t="s">
        <v>1065</v>
      </c>
      <c r="E374" s="19"/>
      <c r="F374" s="19"/>
      <c r="G374" s="19"/>
      <c r="H374" s="19"/>
      <c r="I374" s="19"/>
    </row>
    <row r="375" spans="2:9" ht="23.15" customHeight="1" x14ac:dyDescent="0.35">
      <c r="B375" s="19"/>
      <c r="C375" s="19" t="s">
        <v>59</v>
      </c>
      <c r="D375" s="23" t="s">
        <v>1104</v>
      </c>
      <c r="E375" s="19"/>
      <c r="F375" s="19"/>
      <c r="G375" s="19"/>
      <c r="H375" s="19"/>
      <c r="I375" s="19"/>
    </row>
    <row r="376" spans="2:9" ht="23.15" customHeight="1" x14ac:dyDescent="0.35">
      <c r="B376" s="19"/>
      <c r="C376" s="19" t="s">
        <v>884</v>
      </c>
      <c r="D376" s="23" t="s">
        <v>972</v>
      </c>
      <c r="E376" s="19"/>
      <c r="F376" s="19"/>
      <c r="G376" s="19"/>
      <c r="H376" s="19"/>
      <c r="I376" s="19"/>
    </row>
    <row r="377" spans="2:9" ht="23.15" customHeight="1" x14ac:dyDescent="0.35">
      <c r="B377" s="19"/>
      <c r="C377" s="19" t="s">
        <v>304</v>
      </c>
      <c r="D377" s="23" t="s">
        <v>493</v>
      </c>
      <c r="E377" s="19"/>
      <c r="F377" s="19"/>
      <c r="G377" s="19"/>
      <c r="H377" s="19"/>
      <c r="I377" s="19"/>
    </row>
    <row r="378" spans="2:9" ht="23.15" customHeight="1" x14ac:dyDescent="0.35">
      <c r="B378" s="19"/>
      <c r="C378" s="19" t="s">
        <v>112</v>
      </c>
      <c r="D378" s="23" t="s">
        <v>218</v>
      </c>
      <c r="E378" s="19"/>
      <c r="F378" s="19"/>
      <c r="G378" s="19"/>
      <c r="H378" s="19"/>
      <c r="I378" s="19"/>
    </row>
    <row r="379" spans="2:9" ht="23.15" customHeight="1" x14ac:dyDescent="0.35">
      <c r="B379" s="19"/>
      <c r="C379" s="19" t="s">
        <v>682</v>
      </c>
      <c r="D379" s="23" t="s">
        <v>731</v>
      </c>
      <c r="E379" s="19"/>
      <c r="F379" s="19"/>
      <c r="G379" s="19"/>
      <c r="H379" s="19"/>
      <c r="I379" s="19"/>
    </row>
    <row r="380" spans="2:9" ht="23.15" customHeight="1" x14ac:dyDescent="0.35">
      <c r="B380" s="19"/>
      <c r="C380" s="19" t="s">
        <v>1362</v>
      </c>
      <c r="D380" s="23" t="s">
        <v>1299</v>
      </c>
      <c r="E380" s="19"/>
      <c r="F380" s="19"/>
      <c r="G380" s="19"/>
      <c r="H380" s="19"/>
      <c r="I380" s="19"/>
    </row>
    <row r="381" spans="2:9" ht="23.15" customHeight="1" x14ac:dyDescent="0.35">
      <c r="B381" s="19"/>
      <c r="C381" s="19" t="s">
        <v>514</v>
      </c>
      <c r="D381" s="23" t="s">
        <v>796</v>
      </c>
      <c r="E381" s="19"/>
      <c r="F381" s="19"/>
      <c r="G381" s="19"/>
      <c r="H381" s="19"/>
      <c r="I381" s="19"/>
    </row>
    <row r="382" spans="2:9" ht="23.15" customHeight="1" x14ac:dyDescent="0.35">
      <c r="B382" s="19"/>
      <c r="C382" s="19" t="s">
        <v>1043</v>
      </c>
      <c r="D382" s="23" t="s">
        <v>849</v>
      </c>
      <c r="E382" s="19"/>
      <c r="F382" s="19"/>
      <c r="G382" s="19"/>
      <c r="H382" s="19"/>
      <c r="I382" s="19"/>
    </row>
    <row r="383" spans="2:9" ht="23.15" customHeight="1" x14ac:dyDescent="0.35">
      <c r="B383" s="19"/>
      <c r="C383" s="19" t="s">
        <v>1083</v>
      </c>
      <c r="D383" s="23" t="s">
        <v>341</v>
      </c>
      <c r="E383" s="19"/>
      <c r="F383" s="19"/>
      <c r="G383" s="19"/>
      <c r="H383" s="19"/>
      <c r="I383" s="19"/>
    </row>
    <row r="384" spans="2:9" ht="23.15" customHeight="1" x14ac:dyDescent="0.35">
      <c r="B384" s="19"/>
      <c r="C384" s="19" t="s">
        <v>90</v>
      </c>
      <c r="D384" s="23" t="s">
        <v>424</v>
      </c>
      <c r="E384" s="19"/>
      <c r="F384" s="19"/>
      <c r="G384" s="19"/>
      <c r="H384" s="19"/>
      <c r="I384" s="19"/>
    </row>
    <row r="385" spans="2:9" ht="23.15" customHeight="1" x14ac:dyDescent="0.35">
      <c r="B385" s="19"/>
      <c r="C385" s="19" t="s">
        <v>531</v>
      </c>
      <c r="D385" s="23" t="s">
        <v>1070</v>
      </c>
      <c r="E385" s="19"/>
      <c r="F385" s="19"/>
      <c r="G385" s="19"/>
      <c r="H385" s="19"/>
      <c r="I385" s="19"/>
    </row>
    <row r="386" spans="2:9" ht="23.15" customHeight="1" x14ac:dyDescent="0.35">
      <c r="B386" s="19"/>
      <c r="C386" s="19" t="s">
        <v>66</v>
      </c>
      <c r="D386" s="23" t="s">
        <v>106</v>
      </c>
      <c r="E386" s="19"/>
      <c r="F386" s="19"/>
      <c r="G386" s="19"/>
      <c r="H386" s="19"/>
      <c r="I386" s="19"/>
    </row>
    <row r="387" spans="2:9" ht="23.15" customHeight="1" x14ac:dyDescent="0.35">
      <c r="B387" s="19"/>
      <c r="C387" s="19" t="s">
        <v>599</v>
      </c>
      <c r="D387" s="23" t="s">
        <v>770</v>
      </c>
      <c r="E387" s="19"/>
      <c r="F387" s="19"/>
      <c r="G387" s="19"/>
      <c r="H387" s="19"/>
      <c r="I387" s="19"/>
    </row>
    <row r="388" spans="2:9" ht="23.15" customHeight="1" x14ac:dyDescent="0.35">
      <c r="B388" s="19"/>
      <c r="C388" s="19" t="s">
        <v>1268</v>
      </c>
      <c r="D388" s="23" t="s">
        <v>995</v>
      </c>
      <c r="E388" s="19"/>
      <c r="F388" s="19"/>
      <c r="G388" s="19"/>
      <c r="H388" s="19"/>
      <c r="I388" s="19"/>
    </row>
    <row r="389" spans="2:9" ht="23.15" customHeight="1" x14ac:dyDescent="0.35">
      <c r="B389" s="19"/>
      <c r="C389" s="19" t="s">
        <v>993</v>
      </c>
      <c r="D389" s="23" t="s">
        <v>1045</v>
      </c>
      <c r="E389" s="19"/>
      <c r="F389" s="19"/>
      <c r="G389" s="19"/>
      <c r="H389" s="19"/>
      <c r="I389" s="19"/>
    </row>
    <row r="390" spans="2:9" ht="23.15" customHeight="1" x14ac:dyDescent="0.35">
      <c r="B390" s="19"/>
      <c r="C390" s="19" t="s">
        <v>520</v>
      </c>
      <c r="D390" s="23" t="s">
        <v>666</v>
      </c>
      <c r="E390" s="19"/>
      <c r="F390" s="19"/>
      <c r="G390" s="19"/>
      <c r="H390" s="19"/>
      <c r="I390" s="19"/>
    </row>
    <row r="391" spans="2:9" ht="23.15" customHeight="1" x14ac:dyDescent="0.35">
      <c r="B391" s="19"/>
      <c r="C391" s="19" t="s">
        <v>673</v>
      </c>
      <c r="D391" s="23" t="s">
        <v>157</v>
      </c>
      <c r="E391" s="19"/>
      <c r="F391" s="19"/>
      <c r="G391" s="19"/>
      <c r="H391" s="19"/>
      <c r="I391" s="19"/>
    </row>
    <row r="392" spans="2:9" ht="23.15" customHeight="1" x14ac:dyDescent="0.35">
      <c r="B392" s="19"/>
      <c r="C392" s="19" t="s">
        <v>391</v>
      </c>
      <c r="D392" s="23" t="s">
        <v>753</v>
      </c>
      <c r="E392" s="19"/>
      <c r="F392" s="19"/>
      <c r="G392" s="19"/>
      <c r="H392" s="19"/>
      <c r="I392" s="19"/>
    </row>
    <row r="393" spans="2:9" ht="23.15" customHeight="1" x14ac:dyDescent="0.35">
      <c r="B393" s="19"/>
      <c r="C393" s="19" t="s">
        <v>427</v>
      </c>
      <c r="D393" s="23" t="s">
        <v>332</v>
      </c>
      <c r="E393" s="19"/>
      <c r="F393" s="19"/>
      <c r="G393" s="19"/>
      <c r="H393" s="19"/>
      <c r="I393" s="19"/>
    </row>
    <row r="394" spans="2:9" ht="23.15" customHeight="1" x14ac:dyDescent="0.35">
      <c r="B394" s="19"/>
      <c r="C394" s="19" t="s">
        <v>1279</v>
      </c>
      <c r="D394" s="23" t="s">
        <v>45</v>
      </c>
      <c r="E394" s="19"/>
      <c r="F394" s="19"/>
      <c r="G394" s="19"/>
      <c r="H394" s="19"/>
      <c r="I394" s="19"/>
    </row>
    <row r="395" spans="2:9" ht="23.15" customHeight="1" x14ac:dyDescent="0.35">
      <c r="B395" s="19"/>
      <c r="C395" s="19" t="s">
        <v>1150</v>
      </c>
      <c r="D395" s="23" t="s">
        <v>1348</v>
      </c>
      <c r="E395" s="19"/>
      <c r="F395" s="19"/>
      <c r="G395" s="19"/>
      <c r="H395" s="19"/>
      <c r="I395" s="19"/>
    </row>
    <row r="396" spans="2:9" ht="23.15" customHeight="1" x14ac:dyDescent="0.35">
      <c r="B396" s="19"/>
      <c r="C396" s="19" t="s">
        <v>627</v>
      </c>
      <c r="D396" s="23" t="s">
        <v>525</v>
      </c>
      <c r="E396" s="19"/>
      <c r="F396" s="19"/>
      <c r="G396" s="19"/>
      <c r="H396" s="19"/>
      <c r="I396" s="19"/>
    </row>
    <row r="397" spans="2:9" ht="23.15" customHeight="1" x14ac:dyDescent="0.35">
      <c r="B397" s="19"/>
      <c r="C397" s="19" t="s">
        <v>1158</v>
      </c>
      <c r="D397" s="23" t="s">
        <v>123</v>
      </c>
      <c r="E397" s="19"/>
      <c r="F397" s="19"/>
      <c r="G397" s="19"/>
      <c r="H397" s="19"/>
      <c r="I397" s="19"/>
    </row>
    <row r="398" spans="2:9" ht="23.15" customHeight="1" x14ac:dyDescent="0.35">
      <c r="B398" s="19"/>
      <c r="C398" s="19" t="s">
        <v>1198</v>
      </c>
      <c r="D398" s="23" t="s">
        <v>1154</v>
      </c>
      <c r="E398" s="19"/>
      <c r="F398" s="19"/>
      <c r="G398" s="19"/>
      <c r="H398" s="19"/>
      <c r="I398" s="19"/>
    </row>
    <row r="399" spans="2:9" ht="23.15" customHeight="1" x14ac:dyDescent="0.35">
      <c r="B399" s="19"/>
      <c r="C399" s="19" t="s">
        <v>393</v>
      </c>
      <c r="D399" s="23" t="s">
        <v>900</v>
      </c>
      <c r="E399" s="19"/>
      <c r="F399" s="19"/>
      <c r="G399" s="19"/>
      <c r="H399" s="19"/>
      <c r="I399" s="19"/>
    </row>
    <row r="400" spans="2:9" ht="23.15" customHeight="1" x14ac:dyDescent="0.35">
      <c r="B400" s="19"/>
      <c r="C400" s="19" t="s">
        <v>446</v>
      </c>
      <c r="D400" s="23" t="s">
        <v>1191</v>
      </c>
      <c r="E400" s="19"/>
      <c r="F400" s="19"/>
      <c r="G400" s="19"/>
      <c r="H400" s="19"/>
      <c r="I400" s="19"/>
    </row>
    <row r="401" spans="2:9" ht="23.15" customHeight="1" x14ac:dyDescent="0.35">
      <c r="B401" s="19"/>
      <c r="C401" s="19" t="s">
        <v>1193</v>
      </c>
      <c r="D401" s="23" t="s">
        <v>60</v>
      </c>
      <c r="E401" s="19"/>
      <c r="F401" s="19"/>
      <c r="G401" s="19"/>
      <c r="H401" s="19"/>
      <c r="I401" s="19"/>
    </row>
    <row r="402" spans="2:9" ht="23.15" customHeight="1" x14ac:dyDescent="0.35">
      <c r="B402" s="19"/>
      <c r="C402" s="19" t="s">
        <v>385</v>
      </c>
      <c r="D402" s="23" t="s">
        <v>813</v>
      </c>
      <c r="E402" s="19"/>
      <c r="F402" s="19"/>
      <c r="G402" s="19"/>
      <c r="H402" s="19"/>
      <c r="I402" s="19"/>
    </row>
    <row r="403" spans="2:9" ht="23.15" customHeight="1" x14ac:dyDescent="0.35">
      <c r="B403" s="19"/>
      <c r="C403" s="19" t="s">
        <v>292</v>
      </c>
      <c r="D403" s="23" t="s">
        <v>54</v>
      </c>
      <c r="E403" s="19"/>
      <c r="F403" s="19"/>
      <c r="G403" s="19"/>
      <c r="H403" s="19"/>
      <c r="I403" s="19"/>
    </row>
    <row r="404" spans="2:9" ht="23.15" customHeight="1" x14ac:dyDescent="0.35">
      <c r="B404" s="19"/>
      <c r="C404" s="19" t="s">
        <v>40</v>
      </c>
      <c r="D404" s="23" t="s">
        <v>769</v>
      </c>
      <c r="E404" s="19"/>
      <c r="F404" s="19"/>
      <c r="G404" s="19"/>
      <c r="H404" s="19"/>
      <c r="I404" s="19"/>
    </row>
    <row r="405" spans="2:9" ht="23.15" customHeight="1" x14ac:dyDescent="0.35">
      <c r="B405" s="19"/>
      <c r="C405" s="19" t="s">
        <v>458</v>
      </c>
      <c r="D405" s="23" t="s">
        <v>967</v>
      </c>
      <c r="E405" s="19"/>
      <c r="F405" s="19"/>
      <c r="G405" s="19"/>
      <c r="H405" s="19"/>
      <c r="I405" s="19"/>
    </row>
    <row r="406" spans="2:9" ht="23.15" customHeight="1" x14ac:dyDescent="0.35">
      <c r="B406" s="19"/>
      <c r="C406" s="19" t="s">
        <v>917</v>
      </c>
      <c r="D406" s="23" t="s">
        <v>227</v>
      </c>
      <c r="E406" s="19"/>
      <c r="F406" s="19"/>
      <c r="G406" s="19"/>
      <c r="H406" s="19"/>
      <c r="I406" s="19"/>
    </row>
    <row r="407" spans="2:9" ht="23.15" customHeight="1" x14ac:dyDescent="0.35">
      <c r="B407" s="19"/>
      <c r="C407" s="19" t="s">
        <v>801</v>
      </c>
      <c r="D407" s="23" t="s">
        <v>1187</v>
      </c>
      <c r="E407" s="19"/>
      <c r="F407" s="19"/>
      <c r="G407" s="19"/>
      <c r="H407" s="19"/>
      <c r="I407" s="19"/>
    </row>
    <row r="408" spans="2:9" ht="23.15" customHeight="1" x14ac:dyDescent="0.35">
      <c r="B408" s="19"/>
      <c r="C408" s="19" t="s">
        <v>867</v>
      </c>
      <c r="D408" s="23" t="s">
        <v>1077</v>
      </c>
      <c r="E408" s="19"/>
      <c r="F408" s="19"/>
      <c r="G408" s="19"/>
      <c r="H408" s="19"/>
      <c r="I408" s="19"/>
    </row>
    <row r="409" spans="2:9" ht="23.15" customHeight="1" x14ac:dyDescent="0.35">
      <c r="B409" s="19"/>
      <c r="C409" s="19" t="s">
        <v>912</v>
      </c>
      <c r="D409" s="23" t="s">
        <v>777</v>
      </c>
      <c r="E409" s="19"/>
      <c r="F409" s="19"/>
      <c r="G409" s="19"/>
      <c r="H409" s="19"/>
      <c r="I409" s="19"/>
    </row>
    <row r="410" spans="2:9" ht="23.15" customHeight="1" x14ac:dyDescent="0.35">
      <c r="B410" s="19"/>
      <c r="C410" s="19" t="s">
        <v>397</v>
      </c>
      <c r="D410" s="23" t="s">
        <v>631</v>
      </c>
      <c r="E410" s="19"/>
      <c r="F410" s="19"/>
      <c r="G410" s="19"/>
      <c r="H410" s="19"/>
      <c r="I410" s="19"/>
    </row>
    <row r="411" spans="2:9" ht="23.15" customHeight="1" x14ac:dyDescent="0.35">
      <c r="B411" s="19"/>
      <c r="C411" s="19" t="s">
        <v>265</v>
      </c>
      <c r="D411" s="23" t="s">
        <v>1022</v>
      </c>
      <c r="E411" s="19"/>
      <c r="F411" s="19"/>
      <c r="G411" s="19"/>
      <c r="H411" s="19"/>
      <c r="I411" s="19"/>
    </row>
    <row r="412" spans="2:9" ht="23.15" customHeight="1" x14ac:dyDescent="0.35">
      <c r="B412" s="19"/>
      <c r="C412" s="19" t="s">
        <v>956</v>
      </c>
      <c r="D412" s="23" t="s">
        <v>569</v>
      </c>
      <c r="E412" s="19"/>
      <c r="F412" s="19"/>
      <c r="G412" s="19"/>
      <c r="H412" s="19"/>
      <c r="I412" s="19"/>
    </row>
    <row r="413" spans="2:9" ht="23.15" customHeight="1" x14ac:dyDescent="0.35">
      <c r="B413" s="19"/>
      <c r="C413" s="19" t="s">
        <v>116</v>
      </c>
      <c r="D413" s="23" t="s">
        <v>471</v>
      </c>
      <c r="E413" s="19"/>
      <c r="F413" s="19"/>
      <c r="G413" s="19"/>
      <c r="H413" s="19"/>
      <c r="I413" s="19"/>
    </row>
    <row r="414" spans="2:9" ht="23.15" customHeight="1" x14ac:dyDescent="0.35">
      <c r="B414" s="19"/>
      <c r="C414" s="19" t="s">
        <v>899</v>
      </c>
      <c r="D414" s="23" t="s">
        <v>1241</v>
      </c>
      <c r="E414" s="19"/>
      <c r="F414" s="19"/>
      <c r="G414" s="19"/>
      <c r="H414" s="19"/>
      <c r="I414" s="19"/>
    </row>
    <row r="415" spans="2:9" ht="23.15" customHeight="1" x14ac:dyDescent="0.35">
      <c r="B415" s="19"/>
      <c r="C415" s="19" t="s">
        <v>110</v>
      </c>
      <c r="D415" s="23" t="s">
        <v>1047</v>
      </c>
      <c r="E415" s="19"/>
      <c r="F415" s="19"/>
      <c r="G415" s="19"/>
      <c r="H415" s="19"/>
      <c r="I415" s="19"/>
    </row>
    <row r="416" spans="2:9" ht="23.15" customHeight="1" x14ac:dyDescent="0.35">
      <c r="B416" s="19"/>
      <c r="C416" s="19" t="s">
        <v>243</v>
      </c>
      <c r="D416" s="23" t="s">
        <v>1157</v>
      </c>
      <c r="E416" s="19"/>
      <c r="F416" s="19"/>
      <c r="G416" s="19"/>
      <c r="H416" s="19"/>
      <c r="I416" s="19"/>
    </row>
    <row r="417" spans="2:9" ht="23.15" customHeight="1" x14ac:dyDescent="0.35">
      <c r="B417" s="19"/>
      <c r="C417" s="19" t="s">
        <v>0</v>
      </c>
      <c r="D417" s="23" t="s">
        <v>683</v>
      </c>
      <c r="E417" s="19"/>
      <c r="F417" s="19"/>
      <c r="G417" s="19"/>
      <c r="H417" s="19"/>
      <c r="I417" s="19"/>
    </row>
    <row r="418" spans="2:9" ht="23.15" customHeight="1" x14ac:dyDescent="0.35">
      <c r="B418" s="19"/>
      <c r="C418" s="19" t="s">
        <v>313</v>
      </c>
      <c r="D418" s="23" t="s">
        <v>553</v>
      </c>
      <c r="E418" s="19"/>
      <c r="F418" s="19"/>
      <c r="G418" s="19"/>
      <c r="H418" s="19"/>
      <c r="I418" s="19"/>
    </row>
    <row r="419" spans="2:9" ht="23.15" customHeight="1" x14ac:dyDescent="0.35">
      <c r="B419" s="19"/>
      <c r="C419" s="19" t="s">
        <v>328</v>
      </c>
      <c r="D419" s="23" t="s">
        <v>1075</v>
      </c>
      <c r="E419" s="19"/>
      <c r="F419" s="19"/>
      <c r="G419" s="19"/>
      <c r="H419" s="19"/>
      <c r="I419" s="19"/>
    </row>
    <row r="420" spans="2:9" ht="23.15" customHeight="1" x14ac:dyDescent="0.35">
      <c r="B420" s="19"/>
      <c r="C420" s="19" t="s">
        <v>380</v>
      </c>
      <c r="D420" s="23" t="s">
        <v>737</v>
      </c>
      <c r="E420" s="19"/>
      <c r="F420" s="19"/>
      <c r="G420" s="19"/>
      <c r="H420" s="19"/>
      <c r="I420" s="19"/>
    </row>
    <row r="421" spans="2:9" ht="23.15" customHeight="1" x14ac:dyDescent="0.35">
      <c r="B421" s="19"/>
      <c r="C421" s="19" t="s">
        <v>159</v>
      </c>
      <c r="D421" s="23" t="s">
        <v>1271</v>
      </c>
      <c r="E421" s="19"/>
      <c r="F421" s="19"/>
      <c r="G421" s="19"/>
      <c r="H421" s="19"/>
      <c r="I421" s="19"/>
    </row>
    <row r="422" spans="2:9" ht="23.15" customHeight="1" x14ac:dyDescent="0.35">
      <c r="B422" s="19"/>
      <c r="C422" s="19" t="s">
        <v>1213</v>
      </c>
      <c r="D422" s="23" t="s">
        <v>436</v>
      </c>
      <c r="E422" s="19"/>
      <c r="F422" s="19"/>
      <c r="G422" s="19"/>
      <c r="H422" s="19"/>
      <c r="I422" s="19"/>
    </row>
    <row r="423" spans="2:9" ht="23.15" customHeight="1" x14ac:dyDescent="0.35">
      <c r="B423" s="19"/>
      <c r="C423" s="19" t="s">
        <v>13</v>
      </c>
      <c r="D423" s="23" t="s">
        <v>907</v>
      </c>
      <c r="E423" s="19"/>
      <c r="F423" s="19"/>
      <c r="G423" s="19"/>
      <c r="H423" s="19"/>
      <c r="I423" s="19"/>
    </row>
    <row r="424" spans="2:9" ht="23.15" customHeight="1" x14ac:dyDescent="0.35">
      <c r="B424" s="19"/>
      <c r="C424" s="19" t="s">
        <v>727</v>
      </c>
      <c r="D424" s="23" t="s">
        <v>858</v>
      </c>
      <c r="E424" s="19"/>
      <c r="F424" s="19"/>
      <c r="G424" s="19"/>
      <c r="H424" s="19"/>
      <c r="I424" s="19"/>
    </row>
    <row r="425" spans="2:9" ht="23.15" customHeight="1" x14ac:dyDescent="0.35">
      <c r="B425" s="19"/>
      <c r="C425" s="19" t="s">
        <v>793</v>
      </c>
      <c r="D425" s="23" t="s">
        <v>526</v>
      </c>
      <c r="E425" s="19"/>
      <c r="F425" s="19"/>
      <c r="G425" s="19"/>
      <c r="H425" s="19"/>
      <c r="I425" s="19"/>
    </row>
    <row r="426" spans="2:9" ht="23.15" customHeight="1" x14ac:dyDescent="0.35">
      <c r="B426" s="19"/>
      <c r="C426" s="19" t="s">
        <v>1136</v>
      </c>
      <c r="D426" s="23" t="s">
        <v>1260</v>
      </c>
      <c r="E426" s="19"/>
      <c r="F426" s="19"/>
      <c r="G426" s="19"/>
      <c r="H426" s="19"/>
      <c r="I426" s="19"/>
    </row>
    <row r="427" spans="2:9" ht="23.15" customHeight="1" x14ac:dyDescent="0.35">
      <c r="B427" s="19"/>
      <c r="C427" s="19" t="s">
        <v>382</v>
      </c>
      <c r="D427" s="23" t="s">
        <v>530</v>
      </c>
      <c r="E427" s="19"/>
      <c r="F427" s="19"/>
      <c r="G427" s="19"/>
      <c r="H427" s="19"/>
      <c r="I427" s="19"/>
    </row>
    <row r="428" spans="2:9" ht="23.15" customHeight="1" x14ac:dyDescent="0.35">
      <c r="B428" s="19"/>
      <c r="C428" s="19" t="s">
        <v>501</v>
      </c>
      <c r="D428" s="23" t="s">
        <v>31</v>
      </c>
      <c r="E428" s="19"/>
      <c r="F428" s="19"/>
      <c r="G428" s="19"/>
      <c r="H428" s="19"/>
      <c r="I428" s="19"/>
    </row>
    <row r="429" spans="2:9" ht="23.15" customHeight="1" x14ac:dyDescent="0.35">
      <c r="B429" s="19"/>
      <c r="C429" s="19" t="s">
        <v>354</v>
      </c>
      <c r="D429" s="23" t="s">
        <v>195</v>
      </c>
      <c r="E429" s="19"/>
      <c r="F429" s="19"/>
      <c r="G429" s="19"/>
      <c r="H429" s="19"/>
      <c r="I429" s="19"/>
    </row>
    <row r="430" spans="2:9" ht="23.15" customHeight="1" x14ac:dyDescent="0.35">
      <c r="B430" s="19"/>
      <c r="C430" s="19" t="s">
        <v>235</v>
      </c>
      <c r="D430" s="23" t="s">
        <v>1367</v>
      </c>
      <c r="E430" s="19"/>
      <c r="F430" s="19"/>
      <c r="G430" s="19"/>
      <c r="H430" s="19"/>
      <c r="I430" s="19"/>
    </row>
    <row r="431" spans="2:9" ht="23.15" customHeight="1" x14ac:dyDescent="0.35">
      <c r="B431" s="19"/>
      <c r="C431" s="19" t="s">
        <v>429</v>
      </c>
      <c r="D431" s="23" t="s">
        <v>660</v>
      </c>
      <c r="E431" s="19"/>
      <c r="F431" s="19"/>
      <c r="G431" s="19"/>
      <c r="H431" s="19"/>
      <c r="I431" s="19"/>
    </row>
    <row r="432" spans="2:9" ht="23.15" customHeight="1" x14ac:dyDescent="0.35">
      <c r="B432" s="19"/>
      <c r="C432" s="19" t="s">
        <v>1228</v>
      </c>
      <c r="D432" s="23" t="s">
        <v>620</v>
      </c>
      <c r="E432" s="19"/>
      <c r="F432" s="19"/>
      <c r="G432" s="19"/>
      <c r="H432" s="19"/>
      <c r="I432" s="19"/>
    </row>
    <row r="433" spans="2:9" ht="23.15" customHeight="1" x14ac:dyDescent="0.35">
      <c r="B433" s="19"/>
      <c r="C433" s="19" t="s">
        <v>818</v>
      </c>
      <c r="D433" s="23" t="s">
        <v>1315</v>
      </c>
      <c r="E433" s="19"/>
      <c r="F433" s="19"/>
      <c r="G433" s="19"/>
      <c r="H433" s="19"/>
      <c r="I433" s="19"/>
    </row>
    <row r="434" spans="2:9" ht="23.15" customHeight="1" x14ac:dyDescent="0.35">
      <c r="B434" s="19"/>
      <c r="C434" s="19" t="s">
        <v>440</v>
      </c>
      <c r="D434" s="23" t="s">
        <v>1314</v>
      </c>
      <c r="E434" s="19"/>
      <c r="F434" s="19"/>
      <c r="G434" s="19"/>
      <c r="H434" s="19"/>
      <c r="I434" s="19"/>
    </row>
    <row r="435" spans="2:9" ht="23.15" customHeight="1" x14ac:dyDescent="0.35">
      <c r="B435" s="19"/>
      <c r="C435" s="19" t="s">
        <v>22</v>
      </c>
      <c r="D435" s="23" t="s">
        <v>244</v>
      </c>
      <c r="E435" s="19"/>
      <c r="F435" s="19"/>
      <c r="G435" s="19"/>
      <c r="H435" s="19"/>
      <c r="I435" s="19"/>
    </row>
    <row r="436" spans="2:9" ht="23.15" customHeight="1" x14ac:dyDescent="0.35">
      <c r="B436" s="19"/>
      <c r="C436" s="19" t="s">
        <v>1185</v>
      </c>
      <c r="D436" s="23" t="s">
        <v>653</v>
      </c>
      <c r="E436" s="19"/>
      <c r="F436" s="19"/>
      <c r="G436" s="19"/>
      <c r="H436" s="19"/>
      <c r="I436" s="19"/>
    </row>
    <row r="437" spans="2:9" ht="23.15" customHeight="1" x14ac:dyDescent="0.35">
      <c r="B437" s="19"/>
      <c r="C437" s="19" t="s">
        <v>632</v>
      </c>
      <c r="D437" s="23" t="s">
        <v>945</v>
      </c>
      <c r="E437" s="19"/>
      <c r="F437" s="19"/>
      <c r="G437" s="19"/>
      <c r="H437" s="19"/>
      <c r="I437" s="19"/>
    </row>
    <row r="438" spans="2:9" ht="23.15" customHeight="1" x14ac:dyDescent="0.35">
      <c r="B438" s="19"/>
      <c r="C438" s="19" t="s">
        <v>229</v>
      </c>
      <c r="D438" s="23" t="s">
        <v>691</v>
      </c>
      <c r="E438" s="19"/>
      <c r="F438" s="19"/>
      <c r="G438" s="19"/>
      <c r="H438" s="19"/>
      <c r="I438" s="19"/>
    </row>
    <row r="439" spans="2:9" ht="23.15" customHeight="1" x14ac:dyDescent="0.35">
      <c r="B439" s="19"/>
      <c r="C439" s="19" t="s">
        <v>1087</v>
      </c>
      <c r="D439" s="23" t="s">
        <v>803</v>
      </c>
      <c r="E439" s="19"/>
      <c r="F439" s="19"/>
      <c r="G439" s="19"/>
      <c r="H439" s="19"/>
      <c r="I439" s="19"/>
    </row>
    <row r="440" spans="2:9" ht="23.15" customHeight="1" x14ac:dyDescent="0.35">
      <c r="B440" s="19"/>
      <c r="C440" s="19" t="s">
        <v>1003</v>
      </c>
      <c r="D440" s="23" t="s">
        <v>872</v>
      </c>
      <c r="E440" s="19"/>
      <c r="F440" s="19"/>
      <c r="G440" s="19"/>
      <c r="H440" s="19"/>
      <c r="I440" s="19"/>
    </row>
    <row r="441" spans="2:9" ht="23.15" customHeight="1" x14ac:dyDescent="0.35">
      <c r="B441" s="19"/>
      <c r="C441" s="19" t="s">
        <v>7</v>
      </c>
      <c r="D441" s="23" t="s">
        <v>1298</v>
      </c>
      <c r="E441" s="19"/>
      <c r="F441" s="19"/>
      <c r="G441" s="19"/>
      <c r="H441" s="19"/>
      <c r="I441" s="19"/>
    </row>
    <row r="442" spans="2:9" ht="23.15" customHeight="1" x14ac:dyDescent="0.35">
      <c r="B442" s="19"/>
      <c r="C442" s="19" t="s">
        <v>1336</v>
      </c>
      <c r="D442" s="23" t="s">
        <v>111</v>
      </c>
      <c r="E442" s="19"/>
      <c r="F442" s="19"/>
      <c r="G442" s="19"/>
      <c r="H442" s="19"/>
      <c r="I442" s="19"/>
    </row>
    <row r="443" spans="2:9" ht="23.15" customHeight="1" x14ac:dyDescent="0.35">
      <c r="B443" s="19"/>
      <c r="C443" s="19" t="s">
        <v>415</v>
      </c>
      <c r="D443" s="23" t="s">
        <v>261</v>
      </c>
      <c r="E443" s="19"/>
      <c r="F443" s="19"/>
      <c r="G443" s="19"/>
      <c r="H443" s="19"/>
      <c r="I443" s="19"/>
    </row>
    <row r="444" spans="2:9" ht="23.15" customHeight="1" x14ac:dyDescent="0.35">
      <c r="B444" s="19"/>
      <c r="C444" s="19" t="s">
        <v>752</v>
      </c>
      <c r="D444" s="23" t="s">
        <v>483</v>
      </c>
      <c r="E444" s="19"/>
      <c r="F444" s="19"/>
      <c r="G444" s="19"/>
      <c r="H444" s="19"/>
      <c r="I444" s="19"/>
    </row>
    <row r="445" spans="2:9" ht="23.15" customHeight="1" x14ac:dyDescent="0.35">
      <c r="B445" s="19"/>
      <c r="C445" s="19" t="s">
        <v>472</v>
      </c>
      <c r="D445" s="23" t="s">
        <v>626</v>
      </c>
      <c r="E445" s="19"/>
      <c r="F445" s="19"/>
      <c r="G445" s="19"/>
      <c r="H445" s="19"/>
      <c r="I445" s="19"/>
    </row>
    <row r="446" spans="2:9" ht="23.15" customHeight="1" x14ac:dyDescent="0.35">
      <c r="B446" s="19"/>
      <c r="C446" s="19" t="s">
        <v>406</v>
      </c>
      <c r="D446" s="23" t="s">
        <v>41</v>
      </c>
      <c r="E446" s="19"/>
      <c r="F446" s="19"/>
      <c r="G446" s="19"/>
      <c r="H446" s="19"/>
      <c r="I446" s="19"/>
    </row>
    <row r="447" spans="2:9" ht="23.15" customHeight="1" x14ac:dyDescent="0.35">
      <c r="B447" s="19"/>
      <c r="C447" s="19" t="s">
        <v>270</v>
      </c>
      <c r="D447" s="23" t="s">
        <v>1210</v>
      </c>
      <c r="E447" s="19"/>
      <c r="F447" s="19"/>
      <c r="G447" s="19"/>
      <c r="H447" s="19"/>
      <c r="I447" s="19"/>
    </row>
    <row r="448" spans="2:9" ht="23.15" customHeight="1" x14ac:dyDescent="0.35">
      <c r="B448" s="19"/>
      <c r="C448" s="19" t="s">
        <v>578</v>
      </c>
      <c r="D448" s="23" t="s">
        <v>1031</v>
      </c>
      <c r="E448" s="19"/>
      <c r="F448" s="19"/>
      <c r="G448" s="19"/>
      <c r="H448" s="19"/>
      <c r="I448" s="19"/>
    </row>
    <row r="449" spans="2:9" ht="23.15" customHeight="1" x14ac:dyDescent="0.35">
      <c r="B449" s="19"/>
      <c r="C449" s="19" t="s">
        <v>237</v>
      </c>
      <c r="D449" s="23" t="s">
        <v>675</v>
      </c>
      <c r="E449" s="19"/>
      <c r="F449" s="19"/>
      <c r="G449" s="19"/>
      <c r="H449" s="19"/>
      <c r="I449" s="19"/>
    </row>
    <row r="450" spans="2:9" ht="23.15" customHeight="1" x14ac:dyDescent="0.35">
      <c r="B450" s="19"/>
      <c r="C450" s="19" t="s">
        <v>38</v>
      </c>
      <c r="D450" s="23" t="s">
        <v>1019</v>
      </c>
      <c r="E450" s="19"/>
      <c r="F450" s="19"/>
      <c r="G450" s="19"/>
      <c r="H450" s="19"/>
      <c r="I450" s="19"/>
    </row>
    <row r="451" spans="2:9" ht="23.15" customHeight="1" x14ac:dyDescent="0.35">
      <c r="B451" s="19"/>
      <c r="C451" s="19" t="s">
        <v>365</v>
      </c>
      <c r="D451" s="23" t="s">
        <v>477</v>
      </c>
      <c r="E451" s="19"/>
      <c r="F451" s="19"/>
      <c r="G451" s="19"/>
      <c r="H451" s="19"/>
      <c r="I451" s="19"/>
    </row>
    <row r="452" spans="2:9" ht="23.15" customHeight="1" x14ac:dyDescent="0.35">
      <c r="B452" s="19"/>
      <c r="C452" s="19" t="s">
        <v>149</v>
      </c>
      <c r="D452" s="23" t="s">
        <v>57</v>
      </c>
      <c r="E452" s="19"/>
      <c r="F452" s="19"/>
      <c r="G452" s="19"/>
      <c r="H452" s="19"/>
      <c r="I452" s="19"/>
    </row>
    <row r="453" spans="2:9" ht="23.15" customHeight="1" x14ac:dyDescent="0.35">
      <c r="B453" s="19"/>
      <c r="C453" s="19" t="s">
        <v>53</v>
      </c>
      <c r="D453" s="23" t="s">
        <v>56</v>
      </c>
      <c r="E453" s="19"/>
      <c r="F453" s="19"/>
      <c r="G453" s="19"/>
      <c r="H453" s="19"/>
      <c r="I453" s="19"/>
    </row>
    <row r="454" spans="2:9" ht="23.15" customHeight="1" x14ac:dyDescent="0.35">
      <c r="B454" s="19"/>
      <c r="C454" s="19" t="s">
        <v>736</v>
      </c>
      <c r="D454" s="23" t="s">
        <v>566</v>
      </c>
      <c r="E454" s="19"/>
      <c r="F454" s="19"/>
      <c r="G454" s="19"/>
      <c r="H454" s="19"/>
      <c r="I454" s="19"/>
    </row>
    <row r="455" spans="2:9" ht="23.15" customHeight="1" x14ac:dyDescent="0.35">
      <c r="B455" s="19"/>
      <c r="C455" s="19" t="s">
        <v>421</v>
      </c>
      <c r="D455" s="23" t="s">
        <v>1069</v>
      </c>
      <c r="E455" s="19"/>
      <c r="F455" s="19"/>
      <c r="G455" s="19"/>
      <c r="H455" s="19"/>
      <c r="I455" s="19"/>
    </row>
    <row r="456" spans="2:9" ht="23.15" customHeight="1" x14ac:dyDescent="0.35">
      <c r="B456" s="19"/>
      <c r="C456" s="19" t="s">
        <v>951</v>
      </c>
      <c r="D456" s="23" t="s">
        <v>1238</v>
      </c>
      <c r="E456" s="19"/>
      <c r="F456" s="19"/>
      <c r="G456" s="19"/>
      <c r="H456" s="19"/>
      <c r="I456" s="19"/>
    </row>
    <row r="457" spans="2:9" ht="23.15" customHeight="1" x14ac:dyDescent="0.35">
      <c r="B457" s="19"/>
      <c r="C457" s="19" t="s">
        <v>461</v>
      </c>
      <c r="D457" s="23" t="s">
        <v>1166</v>
      </c>
      <c r="E457" s="19"/>
      <c r="F457" s="19"/>
      <c r="G457" s="19"/>
      <c r="H457" s="19"/>
      <c r="I457" s="19"/>
    </row>
    <row r="458" spans="2:9" ht="23.15" customHeight="1" x14ac:dyDescent="0.35">
      <c r="B458" s="19"/>
      <c r="C458" s="19" t="s">
        <v>919</v>
      </c>
      <c r="D458" s="23" t="s">
        <v>684</v>
      </c>
      <c r="E458" s="19"/>
      <c r="F458" s="19"/>
      <c r="G458" s="19"/>
      <c r="H458" s="19"/>
      <c r="I458" s="19"/>
    </row>
    <row r="459" spans="2:9" ht="23.15" customHeight="1" x14ac:dyDescent="0.35">
      <c r="B459" s="19"/>
      <c r="C459" s="19" t="s">
        <v>1255</v>
      </c>
      <c r="D459" s="23" t="s">
        <v>67</v>
      </c>
      <c r="E459" s="19"/>
      <c r="F459" s="19"/>
      <c r="G459" s="19"/>
      <c r="H459" s="19"/>
      <c r="I459" s="19"/>
    </row>
    <row r="460" spans="2:9" ht="23.15" customHeight="1" x14ac:dyDescent="0.35">
      <c r="B460" s="19"/>
      <c r="C460" s="19" t="s">
        <v>1084</v>
      </c>
      <c r="D460" s="23" t="s">
        <v>643</v>
      </c>
      <c r="E460" s="19"/>
      <c r="F460" s="19"/>
      <c r="G460" s="19"/>
      <c r="H460" s="19"/>
      <c r="I460" s="19"/>
    </row>
    <row r="461" spans="2:9" ht="23.15" customHeight="1" x14ac:dyDescent="0.35">
      <c r="B461" s="19"/>
      <c r="C461" s="19" t="s">
        <v>616</v>
      </c>
      <c r="D461" s="23" t="s">
        <v>1267</v>
      </c>
      <c r="E461" s="19"/>
      <c r="F461" s="19"/>
      <c r="G461" s="19"/>
      <c r="H461" s="19"/>
      <c r="I461" s="19"/>
    </row>
    <row r="462" spans="2:9" ht="31" x14ac:dyDescent="0.35">
      <c r="B462" s="19"/>
      <c r="C462" s="19" t="s">
        <v>388</v>
      </c>
      <c r="D462" s="86" t="s">
        <v>410</v>
      </c>
      <c r="E462" s="19"/>
      <c r="F462" s="19"/>
      <c r="G462" s="19"/>
      <c r="H462" s="19"/>
      <c r="I462" s="19"/>
    </row>
    <row r="463" spans="2:9" ht="23.15" customHeight="1" x14ac:dyDescent="0.35">
      <c r="B463" s="19"/>
      <c r="C463" s="19" t="s">
        <v>707</v>
      </c>
      <c r="D463" s="23" t="s">
        <v>403</v>
      </c>
      <c r="E463" s="19"/>
      <c r="F463" s="19"/>
      <c r="G463" s="19"/>
      <c r="H463" s="19"/>
      <c r="I463" s="19"/>
    </row>
    <row r="464" spans="2:9" ht="23.15" customHeight="1" x14ac:dyDescent="0.35">
      <c r="B464" s="19"/>
      <c r="C464" s="19" t="s">
        <v>758</v>
      </c>
      <c r="D464" s="23" t="s">
        <v>998</v>
      </c>
      <c r="E464" s="19"/>
      <c r="F464" s="19"/>
      <c r="G464" s="19"/>
      <c r="H464" s="19"/>
      <c r="I464" s="19"/>
    </row>
    <row r="465" spans="2:9" ht="23.15" customHeight="1" x14ac:dyDescent="0.35">
      <c r="B465" s="19"/>
      <c r="C465" s="19" t="s">
        <v>416</v>
      </c>
      <c r="D465" s="23" t="s">
        <v>719</v>
      </c>
      <c r="E465" s="19"/>
      <c r="F465" s="19"/>
      <c r="G465" s="19"/>
      <c r="H465" s="19"/>
      <c r="I465" s="19"/>
    </row>
    <row r="466" spans="2:9" ht="23.15" customHeight="1" x14ac:dyDescent="0.35">
      <c r="B466" s="19"/>
      <c r="C466" s="19" t="s">
        <v>495</v>
      </c>
      <c r="D466" s="23" t="s">
        <v>1318</v>
      </c>
      <c r="E466" s="19"/>
      <c r="F466" s="19"/>
      <c r="G466" s="19"/>
      <c r="H466" s="19"/>
      <c r="I466" s="19"/>
    </row>
    <row r="467" spans="2:9" ht="23.15" customHeight="1" x14ac:dyDescent="0.35">
      <c r="B467" s="19"/>
      <c r="C467" s="19" t="s">
        <v>846</v>
      </c>
      <c r="D467" s="23" t="s">
        <v>716</v>
      </c>
      <c r="E467" s="19"/>
      <c r="F467" s="19"/>
      <c r="G467" s="19"/>
      <c r="H467" s="19"/>
      <c r="I467" s="19"/>
    </row>
    <row r="468" spans="2:9" ht="23.15" customHeight="1" x14ac:dyDescent="0.35">
      <c r="B468" s="19"/>
      <c r="C468" s="19" t="s">
        <v>781</v>
      </c>
      <c r="D468" s="23" t="s">
        <v>704</v>
      </c>
      <c r="E468" s="19"/>
      <c r="F468" s="19"/>
      <c r="G468" s="19"/>
      <c r="H468" s="19"/>
      <c r="I468" s="19"/>
    </row>
    <row r="469" spans="2:9" ht="23.15" customHeight="1" x14ac:dyDescent="0.35">
      <c r="B469" s="19"/>
      <c r="C469" s="19" t="s">
        <v>188</v>
      </c>
      <c r="D469" s="23" t="s">
        <v>1038</v>
      </c>
      <c r="E469" s="19"/>
      <c r="F469" s="19"/>
      <c r="G469" s="19"/>
      <c r="H469" s="19"/>
      <c r="I469" s="19"/>
    </row>
    <row r="470" spans="2:9" ht="23.15" customHeight="1" x14ac:dyDescent="0.35">
      <c r="B470" s="19"/>
      <c r="C470" s="19" t="s">
        <v>958</v>
      </c>
      <c r="D470" s="23" t="s">
        <v>368</v>
      </c>
      <c r="E470" s="19"/>
      <c r="F470" s="19"/>
      <c r="G470" s="19"/>
      <c r="H470" s="19"/>
      <c r="I470" s="19"/>
    </row>
    <row r="471" spans="2:9" ht="23.15" customHeight="1" x14ac:dyDescent="0.35">
      <c r="B471" s="19"/>
      <c r="C471" s="19" t="s">
        <v>1261</v>
      </c>
      <c r="D471" s="23" t="s">
        <v>836</v>
      </c>
      <c r="E471" s="19"/>
      <c r="F471" s="19"/>
      <c r="G471" s="19"/>
      <c r="H471" s="19"/>
      <c r="I471" s="19"/>
    </row>
    <row r="472" spans="2:9" ht="23.15" customHeight="1" x14ac:dyDescent="0.35">
      <c r="B472" s="19"/>
      <c r="C472" s="19"/>
      <c r="D472" s="23" t="s">
        <v>358</v>
      </c>
      <c r="E472" s="19"/>
      <c r="F472" s="19"/>
      <c r="G472" s="19"/>
      <c r="H472" s="19"/>
      <c r="I472" s="19"/>
    </row>
    <row r="473" spans="2:9" ht="23.15" customHeight="1" x14ac:dyDescent="0.35">
      <c r="B473" s="19"/>
      <c r="C473" s="19"/>
      <c r="D473" s="23" t="s">
        <v>911</v>
      </c>
      <c r="E473" s="19"/>
      <c r="F473" s="19"/>
      <c r="G473" s="19"/>
      <c r="H473" s="19"/>
      <c r="I473" s="19"/>
    </row>
    <row r="474" spans="2:9" ht="23.15" customHeight="1" x14ac:dyDescent="0.35">
      <c r="B474" s="19"/>
      <c r="C474" s="19"/>
      <c r="D474" s="23" t="s">
        <v>962</v>
      </c>
      <c r="E474" s="19"/>
      <c r="F474" s="19"/>
      <c r="G474" s="19"/>
      <c r="H474" s="19"/>
      <c r="I474" s="19"/>
    </row>
    <row r="475" spans="2:9" ht="23.15" customHeight="1" x14ac:dyDescent="0.35">
      <c r="B475" s="19"/>
      <c r="C475" s="19"/>
      <c r="D475" s="23" t="s">
        <v>1055</v>
      </c>
      <c r="E475" s="19"/>
      <c r="F475" s="19"/>
      <c r="G475" s="19"/>
      <c r="H475" s="19"/>
      <c r="I475" s="19"/>
    </row>
    <row r="476" spans="2:9" ht="23.15" customHeight="1" x14ac:dyDescent="0.35">
      <c r="B476" s="19"/>
      <c r="C476" s="19"/>
      <c r="D476" s="23" t="s">
        <v>969</v>
      </c>
      <c r="E476" s="19"/>
      <c r="F476" s="19"/>
      <c r="G476" s="19"/>
      <c r="H476" s="19"/>
      <c r="I476" s="19"/>
    </row>
    <row r="477" spans="2:9" ht="23.15" customHeight="1" x14ac:dyDescent="0.35">
      <c r="B477" s="19"/>
      <c r="C477" s="19"/>
      <c r="D477" s="23" t="s">
        <v>839</v>
      </c>
      <c r="E477" s="19"/>
      <c r="F477" s="19"/>
      <c r="G477" s="19"/>
      <c r="H477" s="19"/>
      <c r="I477" s="19"/>
    </row>
    <row r="478" spans="2:9" ht="23.15" customHeight="1" x14ac:dyDescent="0.35">
      <c r="B478" s="19"/>
      <c r="C478" s="19"/>
      <c r="D478" s="23" t="s">
        <v>815</v>
      </c>
      <c r="E478" s="19"/>
      <c r="F478" s="19"/>
      <c r="G478" s="19"/>
      <c r="H478" s="19"/>
      <c r="I478" s="19"/>
    </row>
    <row r="479" spans="2:9" ht="23.15" customHeight="1" x14ac:dyDescent="0.35">
      <c r="B479" s="19"/>
      <c r="C479" s="19"/>
      <c r="D479" s="23" t="s">
        <v>1073</v>
      </c>
      <c r="E479" s="19"/>
      <c r="F479" s="19"/>
      <c r="G479" s="19"/>
      <c r="H479" s="19"/>
      <c r="I479" s="19"/>
    </row>
    <row r="480" spans="2:9" ht="23.15" customHeight="1" x14ac:dyDescent="0.35">
      <c r="B480" s="19"/>
      <c r="C480" s="19"/>
      <c r="D480" s="23" t="s">
        <v>314</v>
      </c>
      <c r="E480" s="19"/>
      <c r="F480" s="19"/>
      <c r="G480" s="19"/>
      <c r="H480" s="19"/>
      <c r="I480" s="19"/>
    </row>
    <row r="481" spans="2:9" ht="23.15" customHeight="1" x14ac:dyDescent="0.35">
      <c r="B481" s="19"/>
      <c r="C481" s="19"/>
      <c r="D481" s="23" t="s">
        <v>349</v>
      </c>
      <c r="E481" s="19"/>
      <c r="F481" s="19"/>
      <c r="G481" s="19"/>
      <c r="H481" s="19"/>
      <c r="I481" s="19"/>
    </row>
    <row r="482" spans="2:9" ht="23.15" customHeight="1" x14ac:dyDescent="0.35">
      <c r="B482" s="19"/>
      <c r="C482" s="19"/>
      <c r="D482" s="23" t="s">
        <v>1349</v>
      </c>
      <c r="E482" s="19"/>
      <c r="F482" s="19"/>
      <c r="G482" s="19"/>
      <c r="H482" s="19"/>
      <c r="I482" s="19"/>
    </row>
    <row r="483" spans="2:9" ht="23.15" customHeight="1" x14ac:dyDescent="0.35">
      <c r="B483" s="19"/>
      <c r="C483" s="19"/>
      <c r="D483" s="23" t="s">
        <v>611</v>
      </c>
      <c r="E483" s="19"/>
      <c r="F483" s="19"/>
      <c r="G483" s="19"/>
      <c r="H483" s="19"/>
      <c r="I483" s="19"/>
    </row>
    <row r="484" spans="2:9" ht="23.15" customHeight="1" x14ac:dyDescent="0.35">
      <c r="B484" s="19"/>
      <c r="C484" s="19"/>
      <c r="D484" s="23" t="s">
        <v>378</v>
      </c>
      <c r="E484" s="19"/>
      <c r="F484" s="19"/>
      <c r="G484" s="19"/>
      <c r="H484" s="19"/>
      <c r="I484" s="19"/>
    </row>
    <row r="485" spans="2:9" ht="23.15" customHeight="1" x14ac:dyDescent="0.35">
      <c r="B485" s="19"/>
      <c r="C485" s="19"/>
      <c r="D485" s="23" t="s">
        <v>863</v>
      </c>
      <c r="E485" s="19"/>
      <c r="F485" s="19"/>
      <c r="G485" s="19"/>
      <c r="H485" s="19"/>
      <c r="I485" s="19"/>
    </row>
    <row r="486" spans="2:9" ht="23.15" customHeight="1" x14ac:dyDescent="0.35">
      <c r="B486" s="19"/>
      <c r="C486" s="19"/>
      <c r="D486" s="23" t="s">
        <v>379</v>
      </c>
      <c r="E486" s="19"/>
      <c r="F486" s="19"/>
      <c r="G486" s="19"/>
      <c r="H486" s="19"/>
      <c r="I486" s="19"/>
    </row>
    <row r="487" spans="2:9" ht="23.15" customHeight="1" x14ac:dyDescent="0.35">
      <c r="B487" s="19"/>
      <c r="C487" s="19"/>
      <c r="D487" s="23" t="s">
        <v>266</v>
      </c>
      <c r="E487" s="19"/>
      <c r="F487" s="19"/>
      <c r="G487" s="19"/>
      <c r="H487" s="19"/>
      <c r="I487" s="19"/>
    </row>
    <row r="488" spans="2:9" ht="23.15" customHeight="1" x14ac:dyDescent="0.35">
      <c r="B488" s="19"/>
      <c r="C488" s="19"/>
      <c r="D488" s="23" t="s">
        <v>782</v>
      </c>
      <c r="E488" s="19"/>
      <c r="F488" s="19"/>
      <c r="G488" s="19"/>
      <c r="H488" s="19"/>
      <c r="I488" s="19"/>
    </row>
    <row r="489" spans="2:9" ht="23.15" customHeight="1" x14ac:dyDescent="0.35">
      <c r="B489" s="19"/>
      <c r="C489" s="19"/>
      <c r="D489" s="23" t="s">
        <v>1356</v>
      </c>
      <c r="E489" s="19"/>
      <c r="F489" s="19"/>
      <c r="G489" s="19"/>
      <c r="H489" s="19"/>
      <c r="I489" s="19"/>
    </row>
    <row r="490" spans="2:9" ht="23.15" customHeight="1" x14ac:dyDescent="0.35">
      <c r="B490" s="19"/>
      <c r="C490" s="19"/>
      <c r="D490" s="23" t="s">
        <v>212</v>
      </c>
      <c r="E490" s="19"/>
      <c r="F490" s="19"/>
      <c r="G490" s="19"/>
      <c r="H490" s="19"/>
      <c r="I490" s="19"/>
    </row>
    <row r="491" spans="2:9" ht="23.15" customHeight="1" x14ac:dyDescent="0.35">
      <c r="B491" s="19"/>
      <c r="C491" s="19"/>
      <c r="D491" s="23" t="s">
        <v>1125</v>
      </c>
      <c r="E491" s="19"/>
      <c r="F491" s="19"/>
      <c r="G491" s="19"/>
      <c r="H491" s="19"/>
      <c r="I491" s="19"/>
    </row>
    <row r="492" spans="2:9" ht="23.15" customHeight="1" x14ac:dyDescent="0.35">
      <c r="B492" s="19"/>
      <c r="C492" s="19"/>
      <c r="D492" s="23" t="s">
        <v>623</v>
      </c>
      <c r="E492" s="19"/>
      <c r="F492" s="19"/>
      <c r="G492" s="19"/>
      <c r="H492" s="19"/>
      <c r="I492" s="19"/>
    </row>
    <row r="493" spans="2:9" ht="23.15" customHeight="1" x14ac:dyDescent="0.35">
      <c r="B493" s="19"/>
      <c r="C493" s="19"/>
      <c r="D493" s="23" t="s">
        <v>597</v>
      </c>
      <c r="E493" s="19"/>
      <c r="F493" s="19"/>
      <c r="G493" s="19"/>
      <c r="H493" s="19"/>
      <c r="I493" s="19"/>
    </row>
    <row r="494" spans="2:9" ht="23.15" customHeight="1" x14ac:dyDescent="0.35">
      <c r="B494" s="19"/>
      <c r="C494" s="19"/>
      <c r="D494" s="23" t="s">
        <v>1107</v>
      </c>
      <c r="E494" s="19"/>
      <c r="F494" s="19"/>
      <c r="G494" s="19"/>
      <c r="H494" s="19"/>
      <c r="I494" s="19"/>
    </row>
    <row r="495" spans="2:9" ht="23.15" customHeight="1" x14ac:dyDescent="0.35">
      <c r="B495" s="19"/>
      <c r="C495" s="19"/>
      <c r="D495" s="23" t="s">
        <v>771</v>
      </c>
      <c r="E495" s="19"/>
      <c r="F495" s="19"/>
      <c r="G495" s="19"/>
      <c r="H495" s="19"/>
      <c r="I495" s="19"/>
    </row>
    <row r="496" spans="2:9" ht="23.15" customHeight="1" x14ac:dyDescent="0.35">
      <c r="B496" s="19"/>
      <c r="C496" s="19"/>
      <c r="D496" s="23" t="s">
        <v>1288</v>
      </c>
      <c r="E496" s="19"/>
      <c r="F496" s="19"/>
      <c r="G496" s="19"/>
      <c r="H496" s="19"/>
      <c r="I496" s="19"/>
    </row>
    <row r="497" spans="2:9" ht="23.15" customHeight="1" x14ac:dyDescent="0.35">
      <c r="B497" s="19"/>
      <c r="C497" s="19"/>
      <c r="D497" s="23" t="s">
        <v>1321</v>
      </c>
      <c r="E497" s="19"/>
      <c r="F497" s="19"/>
      <c r="G497" s="19"/>
      <c r="H497" s="19"/>
      <c r="I497" s="19"/>
    </row>
    <row r="498" spans="2:9" ht="23.15" customHeight="1" x14ac:dyDescent="0.35">
      <c r="B498" s="19"/>
      <c r="C498" s="19"/>
      <c r="D498" s="23" t="s">
        <v>1060</v>
      </c>
      <c r="E498" s="19"/>
      <c r="F498" s="19"/>
      <c r="G498" s="19"/>
      <c r="H498" s="19"/>
      <c r="I498" s="19"/>
    </row>
    <row r="499" spans="2:9" ht="23.15" customHeight="1" x14ac:dyDescent="0.35">
      <c r="B499" s="19"/>
      <c r="C499" s="19"/>
      <c r="D499" s="23" t="s">
        <v>1249</v>
      </c>
      <c r="E499" s="19"/>
      <c r="F499" s="19"/>
      <c r="G499" s="19"/>
      <c r="H499" s="19"/>
      <c r="I499" s="19"/>
    </row>
    <row r="500" spans="2:9" ht="23.15" customHeight="1" x14ac:dyDescent="0.35">
      <c r="B500" s="19"/>
      <c r="C500" s="19"/>
      <c r="D500" s="23" t="s">
        <v>360</v>
      </c>
      <c r="E500" s="19"/>
      <c r="F500" s="19"/>
      <c r="G500" s="19"/>
      <c r="H500" s="19"/>
      <c r="I500" s="19"/>
    </row>
    <row r="501" spans="2:9" ht="23.15" customHeight="1" x14ac:dyDescent="0.35">
      <c r="B501" s="19"/>
      <c r="C501" s="19"/>
      <c r="D501" s="23" t="s">
        <v>923</v>
      </c>
      <c r="E501" s="19"/>
      <c r="F501" s="19"/>
      <c r="G501" s="19"/>
      <c r="H501" s="19"/>
      <c r="I501" s="19"/>
    </row>
    <row r="502" spans="2:9" ht="23.15" customHeight="1" x14ac:dyDescent="0.35">
      <c r="B502" s="19"/>
      <c r="C502" s="19"/>
      <c r="D502" s="23" t="s">
        <v>1164</v>
      </c>
      <c r="E502" s="19"/>
      <c r="F502" s="19"/>
      <c r="G502" s="19"/>
      <c r="H502" s="19"/>
      <c r="I502" s="19"/>
    </row>
    <row r="503" spans="2:9" ht="23.15" customHeight="1" x14ac:dyDescent="0.35">
      <c r="B503" s="19"/>
      <c r="C503" s="19"/>
      <c r="D503" s="23" t="s">
        <v>387</v>
      </c>
      <c r="E503" s="19"/>
      <c r="F503" s="19"/>
      <c r="G503" s="19"/>
      <c r="H503" s="19"/>
      <c r="I503" s="19"/>
    </row>
    <row r="504" spans="2:9" ht="23.15" customHeight="1" x14ac:dyDescent="0.35">
      <c r="B504" s="19"/>
      <c r="C504" s="19"/>
      <c r="D504" s="23" t="s">
        <v>901</v>
      </c>
      <c r="E504" s="19"/>
      <c r="F504" s="19"/>
      <c r="G504" s="19"/>
      <c r="H504" s="19"/>
      <c r="I504" s="19"/>
    </row>
    <row r="505" spans="2:9" ht="23.15" customHeight="1" x14ac:dyDescent="0.35">
      <c r="B505" s="19"/>
      <c r="C505" s="19"/>
      <c r="D505" s="23" t="s">
        <v>1281</v>
      </c>
      <c r="E505" s="19"/>
      <c r="F505" s="19"/>
      <c r="G505" s="19"/>
      <c r="H505" s="19"/>
      <c r="I505" s="19"/>
    </row>
    <row r="506" spans="2:9" ht="23.15" customHeight="1" x14ac:dyDescent="0.35">
      <c r="B506" s="19"/>
      <c r="C506" s="19"/>
      <c r="D506" s="23" t="s">
        <v>147</v>
      </c>
      <c r="E506" s="19"/>
      <c r="F506" s="19"/>
      <c r="G506" s="19"/>
      <c r="H506" s="19"/>
      <c r="I506" s="19"/>
    </row>
    <row r="507" spans="2:9" ht="23.15" customHeight="1" x14ac:dyDescent="0.35">
      <c r="B507" s="19"/>
      <c r="C507" s="19"/>
      <c r="D507" s="23" t="s">
        <v>1258</v>
      </c>
      <c r="E507" s="19"/>
      <c r="F507" s="19"/>
      <c r="G507" s="19"/>
      <c r="H507" s="19"/>
      <c r="I507" s="19"/>
    </row>
    <row r="508" spans="2:9" ht="23.15" customHeight="1" x14ac:dyDescent="0.35">
      <c r="B508" s="19"/>
      <c r="C508" s="19"/>
      <c r="D508" s="23" t="s">
        <v>680</v>
      </c>
      <c r="E508" s="19"/>
      <c r="F508" s="19"/>
      <c r="G508" s="19"/>
      <c r="H508" s="19"/>
      <c r="I508" s="19"/>
    </row>
    <row r="509" spans="2:9" ht="23.15" customHeight="1" x14ac:dyDescent="0.35">
      <c r="B509" s="19"/>
      <c r="C509" s="19"/>
      <c r="D509" s="23" t="s">
        <v>991</v>
      </c>
      <c r="E509" s="19"/>
      <c r="F509" s="19"/>
      <c r="G509" s="19"/>
      <c r="H509" s="19"/>
      <c r="I509" s="19"/>
    </row>
    <row r="510" spans="2:9" ht="23.15" customHeight="1" x14ac:dyDescent="0.35">
      <c r="B510" s="19"/>
      <c r="C510" s="19"/>
      <c r="D510" s="23" t="s">
        <v>1270</v>
      </c>
      <c r="E510" s="19"/>
      <c r="F510" s="19"/>
      <c r="G510" s="19"/>
      <c r="H510" s="19"/>
      <c r="I510" s="19"/>
    </row>
    <row r="511" spans="2:9" ht="23.15" customHeight="1" x14ac:dyDescent="0.35">
      <c r="B511" s="19"/>
      <c r="C511" s="19"/>
      <c r="D511" s="23" t="s">
        <v>1137</v>
      </c>
      <c r="E511" s="19"/>
      <c r="F511" s="19"/>
      <c r="G511" s="19"/>
      <c r="H511" s="19"/>
      <c r="I511" s="19"/>
    </row>
    <row r="512" spans="2:9" ht="23.15" customHeight="1" x14ac:dyDescent="0.35">
      <c r="B512" s="19"/>
      <c r="C512" s="19"/>
      <c r="D512" s="23" t="s">
        <v>754</v>
      </c>
      <c r="E512" s="19"/>
      <c r="F512" s="19"/>
      <c r="G512" s="19"/>
      <c r="H512" s="19"/>
      <c r="I512" s="19"/>
    </row>
    <row r="513" spans="2:9" ht="23.15" customHeight="1" x14ac:dyDescent="0.35">
      <c r="B513" s="19"/>
      <c r="C513" s="19"/>
      <c r="D513" s="23" t="s">
        <v>1366</v>
      </c>
      <c r="E513" s="19"/>
      <c r="F513" s="19"/>
      <c r="G513" s="19"/>
      <c r="H513" s="19"/>
      <c r="I513" s="19"/>
    </row>
    <row r="514" spans="2:9" ht="23.15" customHeight="1" x14ac:dyDescent="0.35">
      <c r="B514" s="19"/>
      <c r="C514" s="19"/>
      <c r="D514" s="23" t="s">
        <v>517</v>
      </c>
      <c r="E514" s="19"/>
      <c r="F514" s="19"/>
      <c r="G514" s="19"/>
      <c r="H514" s="19"/>
      <c r="I514" s="19"/>
    </row>
    <row r="515" spans="2:9" ht="23.15" customHeight="1" x14ac:dyDescent="0.35">
      <c r="B515" s="19"/>
      <c r="C515" s="19"/>
      <c r="D515" s="23" t="s">
        <v>763</v>
      </c>
      <c r="E515" s="19"/>
      <c r="F515" s="19"/>
      <c r="G515" s="19"/>
      <c r="H515" s="19"/>
      <c r="I515" s="19"/>
    </row>
    <row r="516" spans="2:9" ht="23.15" customHeight="1" x14ac:dyDescent="0.35">
      <c r="B516" s="19"/>
      <c r="C516" s="19"/>
      <c r="D516" s="23" t="s">
        <v>689</v>
      </c>
      <c r="E516" s="19"/>
      <c r="F516" s="19"/>
      <c r="G516" s="19"/>
      <c r="H516" s="19"/>
      <c r="I516" s="19"/>
    </row>
    <row r="517" spans="2:9" ht="23.15" customHeight="1" x14ac:dyDescent="0.35">
      <c r="B517" s="19"/>
      <c r="C517" s="19"/>
      <c r="D517" s="23" t="s">
        <v>1057</v>
      </c>
      <c r="E517" s="19"/>
      <c r="F517" s="19"/>
      <c r="G517" s="19"/>
      <c r="H517" s="19"/>
      <c r="I517" s="19"/>
    </row>
    <row r="518" spans="2:9" ht="23.15" customHeight="1" x14ac:dyDescent="0.35">
      <c r="B518" s="19"/>
      <c r="C518" s="19"/>
      <c r="D518" s="23" t="s">
        <v>1256</v>
      </c>
      <c r="E518" s="19"/>
      <c r="F518" s="19"/>
      <c r="G518" s="19"/>
      <c r="H518" s="19"/>
      <c r="I518" s="19"/>
    </row>
    <row r="519" spans="2:9" ht="23.15" customHeight="1" x14ac:dyDescent="0.35">
      <c r="B519" s="19"/>
      <c r="C519" s="19"/>
      <c r="D519" s="23" t="s">
        <v>615</v>
      </c>
      <c r="E519" s="19"/>
      <c r="F519" s="19"/>
      <c r="G519" s="19"/>
      <c r="H519" s="19"/>
      <c r="I519" s="19"/>
    </row>
    <row r="520" spans="2:9" ht="23.15" customHeight="1" x14ac:dyDescent="0.35">
      <c r="B520" s="19"/>
      <c r="C520" s="19"/>
      <c r="D520" s="23" t="s">
        <v>1205</v>
      </c>
      <c r="E520" s="19"/>
      <c r="F520" s="19"/>
      <c r="G520" s="19"/>
      <c r="H520" s="19"/>
      <c r="I520" s="19"/>
    </row>
    <row r="521" spans="2:9" ht="23.15" customHeight="1" x14ac:dyDescent="0.35">
      <c r="B521" s="19"/>
      <c r="C521" s="19"/>
      <c r="D521" s="23" t="s">
        <v>804</v>
      </c>
      <c r="E521" s="19"/>
      <c r="F521" s="19"/>
      <c r="G521" s="19"/>
      <c r="H521" s="19"/>
      <c r="I521" s="19"/>
    </row>
    <row r="522" spans="2:9" ht="23.15" customHeight="1" x14ac:dyDescent="0.35">
      <c r="B522" s="19"/>
      <c r="C522" s="19"/>
      <c r="D522" s="23" t="s">
        <v>1263</v>
      </c>
      <c r="E522" s="19"/>
      <c r="F522" s="19"/>
      <c r="G522" s="19"/>
      <c r="H522" s="19"/>
      <c r="I522" s="19"/>
    </row>
    <row r="523" spans="2:9" ht="23.15" customHeight="1" x14ac:dyDescent="0.35">
      <c r="B523" s="19"/>
      <c r="C523" s="19"/>
      <c r="D523" s="23" t="s">
        <v>676</v>
      </c>
      <c r="E523" s="19"/>
      <c r="F523" s="19"/>
      <c r="G523" s="19"/>
      <c r="H523" s="19"/>
      <c r="I523" s="19"/>
    </row>
    <row r="524" spans="2:9" ht="23.15" customHeight="1" x14ac:dyDescent="0.35">
      <c r="B524" s="19"/>
      <c r="C524" s="19"/>
      <c r="D524" s="23" t="s">
        <v>761</v>
      </c>
      <c r="E524" s="19"/>
      <c r="F524" s="19"/>
      <c r="G524" s="19"/>
      <c r="H524" s="19"/>
      <c r="I524" s="19"/>
    </row>
    <row r="525" spans="2:9" ht="23.15" customHeight="1" x14ac:dyDescent="0.35">
      <c r="B525" s="19"/>
      <c r="C525" s="19"/>
      <c r="D525" s="23" t="s">
        <v>721</v>
      </c>
      <c r="E525" s="19"/>
      <c r="F525" s="19"/>
      <c r="G525" s="19"/>
      <c r="H525" s="19"/>
      <c r="I525" s="19"/>
    </row>
    <row r="526" spans="2:9" ht="23.15" customHeight="1" x14ac:dyDescent="0.35">
      <c r="B526" s="19"/>
      <c r="C526" s="19"/>
      <c r="D526" s="23" t="s">
        <v>1159</v>
      </c>
      <c r="E526" s="19"/>
      <c r="F526" s="19"/>
      <c r="G526" s="19"/>
      <c r="H526" s="19"/>
      <c r="I526" s="19"/>
    </row>
    <row r="527" spans="2:9" ht="23.15" customHeight="1" x14ac:dyDescent="0.35">
      <c r="B527" s="19"/>
      <c r="C527" s="19"/>
      <c r="D527" s="23" t="s">
        <v>1058</v>
      </c>
      <c r="E527" s="19"/>
      <c r="F527" s="19"/>
      <c r="G527" s="19"/>
      <c r="H527" s="19"/>
      <c r="I527" s="19"/>
    </row>
    <row r="528" spans="2:9" ht="23.15" customHeight="1" x14ac:dyDescent="0.35">
      <c r="B528" s="19"/>
      <c r="C528" s="19"/>
      <c r="D528" s="23" t="s">
        <v>856</v>
      </c>
      <c r="E528" s="19"/>
      <c r="F528" s="19"/>
      <c r="G528" s="19"/>
      <c r="H528" s="19"/>
      <c r="I528" s="19"/>
    </row>
    <row r="529" spans="2:9" ht="23.15" customHeight="1" x14ac:dyDescent="0.35">
      <c r="B529" s="19"/>
      <c r="C529" s="19"/>
      <c r="D529" s="23" t="s">
        <v>808</v>
      </c>
      <c r="E529" s="19"/>
      <c r="F529" s="19"/>
      <c r="G529" s="19"/>
      <c r="H529" s="19"/>
      <c r="I529" s="19"/>
    </row>
    <row r="530" spans="2:9" ht="23.15" customHeight="1" x14ac:dyDescent="0.35">
      <c r="B530" s="19"/>
      <c r="C530" s="19"/>
      <c r="D530" s="23" t="s">
        <v>1017</v>
      </c>
      <c r="E530" s="19"/>
      <c r="F530" s="19"/>
      <c r="G530" s="19"/>
      <c r="H530" s="19"/>
      <c r="I530" s="19"/>
    </row>
    <row r="531" spans="2:9" ht="23.15" customHeight="1" x14ac:dyDescent="0.35">
      <c r="B531" s="19"/>
      <c r="C531" s="19"/>
      <c r="D531" s="23" t="s">
        <v>795</v>
      </c>
      <c r="E531" s="19"/>
      <c r="F531" s="19"/>
      <c r="G531" s="19"/>
      <c r="H531" s="19"/>
      <c r="I531" s="19"/>
    </row>
    <row r="532" spans="2:9" ht="23.15" customHeight="1" x14ac:dyDescent="0.35">
      <c r="B532" s="19"/>
      <c r="C532" s="19"/>
      <c r="D532" s="23" t="s">
        <v>1330</v>
      </c>
      <c r="E532" s="19"/>
      <c r="F532" s="19"/>
      <c r="G532" s="19"/>
      <c r="H532" s="19"/>
      <c r="I532" s="19"/>
    </row>
    <row r="533" spans="2:9" ht="23.15" customHeight="1" x14ac:dyDescent="0.35">
      <c r="B533" s="19"/>
      <c r="C533" s="19"/>
      <c r="D533" s="23" t="s">
        <v>819</v>
      </c>
      <c r="E533" s="19"/>
      <c r="F533" s="19"/>
      <c r="G533" s="19"/>
      <c r="H533" s="19"/>
      <c r="I533" s="19"/>
    </row>
    <row r="534" spans="2:9" ht="23.15" customHeight="1" x14ac:dyDescent="0.35">
      <c r="B534" s="19"/>
      <c r="C534" s="19"/>
      <c r="D534" s="23" t="s">
        <v>1262</v>
      </c>
      <c r="E534" s="19"/>
      <c r="F534" s="19"/>
      <c r="G534" s="19"/>
      <c r="H534" s="19"/>
      <c r="I534" s="19"/>
    </row>
    <row r="535" spans="2:9" ht="23.15" customHeight="1" x14ac:dyDescent="0.35">
      <c r="B535" s="19"/>
      <c r="C535" s="19"/>
      <c r="D535" s="23" t="s">
        <v>1337</v>
      </c>
      <c r="E535" s="19"/>
      <c r="F535" s="19"/>
      <c r="G535" s="19"/>
      <c r="H535" s="19"/>
      <c r="I535" s="19"/>
    </row>
    <row r="536" spans="2:9" ht="23.15" customHeight="1" x14ac:dyDescent="0.35">
      <c r="B536" s="19"/>
      <c r="C536" s="19"/>
      <c r="D536" s="23" t="s">
        <v>1110</v>
      </c>
      <c r="E536" s="19"/>
      <c r="F536" s="19"/>
      <c r="G536" s="19"/>
      <c r="H536" s="19"/>
      <c r="I536" s="19"/>
    </row>
    <row r="537" spans="2:9" ht="23.15" customHeight="1" x14ac:dyDescent="0.35">
      <c r="B537" s="19"/>
      <c r="C537" s="19"/>
      <c r="D537" s="23" t="s">
        <v>139</v>
      </c>
      <c r="E537" s="19"/>
      <c r="F537" s="19"/>
      <c r="G537" s="19"/>
      <c r="H537" s="19"/>
      <c r="I537" s="19"/>
    </row>
    <row r="538" spans="2:9" ht="23.15" customHeight="1" x14ac:dyDescent="0.35">
      <c r="B538" s="19"/>
      <c r="C538" s="19"/>
      <c r="D538" s="23" t="s">
        <v>345</v>
      </c>
      <c r="E538" s="19"/>
      <c r="F538" s="19"/>
      <c r="G538" s="19"/>
      <c r="H538" s="19"/>
      <c r="I538" s="19"/>
    </row>
    <row r="539" spans="2:9" ht="23.15" customHeight="1" x14ac:dyDescent="0.35">
      <c r="B539" s="19"/>
      <c r="C539" s="19"/>
      <c r="D539" s="23" t="s">
        <v>134</v>
      </c>
      <c r="E539" s="19"/>
      <c r="F539" s="19"/>
      <c r="G539" s="19"/>
      <c r="H539" s="19"/>
      <c r="I539" s="19"/>
    </row>
    <row r="540" spans="2:9" ht="23.15" customHeight="1" x14ac:dyDescent="0.35">
      <c r="B540" s="19"/>
      <c r="C540" s="19"/>
      <c r="D540" s="23" t="s">
        <v>698</v>
      </c>
      <c r="E540" s="19"/>
      <c r="F540" s="19"/>
      <c r="G540" s="19"/>
      <c r="H540" s="19"/>
      <c r="I540" s="19"/>
    </row>
    <row r="541" spans="2:9" ht="23.15" customHeight="1" x14ac:dyDescent="0.35">
      <c r="B541" s="19"/>
      <c r="C541" s="19"/>
      <c r="D541" s="23" t="s">
        <v>331</v>
      </c>
      <c r="E541" s="19"/>
      <c r="F541" s="19"/>
      <c r="G541" s="19"/>
      <c r="H541" s="19"/>
      <c r="I541" s="19"/>
    </row>
    <row r="542" spans="2:9" ht="23.15" customHeight="1" x14ac:dyDescent="0.35">
      <c r="B542" s="19"/>
      <c r="C542" s="19"/>
      <c r="D542" s="23" t="s">
        <v>500</v>
      </c>
      <c r="E542" s="19"/>
      <c r="F542" s="19"/>
      <c r="G542" s="19"/>
      <c r="H542" s="19"/>
      <c r="I542" s="19"/>
    </row>
    <row r="543" spans="2:9" ht="23.15" customHeight="1" x14ac:dyDescent="0.35">
      <c r="B543" s="19"/>
      <c r="C543" s="19"/>
      <c r="D543" s="23" t="s">
        <v>685</v>
      </c>
      <c r="E543" s="19"/>
      <c r="F543" s="19"/>
      <c r="G543" s="19"/>
      <c r="H543" s="19"/>
      <c r="I543" s="19"/>
    </row>
    <row r="544" spans="2:9" ht="23.15" customHeight="1" x14ac:dyDescent="0.35">
      <c r="B544" s="19"/>
      <c r="C544" s="19"/>
      <c r="D544" s="23" t="s">
        <v>515</v>
      </c>
      <c r="E544" s="19"/>
      <c r="F544" s="19"/>
      <c r="G544" s="19"/>
      <c r="H544" s="19"/>
      <c r="I544" s="19"/>
    </row>
    <row r="545" spans="2:9" ht="23.15" customHeight="1" x14ac:dyDescent="0.35">
      <c r="B545" s="19"/>
      <c r="C545" s="19"/>
      <c r="D545" s="23" t="s">
        <v>965</v>
      </c>
      <c r="E545" s="19"/>
      <c r="F545" s="19"/>
      <c r="G545" s="19"/>
      <c r="H545" s="19"/>
      <c r="I545" s="19"/>
    </row>
    <row r="546" spans="2:9" ht="23.15" customHeight="1" x14ac:dyDescent="0.35">
      <c r="B546" s="19"/>
      <c r="C546" s="19"/>
      <c r="D546" s="23" t="s">
        <v>997</v>
      </c>
      <c r="E546" s="19"/>
      <c r="F546" s="19"/>
      <c r="G546" s="19"/>
      <c r="H546" s="19"/>
      <c r="I546" s="19"/>
    </row>
    <row r="547" spans="2:9" ht="23.15" customHeight="1" x14ac:dyDescent="0.35">
      <c r="B547" s="19"/>
      <c r="C547" s="19"/>
      <c r="D547" s="23" t="s">
        <v>588</v>
      </c>
      <c r="E547" s="19"/>
      <c r="F547" s="19"/>
      <c r="G547" s="19"/>
      <c r="H547" s="19"/>
      <c r="I547" s="19"/>
    </row>
    <row r="548" spans="2:9" ht="23.15" customHeight="1" x14ac:dyDescent="0.35">
      <c r="B548" s="19"/>
      <c r="C548" s="19"/>
      <c r="D548" s="23" t="s">
        <v>1081</v>
      </c>
      <c r="E548" s="19"/>
      <c r="F548" s="19"/>
      <c r="G548" s="19"/>
      <c r="H548" s="19"/>
      <c r="I548" s="19"/>
    </row>
    <row r="549" spans="2:9" ht="23.15" customHeight="1" x14ac:dyDescent="0.35">
      <c r="B549" s="19"/>
      <c r="C549" s="19"/>
      <c r="D549" s="23" t="s">
        <v>494</v>
      </c>
      <c r="E549" s="19"/>
      <c r="F549" s="19"/>
      <c r="G549" s="19"/>
      <c r="H549" s="19"/>
      <c r="I549" s="19"/>
    </row>
    <row r="550" spans="2:9" ht="23.15" customHeight="1" x14ac:dyDescent="0.35">
      <c r="B550" s="19"/>
      <c r="C550" s="19"/>
      <c r="D550" s="23" t="s">
        <v>430</v>
      </c>
      <c r="E550" s="19"/>
      <c r="F550" s="19"/>
      <c r="G550" s="19"/>
      <c r="H550" s="19"/>
      <c r="I550" s="19"/>
    </row>
    <row r="551" spans="2:9" ht="23.15" customHeight="1" x14ac:dyDescent="0.35">
      <c r="B551" s="19"/>
      <c r="C551" s="19"/>
      <c r="D551" s="23" t="s">
        <v>974</v>
      </c>
      <c r="E551" s="19"/>
      <c r="F551" s="19"/>
      <c r="G551" s="19"/>
      <c r="H551" s="19"/>
      <c r="I551" s="19"/>
    </row>
    <row r="552" spans="2:9" ht="23.15" customHeight="1" x14ac:dyDescent="0.35">
      <c r="B552" s="19"/>
      <c r="C552" s="19"/>
      <c r="D552" s="23" t="s">
        <v>913</v>
      </c>
      <c r="E552" s="19"/>
      <c r="F552" s="19"/>
      <c r="G552" s="19"/>
      <c r="H552" s="19"/>
      <c r="I552" s="19"/>
    </row>
    <row r="553" spans="2:9" ht="23.15" customHeight="1" x14ac:dyDescent="0.35">
      <c r="B553" s="19"/>
      <c r="C553" s="19"/>
      <c r="D553" s="23" t="s">
        <v>279</v>
      </c>
      <c r="E553" s="19"/>
      <c r="F553" s="19"/>
      <c r="G553" s="19"/>
      <c r="H553" s="19"/>
      <c r="I553" s="19"/>
    </row>
    <row r="554" spans="2:9" ht="23.15" customHeight="1" x14ac:dyDescent="0.35">
      <c r="B554" s="19"/>
      <c r="C554" s="19"/>
      <c r="D554" s="23" t="s">
        <v>71</v>
      </c>
      <c r="E554" s="19"/>
      <c r="F554" s="19"/>
      <c r="G554" s="19"/>
      <c r="H554" s="19"/>
      <c r="I554" s="19"/>
    </row>
    <row r="555" spans="2:9" ht="23.15" customHeight="1" x14ac:dyDescent="0.35">
      <c r="B555" s="19"/>
      <c r="C555" s="19"/>
      <c r="D555" s="23" t="s">
        <v>1145</v>
      </c>
      <c r="E555" s="19"/>
      <c r="F555" s="19"/>
      <c r="G555" s="19"/>
      <c r="H555" s="19"/>
      <c r="I555" s="19"/>
    </row>
    <row r="556" spans="2:9" ht="23.15" customHeight="1" x14ac:dyDescent="0.35">
      <c r="B556" s="19"/>
      <c r="C556" s="19"/>
      <c r="D556" s="23" t="s">
        <v>1067</v>
      </c>
      <c r="E556" s="19"/>
      <c r="F556" s="19"/>
      <c r="G556" s="19"/>
      <c r="H556" s="19"/>
      <c r="I556" s="19"/>
    </row>
    <row r="557" spans="2:9" ht="23.15" customHeight="1" x14ac:dyDescent="0.35">
      <c r="B557" s="19"/>
      <c r="C557" s="19"/>
      <c r="D557" s="23" t="s">
        <v>862</v>
      </c>
      <c r="E557" s="19"/>
      <c r="F557" s="19"/>
      <c r="G557" s="19"/>
      <c r="H557" s="19"/>
      <c r="I557" s="19"/>
    </row>
    <row r="558" spans="2:9" ht="23.15" customHeight="1" x14ac:dyDescent="0.35">
      <c r="B558" s="19"/>
      <c r="C558" s="19"/>
      <c r="D558" s="23" t="s">
        <v>288</v>
      </c>
      <c r="E558" s="19"/>
      <c r="F558" s="19"/>
      <c r="G558" s="19"/>
      <c r="H558" s="19"/>
      <c r="I558" s="19"/>
    </row>
    <row r="559" spans="2:9" ht="23.15" customHeight="1" x14ac:dyDescent="0.35">
      <c r="B559" s="19"/>
      <c r="C559" s="19"/>
      <c r="D559" s="23" t="s">
        <v>201</v>
      </c>
      <c r="E559" s="19"/>
      <c r="F559" s="19"/>
      <c r="G559" s="19"/>
      <c r="H559" s="19"/>
      <c r="I559" s="19"/>
    </row>
    <row r="560" spans="2:9" ht="23.15" customHeight="1" x14ac:dyDescent="0.35">
      <c r="B560" s="19"/>
      <c r="C560" s="19"/>
      <c r="D560" s="23" t="s">
        <v>1099</v>
      </c>
      <c r="E560" s="19"/>
      <c r="F560" s="19"/>
      <c r="G560" s="19"/>
      <c r="H560" s="19"/>
      <c r="I560" s="19"/>
    </row>
    <row r="561" spans="2:9" ht="23.15" customHeight="1" x14ac:dyDescent="0.35">
      <c r="B561" s="19"/>
      <c r="C561" s="19"/>
      <c r="D561" s="23" t="s">
        <v>534</v>
      </c>
      <c r="E561" s="19"/>
      <c r="F561" s="19"/>
      <c r="G561" s="19"/>
      <c r="H561" s="19"/>
      <c r="I561" s="19"/>
    </row>
    <row r="562" spans="2:9" ht="23.15" customHeight="1" x14ac:dyDescent="0.35">
      <c r="B562" s="19"/>
      <c r="C562" s="19"/>
      <c r="D562" s="23" t="s">
        <v>918</v>
      </c>
      <c r="E562" s="19"/>
      <c r="F562" s="19"/>
      <c r="G562" s="19"/>
      <c r="H562" s="19"/>
      <c r="I562" s="19"/>
    </row>
    <row r="563" spans="2:9" ht="23.15" customHeight="1" x14ac:dyDescent="0.35">
      <c r="B563" s="19"/>
      <c r="C563" s="19"/>
      <c r="D563" s="23" t="s">
        <v>634</v>
      </c>
      <c r="E563" s="19"/>
      <c r="F563" s="19"/>
      <c r="G563" s="19"/>
      <c r="H563" s="19"/>
      <c r="I563" s="19"/>
    </row>
    <row r="564" spans="2:9" ht="23.15" customHeight="1" x14ac:dyDescent="0.35">
      <c r="B564" s="19"/>
      <c r="C564" s="19"/>
      <c r="D564" s="23" t="s">
        <v>595</v>
      </c>
      <c r="E564" s="19"/>
      <c r="F564" s="19"/>
      <c r="G564" s="19"/>
      <c r="H564" s="19"/>
      <c r="I564" s="19"/>
    </row>
    <row r="565" spans="2:9" ht="23.15" customHeight="1" x14ac:dyDescent="0.35">
      <c r="B565" s="19"/>
      <c r="C565" s="19"/>
      <c r="D565" s="23" t="s">
        <v>39</v>
      </c>
      <c r="E565" s="19"/>
      <c r="F565" s="19"/>
      <c r="G565" s="19"/>
      <c r="H565" s="19"/>
      <c r="I565" s="19"/>
    </row>
    <row r="566" spans="2:9" ht="23.15" customHeight="1" x14ac:dyDescent="0.35">
      <c r="B566" s="19"/>
      <c r="C566" s="19"/>
      <c r="D566" s="23" t="s">
        <v>306</v>
      </c>
      <c r="E566" s="19"/>
      <c r="F566" s="19"/>
      <c r="G566" s="19"/>
      <c r="H566" s="19"/>
      <c r="I566" s="19"/>
    </row>
    <row r="567" spans="2:9" ht="23.15" customHeight="1" x14ac:dyDescent="0.35">
      <c r="B567" s="19"/>
      <c r="C567" s="19"/>
      <c r="D567" s="23" t="s">
        <v>702</v>
      </c>
      <c r="E567" s="19"/>
      <c r="F567" s="19"/>
      <c r="G567" s="19"/>
      <c r="H567" s="19"/>
      <c r="I567" s="19"/>
    </row>
    <row r="568" spans="2:9" ht="23.15" customHeight="1" x14ac:dyDescent="0.35">
      <c r="B568" s="19"/>
      <c r="C568" s="19"/>
      <c r="D568" s="23" t="s">
        <v>355</v>
      </c>
      <c r="E568" s="19"/>
      <c r="F568" s="19"/>
      <c r="G568" s="19"/>
      <c r="H568" s="19"/>
      <c r="I568" s="19"/>
    </row>
    <row r="569" spans="2:9" ht="23.15" customHeight="1" x14ac:dyDescent="0.35">
      <c r="B569" s="19"/>
      <c r="C569" s="19"/>
      <c r="D569" s="23" t="s">
        <v>557</v>
      </c>
      <c r="E569" s="19"/>
      <c r="F569" s="19"/>
      <c r="G569" s="19"/>
      <c r="H569" s="19"/>
      <c r="I569" s="19"/>
    </row>
    <row r="570" spans="2:9" ht="23.15" customHeight="1" x14ac:dyDescent="0.35">
      <c r="B570" s="19"/>
      <c r="C570" s="19"/>
      <c r="D570" s="23" t="s">
        <v>28</v>
      </c>
      <c r="E570" s="19"/>
      <c r="F570" s="19"/>
      <c r="G570" s="19"/>
      <c r="H570" s="19"/>
      <c r="I570" s="19"/>
    </row>
    <row r="571" spans="2:9" ht="23.15" customHeight="1" x14ac:dyDescent="0.35">
      <c r="B571" s="19"/>
      <c r="C571" s="19"/>
      <c r="D571" s="23" t="s">
        <v>1225</v>
      </c>
      <c r="E571" s="19"/>
      <c r="F571" s="19"/>
      <c r="G571" s="19"/>
      <c r="H571" s="19"/>
      <c r="I571" s="19"/>
    </row>
    <row r="572" spans="2:9" ht="23.15" customHeight="1" x14ac:dyDescent="0.35">
      <c r="B572" s="19"/>
      <c r="C572" s="19"/>
      <c r="D572" s="23" t="s">
        <v>732</v>
      </c>
      <c r="E572" s="19"/>
      <c r="F572" s="19"/>
      <c r="G572" s="19"/>
      <c r="H572" s="19"/>
      <c r="I572" s="19"/>
    </row>
    <row r="573" spans="2:9" ht="23.15" customHeight="1" x14ac:dyDescent="0.35">
      <c r="B573" s="19"/>
      <c r="C573" s="19"/>
      <c r="D573" s="23" t="s">
        <v>955</v>
      </c>
      <c r="E573" s="19"/>
      <c r="F573" s="19"/>
      <c r="G573" s="19"/>
      <c r="H573" s="19"/>
      <c r="I573" s="19"/>
    </row>
    <row r="574" spans="2:9" ht="23.15" customHeight="1" x14ac:dyDescent="0.35">
      <c r="B574" s="19"/>
      <c r="C574" s="19"/>
      <c r="D574" s="23" t="s">
        <v>779</v>
      </c>
      <c r="E574" s="19"/>
      <c r="F574" s="19"/>
      <c r="G574" s="19"/>
      <c r="H574" s="19"/>
      <c r="I574" s="19"/>
    </row>
    <row r="575" spans="2:9" ht="23.15" customHeight="1" x14ac:dyDescent="0.35">
      <c r="B575" s="19"/>
      <c r="C575" s="19"/>
      <c r="D575" s="23" t="s">
        <v>162</v>
      </c>
      <c r="E575" s="19"/>
      <c r="F575" s="19"/>
      <c r="G575" s="19"/>
      <c r="H575" s="19"/>
      <c r="I575" s="19"/>
    </row>
    <row r="576" spans="2:9" ht="23.15" customHeight="1" x14ac:dyDescent="0.35">
      <c r="B576" s="19"/>
      <c r="C576" s="19"/>
      <c r="D576" s="23" t="s">
        <v>405</v>
      </c>
      <c r="E576" s="19"/>
      <c r="F576" s="19"/>
      <c r="G576" s="19"/>
      <c r="H576" s="19"/>
      <c r="I576" s="19"/>
    </row>
    <row r="577" spans="2:9" ht="23.15" customHeight="1" x14ac:dyDescent="0.35">
      <c r="B577" s="19"/>
      <c r="C577" s="19"/>
      <c r="D577" s="23" t="s">
        <v>1180</v>
      </c>
      <c r="E577" s="19"/>
      <c r="F577" s="19"/>
      <c r="G577" s="19"/>
      <c r="H577" s="19"/>
      <c r="I577" s="19"/>
    </row>
    <row r="578" spans="2:9" ht="23.15" customHeight="1" x14ac:dyDescent="0.35">
      <c r="B578" s="19"/>
      <c r="C578" s="19"/>
      <c r="D578" s="23" t="s">
        <v>1214</v>
      </c>
      <c r="E578" s="19"/>
      <c r="F578" s="19"/>
      <c r="G578" s="19"/>
      <c r="H578" s="19"/>
      <c r="I578" s="19"/>
    </row>
    <row r="579" spans="2:9" ht="23.15" customHeight="1" x14ac:dyDescent="0.35">
      <c r="B579" s="19"/>
      <c r="C579" s="19"/>
      <c r="D579" s="23" t="s">
        <v>598</v>
      </c>
      <c r="E579" s="19"/>
      <c r="F579" s="19"/>
      <c r="G579" s="19"/>
      <c r="H579" s="19"/>
      <c r="I579" s="19"/>
    </row>
    <row r="580" spans="2:9" ht="23.15" customHeight="1" x14ac:dyDescent="0.35">
      <c r="B580" s="19"/>
      <c r="C580" s="19"/>
      <c r="D580" s="23" t="s">
        <v>723</v>
      </c>
      <c r="E580" s="19"/>
      <c r="F580" s="19"/>
      <c r="G580" s="19"/>
      <c r="H580" s="19"/>
      <c r="I580" s="19"/>
    </row>
    <row r="581" spans="2:9" ht="23.15" customHeight="1" x14ac:dyDescent="0.35">
      <c r="B581" s="19"/>
      <c r="C581" s="19"/>
      <c r="D581" s="23" t="s">
        <v>285</v>
      </c>
      <c r="E581" s="19"/>
      <c r="F581" s="19"/>
      <c r="G581" s="19"/>
      <c r="H581" s="19"/>
      <c r="I581" s="19"/>
    </row>
    <row r="582" spans="2:9" ht="23.15" customHeight="1" x14ac:dyDescent="0.35">
      <c r="B582" s="19"/>
      <c r="C582" s="19"/>
      <c r="D582" s="23" t="s">
        <v>1334</v>
      </c>
      <c r="E582" s="19"/>
      <c r="F582" s="19"/>
      <c r="G582" s="19"/>
      <c r="H582" s="19"/>
      <c r="I582" s="19"/>
    </row>
    <row r="583" spans="2:9" ht="23.15" customHeight="1" x14ac:dyDescent="0.35">
      <c r="B583" s="19"/>
      <c r="C583" s="19"/>
      <c r="D583" s="23" t="s">
        <v>640</v>
      </c>
      <c r="E583" s="19"/>
      <c r="F583" s="19"/>
      <c r="G583" s="19"/>
      <c r="H583" s="19"/>
      <c r="I583" s="19"/>
    </row>
    <row r="584" spans="2:9" ht="23.15" customHeight="1" x14ac:dyDescent="0.35">
      <c r="B584" s="19"/>
      <c r="C584" s="19"/>
      <c r="D584" s="23" t="s">
        <v>927</v>
      </c>
      <c r="E584" s="19"/>
      <c r="F584" s="19"/>
      <c r="G584" s="19"/>
      <c r="H584" s="19"/>
      <c r="I584" s="19"/>
    </row>
    <row r="585" spans="2:9" ht="23.15" customHeight="1" x14ac:dyDescent="0.35">
      <c r="B585" s="19"/>
      <c r="C585" s="19"/>
      <c r="D585" s="23" t="s">
        <v>751</v>
      </c>
      <c r="E585" s="19"/>
      <c r="F585" s="19"/>
      <c r="G585" s="19"/>
      <c r="H585" s="19"/>
      <c r="I585" s="19"/>
    </row>
    <row r="586" spans="2:9" ht="23.15" customHeight="1" x14ac:dyDescent="0.35">
      <c r="B586" s="19"/>
      <c r="C586" s="19"/>
      <c r="D586" s="23" t="s">
        <v>94</v>
      </c>
      <c r="E586" s="19"/>
      <c r="F586" s="19"/>
      <c r="G586" s="19"/>
      <c r="H586" s="19"/>
      <c r="I586" s="19"/>
    </row>
    <row r="587" spans="2:9" ht="23.15" customHeight="1" x14ac:dyDescent="0.35">
      <c r="B587" s="19"/>
      <c r="C587" s="19"/>
      <c r="D587" s="23" t="s">
        <v>506</v>
      </c>
      <c r="E587" s="19"/>
      <c r="F587" s="19"/>
      <c r="G587" s="19"/>
      <c r="H587" s="19"/>
      <c r="I587" s="19"/>
    </row>
    <row r="588" spans="2:9" ht="23.15" customHeight="1" x14ac:dyDescent="0.35">
      <c r="B588" s="19"/>
      <c r="C588" s="19"/>
      <c r="D588" s="23" t="s">
        <v>1342</v>
      </c>
      <c r="E588" s="19"/>
      <c r="F588" s="19"/>
      <c r="G588" s="19"/>
      <c r="H588" s="19"/>
      <c r="I588" s="19"/>
    </row>
    <row r="589" spans="2:9" ht="23.15" customHeight="1" x14ac:dyDescent="0.35">
      <c r="B589" s="19"/>
      <c r="C589" s="19"/>
      <c r="D589" s="23" t="s">
        <v>131</v>
      </c>
      <c r="E589" s="19"/>
      <c r="F589" s="19"/>
      <c r="G589" s="19"/>
      <c r="H589" s="19"/>
      <c r="I589" s="19"/>
    </row>
    <row r="590" spans="2:9" ht="23.15" customHeight="1" x14ac:dyDescent="0.35">
      <c r="B590" s="19"/>
      <c r="C590" s="19"/>
      <c r="D590" s="23" t="s">
        <v>834</v>
      </c>
      <c r="E590" s="19"/>
      <c r="F590" s="19"/>
      <c r="G590" s="19"/>
      <c r="H590" s="19"/>
      <c r="I590" s="19"/>
    </row>
    <row r="591" spans="2:9" ht="23.15" customHeight="1" x14ac:dyDescent="0.35">
      <c r="B591" s="19"/>
      <c r="C591" s="19"/>
      <c r="D591" s="23" t="s">
        <v>954</v>
      </c>
      <c r="E591" s="19"/>
      <c r="F591" s="19"/>
      <c r="G591" s="19"/>
      <c r="H591" s="19"/>
      <c r="I591" s="19"/>
    </row>
    <row r="592" spans="2:9" ht="23.15" customHeight="1" x14ac:dyDescent="0.35">
      <c r="B592" s="19"/>
      <c r="C592" s="19"/>
      <c r="D592" s="23" t="s">
        <v>916</v>
      </c>
      <c r="E592" s="19"/>
      <c r="F592" s="19"/>
      <c r="G592" s="19"/>
      <c r="H592" s="19"/>
      <c r="I592" s="19"/>
    </row>
    <row r="593" spans="2:9" ht="23.15" customHeight="1" x14ac:dyDescent="0.35">
      <c r="B593" s="19"/>
      <c r="C593" s="19"/>
      <c r="D593" s="23" t="s">
        <v>885</v>
      </c>
      <c r="E593" s="19"/>
      <c r="F593" s="19"/>
      <c r="G593" s="19"/>
      <c r="H593" s="19"/>
      <c r="I593" s="19"/>
    </row>
    <row r="594" spans="2:9" ht="23.15" customHeight="1" x14ac:dyDescent="0.35">
      <c r="B594" s="19"/>
      <c r="C594" s="19"/>
      <c r="D594" s="23" t="s">
        <v>334</v>
      </c>
      <c r="E594" s="19"/>
      <c r="F594" s="19"/>
      <c r="G594" s="19"/>
      <c r="H594" s="19"/>
      <c r="I594" s="19"/>
    </row>
    <row r="595" spans="2:9" ht="23.15" customHeight="1" x14ac:dyDescent="0.35">
      <c r="B595" s="19"/>
      <c r="C595" s="19"/>
      <c r="D595" s="23" t="s">
        <v>915</v>
      </c>
      <c r="E595" s="19"/>
      <c r="F595" s="19"/>
      <c r="G595" s="19"/>
      <c r="H595" s="19"/>
      <c r="I595" s="19"/>
    </row>
    <row r="596" spans="2:9" ht="23.15" customHeight="1" x14ac:dyDescent="0.35">
      <c r="B596" s="19"/>
      <c r="C596" s="19"/>
      <c r="D596" s="23" t="s">
        <v>651</v>
      </c>
      <c r="E596" s="19"/>
      <c r="F596" s="19"/>
      <c r="G596" s="19"/>
      <c r="H596" s="19"/>
      <c r="I596" s="19"/>
    </row>
    <row r="597" spans="2:9" ht="23.15" customHeight="1" x14ac:dyDescent="0.35">
      <c r="B597" s="19"/>
      <c r="C597" s="19"/>
      <c r="D597" s="23" t="s">
        <v>575</v>
      </c>
      <c r="E597" s="19"/>
      <c r="F597" s="19"/>
      <c r="G597" s="19"/>
      <c r="H597" s="19"/>
      <c r="I597" s="19"/>
    </row>
    <row r="598" spans="2:9" ht="23.15" customHeight="1" x14ac:dyDescent="0.35">
      <c r="B598" s="19"/>
      <c r="C598" s="19"/>
      <c r="D598" s="23" t="s">
        <v>79</v>
      </c>
      <c r="E598" s="19"/>
      <c r="F598" s="19"/>
      <c r="G598" s="19"/>
      <c r="H598" s="19"/>
      <c r="I598" s="19"/>
    </row>
    <row r="599" spans="2:9" ht="23.15" customHeight="1" x14ac:dyDescent="0.35">
      <c r="B599" s="19"/>
      <c r="C599" s="19"/>
      <c r="D599" s="23" t="s">
        <v>1192</v>
      </c>
      <c r="E599" s="19"/>
      <c r="F599" s="19"/>
      <c r="G599" s="19"/>
      <c r="H599" s="19"/>
      <c r="I599" s="19"/>
    </row>
    <row r="600" spans="2:9" ht="23.15" customHeight="1" x14ac:dyDescent="0.35">
      <c r="B600" s="19"/>
      <c r="C600" s="19"/>
      <c r="D600" s="23" t="s">
        <v>1138</v>
      </c>
      <c r="E600" s="19"/>
      <c r="F600" s="19"/>
      <c r="G600" s="19"/>
      <c r="H600" s="19"/>
      <c r="I600" s="19"/>
    </row>
    <row r="601" spans="2:9" ht="23.15" customHeight="1" x14ac:dyDescent="0.35">
      <c r="B601" s="19"/>
      <c r="C601" s="19"/>
      <c r="D601" s="23" t="s">
        <v>126</v>
      </c>
      <c r="E601" s="19"/>
      <c r="F601" s="19"/>
      <c r="G601" s="19"/>
      <c r="H601" s="19"/>
      <c r="I601" s="19"/>
    </row>
    <row r="602" spans="2:9" ht="23.15" customHeight="1" x14ac:dyDescent="0.35">
      <c r="B602" s="19"/>
      <c r="C602" s="19"/>
      <c r="D602" s="23" t="s">
        <v>21</v>
      </c>
      <c r="E602" s="19"/>
      <c r="F602" s="19"/>
      <c r="G602" s="19"/>
      <c r="H602" s="19"/>
      <c r="I602" s="19"/>
    </row>
    <row r="603" spans="2:9" ht="23.15" customHeight="1" x14ac:dyDescent="0.35">
      <c r="B603" s="19"/>
      <c r="C603" s="19"/>
      <c r="D603" s="23" t="s">
        <v>121</v>
      </c>
      <c r="E603" s="19"/>
      <c r="F603" s="19"/>
      <c r="G603" s="19"/>
      <c r="H603" s="19"/>
      <c r="I603" s="19"/>
    </row>
    <row r="604" spans="2:9" ht="23.15" customHeight="1" x14ac:dyDescent="0.35">
      <c r="B604" s="19"/>
      <c r="C604" s="19"/>
      <c r="D604" s="23" t="s">
        <v>502</v>
      </c>
      <c r="E604" s="19"/>
      <c r="F604" s="19"/>
      <c r="G604" s="19"/>
      <c r="H604" s="19"/>
      <c r="I604" s="19"/>
    </row>
    <row r="605" spans="2:9" ht="23.15" customHeight="1" x14ac:dyDescent="0.35">
      <c r="B605" s="19"/>
      <c r="C605" s="19"/>
      <c r="D605" s="23" t="s">
        <v>96</v>
      </c>
      <c r="E605" s="19"/>
      <c r="F605" s="19"/>
      <c r="G605" s="19"/>
      <c r="H605" s="19"/>
      <c r="I605" s="19"/>
    </row>
    <row r="606" spans="2:9" ht="23.15" customHeight="1" x14ac:dyDescent="0.35">
      <c r="B606" s="19"/>
      <c r="C606" s="19"/>
      <c r="D606" s="23" t="s">
        <v>1051</v>
      </c>
      <c r="E606" s="19"/>
      <c r="F606" s="19"/>
      <c r="G606" s="19"/>
      <c r="H606" s="19"/>
      <c r="I606" s="19"/>
    </row>
    <row r="607" spans="2:9" ht="23.15" customHeight="1" x14ac:dyDescent="0.35">
      <c r="B607" s="19"/>
      <c r="C607" s="19"/>
      <c r="D607" s="23" t="s">
        <v>187</v>
      </c>
      <c r="E607" s="19"/>
      <c r="F607" s="19"/>
      <c r="G607" s="19"/>
      <c r="H607" s="19"/>
      <c r="I607" s="19"/>
    </row>
    <row r="608" spans="2:9" ht="23.15" customHeight="1" x14ac:dyDescent="0.35">
      <c r="B608" s="19"/>
      <c r="C608" s="19"/>
      <c r="D608" s="23" t="s">
        <v>1312</v>
      </c>
      <c r="E608" s="19"/>
      <c r="F608" s="19"/>
      <c r="G608" s="19"/>
      <c r="H608" s="19"/>
      <c r="I608" s="19"/>
    </row>
    <row r="609" spans="2:9" ht="23.15" customHeight="1" x14ac:dyDescent="0.35">
      <c r="B609" s="19"/>
      <c r="C609" s="19"/>
      <c r="D609" s="23" t="s">
        <v>177</v>
      </c>
      <c r="E609" s="19"/>
      <c r="F609" s="19"/>
      <c r="G609" s="19"/>
      <c r="H609" s="19"/>
      <c r="I609" s="19"/>
    </row>
    <row r="610" spans="2:9" ht="23.15" customHeight="1" x14ac:dyDescent="0.35">
      <c r="B610" s="19"/>
      <c r="C610" s="19"/>
      <c r="D610" s="23" t="s">
        <v>1343</v>
      </c>
      <c r="E610" s="19"/>
      <c r="F610" s="19"/>
      <c r="G610" s="19"/>
      <c r="H610" s="19"/>
      <c r="I610" s="19"/>
    </row>
    <row r="611" spans="2:9" ht="23.15" customHeight="1" x14ac:dyDescent="0.35">
      <c r="B611" s="19"/>
      <c r="C611" s="19"/>
      <c r="D611" s="23" t="s">
        <v>175</v>
      </c>
      <c r="E611" s="19"/>
      <c r="F611" s="19"/>
      <c r="G611" s="19"/>
      <c r="H611" s="19"/>
      <c r="I611" s="19"/>
    </row>
    <row r="612" spans="2:9" ht="23.15" customHeight="1" x14ac:dyDescent="0.35">
      <c r="B612" s="19"/>
      <c r="C612" s="19"/>
      <c r="D612" s="23" t="s">
        <v>1021</v>
      </c>
      <c r="E612" s="19"/>
      <c r="F612" s="19"/>
      <c r="G612" s="19"/>
      <c r="H612" s="19"/>
      <c r="I612" s="19"/>
    </row>
    <row r="613" spans="2:9" ht="23.15" customHeight="1" x14ac:dyDescent="0.35">
      <c r="B613" s="19"/>
      <c r="C613" s="19"/>
      <c r="D613" s="23" t="s">
        <v>115</v>
      </c>
      <c r="E613" s="19"/>
      <c r="F613" s="19"/>
      <c r="G613" s="19"/>
      <c r="H613" s="19"/>
      <c r="I613" s="19"/>
    </row>
    <row r="614" spans="2:9" ht="23.15" customHeight="1" x14ac:dyDescent="0.35">
      <c r="B614" s="19"/>
      <c r="C614" s="19"/>
      <c r="D614" s="23" t="s">
        <v>499</v>
      </c>
      <c r="E614" s="19"/>
      <c r="F614" s="19"/>
      <c r="G614" s="19"/>
      <c r="H614" s="19"/>
      <c r="I614" s="19"/>
    </row>
    <row r="615" spans="2:9" ht="23.15" customHeight="1" x14ac:dyDescent="0.35">
      <c r="B615" s="19"/>
      <c r="C615" s="19"/>
      <c r="D615" s="23" t="s">
        <v>1146</v>
      </c>
      <c r="E615" s="19"/>
      <c r="F615" s="19"/>
      <c r="G615" s="19"/>
      <c r="H615" s="19"/>
      <c r="I615" s="19"/>
    </row>
    <row r="616" spans="2:9" ht="23.15" customHeight="1" x14ac:dyDescent="0.35">
      <c r="B616" s="19"/>
      <c r="C616" s="19"/>
      <c r="D616" s="23" t="s">
        <v>297</v>
      </c>
      <c r="E616" s="19"/>
      <c r="F616" s="19"/>
      <c r="G616" s="19"/>
      <c r="H616" s="19"/>
      <c r="I616" s="19"/>
    </row>
    <row r="617" spans="2:9" ht="23.15" customHeight="1" x14ac:dyDescent="0.35">
      <c r="B617" s="19"/>
      <c r="C617" s="19"/>
      <c r="D617" s="23" t="s">
        <v>228</v>
      </c>
      <c r="E617" s="19"/>
      <c r="F617" s="19"/>
      <c r="G617" s="19"/>
      <c r="H617" s="19"/>
      <c r="I617" s="19"/>
    </row>
    <row r="618" spans="2:9" ht="23.15" customHeight="1" x14ac:dyDescent="0.35">
      <c r="B618" s="19"/>
      <c r="C618" s="19"/>
      <c r="D618" s="23" t="s">
        <v>841</v>
      </c>
      <c r="E618" s="19"/>
      <c r="F618" s="19"/>
      <c r="G618" s="19"/>
      <c r="H618" s="19"/>
      <c r="I618" s="19"/>
    </row>
    <row r="619" spans="2:9" ht="23.15" customHeight="1" x14ac:dyDescent="0.35">
      <c r="B619" s="19"/>
      <c r="C619" s="19"/>
      <c r="D619" s="23" t="s">
        <v>492</v>
      </c>
      <c r="E619" s="19"/>
      <c r="F619" s="19"/>
      <c r="G619" s="19"/>
      <c r="H619" s="19"/>
      <c r="I619" s="19"/>
    </row>
    <row r="620" spans="2:9" ht="23.15" customHeight="1" x14ac:dyDescent="0.35">
      <c r="B620" s="19"/>
      <c r="C620" s="19"/>
      <c r="D620" s="23" t="s">
        <v>678</v>
      </c>
      <c r="E620" s="19"/>
      <c r="F620" s="19"/>
      <c r="G620" s="19"/>
      <c r="H620" s="19"/>
      <c r="I620" s="19"/>
    </row>
    <row r="621" spans="2:9" ht="23.15" customHeight="1" x14ac:dyDescent="0.35">
      <c r="B621" s="19"/>
      <c r="C621" s="19"/>
      <c r="D621" s="23" t="s">
        <v>952</v>
      </c>
      <c r="E621" s="19"/>
      <c r="F621" s="19"/>
      <c r="G621" s="19"/>
      <c r="H621" s="19"/>
      <c r="I621" s="19"/>
    </row>
    <row r="622" spans="2:9" ht="23.15" customHeight="1" x14ac:dyDescent="0.35">
      <c r="B622" s="19"/>
      <c r="C622" s="19"/>
      <c r="D622" s="23" t="s">
        <v>851</v>
      </c>
      <c r="E622" s="19"/>
      <c r="F622" s="19"/>
      <c r="G622" s="19"/>
      <c r="H622" s="19"/>
      <c r="I622" s="19"/>
    </row>
    <row r="623" spans="2:9" ht="23.15" customHeight="1" x14ac:dyDescent="0.35">
      <c r="B623" s="19"/>
      <c r="C623" s="19"/>
      <c r="D623" s="23" t="s">
        <v>222</v>
      </c>
      <c r="E623" s="19"/>
      <c r="F623" s="19"/>
      <c r="G623" s="19"/>
      <c r="H623" s="19"/>
      <c r="I623" s="19"/>
    </row>
    <row r="624" spans="2:9" ht="23.15" customHeight="1" x14ac:dyDescent="0.35">
      <c r="B624" s="19"/>
      <c r="C624" s="19"/>
      <c r="D624" s="23" t="s">
        <v>242</v>
      </c>
      <c r="E624" s="19"/>
      <c r="F624" s="19"/>
      <c r="G624" s="19"/>
      <c r="H624" s="19"/>
      <c r="I624" s="19"/>
    </row>
    <row r="625" spans="2:9" ht="23.15" customHeight="1" x14ac:dyDescent="0.35">
      <c r="B625" s="19"/>
      <c r="C625" s="19"/>
      <c r="D625" s="23" t="s">
        <v>1293</v>
      </c>
      <c r="E625" s="19"/>
      <c r="F625" s="19"/>
      <c r="G625" s="19"/>
      <c r="H625" s="19"/>
      <c r="I625" s="19"/>
    </row>
    <row r="626" spans="2:9" ht="23.15" customHeight="1" x14ac:dyDescent="0.35">
      <c r="B626" s="19"/>
      <c r="C626" s="19"/>
      <c r="D626" s="23" t="s">
        <v>1361</v>
      </c>
      <c r="E626" s="19"/>
      <c r="F626" s="19"/>
      <c r="G626" s="19"/>
      <c r="H626" s="19"/>
      <c r="I626" s="19"/>
    </row>
    <row r="627" spans="2:9" ht="23.15" customHeight="1" x14ac:dyDescent="0.35">
      <c r="B627" s="19"/>
      <c r="C627" s="19"/>
      <c r="D627" s="23" t="s">
        <v>9</v>
      </c>
      <c r="E627" s="19"/>
      <c r="F627" s="19"/>
      <c r="G627" s="19"/>
      <c r="H627" s="19"/>
      <c r="I627" s="19"/>
    </row>
    <row r="628" spans="2:9" ht="23.15" customHeight="1" x14ac:dyDescent="0.35">
      <c r="B628" s="19"/>
      <c r="C628" s="19"/>
      <c r="D628" s="23" t="s">
        <v>835</v>
      </c>
      <c r="E628" s="19"/>
      <c r="F628" s="19"/>
      <c r="G628" s="19"/>
      <c r="H628" s="19"/>
      <c r="I628" s="19"/>
    </row>
    <row r="629" spans="2:9" ht="23.15" customHeight="1" x14ac:dyDescent="0.35">
      <c r="B629" s="19"/>
      <c r="C629" s="19"/>
      <c r="D629" s="23" t="s">
        <v>933</v>
      </c>
      <c r="E629" s="19"/>
      <c r="F629" s="19"/>
      <c r="G629" s="19"/>
      <c r="H629" s="19"/>
      <c r="I629" s="19"/>
    </row>
    <row r="630" spans="2:9" ht="23.15" customHeight="1" x14ac:dyDescent="0.35">
      <c r="B630" s="19"/>
      <c r="C630" s="19"/>
      <c r="D630" s="23" t="s">
        <v>37</v>
      </c>
      <c r="E630" s="19"/>
      <c r="F630" s="19"/>
      <c r="G630" s="19"/>
      <c r="H630" s="19"/>
      <c r="I630" s="19"/>
    </row>
    <row r="631" spans="2:9" ht="23.15" customHeight="1" x14ac:dyDescent="0.35">
      <c r="B631" s="19"/>
      <c r="C631" s="19"/>
      <c r="D631" s="23" t="s">
        <v>225</v>
      </c>
      <c r="E631" s="19"/>
      <c r="F631" s="19"/>
      <c r="G631" s="19"/>
      <c r="H631" s="19"/>
      <c r="I631" s="19"/>
    </row>
    <row r="632" spans="2:9" ht="23.15" customHeight="1" x14ac:dyDescent="0.35">
      <c r="B632" s="19"/>
      <c r="C632" s="19"/>
      <c r="D632" s="23" t="s">
        <v>145</v>
      </c>
      <c r="E632" s="19"/>
      <c r="F632" s="19"/>
      <c r="G632" s="19"/>
      <c r="H632" s="19"/>
      <c r="I632" s="19"/>
    </row>
    <row r="633" spans="2:9" ht="23.15" customHeight="1" x14ac:dyDescent="0.35">
      <c r="B633" s="19"/>
      <c r="C633" s="19"/>
      <c r="D633" s="23" t="s">
        <v>1307</v>
      </c>
      <c r="E633" s="19"/>
      <c r="F633" s="19"/>
      <c r="G633" s="19"/>
      <c r="H633" s="19"/>
      <c r="I633" s="19"/>
    </row>
    <row r="634" spans="2:9" ht="23.15" customHeight="1" x14ac:dyDescent="0.35">
      <c r="B634" s="19"/>
      <c r="C634" s="19"/>
      <c r="D634" s="23" t="s">
        <v>1319</v>
      </c>
      <c r="E634" s="19"/>
      <c r="F634" s="19"/>
      <c r="G634" s="19"/>
      <c r="H634" s="19"/>
      <c r="I634" s="19"/>
    </row>
    <row r="635" spans="2:9" ht="23.15" customHeight="1" x14ac:dyDescent="0.35">
      <c r="B635" s="19"/>
      <c r="C635" s="19"/>
      <c r="D635" s="23" t="s">
        <v>295</v>
      </c>
      <c r="E635" s="19"/>
      <c r="F635" s="19"/>
      <c r="G635" s="19"/>
      <c r="H635" s="19"/>
      <c r="I635" s="19"/>
    </row>
    <row r="636" spans="2:9" ht="23.15" customHeight="1" x14ac:dyDescent="0.35">
      <c r="B636" s="19"/>
      <c r="C636" s="19"/>
      <c r="D636" s="23" t="s">
        <v>989</v>
      </c>
      <c r="E636" s="19"/>
      <c r="F636" s="19"/>
      <c r="G636" s="19"/>
      <c r="H636" s="19"/>
      <c r="I636" s="19"/>
    </row>
    <row r="637" spans="2:9" ht="23.15" customHeight="1" x14ac:dyDescent="0.35">
      <c r="B637" s="19"/>
      <c r="C637" s="19"/>
      <c r="D637" s="23" t="s">
        <v>637</v>
      </c>
      <c r="E637" s="19"/>
      <c r="F637" s="19"/>
      <c r="G637" s="19"/>
      <c r="H637" s="19"/>
      <c r="I637" s="19"/>
    </row>
    <row r="638" spans="2:9" ht="23.15" customHeight="1" x14ac:dyDescent="0.35">
      <c r="B638" s="19"/>
      <c r="C638" s="19"/>
      <c r="D638" s="23" t="s">
        <v>294</v>
      </c>
      <c r="E638" s="19"/>
      <c r="F638" s="19"/>
      <c r="G638" s="19"/>
      <c r="H638" s="19"/>
      <c r="I638" s="19"/>
    </row>
    <row r="639" spans="2:9" ht="23.15" customHeight="1" x14ac:dyDescent="0.35">
      <c r="B639" s="19"/>
      <c r="C639" s="19"/>
      <c r="D639" s="23" t="s">
        <v>320</v>
      </c>
      <c r="E639" s="19"/>
      <c r="F639" s="19"/>
      <c r="G639" s="19"/>
      <c r="H639" s="19"/>
      <c r="I639" s="19"/>
    </row>
    <row r="640" spans="2:9" ht="23.15" customHeight="1" x14ac:dyDescent="0.35">
      <c r="B640" s="19"/>
      <c r="C640" s="19"/>
      <c r="D640" s="23" t="s">
        <v>1212</v>
      </c>
      <c r="E640" s="19"/>
      <c r="F640" s="19"/>
      <c r="G640" s="19"/>
      <c r="H640" s="19"/>
      <c r="I640" s="19"/>
    </row>
    <row r="641" spans="2:9" ht="23.15" customHeight="1" x14ac:dyDescent="0.35">
      <c r="B641" s="19"/>
      <c r="C641" s="19"/>
      <c r="D641" s="23" t="s">
        <v>42</v>
      </c>
      <c r="E641" s="19"/>
      <c r="F641" s="19"/>
      <c r="G641" s="19"/>
      <c r="H641" s="19"/>
      <c r="I641" s="19"/>
    </row>
    <row r="642" spans="2:9" ht="23.15" customHeight="1" x14ac:dyDescent="0.35">
      <c r="B642" s="19"/>
      <c r="C642" s="19"/>
      <c r="D642" s="23" t="s">
        <v>1300</v>
      </c>
      <c r="E642" s="19"/>
      <c r="F642" s="19"/>
      <c r="G642" s="19"/>
      <c r="H642" s="19"/>
      <c r="I642" s="19"/>
    </row>
    <row r="643" spans="2:9" ht="23.15" customHeight="1" x14ac:dyDescent="0.35">
      <c r="B643" s="19"/>
      <c r="C643" s="19"/>
      <c r="D643" s="23" t="s">
        <v>1123</v>
      </c>
      <c r="E643" s="19"/>
      <c r="F643" s="19"/>
      <c r="G643" s="19"/>
      <c r="H643" s="19"/>
      <c r="I643" s="19"/>
    </row>
    <row r="644" spans="2:9" ht="23.15" customHeight="1" x14ac:dyDescent="0.35">
      <c r="B644" s="19"/>
      <c r="C644" s="19"/>
      <c r="D644" s="23" t="s">
        <v>706</v>
      </c>
      <c r="E644" s="19"/>
      <c r="F644" s="19"/>
      <c r="G644" s="19"/>
      <c r="H644" s="19"/>
      <c r="I644" s="19"/>
    </row>
    <row r="645" spans="2:9" ht="23.15" customHeight="1" x14ac:dyDescent="0.35">
      <c r="B645" s="19"/>
      <c r="C645" s="19"/>
      <c r="D645" s="23" t="s">
        <v>551</v>
      </c>
      <c r="E645" s="19"/>
      <c r="F645" s="19"/>
      <c r="G645" s="19"/>
      <c r="H645" s="19"/>
      <c r="I645" s="19"/>
    </row>
    <row r="646" spans="2:9" ht="23.15" customHeight="1" x14ac:dyDescent="0.35">
      <c r="B646" s="19"/>
      <c r="C646" s="19"/>
      <c r="D646" s="23" t="s">
        <v>390</v>
      </c>
      <c r="E646" s="19"/>
      <c r="F646" s="19"/>
      <c r="G646" s="19"/>
      <c r="H646" s="19"/>
      <c r="I646" s="19"/>
    </row>
    <row r="647" spans="2:9" ht="23.15" customHeight="1" x14ac:dyDescent="0.35">
      <c r="B647" s="19"/>
      <c r="C647" s="19"/>
      <c r="D647" s="23" t="s">
        <v>715</v>
      </c>
      <c r="E647" s="19"/>
      <c r="F647" s="19"/>
      <c r="G647" s="19"/>
      <c r="H647" s="19"/>
      <c r="I647" s="19"/>
    </row>
    <row r="648" spans="2:9" ht="23.15" customHeight="1" x14ac:dyDescent="0.35">
      <c r="B648" s="19"/>
      <c r="C648" s="19"/>
      <c r="D648" s="23" t="s">
        <v>921</v>
      </c>
      <c r="E648" s="19"/>
      <c r="F648" s="19"/>
      <c r="G648" s="19"/>
      <c r="H648" s="19"/>
      <c r="I648" s="19"/>
    </row>
    <row r="649" spans="2:9" ht="23.15" customHeight="1" x14ac:dyDescent="0.35">
      <c r="B649" s="19"/>
      <c r="C649" s="19"/>
      <c r="D649" s="23" t="s">
        <v>238</v>
      </c>
      <c r="E649" s="19"/>
      <c r="F649" s="19"/>
      <c r="G649" s="19"/>
      <c r="H649" s="19"/>
      <c r="I649" s="19"/>
    </row>
    <row r="650" spans="2:9" ht="23.15" customHeight="1" x14ac:dyDescent="0.35">
      <c r="B650" s="19"/>
      <c r="C650" s="19"/>
      <c r="D650" s="23" t="s">
        <v>400</v>
      </c>
      <c r="E650" s="19"/>
      <c r="F650" s="19"/>
      <c r="G650" s="19"/>
      <c r="H650" s="19"/>
      <c r="I650" s="19"/>
    </row>
    <row r="651" spans="2:9" ht="23.15" customHeight="1" x14ac:dyDescent="0.35">
      <c r="B651" s="19"/>
      <c r="C651" s="19"/>
      <c r="D651" s="23" t="s">
        <v>970</v>
      </c>
      <c r="E651" s="19"/>
      <c r="F651" s="19"/>
      <c r="G651" s="19"/>
      <c r="H651" s="19"/>
      <c r="I651" s="19"/>
    </row>
    <row r="652" spans="2:9" ht="23.15" customHeight="1" x14ac:dyDescent="0.35">
      <c r="B652" s="19"/>
      <c r="C652" s="19"/>
      <c r="D652" s="23" t="s">
        <v>283</v>
      </c>
      <c r="E652" s="19"/>
      <c r="F652" s="19"/>
      <c r="G652" s="19"/>
      <c r="H652" s="19"/>
      <c r="I652" s="19"/>
    </row>
    <row r="653" spans="2:9" ht="23.15" customHeight="1" x14ac:dyDescent="0.35">
      <c r="B653" s="19"/>
      <c r="C653" s="19"/>
      <c r="D653" s="23" t="s">
        <v>1383</v>
      </c>
      <c r="E653" s="19"/>
      <c r="F653" s="19"/>
      <c r="G653" s="19"/>
      <c r="H653" s="19"/>
      <c r="I653" s="19"/>
    </row>
    <row r="654" spans="2:9" ht="23.15" customHeight="1" x14ac:dyDescent="0.35">
      <c r="B654" s="19"/>
      <c r="C654" s="19"/>
      <c r="D654" s="23" t="s">
        <v>713</v>
      </c>
      <c r="E654" s="19"/>
      <c r="F654" s="19"/>
      <c r="G654" s="19"/>
      <c r="H654" s="19"/>
      <c r="I654" s="19"/>
    </row>
    <row r="655" spans="2:9" ht="23.15" customHeight="1" x14ac:dyDescent="0.35">
      <c r="B655" s="19"/>
      <c r="C655" s="19"/>
      <c r="D655" s="23" t="s">
        <v>1327</v>
      </c>
      <c r="E655" s="19"/>
      <c r="F655" s="19"/>
      <c r="G655" s="19"/>
      <c r="H655" s="19"/>
      <c r="I655" s="19"/>
    </row>
    <row r="656" spans="2:9" ht="23.15" customHeight="1" x14ac:dyDescent="0.35">
      <c r="B656" s="19"/>
      <c r="C656" s="19"/>
      <c r="D656" s="23" t="s">
        <v>1331</v>
      </c>
      <c r="E656" s="19"/>
      <c r="F656" s="19"/>
      <c r="G656" s="19"/>
      <c r="H656" s="19"/>
      <c r="I656" s="19"/>
    </row>
    <row r="657" spans="2:9" ht="23.15" customHeight="1" x14ac:dyDescent="0.35">
      <c r="B657" s="19"/>
      <c r="C657" s="19"/>
      <c r="D657" s="23" t="s">
        <v>1360</v>
      </c>
      <c r="E657" s="19"/>
      <c r="F657" s="19"/>
      <c r="G657" s="19"/>
      <c r="H657" s="19"/>
      <c r="I657" s="19"/>
    </row>
    <row r="658" spans="2:9" ht="23.15" customHeight="1" x14ac:dyDescent="0.35">
      <c r="B658" s="19"/>
      <c r="C658" s="19"/>
      <c r="D658" s="23" t="s">
        <v>481</v>
      </c>
      <c r="E658" s="19"/>
      <c r="F658" s="19"/>
      <c r="G658" s="19"/>
      <c r="H658" s="19"/>
      <c r="I658" s="19"/>
    </row>
    <row r="659" spans="2:9" ht="23.15" customHeight="1" x14ac:dyDescent="0.35">
      <c r="B659" s="19"/>
      <c r="C659" s="19"/>
      <c r="D659" s="23" t="s">
        <v>866</v>
      </c>
      <c r="E659" s="19"/>
      <c r="F659" s="19"/>
      <c r="G659" s="19"/>
      <c r="H659" s="19"/>
      <c r="I659" s="19"/>
    </row>
    <row r="660" spans="2:9" ht="23.15" customHeight="1" x14ac:dyDescent="0.35">
      <c r="B660" s="19"/>
      <c r="C660" s="19"/>
      <c r="D660" s="23" t="s">
        <v>1280</v>
      </c>
      <c r="E660" s="19"/>
      <c r="F660" s="19"/>
      <c r="G660" s="19"/>
      <c r="H660" s="19"/>
      <c r="I660" s="19"/>
    </row>
    <row r="661" spans="2:9" ht="23.15" customHeight="1" x14ac:dyDescent="0.35">
      <c r="B661" s="19"/>
      <c r="C661" s="19"/>
      <c r="D661" s="23" t="s">
        <v>232</v>
      </c>
      <c r="E661" s="19"/>
      <c r="F661" s="19"/>
      <c r="G661" s="19"/>
      <c r="H661" s="19"/>
      <c r="I661" s="19"/>
    </row>
    <row r="662" spans="2:9" ht="23.15" customHeight="1" x14ac:dyDescent="0.35">
      <c r="B662" s="19"/>
      <c r="C662" s="19"/>
      <c r="D662" s="23" t="s">
        <v>428</v>
      </c>
      <c r="E662" s="19"/>
      <c r="F662" s="19"/>
      <c r="G662" s="19"/>
      <c r="H662" s="19"/>
      <c r="I662" s="19"/>
    </row>
    <row r="663" spans="2:9" ht="23.15" customHeight="1" x14ac:dyDescent="0.35">
      <c r="B663" s="19"/>
      <c r="C663" s="19"/>
      <c r="D663" s="23" t="s">
        <v>253</v>
      </c>
      <c r="E663" s="19"/>
      <c r="F663" s="19"/>
      <c r="G663" s="19"/>
      <c r="H663" s="19"/>
      <c r="I663" s="19"/>
    </row>
    <row r="664" spans="2:9" ht="23.15" customHeight="1" x14ac:dyDescent="0.35">
      <c r="B664" s="19"/>
      <c r="C664" s="19"/>
      <c r="D664" s="23" t="s">
        <v>459</v>
      </c>
      <c r="E664" s="19"/>
      <c r="F664" s="19"/>
      <c r="G664" s="19"/>
      <c r="H664" s="19"/>
      <c r="I664" s="19"/>
    </row>
    <row r="665" spans="2:9" ht="23.15" customHeight="1" x14ac:dyDescent="0.35">
      <c r="B665" s="19"/>
      <c r="C665" s="19"/>
      <c r="D665" s="23" t="s">
        <v>1296</v>
      </c>
      <c r="E665" s="19"/>
      <c r="F665" s="19"/>
      <c r="G665" s="19"/>
      <c r="H665" s="19"/>
      <c r="I665" s="19"/>
    </row>
    <row r="666" spans="2:9" ht="23.15" customHeight="1" x14ac:dyDescent="0.35">
      <c r="B666" s="19"/>
      <c r="C666" s="19"/>
      <c r="D666" s="23" t="s">
        <v>1085</v>
      </c>
      <c r="E666" s="19"/>
      <c r="F666" s="19"/>
      <c r="G666" s="19"/>
      <c r="H666" s="19"/>
      <c r="I666" s="19"/>
    </row>
    <row r="667" spans="2:9" ht="23.15" customHeight="1" x14ac:dyDescent="0.35">
      <c r="B667" s="19"/>
      <c r="C667" s="19"/>
      <c r="D667" s="23" t="s">
        <v>1194</v>
      </c>
      <c r="E667" s="19"/>
      <c r="F667" s="19"/>
      <c r="G667" s="19"/>
      <c r="H667" s="19"/>
      <c r="I667" s="19"/>
    </row>
    <row r="668" spans="2:9" ht="23.15" customHeight="1" x14ac:dyDescent="0.35">
      <c r="B668" s="19"/>
      <c r="C668" s="19"/>
      <c r="D668" s="23" t="s">
        <v>1151</v>
      </c>
      <c r="E668" s="19"/>
      <c r="F668" s="19"/>
      <c r="G668" s="19"/>
      <c r="H668" s="19"/>
      <c r="I668" s="19"/>
    </row>
    <row r="669" spans="2:9" ht="23.15" customHeight="1" x14ac:dyDescent="0.35">
      <c r="B669" s="19"/>
      <c r="C669" s="19"/>
      <c r="D669" s="23" t="s">
        <v>832</v>
      </c>
      <c r="E669" s="19"/>
      <c r="F669" s="19"/>
      <c r="G669" s="19"/>
      <c r="H669" s="19"/>
      <c r="I669" s="19"/>
    </row>
    <row r="670" spans="2:9" ht="23.15" customHeight="1" x14ac:dyDescent="0.35">
      <c r="B670" s="19"/>
      <c r="C670" s="19"/>
      <c r="D670" s="23" t="s">
        <v>293</v>
      </c>
      <c r="E670" s="19"/>
      <c r="F670" s="19"/>
      <c r="G670" s="19"/>
      <c r="H670" s="19"/>
      <c r="I670" s="19"/>
    </row>
    <row r="671" spans="2:9" ht="23.15" customHeight="1" x14ac:dyDescent="0.35">
      <c r="B671" s="19"/>
      <c r="C671" s="19"/>
      <c r="D671" s="23" t="s">
        <v>433</v>
      </c>
      <c r="E671" s="19"/>
      <c r="F671" s="19"/>
      <c r="G671" s="19"/>
      <c r="H671" s="19"/>
      <c r="I671" s="19"/>
    </row>
    <row r="672" spans="2:9" ht="23.15" customHeight="1" x14ac:dyDescent="0.35">
      <c r="B672" s="19"/>
      <c r="C672" s="19"/>
      <c r="D672" s="23" t="s">
        <v>1358</v>
      </c>
      <c r="E672" s="19"/>
      <c r="F672" s="19"/>
      <c r="G672" s="19"/>
      <c r="H672" s="19"/>
      <c r="I672" s="19"/>
    </row>
    <row r="673" spans="2:9" ht="23.15" customHeight="1" x14ac:dyDescent="0.35">
      <c r="B673" s="19"/>
      <c r="C673" s="19"/>
      <c r="D673" s="23" t="s">
        <v>806</v>
      </c>
      <c r="E673" s="19"/>
      <c r="F673" s="19"/>
      <c r="G673" s="19"/>
      <c r="H673" s="19"/>
      <c r="I673" s="19"/>
    </row>
    <row r="674" spans="2:9" ht="23.15" customHeight="1" x14ac:dyDescent="0.35">
      <c r="B674" s="19"/>
      <c r="C674" s="19"/>
      <c r="D674" s="23" t="s">
        <v>463</v>
      </c>
      <c r="E674" s="19"/>
      <c r="F674" s="19"/>
      <c r="G674" s="19"/>
      <c r="H674" s="19"/>
      <c r="I674" s="19"/>
    </row>
    <row r="675" spans="2:9" ht="23.15" customHeight="1" x14ac:dyDescent="0.35">
      <c r="B675" s="19"/>
      <c r="C675" s="19"/>
      <c r="D675" s="23" t="s">
        <v>743</v>
      </c>
      <c r="E675" s="19"/>
      <c r="F675" s="19"/>
      <c r="G675" s="19"/>
      <c r="H675" s="19"/>
      <c r="I675" s="19"/>
    </row>
    <row r="676" spans="2:9" ht="23.15" customHeight="1" x14ac:dyDescent="0.35">
      <c r="B676" s="19"/>
      <c r="C676" s="19"/>
      <c r="D676" s="23" t="s">
        <v>450</v>
      </c>
      <c r="E676" s="19"/>
      <c r="F676" s="19"/>
      <c r="G676" s="19"/>
      <c r="H676" s="19"/>
      <c r="I676" s="19"/>
    </row>
    <row r="677" spans="2:9" ht="23.15" customHeight="1" x14ac:dyDescent="0.35">
      <c r="B677" s="19"/>
      <c r="C677" s="19"/>
      <c r="D677" s="23" t="s">
        <v>318</v>
      </c>
      <c r="E677" s="19"/>
      <c r="F677" s="19"/>
      <c r="G677" s="19"/>
      <c r="H677" s="19"/>
      <c r="I677" s="19"/>
    </row>
    <row r="678" spans="2:9" ht="23.15" customHeight="1" x14ac:dyDescent="0.35">
      <c r="B678" s="19"/>
      <c r="C678" s="19"/>
      <c r="D678" s="23" t="s">
        <v>798</v>
      </c>
      <c r="E678" s="19"/>
      <c r="F678" s="19"/>
      <c r="G678" s="19"/>
      <c r="H678" s="19"/>
      <c r="I678" s="19"/>
    </row>
    <row r="679" spans="2:9" ht="23.15" customHeight="1" x14ac:dyDescent="0.35">
      <c r="B679" s="19"/>
      <c r="C679" s="19"/>
      <c r="D679" s="23" t="s">
        <v>592</v>
      </c>
      <c r="E679" s="19"/>
      <c r="F679" s="19"/>
      <c r="G679" s="19"/>
      <c r="H679" s="19"/>
      <c r="I679" s="19"/>
    </row>
    <row r="680" spans="2:9" ht="23.15" customHeight="1" x14ac:dyDescent="0.35">
      <c r="B680" s="19"/>
      <c r="C680" s="19"/>
      <c r="D680" s="23" t="s">
        <v>426</v>
      </c>
      <c r="E680" s="19"/>
      <c r="F680" s="19"/>
      <c r="G680" s="19"/>
      <c r="H680" s="19"/>
      <c r="I680" s="19"/>
    </row>
    <row r="681" spans="2:9" ht="23.15" customHeight="1" x14ac:dyDescent="0.35">
      <c r="B681" s="19"/>
      <c r="C681" s="19"/>
      <c r="D681" s="23" t="s">
        <v>478</v>
      </c>
      <c r="E681" s="19"/>
      <c r="F681" s="19"/>
      <c r="G681" s="19"/>
      <c r="H681" s="19"/>
      <c r="I681" s="19"/>
    </row>
    <row r="682" spans="2:9" ht="23.15" customHeight="1" x14ac:dyDescent="0.35">
      <c r="B682" s="19"/>
      <c r="C682" s="19"/>
      <c r="D682" s="23" t="s">
        <v>1234</v>
      </c>
      <c r="E682" s="19"/>
      <c r="F682" s="19"/>
      <c r="G682" s="19"/>
      <c r="H682" s="19"/>
      <c r="I682" s="19"/>
    </row>
    <row r="683" spans="2:9" ht="23.15" customHeight="1" x14ac:dyDescent="0.35">
      <c r="B683" s="19"/>
      <c r="C683" s="19"/>
      <c r="D683" s="23" t="s">
        <v>562</v>
      </c>
      <c r="E683" s="19"/>
      <c r="F683" s="19"/>
      <c r="G683" s="19"/>
      <c r="H683" s="19"/>
      <c r="I683" s="19"/>
    </row>
    <row r="684" spans="2:9" ht="23.15" customHeight="1" x14ac:dyDescent="0.35">
      <c r="B684" s="19"/>
      <c r="C684" s="19"/>
      <c r="D684" s="23" t="s">
        <v>859</v>
      </c>
      <c r="E684" s="19"/>
      <c r="F684" s="19"/>
      <c r="G684" s="19"/>
      <c r="H684" s="19"/>
      <c r="I684" s="19"/>
    </row>
    <row r="685" spans="2:9" ht="23.15" customHeight="1" x14ac:dyDescent="0.35">
      <c r="B685" s="19"/>
      <c r="C685" s="19"/>
      <c r="D685" s="23" t="s">
        <v>670</v>
      </c>
      <c r="E685" s="19"/>
      <c r="F685" s="19"/>
      <c r="G685" s="19"/>
      <c r="H685" s="19"/>
      <c r="I685" s="19"/>
    </row>
    <row r="686" spans="2:9" ht="23.15" customHeight="1" x14ac:dyDescent="0.35">
      <c r="B686" s="19"/>
      <c r="C686" s="19"/>
      <c r="D686" s="23" t="s">
        <v>348</v>
      </c>
      <c r="E686" s="19"/>
      <c r="F686" s="19"/>
      <c r="G686" s="19"/>
      <c r="H686" s="19"/>
      <c r="I686" s="19"/>
    </row>
    <row r="687" spans="2:9" ht="23.15" customHeight="1" x14ac:dyDescent="0.35">
      <c r="B687" s="19"/>
      <c r="C687" s="19"/>
      <c r="D687" s="23" t="s">
        <v>1098</v>
      </c>
      <c r="E687" s="19"/>
      <c r="F687" s="19"/>
      <c r="G687" s="19"/>
      <c r="H687" s="19"/>
      <c r="I687" s="19"/>
    </row>
    <row r="688" spans="2:9" ht="23.15" customHeight="1" x14ac:dyDescent="0.35">
      <c r="B688" s="19"/>
      <c r="C688" s="19"/>
      <c r="D688" s="23" t="s">
        <v>1285</v>
      </c>
      <c r="E688" s="19"/>
      <c r="F688" s="19"/>
      <c r="G688" s="19"/>
      <c r="H688" s="19"/>
      <c r="I688" s="19"/>
    </row>
    <row r="689" spans="2:9" ht="23.15" customHeight="1" x14ac:dyDescent="0.35">
      <c r="B689" s="19"/>
      <c r="C689" s="19"/>
      <c r="D689" s="23" t="s">
        <v>1286</v>
      </c>
      <c r="E689" s="19"/>
      <c r="F689" s="19"/>
      <c r="G689" s="19"/>
      <c r="H689" s="19"/>
      <c r="I689" s="19"/>
    </row>
    <row r="690" spans="2:9" ht="23.15" customHeight="1" x14ac:dyDescent="0.35">
      <c r="B690" s="19"/>
      <c r="C690" s="19"/>
      <c r="D690" s="23" t="s">
        <v>1140</v>
      </c>
      <c r="E690" s="19"/>
      <c r="F690" s="19"/>
      <c r="G690" s="19"/>
      <c r="H690" s="19"/>
      <c r="I690" s="19"/>
    </row>
    <row r="691" spans="2:9" ht="23.15" customHeight="1" x14ac:dyDescent="0.35">
      <c r="B691" s="19"/>
      <c r="C691" s="19"/>
      <c r="D691" s="23" t="s">
        <v>1326</v>
      </c>
      <c r="E691" s="19"/>
      <c r="F691" s="19"/>
      <c r="G691" s="19"/>
      <c r="H691" s="19"/>
      <c r="I691" s="19"/>
    </row>
    <row r="692" spans="2:9" ht="23.15" customHeight="1" x14ac:dyDescent="0.35">
      <c r="B692" s="19"/>
      <c r="C692" s="19"/>
      <c r="D692" s="23" t="s">
        <v>560</v>
      </c>
      <c r="E692" s="19"/>
      <c r="F692" s="19"/>
      <c r="G692" s="19"/>
      <c r="H692" s="19"/>
      <c r="I692" s="19"/>
    </row>
    <row r="693" spans="2:9" ht="23.15" customHeight="1" x14ac:dyDescent="0.35">
      <c r="B693" s="19"/>
      <c r="C693" s="19"/>
      <c r="D693" s="23" t="s">
        <v>603</v>
      </c>
      <c r="E693" s="19"/>
      <c r="F693" s="19"/>
      <c r="G693" s="19"/>
      <c r="H693" s="19"/>
      <c r="I693" s="19"/>
    </row>
    <row r="694" spans="2:9" ht="23.15" customHeight="1" x14ac:dyDescent="0.35">
      <c r="B694" s="19"/>
      <c r="C694" s="19"/>
      <c r="D694" s="23" t="s">
        <v>1216</v>
      </c>
      <c r="E694" s="19"/>
      <c r="F694" s="19"/>
      <c r="G694" s="19"/>
      <c r="H694" s="19"/>
      <c r="I694" s="19"/>
    </row>
    <row r="695" spans="2:9" ht="23.15" customHeight="1" x14ac:dyDescent="0.35">
      <c r="B695" s="19"/>
      <c r="C695" s="19"/>
      <c r="D695" s="23" t="s">
        <v>914</v>
      </c>
      <c r="E695" s="19"/>
      <c r="F695" s="19"/>
      <c r="G695" s="19"/>
      <c r="H695" s="19"/>
      <c r="I695" s="19"/>
    </row>
    <row r="696" spans="2:9" ht="23.15" customHeight="1" x14ac:dyDescent="0.35">
      <c r="B696" s="19"/>
      <c r="C696" s="19"/>
      <c r="D696" s="23" t="s">
        <v>1385</v>
      </c>
      <c r="E696" s="19"/>
      <c r="F696" s="19"/>
      <c r="G696" s="19"/>
      <c r="H696" s="19"/>
      <c r="I696" s="19"/>
    </row>
    <row r="697" spans="2:9" ht="23.15" customHeight="1" x14ac:dyDescent="0.35">
      <c r="B697" s="19"/>
      <c r="C697" s="19"/>
      <c r="D697" s="23" t="s">
        <v>710</v>
      </c>
      <c r="E697" s="19"/>
      <c r="F697" s="19"/>
      <c r="G697" s="19"/>
      <c r="H697" s="19"/>
      <c r="I697" s="19"/>
    </row>
    <row r="698" spans="2:9" ht="23.15" customHeight="1" x14ac:dyDescent="0.35">
      <c r="B698" s="19"/>
      <c r="C698" s="19"/>
      <c r="D698" s="23" t="s">
        <v>559</v>
      </c>
      <c r="E698" s="19"/>
      <c r="F698" s="19"/>
      <c r="G698" s="19"/>
      <c r="H698" s="19"/>
      <c r="I698" s="19"/>
    </row>
    <row r="699" spans="2:9" ht="23.15" customHeight="1" x14ac:dyDescent="0.35">
      <c r="B699" s="19"/>
      <c r="C699" s="19"/>
      <c r="D699" s="23" t="s">
        <v>1108</v>
      </c>
      <c r="E699" s="19"/>
      <c r="F699" s="19"/>
      <c r="G699" s="19"/>
      <c r="H699" s="19"/>
      <c r="I699" s="19"/>
    </row>
    <row r="700" spans="2:9" ht="23.15" customHeight="1" x14ac:dyDescent="0.35">
      <c r="B700" s="19"/>
      <c r="C700" s="19"/>
      <c r="D700" s="23" t="s">
        <v>1105</v>
      </c>
      <c r="E700" s="19"/>
      <c r="F700" s="19"/>
      <c r="G700" s="19"/>
      <c r="H700" s="19"/>
      <c r="I700" s="19"/>
    </row>
    <row r="701" spans="2:9" ht="23.15" customHeight="1" x14ac:dyDescent="0.35">
      <c r="B701" s="19"/>
      <c r="C701" s="19"/>
      <c r="D701" s="23" t="s">
        <v>929</v>
      </c>
      <c r="E701" s="19"/>
      <c r="F701" s="19"/>
      <c r="G701" s="19"/>
      <c r="H701" s="19"/>
      <c r="I701" s="19"/>
    </row>
    <row r="702" spans="2:9" ht="23.15" customHeight="1" x14ac:dyDescent="0.35">
      <c r="B702" s="19"/>
      <c r="C702" s="19"/>
      <c r="D702" s="23" t="s">
        <v>738</v>
      </c>
      <c r="E702" s="19"/>
      <c r="F702" s="19"/>
      <c r="G702" s="19"/>
      <c r="H702" s="19"/>
      <c r="I702" s="19"/>
    </row>
    <row r="703" spans="2:9" ht="23.15" customHeight="1" x14ac:dyDescent="0.35">
      <c r="B703" s="19"/>
      <c r="C703" s="19"/>
      <c r="D703" s="23" t="s">
        <v>333</v>
      </c>
      <c r="E703" s="19"/>
      <c r="F703" s="19"/>
      <c r="G703" s="19"/>
      <c r="H703" s="19"/>
      <c r="I703" s="19"/>
    </row>
    <row r="704" spans="2:9" ht="23.15" customHeight="1" x14ac:dyDescent="0.35">
      <c r="B704" s="19"/>
      <c r="C704" s="19"/>
      <c r="D704" s="23" t="s">
        <v>272</v>
      </c>
      <c r="E704" s="19"/>
      <c r="F704" s="19"/>
      <c r="G704" s="19"/>
      <c r="H704" s="19"/>
      <c r="I704" s="19"/>
    </row>
    <row r="705" spans="2:9" ht="23.15" customHeight="1" x14ac:dyDescent="0.35">
      <c r="B705" s="19"/>
      <c r="C705" s="19"/>
      <c r="D705" s="23" t="s">
        <v>183</v>
      </c>
      <c r="E705" s="19"/>
      <c r="F705" s="19"/>
      <c r="G705" s="19"/>
      <c r="H705" s="19"/>
      <c r="I705" s="19"/>
    </row>
    <row r="706" spans="2:9" ht="23.15" customHeight="1" x14ac:dyDescent="0.35">
      <c r="B706" s="19"/>
      <c r="C706" s="19"/>
      <c r="D706" s="23" t="s">
        <v>747</v>
      </c>
      <c r="E706" s="19"/>
      <c r="F706" s="19"/>
      <c r="G706" s="19"/>
      <c r="H706" s="19"/>
      <c r="I706" s="19"/>
    </row>
    <row r="707" spans="2:9" ht="23.15" customHeight="1" x14ac:dyDescent="0.35">
      <c r="B707" s="19"/>
      <c r="C707" s="19"/>
      <c r="D707" s="23" t="s">
        <v>1333</v>
      </c>
      <c r="E707" s="19"/>
      <c r="F707" s="19"/>
      <c r="G707" s="19"/>
      <c r="H707" s="19"/>
      <c r="I707" s="19"/>
    </row>
    <row r="708" spans="2:9" ht="23.15" customHeight="1" x14ac:dyDescent="0.35">
      <c r="B708" s="19"/>
      <c r="C708" s="19"/>
      <c r="D708" s="23" t="s">
        <v>206</v>
      </c>
      <c r="E708" s="19"/>
      <c r="F708" s="19"/>
      <c r="G708" s="19"/>
      <c r="H708" s="19"/>
      <c r="I708" s="19"/>
    </row>
    <row r="709" spans="2:9" ht="23.15" customHeight="1" x14ac:dyDescent="0.35">
      <c r="B709" s="19"/>
      <c r="C709" s="19"/>
      <c r="D709" s="23" t="s">
        <v>113</v>
      </c>
      <c r="E709" s="19"/>
      <c r="F709" s="19"/>
      <c r="G709" s="19"/>
      <c r="H709" s="19"/>
      <c r="I709" s="19"/>
    </row>
    <row r="710" spans="2:9" ht="23.15" customHeight="1" x14ac:dyDescent="0.35">
      <c r="B710" s="19"/>
      <c r="C710" s="19"/>
      <c r="D710" s="23" t="s">
        <v>447</v>
      </c>
      <c r="E710" s="19"/>
      <c r="F710" s="19"/>
      <c r="G710" s="19"/>
      <c r="H710" s="19"/>
      <c r="I710" s="19"/>
    </row>
    <row r="711" spans="2:9" ht="23.15" customHeight="1" x14ac:dyDescent="0.35">
      <c r="B711" s="19"/>
      <c r="C711" s="19"/>
      <c r="D711" s="23" t="s">
        <v>775</v>
      </c>
      <c r="E711" s="19"/>
      <c r="F711" s="19"/>
      <c r="G711" s="19"/>
      <c r="H711" s="19"/>
      <c r="I711" s="19"/>
    </row>
    <row r="712" spans="2:9" ht="23.15" customHeight="1" x14ac:dyDescent="0.35">
      <c r="B712" s="19"/>
      <c r="C712" s="19"/>
      <c r="D712" s="23" t="s">
        <v>1223</v>
      </c>
      <c r="E712" s="19"/>
      <c r="F712" s="19"/>
      <c r="G712" s="19"/>
      <c r="H712" s="19"/>
      <c r="I712" s="19"/>
    </row>
    <row r="713" spans="2:9" ht="23.15" customHeight="1" x14ac:dyDescent="0.35">
      <c r="B713" s="19"/>
      <c r="C713" s="19"/>
      <c r="D713" s="23" t="s">
        <v>1384</v>
      </c>
      <c r="E713" s="19"/>
      <c r="F713" s="19"/>
      <c r="G713" s="19"/>
      <c r="H713" s="19"/>
      <c r="I713" s="19"/>
    </row>
    <row r="714" spans="2:9" ht="23.15" customHeight="1" x14ac:dyDescent="0.35">
      <c r="B714" s="19"/>
      <c r="C714" s="19"/>
      <c r="D714" s="23" t="s">
        <v>1117</v>
      </c>
      <c r="E714" s="19"/>
      <c r="F714" s="19"/>
      <c r="G714" s="19"/>
      <c r="H714" s="19"/>
      <c r="I714" s="19"/>
    </row>
    <row r="715" spans="2:9" ht="23.15" customHeight="1" x14ac:dyDescent="0.35">
      <c r="B715" s="19"/>
      <c r="C715" s="19"/>
      <c r="D715" s="23" t="s">
        <v>519</v>
      </c>
      <c r="E715" s="19"/>
      <c r="F715" s="19"/>
      <c r="G715" s="19"/>
      <c r="H715" s="19"/>
      <c r="I715" s="19"/>
    </row>
    <row r="716" spans="2:9" ht="23.15" customHeight="1" x14ac:dyDescent="0.35">
      <c r="B716" s="19"/>
      <c r="C716" s="19"/>
      <c r="D716" s="23" t="s">
        <v>948</v>
      </c>
      <c r="E716" s="19"/>
      <c r="F716" s="19"/>
      <c r="G716" s="19"/>
      <c r="H716" s="19"/>
      <c r="I716" s="19"/>
    </row>
    <row r="717" spans="2:9" ht="23.15" customHeight="1" x14ac:dyDescent="0.35">
      <c r="B717" s="19"/>
      <c r="C717" s="19"/>
      <c r="D717" s="23" t="s">
        <v>938</v>
      </c>
      <c r="E717" s="19"/>
      <c r="F717" s="19"/>
      <c r="G717" s="19"/>
      <c r="H717" s="19"/>
      <c r="I717" s="19"/>
    </row>
    <row r="718" spans="2:9" ht="23.15" customHeight="1" x14ac:dyDescent="0.35">
      <c r="B718" s="19"/>
      <c r="C718" s="19"/>
      <c r="D718" s="23" t="s">
        <v>1054</v>
      </c>
      <c r="E718" s="19"/>
      <c r="F718" s="19"/>
      <c r="G718" s="19"/>
      <c r="H718" s="19"/>
      <c r="I718" s="19"/>
    </row>
    <row r="719" spans="2:9" ht="23.15" customHeight="1" x14ac:dyDescent="0.35">
      <c r="B719" s="19"/>
      <c r="C719" s="19"/>
      <c r="D719" s="23" t="s">
        <v>1143</v>
      </c>
      <c r="E719" s="19"/>
      <c r="F719" s="19"/>
      <c r="G719" s="19"/>
      <c r="H719" s="19"/>
      <c r="I719" s="19"/>
    </row>
    <row r="720" spans="2:9" ht="23.15" customHeight="1" x14ac:dyDescent="0.35">
      <c r="B720" s="19"/>
      <c r="C720" s="19"/>
      <c r="D720" s="23" t="s">
        <v>249</v>
      </c>
      <c r="E720" s="19"/>
      <c r="F720" s="19"/>
      <c r="G720" s="19"/>
      <c r="H720" s="19"/>
      <c r="I720" s="19"/>
    </row>
    <row r="721" spans="2:9" ht="23.15" customHeight="1" x14ac:dyDescent="0.35">
      <c r="B721" s="19"/>
      <c r="C721" s="19"/>
      <c r="D721" s="23" t="s">
        <v>1303</v>
      </c>
      <c r="E721" s="19"/>
      <c r="F721" s="19"/>
      <c r="G721" s="19"/>
      <c r="H721" s="19"/>
      <c r="I721" s="19"/>
    </row>
    <row r="722" spans="2:9" ht="23.15" customHeight="1" x14ac:dyDescent="0.35">
      <c r="B722" s="19"/>
      <c r="C722" s="19"/>
      <c r="D722" s="23" t="s">
        <v>1232</v>
      </c>
      <c r="E722" s="19"/>
      <c r="F722" s="19"/>
      <c r="G722" s="19"/>
      <c r="H722" s="19"/>
      <c r="I722" s="19"/>
    </row>
    <row r="723" spans="2:9" ht="23.15" customHeight="1" x14ac:dyDescent="0.35">
      <c r="B723" s="19"/>
      <c r="C723" s="19"/>
      <c r="D723" s="23" t="s">
        <v>545</v>
      </c>
      <c r="E723" s="19"/>
      <c r="F723" s="19"/>
      <c r="G723" s="19"/>
      <c r="H723" s="19"/>
      <c r="I723" s="19"/>
    </row>
    <row r="724" spans="2:9" ht="23.15" customHeight="1" x14ac:dyDescent="0.35">
      <c r="B724" s="19"/>
      <c r="C724" s="19"/>
      <c r="D724" s="23" t="s">
        <v>1103</v>
      </c>
      <c r="E724" s="19"/>
      <c r="F724" s="19"/>
      <c r="G724" s="19"/>
      <c r="H724" s="19"/>
      <c r="I724" s="19"/>
    </row>
    <row r="725" spans="2:9" ht="23.15" customHeight="1" x14ac:dyDescent="0.35">
      <c r="B725" s="19"/>
      <c r="C725" s="19"/>
      <c r="D725" s="23" t="s">
        <v>617</v>
      </c>
      <c r="E725" s="19"/>
      <c r="F725" s="19"/>
      <c r="G725" s="19"/>
      <c r="H725" s="19"/>
      <c r="I725" s="19"/>
    </row>
    <row r="726" spans="2:9" ht="23.15" customHeight="1" x14ac:dyDescent="0.35">
      <c r="B726" s="19"/>
      <c r="C726" s="19"/>
      <c r="D726" s="23" t="s">
        <v>507</v>
      </c>
      <c r="E726" s="19"/>
      <c r="F726" s="19"/>
      <c r="G726" s="19"/>
      <c r="H726" s="19"/>
      <c r="I726" s="19"/>
    </row>
    <row r="727" spans="2:9" ht="23.15" customHeight="1" x14ac:dyDescent="0.35">
      <c r="B727" s="19"/>
      <c r="C727" s="19"/>
      <c r="D727" s="23" t="s">
        <v>1173</v>
      </c>
      <c r="E727" s="19"/>
      <c r="F727" s="19"/>
      <c r="G727" s="19"/>
      <c r="H727" s="19"/>
      <c r="I727" s="19"/>
    </row>
    <row r="728" spans="2:9" ht="23.15" customHeight="1" x14ac:dyDescent="0.35">
      <c r="B728" s="19"/>
      <c r="C728" s="19"/>
      <c r="D728" s="23" t="s">
        <v>73</v>
      </c>
      <c r="E728" s="19"/>
      <c r="F728" s="19"/>
      <c r="G728" s="19"/>
      <c r="H728" s="19"/>
      <c r="I728" s="19"/>
    </row>
    <row r="729" spans="2:9" ht="23.15" customHeight="1" x14ac:dyDescent="0.35">
      <c r="B729" s="19"/>
      <c r="C729" s="19"/>
      <c r="D729" s="23" t="s">
        <v>1295</v>
      </c>
      <c r="E729" s="19"/>
      <c r="F729" s="19"/>
      <c r="G729" s="19"/>
      <c r="H729" s="19"/>
      <c r="I729" s="19"/>
    </row>
    <row r="730" spans="2:9" ht="23.15" customHeight="1" x14ac:dyDescent="0.35">
      <c r="B730" s="19"/>
      <c r="C730" s="19"/>
      <c r="D730" s="23" t="s">
        <v>62</v>
      </c>
      <c r="E730" s="19"/>
      <c r="F730" s="19"/>
      <c r="G730" s="19"/>
      <c r="H730" s="19"/>
      <c r="I730" s="19"/>
    </row>
    <row r="731" spans="2:9" ht="23.15" customHeight="1" x14ac:dyDescent="0.35">
      <c r="B731" s="19"/>
      <c r="C731" s="19"/>
      <c r="D731" s="23" t="s">
        <v>1282</v>
      </c>
      <c r="E731" s="19"/>
      <c r="F731" s="19"/>
      <c r="G731" s="19"/>
      <c r="H731" s="19"/>
      <c r="I731" s="19"/>
    </row>
    <row r="732" spans="2:9" ht="23.15" customHeight="1" x14ac:dyDescent="0.35">
      <c r="B732" s="19"/>
      <c r="C732" s="19"/>
      <c r="D732" s="23" t="s">
        <v>342</v>
      </c>
      <c r="E732" s="19"/>
      <c r="F732" s="19"/>
      <c r="G732" s="19"/>
      <c r="H732" s="19"/>
      <c r="I732" s="19"/>
    </row>
    <row r="733" spans="2:9" ht="23.15" customHeight="1" x14ac:dyDescent="0.35">
      <c r="B733" s="19"/>
      <c r="C733" s="19"/>
      <c r="D733" s="23" t="s">
        <v>663</v>
      </c>
      <c r="E733" s="19"/>
      <c r="F733" s="19"/>
      <c r="G733" s="19"/>
      <c r="H733" s="19"/>
      <c r="I733" s="19"/>
    </row>
    <row r="734" spans="2:9" ht="23.15" customHeight="1" x14ac:dyDescent="0.35">
      <c r="B734" s="19"/>
      <c r="C734" s="19"/>
      <c r="D734" s="23" t="s">
        <v>878</v>
      </c>
      <c r="E734" s="19"/>
      <c r="F734" s="19"/>
      <c r="G734" s="19"/>
      <c r="H734" s="19"/>
      <c r="I734" s="19"/>
    </row>
    <row r="735" spans="2:9" ht="23.15" customHeight="1" x14ac:dyDescent="0.35">
      <c r="B735" s="19"/>
      <c r="C735" s="19"/>
      <c r="D735" s="23" t="s">
        <v>174</v>
      </c>
      <c r="E735" s="19"/>
      <c r="F735" s="19"/>
      <c r="G735" s="19"/>
      <c r="H735" s="19"/>
      <c r="I735" s="19"/>
    </row>
    <row r="736" spans="2:9" ht="23.15" customHeight="1" x14ac:dyDescent="0.35">
      <c r="B736" s="19"/>
      <c r="C736" s="19"/>
      <c r="D736" s="23" t="s">
        <v>1340</v>
      </c>
      <c r="E736" s="19"/>
      <c r="F736" s="19"/>
      <c r="G736" s="19"/>
      <c r="H736" s="19"/>
      <c r="I736" s="19"/>
    </row>
    <row r="737" spans="2:9" ht="23.15" customHeight="1" x14ac:dyDescent="0.35">
      <c r="B737" s="19"/>
      <c r="C737" s="19"/>
      <c r="D737" s="23" t="s">
        <v>547</v>
      </c>
      <c r="E737" s="19"/>
      <c r="F737" s="19"/>
      <c r="G737" s="19"/>
      <c r="H737" s="19"/>
      <c r="I737" s="19"/>
    </row>
    <row r="738" spans="2:9" ht="23.15" customHeight="1" x14ac:dyDescent="0.35">
      <c r="B738" s="19"/>
      <c r="C738" s="19"/>
      <c r="D738" s="23" t="s">
        <v>83</v>
      </c>
      <c r="E738" s="19"/>
      <c r="F738" s="19"/>
      <c r="G738" s="19"/>
      <c r="H738" s="19"/>
      <c r="I738" s="19"/>
    </row>
    <row r="739" spans="2:9" ht="23.15" customHeight="1" x14ac:dyDescent="0.35">
      <c r="B739" s="19"/>
      <c r="C739" s="19"/>
      <c r="D739" s="23" t="s">
        <v>1</v>
      </c>
      <c r="E739" s="19"/>
      <c r="F739" s="19"/>
      <c r="G739" s="19"/>
      <c r="H739" s="19"/>
      <c r="I739" s="19"/>
    </row>
    <row r="740" spans="2:9" ht="23.15" customHeight="1" x14ac:dyDescent="0.35">
      <c r="B740" s="19"/>
      <c r="C740" s="19"/>
      <c r="D740" s="23" t="s">
        <v>383</v>
      </c>
      <c r="E740" s="19"/>
      <c r="F740" s="19"/>
      <c r="G740" s="19"/>
      <c r="H740" s="19"/>
      <c r="I740" s="19"/>
    </row>
    <row r="741" spans="2:9" ht="23.15" customHeight="1" x14ac:dyDescent="0.35">
      <c r="B741" s="19"/>
      <c r="C741" s="19"/>
      <c r="D741" s="23" t="s">
        <v>441</v>
      </c>
      <c r="E741" s="19"/>
      <c r="F741" s="19"/>
      <c r="G741" s="19"/>
      <c r="H741" s="19"/>
      <c r="I741" s="19"/>
    </row>
    <row r="742" spans="2:9" ht="23.15" customHeight="1" x14ac:dyDescent="0.35">
      <c r="B742" s="19"/>
      <c r="C742" s="19"/>
      <c r="D742" s="23" t="s">
        <v>23</v>
      </c>
      <c r="E742" s="19"/>
      <c r="F742" s="19"/>
      <c r="G742" s="19"/>
      <c r="H742" s="19"/>
      <c r="I742" s="19"/>
    </row>
    <row r="743" spans="2:9" ht="23.15" customHeight="1" x14ac:dyDescent="0.35">
      <c r="B743" s="19"/>
      <c r="C743" s="19"/>
      <c r="D743" s="23" t="s">
        <v>2</v>
      </c>
      <c r="E743" s="19"/>
      <c r="F743" s="19"/>
      <c r="G743" s="19"/>
      <c r="H743" s="19"/>
      <c r="I743" s="19"/>
    </row>
    <row r="744" spans="2:9" ht="23.15" customHeight="1" x14ac:dyDescent="0.35">
      <c r="B744" s="19"/>
      <c r="C744" s="19"/>
      <c r="D744" s="23" t="s">
        <v>658</v>
      </c>
      <c r="E744" s="19"/>
      <c r="F744" s="19"/>
      <c r="G744" s="19"/>
      <c r="H744" s="19"/>
      <c r="I744" s="19"/>
    </row>
    <row r="745" spans="2:9" ht="23.15" customHeight="1" x14ac:dyDescent="0.35">
      <c r="B745" s="19"/>
      <c r="C745" s="19"/>
      <c r="D745" s="23" t="s">
        <v>1014</v>
      </c>
      <c r="E745" s="19"/>
      <c r="F745" s="19"/>
      <c r="G745" s="19"/>
      <c r="H745" s="19"/>
      <c r="I745" s="19"/>
    </row>
    <row r="746" spans="2:9" ht="23.15" customHeight="1" x14ac:dyDescent="0.35">
      <c r="B746" s="19"/>
      <c r="C746" s="19"/>
      <c r="D746" s="23" t="s">
        <v>874</v>
      </c>
      <c r="E746" s="19"/>
      <c r="F746" s="19"/>
      <c r="G746" s="19"/>
      <c r="H746" s="19"/>
      <c r="I746" s="19"/>
    </row>
    <row r="747" spans="2:9" ht="23.15" customHeight="1" x14ac:dyDescent="0.35">
      <c r="B747" s="19"/>
      <c r="C747" s="19"/>
      <c r="D747" s="23" t="s">
        <v>290</v>
      </c>
      <c r="E747" s="19"/>
      <c r="F747" s="19"/>
      <c r="G747" s="19"/>
      <c r="H747" s="19"/>
      <c r="I747" s="19"/>
    </row>
    <row r="748" spans="2:9" ht="23.15" customHeight="1" x14ac:dyDescent="0.35">
      <c r="B748" s="19"/>
      <c r="C748" s="19"/>
      <c r="D748" s="23" t="s">
        <v>246</v>
      </c>
      <c r="E748" s="19"/>
      <c r="F748" s="19"/>
      <c r="G748" s="19"/>
      <c r="H748" s="19"/>
      <c r="I748" s="19"/>
    </row>
    <row r="749" spans="2:9" ht="23.15" customHeight="1" x14ac:dyDescent="0.35">
      <c r="B749" s="19"/>
      <c r="C749" s="19"/>
      <c r="D749" s="23" t="s">
        <v>109</v>
      </c>
      <c r="E749" s="19"/>
      <c r="F749" s="19"/>
      <c r="G749" s="19"/>
      <c r="H749" s="19"/>
      <c r="I749" s="19"/>
    </row>
    <row r="750" spans="2:9" ht="23.15" customHeight="1" x14ac:dyDescent="0.35">
      <c r="B750" s="19"/>
      <c r="C750" s="19"/>
      <c r="D750" s="23" t="s">
        <v>959</v>
      </c>
      <c r="E750" s="19"/>
      <c r="F750" s="19"/>
      <c r="G750" s="19"/>
      <c r="H750" s="19"/>
      <c r="I750" s="19"/>
    </row>
    <row r="751" spans="2:9" ht="23.15" customHeight="1" x14ac:dyDescent="0.35">
      <c r="B751" s="19"/>
      <c r="C751" s="19"/>
      <c r="D751" s="23" t="s">
        <v>1152</v>
      </c>
      <c r="E751" s="19"/>
      <c r="F751" s="19"/>
      <c r="G751" s="19"/>
      <c r="H751" s="19"/>
      <c r="I751" s="19"/>
    </row>
    <row r="752" spans="2:9" ht="23.15" customHeight="1" x14ac:dyDescent="0.35">
      <c r="B752" s="19"/>
      <c r="C752" s="19"/>
      <c r="D752" s="23" t="s">
        <v>173</v>
      </c>
      <c r="E752" s="19"/>
      <c r="F752" s="19"/>
      <c r="G752" s="19"/>
      <c r="H752" s="19"/>
      <c r="I752" s="19"/>
    </row>
    <row r="753" spans="2:9" ht="23.15" customHeight="1" x14ac:dyDescent="0.35">
      <c r="B753" s="19"/>
      <c r="C753" s="19"/>
      <c r="D753" s="23" t="s">
        <v>1363</v>
      </c>
      <c r="E753" s="19"/>
      <c r="F753" s="19"/>
      <c r="G753" s="19"/>
      <c r="H753" s="19"/>
      <c r="I753" s="19"/>
    </row>
    <row r="754" spans="2:9" ht="23.15" customHeight="1" x14ac:dyDescent="0.35">
      <c r="B754" s="19"/>
      <c r="C754" s="19"/>
      <c r="D754" s="23" t="s">
        <v>1027</v>
      </c>
      <c r="E754" s="19"/>
      <c r="F754" s="19"/>
      <c r="G754" s="19"/>
      <c r="H754" s="19"/>
      <c r="I754" s="19"/>
    </row>
    <row r="755" spans="2:9" ht="23.15" customHeight="1" x14ac:dyDescent="0.35">
      <c r="B755" s="19"/>
      <c r="C755" s="19"/>
      <c r="D755" s="23" t="s">
        <v>496</v>
      </c>
      <c r="E755" s="19"/>
      <c r="F755" s="19"/>
      <c r="G755" s="19"/>
      <c r="H755" s="19"/>
      <c r="I755" s="19"/>
    </row>
    <row r="756" spans="2:9" ht="23.15" customHeight="1" x14ac:dyDescent="0.35">
      <c r="B756" s="19"/>
      <c r="C756" s="19"/>
      <c r="D756" s="23" t="s">
        <v>91</v>
      </c>
      <c r="E756" s="19"/>
      <c r="F756" s="19"/>
      <c r="G756" s="19"/>
      <c r="H756" s="19"/>
      <c r="I756" s="19"/>
    </row>
    <row r="757" spans="2:9" ht="23.15" customHeight="1" x14ac:dyDescent="0.35">
      <c r="B757" s="19"/>
      <c r="C757" s="19"/>
      <c r="D757" s="23" t="s">
        <v>1044</v>
      </c>
      <c r="E757" s="19"/>
      <c r="F757" s="19"/>
      <c r="G757" s="19"/>
      <c r="H757" s="19"/>
      <c r="I757" s="19"/>
    </row>
    <row r="758" spans="2:9" ht="23.15" customHeight="1" x14ac:dyDescent="0.35">
      <c r="B758" s="19"/>
      <c r="C758" s="19"/>
      <c r="D758" s="23" t="s">
        <v>8</v>
      </c>
      <c r="E758" s="19"/>
      <c r="F758" s="19"/>
      <c r="G758" s="19"/>
      <c r="H758" s="19"/>
      <c r="I758" s="19"/>
    </row>
    <row r="759" spans="2:9" ht="23.15" customHeight="1" x14ac:dyDescent="0.35">
      <c r="B759" s="19"/>
      <c r="C759" s="19"/>
      <c r="D759" s="23" t="s">
        <v>1380</v>
      </c>
      <c r="E759" s="19"/>
      <c r="F759" s="19"/>
      <c r="G759" s="19"/>
      <c r="H759" s="19"/>
      <c r="I759" s="19"/>
    </row>
    <row r="760" spans="2:9" ht="23.15" customHeight="1" x14ac:dyDescent="0.35">
      <c r="B760" s="19"/>
      <c r="C760" s="19"/>
      <c r="D760" s="23" t="s">
        <v>259</v>
      </c>
      <c r="E760" s="19"/>
      <c r="F760" s="19"/>
      <c r="G760" s="19"/>
      <c r="H760" s="19"/>
      <c r="I760" s="19"/>
    </row>
    <row r="761" spans="2:9" ht="23.15" customHeight="1" x14ac:dyDescent="0.35">
      <c r="B761" s="19"/>
      <c r="C761" s="19"/>
      <c r="D761" s="23" t="s">
        <v>957</v>
      </c>
      <c r="E761" s="19"/>
      <c r="F761" s="19"/>
      <c r="G761" s="19"/>
      <c r="H761" s="19"/>
      <c r="I761" s="19"/>
    </row>
    <row r="762" spans="2:9" ht="23.15" customHeight="1" x14ac:dyDescent="0.35">
      <c r="B762" s="19"/>
      <c r="C762" s="19"/>
      <c r="D762" s="23" t="s">
        <v>117</v>
      </c>
      <c r="E762" s="19"/>
      <c r="F762" s="19"/>
      <c r="G762" s="19"/>
      <c r="H762" s="19"/>
      <c r="I762" s="19"/>
    </row>
    <row r="763" spans="2:9" ht="23.15" customHeight="1" x14ac:dyDescent="0.35">
      <c r="B763" s="19"/>
      <c r="C763" s="19"/>
      <c r="D763" s="23" t="s">
        <v>1273</v>
      </c>
      <c r="E763" s="19"/>
      <c r="F763" s="19"/>
      <c r="G763" s="19"/>
      <c r="H763" s="19"/>
      <c r="I763" s="19"/>
    </row>
    <row r="764" spans="2:9" ht="23.15" customHeight="1" x14ac:dyDescent="0.35">
      <c r="B764" s="19"/>
      <c r="C764" s="19"/>
      <c r="D764" s="23" t="s">
        <v>49</v>
      </c>
      <c r="E764" s="19"/>
      <c r="F764" s="19"/>
      <c r="G764" s="19"/>
      <c r="H764" s="19"/>
      <c r="I764" s="19"/>
    </row>
    <row r="765" spans="2:9" ht="23.15" customHeight="1" x14ac:dyDescent="0.35">
      <c r="B765" s="19"/>
      <c r="C765" s="19"/>
      <c r="D765" s="23" t="s">
        <v>794</v>
      </c>
      <c r="E765" s="19"/>
      <c r="F765" s="19"/>
      <c r="G765" s="19"/>
      <c r="H765" s="19"/>
      <c r="I765" s="19"/>
    </row>
    <row r="766" spans="2:9" ht="23.15" customHeight="1" x14ac:dyDescent="0.35">
      <c r="B766" s="19"/>
      <c r="C766" s="19"/>
      <c r="D766" s="23" t="s">
        <v>234</v>
      </c>
      <c r="E766" s="19"/>
      <c r="F766" s="19"/>
      <c r="G766" s="19"/>
      <c r="H766" s="19"/>
      <c r="I766" s="19"/>
    </row>
    <row r="767" spans="2:9" ht="23.15" customHeight="1" x14ac:dyDescent="0.35">
      <c r="B767" s="19"/>
      <c r="C767" s="19"/>
      <c r="D767" s="23" t="s">
        <v>240</v>
      </c>
      <c r="E767" s="19"/>
      <c r="F767" s="19"/>
      <c r="G767" s="19"/>
      <c r="H767" s="19"/>
      <c r="I767" s="19"/>
    </row>
    <row r="768" spans="2:9" ht="23.15" customHeight="1" x14ac:dyDescent="0.35">
      <c r="B768" s="19"/>
      <c r="C768" s="19"/>
      <c r="D768" s="23" t="s">
        <v>448</v>
      </c>
      <c r="E768" s="19"/>
      <c r="F768" s="19"/>
      <c r="G768" s="19"/>
      <c r="H768" s="19"/>
      <c r="I768" s="19"/>
    </row>
    <row r="769" spans="2:9" ht="23.15" customHeight="1" x14ac:dyDescent="0.35">
      <c r="B769" s="19"/>
      <c r="C769" s="19"/>
      <c r="D769" s="23" t="s">
        <v>1002</v>
      </c>
      <c r="E769" s="19"/>
      <c r="F769" s="19"/>
      <c r="G769" s="19"/>
      <c r="H769" s="19"/>
      <c r="I769" s="19"/>
    </row>
    <row r="770" spans="2:9" ht="23.15" customHeight="1" x14ac:dyDescent="0.35">
      <c r="B770" s="19"/>
      <c r="C770" s="19"/>
      <c r="D770" s="23" t="s">
        <v>1093</v>
      </c>
      <c r="E770" s="19"/>
      <c r="F770" s="19"/>
      <c r="G770" s="19"/>
      <c r="H770" s="19"/>
      <c r="I770" s="19"/>
    </row>
    <row r="771" spans="2:9" ht="23.15" customHeight="1" x14ac:dyDescent="0.35">
      <c r="B771" s="19"/>
      <c r="C771" s="19"/>
      <c r="D771" s="23" t="s">
        <v>35</v>
      </c>
      <c r="E771" s="19"/>
      <c r="F771" s="19"/>
      <c r="G771" s="19"/>
      <c r="H771" s="19"/>
      <c r="I771" s="19"/>
    </row>
    <row r="772" spans="2:9" ht="23.15" customHeight="1" x14ac:dyDescent="0.35">
      <c r="B772" s="19"/>
      <c r="C772" s="19"/>
      <c r="D772" s="23" t="s">
        <v>510</v>
      </c>
      <c r="E772" s="19"/>
      <c r="F772" s="19"/>
      <c r="G772" s="19"/>
      <c r="H772" s="19"/>
      <c r="I772" s="19"/>
    </row>
    <row r="773" spans="2:9" ht="23.15" customHeight="1" x14ac:dyDescent="0.35">
      <c r="B773" s="19"/>
      <c r="C773" s="19"/>
      <c r="D773" s="23" t="s">
        <v>1130</v>
      </c>
      <c r="E773" s="19"/>
      <c r="F773" s="19"/>
      <c r="G773" s="19"/>
      <c r="H773" s="19"/>
      <c r="I773" s="19"/>
    </row>
    <row r="774" spans="2:9" ht="23.15" customHeight="1" x14ac:dyDescent="0.35">
      <c r="B774" s="19"/>
      <c r="C774" s="19"/>
      <c r="D774" s="23" t="s">
        <v>614</v>
      </c>
      <c r="E774" s="19"/>
      <c r="F774" s="19"/>
      <c r="G774" s="19"/>
      <c r="H774" s="19"/>
      <c r="I774" s="19"/>
    </row>
    <row r="775" spans="2:9" ht="23.15" customHeight="1" x14ac:dyDescent="0.35">
      <c r="B775" s="19"/>
      <c r="C775" s="19"/>
      <c r="D775" s="23" t="s">
        <v>475</v>
      </c>
      <c r="E775" s="19"/>
      <c r="F775" s="19"/>
      <c r="G775" s="19"/>
      <c r="H775" s="19"/>
      <c r="I775" s="19"/>
    </row>
    <row r="776" spans="2:9" ht="23.15" customHeight="1" x14ac:dyDescent="0.35">
      <c r="B776" s="19"/>
      <c r="C776" s="19"/>
      <c r="D776" s="23" t="s">
        <v>505</v>
      </c>
      <c r="E776" s="19"/>
      <c r="F776" s="19"/>
      <c r="G776" s="19"/>
      <c r="H776" s="19"/>
      <c r="I776" s="19"/>
    </row>
    <row r="777" spans="2:9" ht="23.15" customHeight="1" x14ac:dyDescent="0.35">
      <c r="B777" s="19"/>
      <c r="C777" s="19"/>
      <c r="D777" s="23" t="s">
        <v>644</v>
      </c>
      <c r="E777" s="19"/>
      <c r="F777" s="19"/>
      <c r="G777" s="19"/>
      <c r="H777" s="19"/>
      <c r="I777" s="19"/>
    </row>
    <row r="778" spans="2:9" ht="23.15" customHeight="1" x14ac:dyDescent="0.35">
      <c r="B778" s="19"/>
      <c r="C778" s="19"/>
      <c r="D778" s="23" t="s">
        <v>1024</v>
      </c>
      <c r="E778" s="19"/>
      <c r="F778" s="19"/>
      <c r="G778" s="19"/>
      <c r="H778" s="19"/>
      <c r="I778" s="19"/>
    </row>
    <row r="779" spans="2:9" ht="23.15" customHeight="1" x14ac:dyDescent="0.35">
      <c r="B779" s="19"/>
      <c r="C779" s="19"/>
      <c r="D779" s="23" t="s">
        <v>924</v>
      </c>
      <c r="E779" s="19"/>
      <c r="F779" s="19"/>
      <c r="G779" s="19"/>
      <c r="H779" s="19"/>
      <c r="I779" s="19"/>
    </row>
    <row r="780" spans="2:9" ht="23.15" customHeight="1" x14ac:dyDescent="0.35">
      <c r="B780" s="19"/>
      <c r="C780" s="19"/>
      <c r="D780" s="23" t="s">
        <v>473</v>
      </c>
      <c r="E780" s="19"/>
      <c r="F780" s="19"/>
      <c r="G780" s="19"/>
      <c r="H780" s="19"/>
      <c r="I780" s="19"/>
    </row>
    <row r="781" spans="2:9" ht="23.15" customHeight="1" x14ac:dyDescent="0.35">
      <c r="B781" s="19"/>
      <c r="C781" s="19"/>
      <c r="D781" s="23" t="s">
        <v>1301</v>
      </c>
      <c r="E781" s="19"/>
      <c r="F781" s="19"/>
      <c r="G781" s="19"/>
      <c r="H781" s="19"/>
      <c r="I781" s="19"/>
    </row>
    <row r="782" spans="2:9" ht="23.15" customHeight="1" x14ac:dyDescent="0.35">
      <c r="B782" s="19"/>
      <c r="C782" s="19"/>
      <c r="D782" s="23" t="s">
        <v>165</v>
      </c>
      <c r="E782" s="19"/>
      <c r="F782" s="19"/>
      <c r="G782" s="19"/>
      <c r="H782" s="19"/>
      <c r="I782" s="19"/>
    </row>
    <row r="783" spans="2:9" ht="23.15" customHeight="1" x14ac:dyDescent="0.35">
      <c r="B783" s="19"/>
      <c r="C783" s="19"/>
      <c r="D783" s="23" t="s">
        <v>1112</v>
      </c>
      <c r="E783" s="19"/>
      <c r="F783" s="19"/>
      <c r="G783" s="19"/>
      <c r="H783" s="19"/>
      <c r="I783" s="19"/>
    </row>
    <row r="784" spans="2:9" ht="23.15" customHeight="1" x14ac:dyDescent="0.35">
      <c r="B784" s="19"/>
      <c r="C784" s="19"/>
      <c r="D784" s="23" t="s">
        <v>868</v>
      </c>
      <c r="E784" s="19"/>
      <c r="F784" s="19"/>
      <c r="G784" s="19"/>
      <c r="H784" s="19"/>
      <c r="I784" s="19"/>
    </row>
    <row r="785" spans="2:9" ht="23.15" customHeight="1" x14ac:dyDescent="0.35">
      <c r="B785" s="19"/>
      <c r="C785" s="19"/>
      <c r="D785" s="23" t="s">
        <v>986</v>
      </c>
      <c r="E785" s="19"/>
      <c r="F785" s="19"/>
      <c r="G785" s="19"/>
      <c r="H785" s="19"/>
      <c r="I785" s="19"/>
    </row>
    <row r="786" spans="2:9" ht="23.15" customHeight="1" x14ac:dyDescent="0.35">
      <c r="B786" s="19"/>
      <c r="C786" s="19"/>
      <c r="D786" s="23" t="s">
        <v>1310</v>
      </c>
      <c r="E786" s="19"/>
      <c r="F786" s="19"/>
      <c r="G786" s="19"/>
      <c r="H786" s="19"/>
      <c r="I786" s="19"/>
    </row>
    <row r="787" spans="2:9" ht="23.15" customHeight="1" x14ac:dyDescent="0.35">
      <c r="B787" s="19"/>
      <c r="C787" s="19"/>
      <c r="D787" s="23" t="s">
        <v>1195</v>
      </c>
      <c r="E787" s="19"/>
      <c r="F787" s="19"/>
      <c r="G787" s="19"/>
      <c r="H787" s="19"/>
      <c r="I787" s="19"/>
    </row>
    <row r="788" spans="2:9" ht="23.15" customHeight="1" x14ac:dyDescent="0.35">
      <c r="B788" s="19"/>
      <c r="C788" s="19"/>
      <c r="D788" s="23" t="s">
        <v>612</v>
      </c>
      <c r="E788" s="19"/>
      <c r="F788" s="19"/>
      <c r="G788" s="19"/>
      <c r="H788" s="19"/>
      <c r="I788" s="19"/>
    </row>
    <row r="789" spans="2:9" ht="23.15" customHeight="1" x14ac:dyDescent="0.35">
      <c r="B789" s="19"/>
      <c r="C789" s="19"/>
      <c r="D789" s="23" t="s">
        <v>498</v>
      </c>
      <c r="E789" s="19"/>
      <c r="F789" s="19"/>
      <c r="G789" s="19"/>
      <c r="H789" s="19"/>
      <c r="I789" s="19"/>
    </row>
    <row r="790" spans="2:9" ht="23.15" customHeight="1" x14ac:dyDescent="0.35">
      <c r="B790" s="19"/>
      <c r="C790" s="19"/>
      <c r="D790" s="23" t="s">
        <v>1302</v>
      </c>
      <c r="E790" s="19"/>
      <c r="F790" s="19"/>
      <c r="G790" s="19"/>
      <c r="H790" s="19"/>
      <c r="I790" s="19"/>
    </row>
    <row r="791" spans="2:9" ht="23.15" customHeight="1" x14ac:dyDescent="0.35">
      <c r="B791" s="19"/>
      <c r="C791" s="19"/>
      <c r="D791" s="23" t="s">
        <v>1291</v>
      </c>
      <c r="E791" s="19"/>
      <c r="F791" s="19"/>
      <c r="G791" s="19"/>
      <c r="H791" s="19"/>
      <c r="I791" s="19"/>
    </row>
    <row r="792" spans="2:9" ht="23.15" customHeight="1" x14ac:dyDescent="0.35">
      <c r="B792" s="19"/>
      <c r="C792" s="19"/>
      <c r="D792" s="23" t="s">
        <v>809</v>
      </c>
      <c r="E792" s="19"/>
      <c r="F792" s="19"/>
      <c r="G792" s="19"/>
      <c r="H792" s="19"/>
      <c r="I792" s="19"/>
    </row>
    <row r="793" spans="2:9" ht="23.15" customHeight="1" x14ac:dyDescent="0.35">
      <c r="B793" s="19"/>
      <c r="C793" s="19"/>
      <c r="D793" s="23" t="s">
        <v>480</v>
      </c>
      <c r="E793" s="19"/>
      <c r="F793" s="19"/>
      <c r="G793" s="19"/>
      <c r="H793" s="19"/>
      <c r="I793" s="19"/>
    </row>
    <row r="794" spans="2:9" ht="23.15" customHeight="1" x14ac:dyDescent="0.35">
      <c r="B794" s="19"/>
      <c r="C794" s="19"/>
      <c r="D794" s="23" t="s">
        <v>720</v>
      </c>
      <c r="E794" s="19"/>
      <c r="F794" s="19"/>
      <c r="G794" s="19"/>
      <c r="H794" s="19"/>
      <c r="I794" s="19"/>
    </row>
    <row r="795" spans="2:9" ht="23.15" customHeight="1" x14ac:dyDescent="0.35">
      <c r="B795" s="19"/>
      <c r="C795" s="19"/>
      <c r="D795" s="23" t="s">
        <v>1297</v>
      </c>
      <c r="E795" s="19"/>
      <c r="F795" s="19"/>
      <c r="G795" s="19"/>
      <c r="H795" s="19"/>
      <c r="I795" s="19"/>
    </row>
    <row r="796" spans="2:9" ht="23.15" customHeight="1" x14ac:dyDescent="0.35">
      <c r="B796" s="19"/>
      <c r="C796" s="19"/>
      <c r="D796" s="23" t="s">
        <v>1115</v>
      </c>
      <c r="E796" s="19"/>
      <c r="F796" s="19"/>
      <c r="G796" s="19"/>
      <c r="H796" s="19"/>
      <c r="I796" s="19"/>
    </row>
    <row r="797" spans="2:9" ht="23.15" customHeight="1" x14ac:dyDescent="0.35">
      <c r="B797" s="19"/>
      <c r="C797" s="19"/>
      <c r="D797" s="23" t="s">
        <v>636</v>
      </c>
      <c r="E797" s="19"/>
      <c r="F797" s="19"/>
      <c r="G797" s="19"/>
      <c r="H797" s="19"/>
      <c r="I797" s="19"/>
    </row>
    <row r="798" spans="2:9" ht="23.15" customHeight="1" x14ac:dyDescent="0.35">
      <c r="B798" s="19"/>
      <c r="C798" s="19"/>
      <c r="D798" s="23" t="s">
        <v>194</v>
      </c>
      <c r="E798" s="19"/>
      <c r="F798" s="19"/>
      <c r="G798" s="19"/>
      <c r="H798" s="19"/>
      <c r="I798" s="19"/>
    </row>
    <row r="799" spans="2:9" ht="23.15" customHeight="1" x14ac:dyDescent="0.35">
      <c r="B799" s="19"/>
      <c r="C799" s="19"/>
      <c r="D799" s="23" t="s">
        <v>5</v>
      </c>
      <c r="E799" s="19"/>
      <c r="F799" s="19"/>
      <c r="G799" s="19"/>
      <c r="H799" s="19"/>
      <c r="I799" s="19"/>
    </row>
    <row r="800" spans="2:9" ht="23.15" customHeight="1" x14ac:dyDescent="0.35">
      <c r="B800" s="19"/>
      <c r="C800" s="19"/>
      <c r="D800" s="23" t="s">
        <v>784</v>
      </c>
      <c r="E800" s="19"/>
      <c r="F800" s="19"/>
      <c r="G800" s="19"/>
      <c r="H800" s="19"/>
      <c r="I800" s="19"/>
    </row>
    <row r="801" spans="2:9" ht="23.15" customHeight="1" x14ac:dyDescent="0.35">
      <c r="B801" s="19"/>
      <c r="C801" s="19"/>
      <c r="D801" s="23" t="s">
        <v>1346</v>
      </c>
      <c r="E801" s="19"/>
      <c r="F801" s="19"/>
      <c r="G801" s="19"/>
      <c r="H801" s="19"/>
      <c r="I801" s="19"/>
    </row>
    <row r="802" spans="2:9" ht="23.15" customHeight="1" x14ac:dyDescent="0.35">
      <c r="B802" s="19"/>
      <c r="C802" s="19"/>
      <c r="D802" s="23" t="s">
        <v>251</v>
      </c>
      <c r="E802" s="19"/>
      <c r="F802" s="19"/>
      <c r="G802" s="19"/>
      <c r="H802" s="19"/>
      <c r="I802" s="19"/>
    </row>
    <row r="803" spans="2:9" ht="23.15" customHeight="1" x14ac:dyDescent="0.35">
      <c r="B803" s="19"/>
      <c r="C803" s="19"/>
      <c r="D803" s="23" t="s">
        <v>305</v>
      </c>
      <c r="E803" s="19"/>
      <c r="F803" s="19"/>
      <c r="G803" s="19"/>
      <c r="H803" s="19"/>
      <c r="I803" s="19"/>
    </row>
    <row r="804" spans="2:9" ht="23.15" customHeight="1" x14ac:dyDescent="0.35">
      <c r="B804" s="19"/>
      <c r="C804" s="19"/>
      <c r="D804" s="23" t="s">
        <v>375</v>
      </c>
      <c r="E804" s="19"/>
      <c r="F804" s="19"/>
      <c r="G804" s="19"/>
      <c r="H804" s="19"/>
      <c r="I804" s="19"/>
    </row>
    <row r="805" spans="2:9" ht="23.15" customHeight="1" x14ac:dyDescent="0.35">
      <c r="B805" s="19"/>
      <c r="C805" s="19"/>
      <c r="D805" s="23" t="s">
        <v>833</v>
      </c>
      <c r="E805" s="19"/>
      <c r="F805" s="19"/>
      <c r="G805" s="19"/>
      <c r="H805" s="19"/>
      <c r="I805" s="19"/>
    </row>
    <row r="806" spans="2:9" ht="23.15" customHeight="1" x14ac:dyDescent="0.35">
      <c r="B806" s="19"/>
      <c r="C806" s="19"/>
      <c r="D806" s="23" t="s">
        <v>1311</v>
      </c>
      <c r="E806" s="19"/>
      <c r="F806" s="19"/>
      <c r="G806" s="19"/>
      <c r="H806" s="19"/>
      <c r="I806" s="19"/>
    </row>
    <row r="807" spans="2:9" ht="23.15" customHeight="1" x14ac:dyDescent="0.35">
      <c r="B807" s="19"/>
      <c r="C807" s="19"/>
      <c r="D807" s="23" t="s">
        <v>602</v>
      </c>
      <c r="E807" s="19"/>
      <c r="F807" s="19"/>
      <c r="G807" s="19"/>
      <c r="H807" s="19"/>
      <c r="I807" s="19"/>
    </row>
    <row r="808" spans="2:9" ht="23.15" customHeight="1" x14ac:dyDescent="0.35">
      <c r="B808" s="19"/>
      <c r="C808" s="19"/>
      <c r="D808" s="23" t="s">
        <v>1063</v>
      </c>
      <c r="E808" s="19"/>
      <c r="F808" s="19"/>
      <c r="G808" s="19"/>
      <c r="H808" s="19"/>
      <c r="I808" s="19"/>
    </row>
    <row r="809" spans="2:9" ht="23.15" customHeight="1" x14ac:dyDescent="0.35">
      <c r="B809" s="19"/>
      <c r="C809" s="19"/>
      <c r="D809" s="23" t="s">
        <v>344</v>
      </c>
      <c r="E809" s="19"/>
      <c r="F809" s="19"/>
      <c r="G809" s="19"/>
      <c r="H809" s="19"/>
      <c r="I809" s="19"/>
    </row>
    <row r="810" spans="2:9" ht="23.15" customHeight="1" x14ac:dyDescent="0.35">
      <c r="B810" s="19"/>
      <c r="C810" s="19"/>
      <c r="D810" s="23" t="s">
        <v>941</v>
      </c>
      <c r="E810" s="19"/>
      <c r="F810" s="19"/>
      <c r="G810" s="19"/>
      <c r="H810" s="19"/>
      <c r="I810" s="19"/>
    </row>
    <row r="811" spans="2:9" ht="23.15" customHeight="1" x14ac:dyDescent="0.35">
      <c r="B811" s="19"/>
      <c r="C811" s="19"/>
      <c r="D811" s="23" t="s">
        <v>543</v>
      </c>
      <c r="E811" s="19"/>
      <c r="F811" s="19"/>
      <c r="G811" s="19"/>
      <c r="H811" s="19"/>
      <c r="I811" s="19"/>
    </row>
    <row r="812" spans="2:9" ht="23.15" customHeight="1" x14ac:dyDescent="0.35">
      <c r="B812" s="19"/>
      <c r="C812" s="19"/>
      <c r="D812" s="23" t="s">
        <v>1201</v>
      </c>
      <c r="E812" s="19"/>
      <c r="F812" s="19"/>
      <c r="G812" s="19"/>
      <c r="H812" s="19"/>
      <c r="I812" s="19"/>
    </row>
    <row r="813" spans="2:9" ht="23.15" customHeight="1" x14ac:dyDescent="0.35">
      <c r="B813" s="19"/>
      <c r="C813" s="19"/>
      <c r="D813" s="23" t="s">
        <v>579</v>
      </c>
      <c r="E813" s="19"/>
      <c r="F813" s="19"/>
      <c r="G813" s="19"/>
      <c r="H813" s="19"/>
      <c r="I813" s="19"/>
    </row>
    <row r="814" spans="2:9" ht="23.15" customHeight="1" x14ac:dyDescent="0.35">
      <c r="B814" s="19"/>
      <c r="C814" s="19"/>
      <c r="D814" s="23" t="s">
        <v>1000</v>
      </c>
      <c r="E814" s="19"/>
      <c r="F814" s="19"/>
      <c r="G814" s="19"/>
      <c r="H814" s="19"/>
      <c r="I814" s="19"/>
    </row>
    <row r="815" spans="2:9" ht="23.15" customHeight="1" x14ac:dyDescent="0.35">
      <c r="B815" s="19"/>
      <c r="C815" s="19"/>
      <c r="D815" s="23" t="s">
        <v>935</v>
      </c>
      <c r="E815" s="19"/>
      <c r="F815" s="19"/>
      <c r="G815" s="19"/>
      <c r="H815" s="19"/>
      <c r="I815" s="19"/>
    </row>
    <row r="816" spans="2:9" ht="23.15" customHeight="1" x14ac:dyDescent="0.35">
      <c r="B816" s="19"/>
      <c r="C816" s="19"/>
      <c r="D816" s="23" t="s">
        <v>1113</v>
      </c>
      <c r="E816" s="19"/>
      <c r="F816" s="19"/>
      <c r="G816" s="19"/>
      <c r="H816" s="19"/>
      <c r="I816" s="19"/>
    </row>
    <row r="817" spans="2:9" ht="23.15" customHeight="1" x14ac:dyDescent="0.35">
      <c r="B817" s="19"/>
      <c r="C817" s="19"/>
      <c r="D817" s="23" t="s">
        <v>469</v>
      </c>
      <c r="E817" s="19"/>
      <c r="F817" s="19"/>
      <c r="G817" s="19"/>
      <c r="H817" s="19"/>
      <c r="I817" s="19"/>
    </row>
    <row r="818" spans="2:9" ht="23.15" customHeight="1" x14ac:dyDescent="0.35">
      <c r="B818" s="19"/>
      <c r="C818" s="19"/>
      <c r="D818" s="23" t="s">
        <v>1068</v>
      </c>
      <c r="E818" s="19"/>
      <c r="F818" s="19"/>
      <c r="G818" s="19"/>
      <c r="H818" s="19"/>
      <c r="I818" s="19"/>
    </row>
    <row r="819" spans="2:9" ht="23.15" customHeight="1" x14ac:dyDescent="0.35">
      <c r="B819" s="19"/>
      <c r="C819" s="19"/>
      <c r="D819" s="23" t="s">
        <v>943</v>
      </c>
      <c r="E819" s="19"/>
      <c r="F819" s="19"/>
      <c r="G819" s="19"/>
      <c r="H819" s="19"/>
      <c r="I819" s="19"/>
    </row>
    <row r="820" spans="2:9" ht="23.15" customHeight="1" x14ac:dyDescent="0.35">
      <c r="B820" s="19"/>
      <c r="C820" s="19"/>
      <c r="D820" s="23" t="s">
        <v>1149</v>
      </c>
      <c r="E820" s="19"/>
      <c r="F820" s="19"/>
      <c r="G820" s="19"/>
      <c r="H820" s="19"/>
      <c r="I820" s="19"/>
    </row>
    <row r="821" spans="2:9" ht="23.15" customHeight="1" x14ac:dyDescent="0.35">
      <c r="B821" s="19"/>
      <c r="C821" s="19"/>
      <c r="D821" s="23" t="s">
        <v>812</v>
      </c>
      <c r="E821" s="19"/>
      <c r="F821" s="19"/>
      <c r="G821" s="19"/>
      <c r="H821" s="19"/>
      <c r="I821" s="19"/>
    </row>
    <row r="822" spans="2:9" ht="23.15" customHeight="1" x14ac:dyDescent="0.35">
      <c r="B822" s="19"/>
      <c r="C822" s="19"/>
      <c r="D822" s="23" t="s">
        <v>791</v>
      </c>
      <c r="E822" s="19"/>
      <c r="F822" s="19"/>
      <c r="G822" s="19"/>
      <c r="H822" s="19"/>
      <c r="I822" s="19"/>
    </row>
    <row r="823" spans="2:9" ht="23.15" customHeight="1" x14ac:dyDescent="0.35">
      <c r="B823" s="19"/>
      <c r="C823" s="19"/>
      <c r="D823" s="23" t="s">
        <v>148</v>
      </c>
      <c r="E823" s="19"/>
      <c r="F823" s="19"/>
      <c r="G823" s="19"/>
      <c r="H823" s="19"/>
      <c r="I823" s="19"/>
    </row>
    <row r="824" spans="2:9" ht="23.15" customHeight="1" x14ac:dyDescent="0.35">
      <c r="B824" s="19"/>
      <c r="C824" s="19"/>
      <c r="D824" s="23" t="s">
        <v>521</v>
      </c>
      <c r="E824" s="19"/>
      <c r="F824" s="19"/>
      <c r="G824" s="19"/>
      <c r="H824" s="19"/>
      <c r="I824" s="19"/>
    </row>
    <row r="825" spans="2:9" ht="23.15" customHeight="1" x14ac:dyDescent="0.35">
      <c r="B825" s="19"/>
      <c r="C825" s="19"/>
      <c r="D825" s="23" t="s">
        <v>824</v>
      </c>
      <c r="E825" s="19"/>
      <c r="F825" s="19"/>
      <c r="G825" s="19"/>
      <c r="H825" s="19"/>
      <c r="I825" s="19"/>
    </row>
    <row r="826" spans="2:9" x14ac:dyDescent="0.35">
      <c r="G826"/>
      <c r="H826"/>
    </row>
    <row r="827" spans="2:9" x14ac:dyDescent="0.35">
      <c r="G827"/>
      <c r="H827"/>
    </row>
    <row r="828" spans="2:9" x14ac:dyDescent="0.35">
      <c r="G828"/>
      <c r="H828"/>
    </row>
    <row r="829" spans="2:9" x14ac:dyDescent="0.35">
      <c r="G829"/>
      <c r="H829"/>
    </row>
    <row r="830" spans="2:9" x14ac:dyDescent="0.35">
      <c r="G830"/>
      <c r="H830"/>
    </row>
    <row r="831" spans="2:9" x14ac:dyDescent="0.35">
      <c r="G831"/>
      <c r="H831"/>
    </row>
    <row r="832" spans="2:9" x14ac:dyDescent="0.35">
      <c r="G832"/>
      <c r="H832"/>
    </row>
    <row r="833" spans="7:8" x14ac:dyDescent="0.35">
      <c r="G833"/>
      <c r="H833"/>
    </row>
    <row r="834" spans="7:8" x14ac:dyDescent="0.35">
      <c r="G834"/>
      <c r="H834"/>
    </row>
    <row r="835" spans="7:8" x14ac:dyDescent="0.35">
      <c r="G835"/>
      <c r="H835"/>
    </row>
    <row r="836" spans="7:8" x14ac:dyDescent="0.35">
      <c r="G836"/>
      <c r="H836"/>
    </row>
    <row r="837" spans="7:8" x14ac:dyDescent="0.35">
      <c r="G837"/>
      <c r="H837"/>
    </row>
    <row r="838" spans="7:8" x14ac:dyDescent="0.35">
      <c r="G838"/>
      <c r="H838"/>
    </row>
    <row r="839" spans="7:8" x14ac:dyDescent="0.35">
      <c r="G839"/>
      <c r="H839"/>
    </row>
    <row r="840" spans="7:8" x14ac:dyDescent="0.35">
      <c r="G840"/>
      <c r="H840"/>
    </row>
    <row r="841" spans="7:8" x14ac:dyDescent="0.35">
      <c r="G841"/>
      <c r="H841"/>
    </row>
    <row r="842" spans="7:8" x14ac:dyDescent="0.35">
      <c r="G842"/>
      <c r="H842"/>
    </row>
    <row r="843" spans="7:8" x14ac:dyDescent="0.35">
      <c r="G843"/>
      <c r="H843"/>
    </row>
    <row r="844" spans="7:8" x14ac:dyDescent="0.35">
      <c r="G844"/>
      <c r="H844"/>
    </row>
    <row r="845" spans="7:8" x14ac:dyDescent="0.35">
      <c r="G845"/>
      <c r="H845"/>
    </row>
    <row r="846" spans="7:8" x14ac:dyDescent="0.35">
      <c r="G846"/>
      <c r="H846"/>
    </row>
    <row r="847" spans="7:8" x14ac:dyDescent="0.35">
      <c r="G847"/>
      <c r="H847"/>
    </row>
    <row r="848" spans="7:8" x14ac:dyDescent="0.35">
      <c r="G848"/>
      <c r="H848"/>
    </row>
    <row r="849" spans="7:8" x14ac:dyDescent="0.35">
      <c r="G849"/>
      <c r="H849"/>
    </row>
    <row r="850" spans="7:8" x14ac:dyDescent="0.35">
      <c r="G850"/>
      <c r="H850"/>
    </row>
    <row r="851" spans="7:8" x14ac:dyDescent="0.35">
      <c r="G851"/>
      <c r="H851"/>
    </row>
    <row r="852" spans="7:8" x14ac:dyDescent="0.35">
      <c r="G852"/>
      <c r="H852"/>
    </row>
    <row r="853" spans="7:8" x14ac:dyDescent="0.35">
      <c r="G853"/>
      <c r="H853"/>
    </row>
    <row r="854" spans="7:8" x14ac:dyDescent="0.35">
      <c r="G854"/>
      <c r="H854"/>
    </row>
    <row r="855" spans="7:8" x14ac:dyDescent="0.35">
      <c r="G855"/>
      <c r="H855"/>
    </row>
    <row r="856" spans="7:8" x14ac:dyDescent="0.35">
      <c r="G856"/>
      <c r="H856"/>
    </row>
    <row r="857" spans="7:8" x14ac:dyDescent="0.35">
      <c r="G857"/>
      <c r="H857"/>
    </row>
    <row r="858" spans="7:8" x14ac:dyDescent="0.35">
      <c r="G858"/>
      <c r="H858"/>
    </row>
    <row r="859" spans="7:8" x14ac:dyDescent="0.35">
      <c r="G859"/>
      <c r="H859"/>
    </row>
    <row r="860" spans="7:8" x14ac:dyDescent="0.35">
      <c r="G860"/>
      <c r="H860"/>
    </row>
    <row r="861" spans="7:8" x14ac:dyDescent="0.35">
      <c r="G861"/>
      <c r="H861"/>
    </row>
    <row r="862" spans="7:8" x14ac:dyDescent="0.35">
      <c r="G862"/>
      <c r="H862"/>
    </row>
    <row r="863" spans="7:8" x14ac:dyDescent="0.35">
      <c r="G863"/>
      <c r="H863"/>
    </row>
    <row r="864" spans="7:8" x14ac:dyDescent="0.35">
      <c r="G864"/>
      <c r="H864"/>
    </row>
    <row r="865" spans="7:8" x14ac:dyDescent="0.35">
      <c r="G865"/>
      <c r="H865"/>
    </row>
    <row r="866" spans="7:8" x14ac:dyDescent="0.35">
      <c r="G866"/>
      <c r="H866"/>
    </row>
    <row r="867" spans="7:8" x14ac:dyDescent="0.35">
      <c r="G867"/>
      <c r="H867"/>
    </row>
    <row r="868" spans="7:8" x14ac:dyDescent="0.35">
      <c r="G868"/>
      <c r="H868"/>
    </row>
    <row r="869" spans="7:8" x14ac:dyDescent="0.35">
      <c r="G869"/>
      <c r="H869"/>
    </row>
    <row r="870" spans="7:8" x14ac:dyDescent="0.35">
      <c r="G870"/>
      <c r="H870"/>
    </row>
    <row r="871" spans="7:8" x14ac:dyDescent="0.35">
      <c r="G871"/>
      <c r="H871"/>
    </row>
    <row r="872" spans="7:8" x14ac:dyDescent="0.35">
      <c r="G872"/>
      <c r="H872"/>
    </row>
    <row r="873" spans="7:8" x14ac:dyDescent="0.35">
      <c r="G873"/>
      <c r="H873"/>
    </row>
    <row r="874" spans="7:8" x14ac:dyDescent="0.35">
      <c r="G874"/>
      <c r="H874"/>
    </row>
    <row r="875" spans="7:8" x14ac:dyDescent="0.35">
      <c r="G875"/>
      <c r="H875"/>
    </row>
    <row r="876" spans="7:8" x14ac:dyDescent="0.35">
      <c r="G876"/>
      <c r="H876"/>
    </row>
    <row r="877" spans="7:8" x14ac:dyDescent="0.35">
      <c r="G877"/>
      <c r="H877"/>
    </row>
    <row r="878" spans="7:8" x14ac:dyDescent="0.35">
      <c r="G878"/>
      <c r="H878"/>
    </row>
    <row r="879" spans="7:8" x14ac:dyDescent="0.35">
      <c r="G879"/>
      <c r="H879"/>
    </row>
    <row r="880" spans="7:8" x14ac:dyDescent="0.35">
      <c r="G880"/>
      <c r="H880"/>
    </row>
    <row r="881" spans="7:8" x14ac:dyDescent="0.35">
      <c r="G881"/>
      <c r="H881"/>
    </row>
    <row r="882" spans="7:8" x14ac:dyDescent="0.35">
      <c r="G882"/>
      <c r="H882"/>
    </row>
    <row r="883" spans="7:8" x14ac:dyDescent="0.35">
      <c r="G883"/>
      <c r="H883"/>
    </row>
    <row r="884" spans="7:8" x14ac:dyDescent="0.35">
      <c r="G884"/>
      <c r="H884"/>
    </row>
    <row r="885" spans="7:8" x14ac:dyDescent="0.35">
      <c r="G885"/>
      <c r="H885"/>
    </row>
    <row r="886" spans="7:8" x14ac:dyDescent="0.35">
      <c r="G886"/>
      <c r="H886"/>
    </row>
    <row r="887" spans="7:8" x14ac:dyDescent="0.35">
      <c r="G887"/>
      <c r="H887"/>
    </row>
    <row r="888" spans="7:8" x14ac:dyDescent="0.35">
      <c r="G888"/>
      <c r="H888"/>
    </row>
    <row r="889" spans="7:8" x14ac:dyDescent="0.35">
      <c r="G889"/>
      <c r="H889"/>
    </row>
    <row r="890" spans="7:8" x14ac:dyDescent="0.35">
      <c r="G890"/>
      <c r="H890"/>
    </row>
    <row r="891" spans="7:8" x14ac:dyDescent="0.35">
      <c r="G891"/>
      <c r="H891"/>
    </row>
    <row r="892" spans="7:8" x14ac:dyDescent="0.35">
      <c r="G892"/>
      <c r="H892"/>
    </row>
    <row r="893" spans="7:8" x14ac:dyDescent="0.35">
      <c r="G893"/>
      <c r="H893"/>
    </row>
    <row r="894" spans="7:8" x14ac:dyDescent="0.35">
      <c r="G894"/>
      <c r="H894"/>
    </row>
    <row r="895" spans="7:8" x14ac:dyDescent="0.35">
      <c r="G895"/>
      <c r="H895"/>
    </row>
    <row r="896" spans="7:8" x14ac:dyDescent="0.35">
      <c r="G896"/>
      <c r="H896"/>
    </row>
    <row r="897" spans="7:8" x14ac:dyDescent="0.35">
      <c r="G897"/>
      <c r="H897"/>
    </row>
    <row r="898" spans="7:8" x14ac:dyDescent="0.35">
      <c r="G898"/>
      <c r="H898"/>
    </row>
    <row r="899" spans="7:8" x14ac:dyDescent="0.35">
      <c r="G899"/>
      <c r="H899"/>
    </row>
    <row r="900" spans="7:8" x14ac:dyDescent="0.35">
      <c r="G900"/>
      <c r="H900"/>
    </row>
    <row r="901" spans="7:8" x14ac:dyDescent="0.35">
      <c r="G901"/>
      <c r="H901"/>
    </row>
    <row r="902" spans="7:8" x14ac:dyDescent="0.35">
      <c r="G902"/>
      <c r="H902"/>
    </row>
    <row r="903" spans="7:8" x14ac:dyDescent="0.35">
      <c r="G903"/>
      <c r="H903"/>
    </row>
    <row r="904" spans="7:8" x14ac:dyDescent="0.35">
      <c r="G904"/>
      <c r="H904"/>
    </row>
    <row r="905" spans="7:8" x14ac:dyDescent="0.35">
      <c r="G905"/>
      <c r="H905"/>
    </row>
    <row r="906" spans="7:8" x14ac:dyDescent="0.35">
      <c r="G906"/>
      <c r="H906"/>
    </row>
    <row r="907" spans="7:8" x14ac:dyDescent="0.35">
      <c r="G907"/>
      <c r="H907"/>
    </row>
    <row r="908" spans="7:8" x14ac:dyDescent="0.35">
      <c r="G908"/>
      <c r="H908"/>
    </row>
    <row r="909" spans="7:8" x14ac:dyDescent="0.35">
      <c r="G909"/>
      <c r="H909"/>
    </row>
    <row r="910" spans="7:8" x14ac:dyDescent="0.35">
      <c r="G910"/>
      <c r="H910"/>
    </row>
    <row r="911" spans="7:8" x14ac:dyDescent="0.35">
      <c r="G911"/>
      <c r="H911"/>
    </row>
    <row r="912" spans="7:8" x14ac:dyDescent="0.35">
      <c r="G912"/>
      <c r="H912"/>
    </row>
    <row r="913" spans="7:8" x14ac:dyDescent="0.35">
      <c r="G913"/>
      <c r="H913"/>
    </row>
    <row r="914" spans="7:8" x14ac:dyDescent="0.35">
      <c r="G914"/>
      <c r="H914"/>
    </row>
    <row r="915" spans="7:8" x14ac:dyDescent="0.35">
      <c r="G915"/>
      <c r="H915"/>
    </row>
    <row r="916" spans="7:8" x14ac:dyDescent="0.35">
      <c r="G916"/>
      <c r="H916"/>
    </row>
    <row r="917" spans="7:8" x14ac:dyDescent="0.35">
      <c r="G917"/>
      <c r="H917"/>
    </row>
    <row r="918" spans="7:8" x14ac:dyDescent="0.35">
      <c r="G918"/>
      <c r="H918"/>
    </row>
    <row r="919" spans="7:8" x14ac:dyDescent="0.35">
      <c r="G919"/>
      <c r="H919"/>
    </row>
    <row r="920" spans="7:8" x14ac:dyDescent="0.35">
      <c r="G920"/>
      <c r="H920"/>
    </row>
    <row r="921" spans="7:8" x14ac:dyDescent="0.35">
      <c r="G921"/>
      <c r="H921"/>
    </row>
    <row r="922" spans="7:8" x14ac:dyDescent="0.35">
      <c r="G922"/>
      <c r="H922"/>
    </row>
    <row r="923" spans="7:8" x14ac:dyDescent="0.35">
      <c r="G923"/>
      <c r="H923"/>
    </row>
    <row r="924" spans="7:8" x14ac:dyDescent="0.35">
      <c r="G924"/>
      <c r="H924"/>
    </row>
    <row r="925" spans="7:8" x14ac:dyDescent="0.35">
      <c r="G925"/>
      <c r="H925"/>
    </row>
    <row r="926" spans="7:8" x14ac:dyDescent="0.35">
      <c r="G926"/>
      <c r="H926"/>
    </row>
    <row r="927" spans="7:8" x14ac:dyDescent="0.35">
      <c r="G927"/>
      <c r="H927"/>
    </row>
    <row r="928" spans="7:8" x14ac:dyDescent="0.35">
      <c r="G928"/>
      <c r="H928"/>
    </row>
    <row r="929" spans="7:8" x14ac:dyDescent="0.35">
      <c r="G929"/>
      <c r="H929"/>
    </row>
    <row r="930" spans="7:8" x14ac:dyDescent="0.35">
      <c r="G930"/>
      <c r="H930"/>
    </row>
    <row r="931" spans="7:8" x14ac:dyDescent="0.35">
      <c r="G931"/>
      <c r="H931"/>
    </row>
    <row r="932" spans="7:8" x14ac:dyDescent="0.35">
      <c r="G932"/>
      <c r="H932"/>
    </row>
    <row r="933" spans="7:8" x14ac:dyDescent="0.35">
      <c r="G933"/>
      <c r="H933"/>
    </row>
    <row r="934" spans="7:8" x14ac:dyDescent="0.35">
      <c r="G934"/>
      <c r="H934"/>
    </row>
    <row r="935" spans="7:8" x14ac:dyDescent="0.35">
      <c r="G935"/>
      <c r="H935"/>
    </row>
    <row r="936" spans="7:8" x14ac:dyDescent="0.35">
      <c r="G936"/>
      <c r="H936"/>
    </row>
    <row r="937" spans="7:8" x14ac:dyDescent="0.35">
      <c r="G937"/>
      <c r="H937"/>
    </row>
    <row r="938" spans="7:8" x14ac:dyDescent="0.35">
      <c r="G938"/>
      <c r="H938"/>
    </row>
    <row r="939" spans="7:8" x14ac:dyDescent="0.35">
      <c r="G939"/>
      <c r="H939"/>
    </row>
    <row r="940" spans="7:8" x14ac:dyDescent="0.35">
      <c r="G940"/>
      <c r="H940"/>
    </row>
    <row r="941" spans="7:8" x14ac:dyDescent="0.35">
      <c r="G941"/>
      <c r="H941"/>
    </row>
    <row r="942" spans="7:8" x14ac:dyDescent="0.35">
      <c r="G942"/>
      <c r="H942"/>
    </row>
    <row r="943" spans="7:8" x14ac:dyDescent="0.35">
      <c r="G943"/>
      <c r="H943"/>
    </row>
    <row r="944" spans="7:8" x14ac:dyDescent="0.35">
      <c r="G944"/>
      <c r="H944"/>
    </row>
    <row r="945" spans="7:8" x14ac:dyDescent="0.35">
      <c r="G945"/>
      <c r="H945"/>
    </row>
    <row r="946" spans="7:8" x14ac:dyDescent="0.35">
      <c r="G946"/>
      <c r="H946"/>
    </row>
    <row r="947" spans="7:8" x14ac:dyDescent="0.35">
      <c r="G947"/>
      <c r="H947"/>
    </row>
    <row r="948" spans="7:8" x14ac:dyDescent="0.35">
      <c r="G948"/>
      <c r="H948"/>
    </row>
    <row r="949" spans="7:8" x14ac:dyDescent="0.35">
      <c r="G949"/>
      <c r="H949"/>
    </row>
    <row r="950" spans="7:8" x14ac:dyDescent="0.35">
      <c r="G950"/>
      <c r="H950"/>
    </row>
    <row r="951" spans="7:8" x14ac:dyDescent="0.35">
      <c r="G951"/>
      <c r="H951"/>
    </row>
    <row r="952" spans="7:8" x14ac:dyDescent="0.35">
      <c r="G952"/>
      <c r="H952"/>
    </row>
    <row r="953" spans="7:8" x14ac:dyDescent="0.35">
      <c r="G953"/>
      <c r="H953"/>
    </row>
    <row r="954" spans="7:8" x14ac:dyDescent="0.35">
      <c r="G954"/>
      <c r="H954"/>
    </row>
    <row r="955" spans="7:8" x14ac:dyDescent="0.35">
      <c r="G955"/>
      <c r="H955"/>
    </row>
    <row r="956" spans="7:8" x14ac:dyDescent="0.35">
      <c r="G956"/>
      <c r="H956"/>
    </row>
    <row r="957" spans="7:8" x14ac:dyDescent="0.35">
      <c r="G957"/>
      <c r="H957"/>
    </row>
    <row r="958" spans="7:8" x14ac:dyDescent="0.35">
      <c r="G958"/>
      <c r="H958"/>
    </row>
    <row r="959" spans="7:8" x14ac:dyDescent="0.35">
      <c r="G959"/>
      <c r="H959"/>
    </row>
    <row r="960" spans="7:8" x14ac:dyDescent="0.35">
      <c r="G960"/>
      <c r="H960"/>
    </row>
    <row r="961" spans="7:8" x14ac:dyDescent="0.35">
      <c r="G961"/>
      <c r="H961"/>
    </row>
    <row r="962" spans="7:8" x14ac:dyDescent="0.35">
      <c r="G962"/>
      <c r="H962"/>
    </row>
    <row r="963" spans="7:8" x14ac:dyDescent="0.35">
      <c r="G963"/>
      <c r="H963"/>
    </row>
    <row r="964" spans="7:8" x14ac:dyDescent="0.35">
      <c r="G964"/>
      <c r="H964"/>
    </row>
    <row r="965" spans="7:8" x14ac:dyDescent="0.35">
      <c r="G965"/>
      <c r="H965"/>
    </row>
    <row r="966" spans="7:8" x14ac:dyDescent="0.35">
      <c r="G966"/>
      <c r="H966"/>
    </row>
    <row r="967" spans="7:8" x14ac:dyDescent="0.35">
      <c r="G967"/>
      <c r="H967"/>
    </row>
    <row r="968" spans="7:8" x14ac:dyDescent="0.35">
      <c r="G968"/>
      <c r="H968"/>
    </row>
    <row r="969" spans="7:8" x14ac:dyDescent="0.35">
      <c r="G969"/>
      <c r="H969"/>
    </row>
    <row r="970" spans="7:8" x14ac:dyDescent="0.35">
      <c r="G970"/>
      <c r="H970"/>
    </row>
    <row r="971" spans="7:8" x14ac:dyDescent="0.35">
      <c r="G971"/>
      <c r="H971"/>
    </row>
    <row r="972" spans="7:8" x14ac:dyDescent="0.35">
      <c r="G972"/>
      <c r="H972"/>
    </row>
    <row r="973" spans="7:8" x14ac:dyDescent="0.35">
      <c r="G973"/>
      <c r="H973"/>
    </row>
    <row r="974" spans="7:8" x14ac:dyDescent="0.35">
      <c r="G974"/>
      <c r="H974"/>
    </row>
    <row r="975" spans="7:8" x14ac:dyDescent="0.35">
      <c r="G975"/>
      <c r="H975"/>
    </row>
    <row r="976" spans="7:8" x14ac:dyDescent="0.35">
      <c r="G976"/>
      <c r="H976"/>
    </row>
    <row r="977" spans="7:8" x14ac:dyDescent="0.35">
      <c r="G977"/>
      <c r="H977"/>
    </row>
    <row r="978" spans="7:8" x14ac:dyDescent="0.35">
      <c r="G978"/>
      <c r="H978"/>
    </row>
    <row r="979" spans="7:8" x14ac:dyDescent="0.35">
      <c r="G979"/>
      <c r="H979"/>
    </row>
    <row r="980" spans="7:8" x14ac:dyDescent="0.35">
      <c r="G980"/>
      <c r="H980"/>
    </row>
    <row r="981" spans="7:8" x14ac:dyDescent="0.35">
      <c r="G981"/>
      <c r="H981"/>
    </row>
    <row r="982" spans="7:8" x14ac:dyDescent="0.35">
      <c r="G982"/>
      <c r="H982"/>
    </row>
    <row r="983" spans="7:8" x14ac:dyDescent="0.35">
      <c r="G983"/>
      <c r="H983"/>
    </row>
    <row r="984" spans="7:8" x14ac:dyDescent="0.35">
      <c r="G984"/>
      <c r="H984"/>
    </row>
    <row r="985" spans="7:8" x14ac:dyDescent="0.35">
      <c r="G985"/>
      <c r="H985"/>
    </row>
    <row r="986" spans="7:8" x14ac:dyDescent="0.35">
      <c r="G986"/>
      <c r="H986"/>
    </row>
    <row r="987" spans="7:8" x14ac:dyDescent="0.35">
      <c r="G987"/>
      <c r="H987"/>
    </row>
    <row r="988" spans="7:8" x14ac:dyDescent="0.35">
      <c r="G988"/>
      <c r="H988"/>
    </row>
    <row r="989" spans="7:8" x14ac:dyDescent="0.35">
      <c r="G989"/>
      <c r="H989"/>
    </row>
    <row r="990" spans="7:8" x14ac:dyDescent="0.35">
      <c r="G990"/>
      <c r="H990"/>
    </row>
    <row r="991" spans="7:8" x14ac:dyDescent="0.35">
      <c r="G991"/>
      <c r="H991"/>
    </row>
    <row r="992" spans="7:8" x14ac:dyDescent="0.35">
      <c r="G992"/>
      <c r="H992"/>
    </row>
    <row r="993" spans="7:8" x14ac:dyDescent="0.35">
      <c r="G993"/>
      <c r="H993"/>
    </row>
    <row r="994" spans="7:8" x14ac:dyDescent="0.35">
      <c r="G994"/>
      <c r="H994"/>
    </row>
    <row r="995" spans="7:8" x14ac:dyDescent="0.35">
      <c r="G995"/>
      <c r="H995"/>
    </row>
    <row r="996" spans="7:8" x14ac:dyDescent="0.35">
      <c r="G996"/>
      <c r="H996"/>
    </row>
    <row r="997" spans="7:8" x14ac:dyDescent="0.35">
      <c r="G997"/>
      <c r="H997"/>
    </row>
    <row r="998" spans="7:8" x14ac:dyDescent="0.35">
      <c r="G998"/>
      <c r="H998"/>
    </row>
    <row r="999" spans="7:8" x14ac:dyDescent="0.35">
      <c r="G999"/>
      <c r="H999"/>
    </row>
    <row r="1000" spans="7:8" x14ac:dyDescent="0.35">
      <c r="G1000"/>
      <c r="H1000"/>
    </row>
    <row r="1001" spans="7:8" x14ac:dyDescent="0.35">
      <c r="G1001"/>
      <c r="H1001"/>
    </row>
    <row r="1002" spans="7:8" x14ac:dyDescent="0.35">
      <c r="G1002"/>
      <c r="H1002"/>
    </row>
    <row r="1003" spans="7:8" x14ac:dyDescent="0.35">
      <c r="G1003"/>
      <c r="H1003"/>
    </row>
    <row r="1004" spans="7:8" x14ac:dyDescent="0.35">
      <c r="G1004"/>
      <c r="H1004"/>
    </row>
    <row r="1005" spans="7:8" x14ac:dyDescent="0.35">
      <c r="G1005"/>
      <c r="H1005"/>
    </row>
    <row r="1006" spans="7:8" x14ac:dyDescent="0.35">
      <c r="G1006"/>
      <c r="H1006"/>
    </row>
    <row r="1007" spans="7:8" x14ac:dyDescent="0.35">
      <c r="G1007"/>
      <c r="H1007"/>
    </row>
    <row r="1008" spans="7:8" x14ac:dyDescent="0.35">
      <c r="G1008"/>
      <c r="H1008"/>
    </row>
    <row r="1009" spans="7:8" x14ac:dyDescent="0.35">
      <c r="G1009"/>
      <c r="H1009"/>
    </row>
    <row r="1010" spans="7:8" x14ac:dyDescent="0.35">
      <c r="G1010"/>
      <c r="H1010"/>
    </row>
    <row r="1011" spans="7:8" x14ac:dyDescent="0.35">
      <c r="G1011"/>
      <c r="H1011"/>
    </row>
    <row r="1012" spans="7:8" x14ac:dyDescent="0.35">
      <c r="G1012"/>
      <c r="H1012"/>
    </row>
    <row r="1013" spans="7:8" x14ac:dyDescent="0.35">
      <c r="G1013"/>
      <c r="H1013"/>
    </row>
    <row r="1014" spans="7:8" x14ac:dyDescent="0.35">
      <c r="G1014"/>
      <c r="H1014"/>
    </row>
    <row r="1015" spans="7:8" x14ac:dyDescent="0.35">
      <c r="G1015"/>
      <c r="H1015"/>
    </row>
    <row r="1016" spans="7:8" x14ac:dyDescent="0.35">
      <c r="G1016"/>
      <c r="H1016"/>
    </row>
    <row r="1017" spans="7:8" x14ac:dyDescent="0.35">
      <c r="G1017"/>
      <c r="H1017"/>
    </row>
    <row r="1018" spans="7:8" x14ac:dyDescent="0.35">
      <c r="G1018"/>
      <c r="H1018"/>
    </row>
    <row r="1019" spans="7:8" x14ac:dyDescent="0.35">
      <c r="G1019"/>
      <c r="H1019"/>
    </row>
    <row r="1020" spans="7:8" x14ac:dyDescent="0.35">
      <c r="G1020"/>
      <c r="H1020"/>
    </row>
    <row r="1021" spans="7:8" x14ac:dyDescent="0.35">
      <c r="G1021"/>
      <c r="H1021"/>
    </row>
    <row r="1022" spans="7:8" x14ac:dyDescent="0.35">
      <c r="G1022"/>
      <c r="H1022"/>
    </row>
    <row r="1023" spans="7:8" x14ac:dyDescent="0.35">
      <c r="G1023"/>
      <c r="H1023"/>
    </row>
    <row r="1024" spans="7:8" x14ac:dyDescent="0.35">
      <c r="G1024"/>
      <c r="H1024"/>
    </row>
    <row r="1025" spans="7:8" x14ac:dyDescent="0.35">
      <c r="G1025"/>
      <c r="H1025"/>
    </row>
    <row r="1026" spans="7:8" x14ac:dyDescent="0.35">
      <c r="G1026"/>
      <c r="H1026"/>
    </row>
    <row r="1027" spans="7:8" x14ac:dyDescent="0.35">
      <c r="G1027"/>
      <c r="H1027"/>
    </row>
    <row r="1028" spans="7:8" x14ac:dyDescent="0.35">
      <c r="G1028"/>
      <c r="H1028"/>
    </row>
    <row r="1029" spans="7:8" x14ac:dyDescent="0.35">
      <c r="G1029"/>
      <c r="H1029"/>
    </row>
    <row r="1030" spans="7:8" x14ac:dyDescent="0.35">
      <c r="G1030"/>
      <c r="H1030"/>
    </row>
    <row r="1031" spans="7:8" x14ac:dyDescent="0.35">
      <c r="G1031"/>
      <c r="H1031"/>
    </row>
    <row r="1032" spans="7:8" x14ac:dyDescent="0.35">
      <c r="G1032"/>
      <c r="H1032"/>
    </row>
    <row r="1033" spans="7:8" x14ac:dyDescent="0.35">
      <c r="G1033"/>
      <c r="H1033"/>
    </row>
    <row r="1034" spans="7:8" x14ac:dyDescent="0.35">
      <c r="G1034"/>
      <c r="H1034"/>
    </row>
    <row r="1035" spans="7:8" x14ac:dyDescent="0.35">
      <c r="G1035"/>
      <c r="H1035"/>
    </row>
    <row r="1036" spans="7:8" x14ac:dyDescent="0.35">
      <c r="G1036"/>
      <c r="H1036"/>
    </row>
    <row r="1037" spans="7:8" x14ac:dyDescent="0.35">
      <c r="G1037"/>
      <c r="H1037"/>
    </row>
    <row r="1038" spans="7:8" x14ac:dyDescent="0.35">
      <c r="G1038"/>
      <c r="H1038"/>
    </row>
    <row r="1039" spans="7:8" x14ac:dyDescent="0.35">
      <c r="G1039"/>
      <c r="H1039"/>
    </row>
    <row r="1040" spans="7:8" x14ac:dyDescent="0.35">
      <c r="G1040"/>
      <c r="H1040"/>
    </row>
    <row r="1041" spans="7:8" x14ac:dyDescent="0.35">
      <c r="G1041"/>
      <c r="H1041"/>
    </row>
    <row r="1042" spans="7:8" x14ac:dyDescent="0.35">
      <c r="G1042"/>
      <c r="H1042"/>
    </row>
    <row r="1043" spans="7:8" x14ac:dyDescent="0.35">
      <c r="G1043"/>
      <c r="H1043"/>
    </row>
    <row r="1044" spans="7:8" x14ac:dyDescent="0.35">
      <c r="G1044"/>
      <c r="H1044"/>
    </row>
    <row r="1045" spans="7:8" x14ac:dyDescent="0.35">
      <c r="G1045"/>
      <c r="H1045"/>
    </row>
    <row r="1046" spans="7:8" x14ac:dyDescent="0.35">
      <c r="G1046"/>
      <c r="H1046"/>
    </row>
    <row r="1047" spans="7:8" x14ac:dyDescent="0.35">
      <c r="G1047"/>
      <c r="H1047"/>
    </row>
    <row r="1048" spans="7:8" x14ac:dyDescent="0.35">
      <c r="G1048"/>
      <c r="H1048"/>
    </row>
    <row r="1049" spans="7:8" x14ac:dyDescent="0.35">
      <c r="G1049"/>
      <c r="H1049"/>
    </row>
    <row r="1050" spans="7:8" x14ac:dyDescent="0.35">
      <c r="G1050"/>
      <c r="H1050"/>
    </row>
    <row r="1051" spans="7:8" x14ac:dyDescent="0.35">
      <c r="G1051"/>
      <c r="H1051"/>
    </row>
    <row r="1052" spans="7:8" x14ac:dyDescent="0.35">
      <c r="G1052"/>
      <c r="H1052"/>
    </row>
    <row r="1053" spans="7:8" x14ac:dyDescent="0.35">
      <c r="G1053"/>
      <c r="H1053"/>
    </row>
    <row r="1054" spans="7:8" x14ac:dyDescent="0.35">
      <c r="G1054"/>
      <c r="H1054"/>
    </row>
    <row r="1055" spans="7:8" x14ac:dyDescent="0.35">
      <c r="G1055"/>
      <c r="H1055"/>
    </row>
    <row r="1056" spans="7:8" x14ac:dyDescent="0.35">
      <c r="G1056"/>
      <c r="H1056"/>
    </row>
    <row r="1057" spans="7:8" x14ac:dyDescent="0.35">
      <c r="G1057"/>
      <c r="H1057"/>
    </row>
    <row r="1058" spans="7:8" x14ac:dyDescent="0.35">
      <c r="G1058"/>
      <c r="H1058"/>
    </row>
    <row r="1059" spans="7:8" x14ac:dyDescent="0.35">
      <c r="G1059"/>
      <c r="H1059"/>
    </row>
    <row r="1060" spans="7:8" x14ac:dyDescent="0.35">
      <c r="G1060"/>
      <c r="H1060"/>
    </row>
    <row r="1061" spans="7:8" x14ac:dyDescent="0.35">
      <c r="G1061"/>
      <c r="H1061"/>
    </row>
    <row r="1062" spans="7:8" x14ac:dyDescent="0.35">
      <c r="G1062"/>
      <c r="H1062"/>
    </row>
    <row r="1063" spans="7:8" x14ac:dyDescent="0.35">
      <c r="G1063"/>
      <c r="H1063"/>
    </row>
    <row r="1064" spans="7:8" x14ac:dyDescent="0.35">
      <c r="G1064"/>
      <c r="H1064"/>
    </row>
    <row r="1065" spans="7:8" x14ac:dyDescent="0.35">
      <c r="G1065"/>
      <c r="H1065"/>
    </row>
    <row r="1066" spans="7:8" x14ac:dyDescent="0.35">
      <c r="G1066"/>
      <c r="H1066"/>
    </row>
    <row r="1067" spans="7:8" x14ac:dyDescent="0.35">
      <c r="G1067"/>
      <c r="H1067"/>
    </row>
    <row r="1068" spans="7:8" x14ac:dyDescent="0.35">
      <c r="G1068"/>
      <c r="H1068"/>
    </row>
    <row r="1069" spans="7:8" x14ac:dyDescent="0.35">
      <c r="G1069"/>
      <c r="H1069"/>
    </row>
    <row r="1070" spans="7:8" x14ac:dyDescent="0.35">
      <c r="G1070"/>
      <c r="H1070"/>
    </row>
    <row r="1071" spans="7:8" x14ac:dyDescent="0.35">
      <c r="G1071"/>
      <c r="H1071"/>
    </row>
    <row r="1072" spans="7:8" x14ac:dyDescent="0.35">
      <c r="G1072"/>
      <c r="H1072"/>
    </row>
    <row r="1073" spans="7:8" x14ac:dyDescent="0.35">
      <c r="G1073"/>
      <c r="H1073"/>
    </row>
    <row r="1074" spans="7:8" x14ac:dyDescent="0.35">
      <c r="G1074"/>
      <c r="H1074"/>
    </row>
    <row r="1075" spans="7:8" x14ac:dyDescent="0.35">
      <c r="G1075"/>
      <c r="H1075"/>
    </row>
    <row r="1076" spans="7:8" x14ac:dyDescent="0.35">
      <c r="G1076"/>
      <c r="H1076"/>
    </row>
    <row r="1077" spans="7:8" x14ac:dyDescent="0.35">
      <c r="G1077"/>
      <c r="H1077"/>
    </row>
    <row r="1078" spans="7:8" x14ac:dyDescent="0.35">
      <c r="G1078"/>
      <c r="H1078"/>
    </row>
    <row r="1079" spans="7:8" x14ac:dyDescent="0.35">
      <c r="G1079"/>
      <c r="H1079"/>
    </row>
    <row r="1080" spans="7:8" x14ac:dyDescent="0.35">
      <c r="G1080"/>
      <c r="H1080"/>
    </row>
    <row r="1081" spans="7:8" x14ac:dyDescent="0.35">
      <c r="G1081"/>
      <c r="H1081"/>
    </row>
    <row r="1082" spans="7:8" x14ac:dyDescent="0.35">
      <c r="G1082"/>
      <c r="H1082"/>
    </row>
    <row r="1083" spans="7:8" x14ac:dyDescent="0.35">
      <c r="G1083"/>
      <c r="H1083"/>
    </row>
    <row r="1084" spans="7:8" x14ac:dyDescent="0.35">
      <c r="G1084"/>
      <c r="H1084"/>
    </row>
    <row r="1085" spans="7:8" x14ac:dyDescent="0.35">
      <c r="G1085"/>
      <c r="H1085"/>
    </row>
    <row r="1086" spans="7:8" x14ac:dyDescent="0.35">
      <c r="G1086"/>
      <c r="H1086"/>
    </row>
    <row r="1087" spans="7:8" x14ac:dyDescent="0.35">
      <c r="G1087"/>
      <c r="H1087"/>
    </row>
    <row r="1088" spans="7:8" x14ac:dyDescent="0.35">
      <c r="G1088"/>
      <c r="H1088"/>
    </row>
    <row r="1089" spans="7:8" x14ac:dyDescent="0.35">
      <c r="G1089"/>
      <c r="H1089"/>
    </row>
    <row r="1090" spans="7:8" x14ac:dyDescent="0.35">
      <c r="G1090"/>
      <c r="H1090"/>
    </row>
    <row r="1091" spans="7:8" x14ac:dyDescent="0.35">
      <c r="G1091"/>
      <c r="H1091"/>
    </row>
    <row r="1092" spans="7:8" x14ac:dyDescent="0.35">
      <c r="G1092"/>
      <c r="H1092"/>
    </row>
    <row r="1093" spans="7:8" x14ac:dyDescent="0.35">
      <c r="G1093"/>
      <c r="H1093"/>
    </row>
    <row r="1094" spans="7:8" x14ac:dyDescent="0.35">
      <c r="G1094"/>
      <c r="H1094"/>
    </row>
    <row r="1095" spans="7:8" x14ac:dyDescent="0.35">
      <c r="G1095"/>
      <c r="H1095"/>
    </row>
    <row r="1096" spans="7:8" x14ac:dyDescent="0.35">
      <c r="G1096"/>
      <c r="H1096"/>
    </row>
    <row r="1097" spans="7:8" x14ac:dyDescent="0.35">
      <c r="G1097"/>
      <c r="H1097"/>
    </row>
    <row r="1098" spans="7:8" x14ac:dyDescent="0.35">
      <c r="G1098"/>
      <c r="H1098"/>
    </row>
    <row r="1099" spans="7:8" x14ac:dyDescent="0.35">
      <c r="G1099"/>
      <c r="H1099"/>
    </row>
    <row r="1100" spans="7:8" x14ac:dyDescent="0.35">
      <c r="G1100"/>
      <c r="H1100"/>
    </row>
    <row r="1101" spans="7:8" x14ac:dyDescent="0.35">
      <c r="G1101"/>
      <c r="H1101"/>
    </row>
    <row r="1102" spans="7:8" x14ac:dyDescent="0.35">
      <c r="G1102"/>
      <c r="H1102"/>
    </row>
    <row r="1103" spans="7:8" x14ac:dyDescent="0.35">
      <c r="G1103"/>
      <c r="H1103"/>
    </row>
    <row r="1104" spans="7:8" x14ac:dyDescent="0.35">
      <c r="G1104"/>
      <c r="H1104"/>
    </row>
    <row r="1105" spans="7:8" x14ac:dyDescent="0.35">
      <c r="G1105"/>
      <c r="H1105"/>
    </row>
    <row r="1106" spans="7:8" x14ac:dyDescent="0.35">
      <c r="G1106"/>
      <c r="H1106"/>
    </row>
    <row r="1107" spans="7:8" x14ac:dyDescent="0.35">
      <c r="G1107"/>
      <c r="H1107"/>
    </row>
    <row r="1108" spans="7:8" x14ac:dyDescent="0.35">
      <c r="G1108"/>
      <c r="H1108"/>
    </row>
    <row r="1109" spans="7:8" x14ac:dyDescent="0.35">
      <c r="G1109"/>
      <c r="H1109"/>
    </row>
    <row r="1110" spans="7:8" x14ac:dyDescent="0.35">
      <c r="G1110"/>
      <c r="H1110"/>
    </row>
    <row r="1111" spans="7:8" x14ac:dyDescent="0.35">
      <c r="G1111"/>
      <c r="H1111"/>
    </row>
    <row r="1112" spans="7:8" x14ac:dyDescent="0.35">
      <c r="G1112"/>
      <c r="H1112"/>
    </row>
    <row r="1113" spans="7:8" x14ac:dyDescent="0.35">
      <c r="G1113"/>
      <c r="H1113"/>
    </row>
    <row r="1114" spans="7:8" x14ac:dyDescent="0.35">
      <c r="G1114"/>
      <c r="H1114"/>
    </row>
    <row r="1115" spans="7:8" x14ac:dyDescent="0.35">
      <c r="G1115"/>
      <c r="H1115"/>
    </row>
    <row r="1116" spans="7:8" x14ac:dyDescent="0.35">
      <c r="G1116"/>
      <c r="H1116"/>
    </row>
    <row r="1117" spans="7:8" x14ac:dyDescent="0.35">
      <c r="G1117"/>
      <c r="H1117"/>
    </row>
    <row r="1118" spans="7:8" x14ac:dyDescent="0.35">
      <c r="G1118"/>
      <c r="H1118"/>
    </row>
    <row r="1119" spans="7:8" x14ac:dyDescent="0.35">
      <c r="G1119"/>
      <c r="H1119"/>
    </row>
    <row r="1120" spans="7:8" x14ac:dyDescent="0.35">
      <c r="G1120"/>
      <c r="H1120"/>
    </row>
    <row r="1121" spans="7:8" x14ac:dyDescent="0.35">
      <c r="G1121"/>
      <c r="H1121"/>
    </row>
    <row r="1122" spans="7:8" x14ac:dyDescent="0.35">
      <c r="G1122"/>
      <c r="H1122"/>
    </row>
    <row r="1123" spans="7:8" x14ac:dyDescent="0.35">
      <c r="G1123"/>
      <c r="H1123"/>
    </row>
    <row r="1124" spans="7:8" x14ac:dyDescent="0.35">
      <c r="G1124"/>
      <c r="H1124"/>
    </row>
    <row r="1125" spans="7:8" x14ac:dyDescent="0.35">
      <c r="G1125"/>
      <c r="H1125"/>
    </row>
    <row r="1126" spans="7:8" x14ac:dyDescent="0.35">
      <c r="G1126"/>
      <c r="H1126"/>
    </row>
    <row r="1127" spans="7:8" x14ac:dyDescent="0.35">
      <c r="G1127"/>
      <c r="H1127"/>
    </row>
    <row r="1128" spans="7:8" x14ac:dyDescent="0.35">
      <c r="G1128"/>
      <c r="H1128"/>
    </row>
    <row r="1129" spans="7:8" x14ac:dyDescent="0.35">
      <c r="G1129"/>
      <c r="H1129"/>
    </row>
    <row r="1130" spans="7:8" x14ac:dyDescent="0.35">
      <c r="G1130"/>
      <c r="H1130"/>
    </row>
    <row r="1131" spans="7:8" x14ac:dyDescent="0.35">
      <c r="G1131"/>
      <c r="H1131"/>
    </row>
    <row r="1132" spans="7:8" x14ac:dyDescent="0.35">
      <c r="G1132"/>
      <c r="H1132"/>
    </row>
    <row r="1133" spans="7:8" x14ac:dyDescent="0.35">
      <c r="G1133"/>
      <c r="H1133"/>
    </row>
    <row r="1134" spans="7:8" x14ac:dyDescent="0.35">
      <c r="G1134"/>
      <c r="H1134"/>
    </row>
    <row r="1135" spans="7:8" x14ac:dyDescent="0.35">
      <c r="G1135"/>
      <c r="H1135"/>
    </row>
    <row r="1136" spans="7:8" x14ac:dyDescent="0.35">
      <c r="G1136"/>
      <c r="H1136"/>
    </row>
    <row r="1137" spans="7:8" x14ac:dyDescent="0.35">
      <c r="G1137"/>
      <c r="H1137"/>
    </row>
    <row r="1138" spans="7:8" x14ac:dyDescent="0.35">
      <c r="G1138"/>
      <c r="H1138"/>
    </row>
    <row r="1139" spans="7:8" x14ac:dyDescent="0.35">
      <c r="G1139"/>
      <c r="H1139"/>
    </row>
    <row r="1140" spans="7:8" x14ac:dyDescent="0.35">
      <c r="G1140"/>
      <c r="H1140"/>
    </row>
    <row r="1141" spans="7:8" x14ac:dyDescent="0.35">
      <c r="G1141"/>
      <c r="H1141"/>
    </row>
    <row r="1142" spans="7:8" x14ac:dyDescent="0.35">
      <c r="G1142"/>
      <c r="H1142"/>
    </row>
    <row r="1143" spans="7:8" x14ac:dyDescent="0.35">
      <c r="G1143"/>
      <c r="H1143"/>
    </row>
    <row r="1144" spans="7:8" x14ac:dyDescent="0.35">
      <c r="G1144"/>
      <c r="H1144"/>
    </row>
    <row r="1145" spans="7:8" x14ac:dyDescent="0.35">
      <c r="G1145"/>
      <c r="H1145"/>
    </row>
    <row r="1146" spans="7:8" x14ac:dyDescent="0.35">
      <c r="G1146"/>
      <c r="H1146"/>
    </row>
    <row r="1147" spans="7:8" x14ac:dyDescent="0.35">
      <c r="G1147"/>
      <c r="H1147"/>
    </row>
    <row r="1148" spans="7:8" x14ac:dyDescent="0.35">
      <c r="G1148"/>
      <c r="H1148"/>
    </row>
    <row r="1149" spans="7:8" x14ac:dyDescent="0.35">
      <c r="G1149"/>
      <c r="H1149"/>
    </row>
    <row r="1150" spans="7:8" x14ac:dyDescent="0.35">
      <c r="G1150"/>
      <c r="H1150"/>
    </row>
    <row r="1151" spans="7:8" x14ac:dyDescent="0.35">
      <c r="G1151"/>
      <c r="H1151"/>
    </row>
    <row r="1152" spans="7:8" x14ac:dyDescent="0.35">
      <c r="G1152"/>
      <c r="H1152"/>
    </row>
    <row r="1153" spans="7:8" x14ac:dyDescent="0.35">
      <c r="G1153"/>
      <c r="H1153"/>
    </row>
    <row r="1154" spans="7:8" x14ac:dyDescent="0.35">
      <c r="G1154"/>
      <c r="H1154"/>
    </row>
    <row r="1155" spans="7:8" x14ac:dyDescent="0.35">
      <c r="G1155"/>
      <c r="H1155"/>
    </row>
    <row r="1156" spans="7:8" x14ac:dyDescent="0.35">
      <c r="G1156"/>
      <c r="H1156"/>
    </row>
    <row r="1157" spans="7:8" x14ac:dyDescent="0.35">
      <c r="G1157"/>
      <c r="H1157"/>
    </row>
    <row r="1158" spans="7:8" x14ac:dyDescent="0.35">
      <c r="G1158"/>
      <c r="H1158"/>
    </row>
    <row r="1159" spans="7:8" x14ac:dyDescent="0.35">
      <c r="G1159"/>
      <c r="H1159"/>
    </row>
    <row r="1160" spans="7:8" x14ac:dyDescent="0.35">
      <c r="G1160"/>
      <c r="H1160"/>
    </row>
    <row r="1161" spans="7:8" x14ac:dyDescent="0.35">
      <c r="G1161"/>
      <c r="H1161"/>
    </row>
    <row r="1162" spans="7:8" x14ac:dyDescent="0.35">
      <c r="G1162"/>
      <c r="H1162"/>
    </row>
    <row r="1163" spans="7:8" x14ac:dyDescent="0.35">
      <c r="G1163"/>
      <c r="H1163"/>
    </row>
    <row r="1164" spans="7:8" x14ac:dyDescent="0.35">
      <c r="G1164"/>
      <c r="H1164"/>
    </row>
    <row r="1165" spans="7:8" x14ac:dyDescent="0.35">
      <c r="G1165"/>
      <c r="H1165"/>
    </row>
    <row r="1166" spans="7:8" x14ac:dyDescent="0.35">
      <c r="G1166"/>
      <c r="H1166"/>
    </row>
    <row r="1167" spans="7:8" x14ac:dyDescent="0.35">
      <c r="G1167"/>
      <c r="H1167"/>
    </row>
    <row r="1168" spans="7:8" x14ac:dyDescent="0.35">
      <c r="G1168"/>
      <c r="H1168"/>
    </row>
    <row r="1169" spans="7:8" x14ac:dyDescent="0.35">
      <c r="G1169"/>
      <c r="H1169"/>
    </row>
    <row r="1170" spans="7:8" x14ac:dyDescent="0.35">
      <c r="G1170"/>
      <c r="H1170"/>
    </row>
    <row r="1171" spans="7:8" x14ac:dyDescent="0.35">
      <c r="G1171"/>
      <c r="H1171"/>
    </row>
    <row r="1172" spans="7:8" x14ac:dyDescent="0.35">
      <c r="G1172"/>
      <c r="H1172"/>
    </row>
    <row r="1173" spans="7:8" x14ac:dyDescent="0.35">
      <c r="G1173"/>
      <c r="H1173"/>
    </row>
    <row r="1174" spans="7:8" x14ac:dyDescent="0.35">
      <c r="G1174"/>
      <c r="H1174"/>
    </row>
    <row r="1175" spans="7:8" x14ac:dyDescent="0.35">
      <c r="G1175"/>
      <c r="H1175"/>
    </row>
    <row r="1176" spans="7:8" x14ac:dyDescent="0.35">
      <c r="G1176"/>
      <c r="H1176"/>
    </row>
    <row r="1177" spans="7:8" x14ac:dyDescent="0.35">
      <c r="G1177"/>
      <c r="H1177"/>
    </row>
    <row r="1178" spans="7:8" x14ac:dyDescent="0.35">
      <c r="G1178"/>
      <c r="H1178"/>
    </row>
    <row r="1179" spans="7:8" x14ac:dyDescent="0.35">
      <c r="G1179"/>
      <c r="H1179"/>
    </row>
    <row r="1180" spans="7:8" x14ac:dyDescent="0.35">
      <c r="G1180"/>
      <c r="H1180"/>
    </row>
    <row r="1181" spans="7:8" x14ac:dyDescent="0.35">
      <c r="G1181"/>
      <c r="H1181"/>
    </row>
    <row r="1182" spans="7:8" x14ac:dyDescent="0.35">
      <c r="G1182"/>
      <c r="H1182"/>
    </row>
    <row r="1183" spans="7:8" x14ac:dyDescent="0.35">
      <c r="G1183"/>
      <c r="H1183"/>
    </row>
    <row r="1184" spans="7:8" x14ac:dyDescent="0.35">
      <c r="G1184"/>
      <c r="H1184"/>
    </row>
    <row r="1185" spans="7:8" x14ac:dyDescent="0.35">
      <c r="G1185"/>
      <c r="H1185"/>
    </row>
    <row r="1186" spans="7:8" x14ac:dyDescent="0.35">
      <c r="G1186"/>
      <c r="H1186"/>
    </row>
    <row r="1187" spans="7:8" x14ac:dyDescent="0.35">
      <c r="G1187"/>
      <c r="H1187"/>
    </row>
    <row r="1188" spans="7:8" x14ac:dyDescent="0.35">
      <c r="G1188"/>
      <c r="H1188"/>
    </row>
    <row r="1189" spans="7:8" x14ac:dyDescent="0.35">
      <c r="G1189"/>
      <c r="H1189"/>
    </row>
    <row r="1190" spans="7:8" x14ac:dyDescent="0.35">
      <c r="G1190"/>
      <c r="H1190"/>
    </row>
    <row r="1191" spans="7:8" x14ac:dyDescent="0.35">
      <c r="G1191"/>
      <c r="H1191"/>
    </row>
    <row r="1192" spans="7:8" x14ac:dyDescent="0.35">
      <c r="G1192"/>
      <c r="H1192"/>
    </row>
    <row r="1193" spans="7:8" x14ac:dyDescent="0.35">
      <c r="G1193"/>
      <c r="H1193"/>
    </row>
    <row r="1194" spans="7:8" x14ac:dyDescent="0.35">
      <c r="G1194"/>
      <c r="H1194"/>
    </row>
    <row r="1195" spans="7:8" x14ac:dyDescent="0.35">
      <c r="G1195"/>
      <c r="H1195"/>
    </row>
    <row r="1196" spans="7:8" x14ac:dyDescent="0.35">
      <c r="G1196"/>
      <c r="H1196"/>
    </row>
    <row r="1197" spans="7:8" x14ac:dyDescent="0.35">
      <c r="G1197"/>
      <c r="H1197"/>
    </row>
    <row r="1198" spans="7:8" x14ac:dyDescent="0.35">
      <c r="G1198"/>
      <c r="H1198"/>
    </row>
    <row r="1199" spans="7:8" x14ac:dyDescent="0.35">
      <c r="G1199"/>
      <c r="H1199"/>
    </row>
    <row r="1200" spans="7:8" x14ac:dyDescent="0.35">
      <c r="G1200"/>
      <c r="H1200"/>
    </row>
    <row r="1201" spans="7:8" x14ac:dyDescent="0.35">
      <c r="G1201"/>
      <c r="H1201"/>
    </row>
    <row r="1202" spans="7:8" x14ac:dyDescent="0.35">
      <c r="G1202"/>
      <c r="H1202"/>
    </row>
    <row r="1203" spans="7:8" x14ac:dyDescent="0.35">
      <c r="G1203"/>
      <c r="H1203"/>
    </row>
    <row r="1204" spans="7:8" x14ac:dyDescent="0.35">
      <c r="G1204"/>
      <c r="H1204"/>
    </row>
    <row r="1205" spans="7:8" x14ac:dyDescent="0.35">
      <c r="G1205"/>
      <c r="H1205"/>
    </row>
    <row r="1206" spans="7:8" x14ac:dyDescent="0.35">
      <c r="G1206"/>
      <c r="H1206"/>
    </row>
    <row r="1207" spans="7:8" x14ac:dyDescent="0.35">
      <c r="G1207"/>
      <c r="H1207"/>
    </row>
    <row r="1208" spans="7:8" x14ac:dyDescent="0.35">
      <c r="G1208"/>
      <c r="H1208"/>
    </row>
    <row r="1209" spans="7:8" x14ac:dyDescent="0.35">
      <c r="G1209"/>
      <c r="H1209"/>
    </row>
    <row r="1210" spans="7:8" x14ac:dyDescent="0.35">
      <c r="G1210"/>
      <c r="H1210"/>
    </row>
    <row r="1211" spans="7:8" x14ac:dyDescent="0.35">
      <c r="G1211"/>
      <c r="H1211"/>
    </row>
    <row r="1212" spans="7:8" x14ac:dyDescent="0.35">
      <c r="G1212"/>
      <c r="H1212"/>
    </row>
    <row r="1213" spans="7:8" x14ac:dyDescent="0.35">
      <c r="G1213"/>
      <c r="H1213"/>
    </row>
    <row r="1214" spans="7:8" x14ac:dyDescent="0.35">
      <c r="G1214"/>
      <c r="H1214"/>
    </row>
    <row r="1215" spans="7:8" x14ac:dyDescent="0.35">
      <c r="G1215"/>
      <c r="H1215"/>
    </row>
    <row r="1216" spans="7:8" x14ac:dyDescent="0.35">
      <c r="G1216"/>
      <c r="H1216"/>
    </row>
    <row r="1217" spans="7:8" x14ac:dyDescent="0.35">
      <c r="G1217"/>
      <c r="H1217"/>
    </row>
    <row r="1218" spans="7:8" x14ac:dyDescent="0.35">
      <c r="G1218"/>
      <c r="H1218"/>
    </row>
    <row r="1219" spans="7:8" x14ac:dyDescent="0.35">
      <c r="G1219"/>
      <c r="H1219"/>
    </row>
    <row r="1220" spans="7:8" x14ac:dyDescent="0.35">
      <c r="G1220"/>
      <c r="H1220"/>
    </row>
    <row r="1221" spans="7:8" x14ac:dyDescent="0.35">
      <c r="G1221"/>
      <c r="H1221"/>
    </row>
    <row r="1222" spans="7:8" x14ac:dyDescent="0.35">
      <c r="G1222"/>
      <c r="H1222"/>
    </row>
    <row r="1223" spans="7:8" x14ac:dyDescent="0.35">
      <c r="G1223"/>
      <c r="H1223"/>
    </row>
    <row r="1224" spans="7:8" x14ac:dyDescent="0.35">
      <c r="G1224"/>
      <c r="H1224"/>
    </row>
    <row r="1225" spans="7:8" x14ac:dyDescent="0.35">
      <c r="G1225"/>
      <c r="H1225"/>
    </row>
    <row r="1226" spans="7:8" x14ac:dyDescent="0.35">
      <c r="G1226"/>
      <c r="H1226"/>
    </row>
    <row r="1227" spans="7:8" x14ac:dyDescent="0.35">
      <c r="G1227"/>
      <c r="H1227"/>
    </row>
    <row r="1228" spans="7:8" x14ac:dyDescent="0.35">
      <c r="G1228"/>
      <c r="H1228"/>
    </row>
    <row r="1229" spans="7:8" x14ac:dyDescent="0.35">
      <c r="G1229"/>
      <c r="H1229"/>
    </row>
    <row r="1230" spans="7:8" x14ac:dyDescent="0.35">
      <c r="G1230"/>
      <c r="H1230"/>
    </row>
    <row r="1231" spans="7:8" x14ac:dyDescent="0.35">
      <c r="G1231"/>
      <c r="H1231"/>
    </row>
    <row r="1232" spans="7:8" x14ac:dyDescent="0.35">
      <c r="G1232"/>
      <c r="H1232"/>
    </row>
    <row r="1233" spans="7:8" x14ac:dyDescent="0.35">
      <c r="G1233"/>
      <c r="H1233"/>
    </row>
    <row r="1234" spans="7:8" x14ac:dyDescent="0.35">
      <c r="G1234"/>
      <c r="H1234"/>
    </row>
    <row r="1235" spans="7:8" x14ac:dyDescent="0.35">
      <c r="G1235"/>
      <c r="H1235"/>
    </row>
    <row r="1236" spans="7:8" x14ac:dyDescent="0.35">
      <c r="G1236"/>
      <c r="H1236"/>
    </row>
    <row r="1237" spans="7:8" x14ac:dyDescent="0.35">
      <c r="G1237"/>
      <c r="H1237"/>
    </row>
    <row r="1238" spans="7:8" x14ac:dyDescent="0.35">
      <c r="G1238"/>
      <c r="H1238"/>
    </row>
    <row r="1239" spans="7:8" x14ac:dyDescent="0.35">
      <c r="G1239"/>
      <c r="H1239"/>
    </row>
    <row r="1240" spans="7:8" x14ac:dyDescent="0.35">
      <c r="G1240"/>
      <c r="H1240"/>
    </row>
    <row r="1241" spans="7:8" x14ac:dyDescent="0.35">
      <c r="G1241"/>
      <c r="H1241"/>
    </row>
    <row r="1242" spans="7:8" x14ac:dyDescent="0.35">
      <c r="G1242"/>
      <c r="H1242"/>
    </row>
    <row r="1243" spans="7:8" x14ac:dyDescent="0.35">
      <c r="G1243"/>
      <c r="H1243"/>
    </row>
    <row r="1244" spans="7:8" x14ac:dyDescent="0.35">
      <c r="G1244"/>
      <c r="H1244"/>
    </row>
    <row r="1245" spans="7:8" x14ac:dyDescent="0.35">
      <c r="G1245"/>
      <c r="H1245"/>
    </row>
    <row r="1246" spans="7:8" x14ac:dyDescent="0.35">
      <c r="G1246"/>
      <c r="H1246"/>
    </row>
    <row r="1247" spans="7:8" x14ac:dyDescent="0.35">
      <c r="G1247"/>
      <c r="H1247"/>
    </row>
    <row r="1248" spans="7:8" x14ac:dyDescent="0.35">
      <c r="G1248"/>
      <c r="H1248"/>
    </row>
    <row r="1249" spans="7:8" x14ac:dyDescent="0.35">
      <c r="G1249"/>
      <c r="H1249"/>
    </row>
    <row r="1250" spans="7:8" x14ac:dyDescent="0.35">
      <c r="G1250"/>
      <c r="H1250"/>
    </row>
    <row r="1251" spans="7:8" x14ac:dyDescent="0.35">
      <c r="G1251"/>
      <c r="H1251"/>
    </row>
    <row r="1252" spans="7:8" x14ac:dyDescent="0.35">
      <c r="G1252"/>
      <c r="H1252"/>
    </row>
    <row r="1253" spans="7:8" x14ac:dyDescent="0.35">
      <c r="G1253"/>
      <c r="H1253"/>
    </row>
    <row r="1254" spans="7:8" x14ac:dyDescent="0.35">
      <c r="G1254"/>
      <c r="H1254"/>
    </row>
    <row r="1255" spans="7:8" x14ac:dyDescent="0.35">
      <c r="G1255"/>
      <c r="H1255"/>
    </row>
    <row r="1256" spans="7:8" x14ac:dyDescent="0.35">
      <c r="G1256"/>
      <c r="H1256"/>
    </row>
    <row r="1257" spans="7:8" x14ac:dyDescent="0.35">
      <c r="G1257"/>
      <c r="H1257"/>
    </row>
    <row r="1258" spans="7:8" x14ac:dyDescent="0.35">
      <c r="G1258"/>
      <c r="H1258"/>
    </row>
    <row r="1259" spans="7:8" x14ac:dyDescent="0.35">
      <c r="G1259"/>
      <c r="H1259"/>
    </row>
    <row r="1260" spans="7:8" x14ac:dyDescent="0.35">
      <c r="G1260"/>
      <c r="H1260"/>
    </row>
    <row r="1261" spans="7:8" x14ac:dyDescent="0.35">
      <c r="G1261"/>
      <c r="H1261"/>
    </row>
    <row r="1262" spans="7:8" x14ac:dyDescent="0.35">
      <c r="G1262"/>
      <c r="H1262"/>
    </row>
    <row r="1263" spans="7:8" x14ac:dyDescent="0.35">
      <c r="G1263"/>
      <c r="H1263"/>
    </row>
    <row r="1264" spans="7:8" x14ac:dyDescent="0.35">
      <c r="G1264"/>
      <c r="H1264"/>
    </row>
    <row r="1265" spans="7:8" x14ac:dyDescent="0.35">
      <c r="G1265"/>
      <c r="H1265"/>
    </row>
    <row r="1266" spans="7:8" x14ac:dyDescent="0.35">
      <c r="G1266"/>
      <c r="H1266"/>
    </row>
    <row r="1267" spans="7:8" x14ac:dyDescent="0.35">
      <c r="G1267"/>
      <c r="H1267"/>
    </row>
    <row r="1268" spans="7:8" x14ac:dyDescent="0.35">
      <c r="G1268"/>
      <c r="H1268"/>
    </row>
    <row r="1269" spans="7:8" x14ac:dyDescent="0.35">
      <c r="G1269"/>
      <c r="H1269"/>
    </row>
    <row r="1270" spans="7:8" x14ac:dyDescent="0.35">
      <c r="G1270"/>
      <c r="H1270"/>
    </row>
    <row r="1271" spans="7:8" x14ac:dyDescent="0.35">
      <c r="G1271"/>
      <c r="H1271"/>
    </row>
    <row r="1272" spans="7:8" x14ac:dyDescent="0.35">
      <c r="G1272"/>
      <c r="H1272"/>
    </row>
    <row r="1273" spans="7:8" x14ac:dyDescent="0.35">
      <c r="G1273"/>
      <c r="H1273"/>
    </row>
    <row r="1274" spans="7:8" x14ac:dyDescent="0.35">
      <c r="G1274"/>
      <c r="H1274"/>
    </row>
    <row r="1275" spans="7:8" x14ac:dyDescent="0.35">
      <c r="G1275"/>
      <c r="H1275"/>
    </row>
    <row r="1276" spans="7:8" x14ac:dyDescent="0.35">
      <c r="G1276"/>
      <c r="H1276"/>
    </row>
    <row r="1277" spans="7:8" x14ac:dyDescent="0.35">
      <c r="G1277"/>
      <c r="H1277"/>
    </row>
    <row r="1278" spans="7:8" x14ac:dyDescent="0.35">
      <c r="G1278"/>
      <c r="H1278"/>
    </row>
    <row r="1279" spans="7:8" x14ac:dyDescent="0.35">
      <c r="G1279"/>
      <c r="H1279"/>
    </row>
    <row r="1280" spans="7:8" x14ac:dyDescent="0.35">
      <c r="G1280"/>
      <c r="H1280"/>
    </row>
    <row r="1281" spans="7:8" x14ac:dyDescent="0.35">
      <c r="G1281"/>
      <c r="H1281"/>
    </row>
    <row r="1282" spans="7:8" x14ac:dyDescent="0.35">
      <c r="G1282"/>
      <c r="H1282"/>
    </row>
    <row r="1283" spans="7:8" x14ac:dyDescent="0.35">
      <c r="G1283"/>
      <c r="H1283"/>
    </row>
    <row r="1284" spans="7:8" x14ac:dyDescent="0.35">
      <c r="G1284"/>
      <c r="H1284"/>
    </row>
    <row r="1285" spans="7:8" x14ac:dyDescent="0.35">
      <c r="G1285"/>
      <c r="H1285"/>
    </row>
    <row r="1286" spans="7:8" x14ac:dyDescent="0.35">
      <c r="G1286"/>
      <c r="H1286"/>
    </row>
    <row r="1287" spans="7:8" x14ac:dyDescent="0.35">
      <c r="G1287"/>
      <c r="H1287"/>
    </row>
    <row r="1288" spans="7:8" x14ac:dyDescent="0.35">
      <c r="G1288"/>
      <c r="H1288"/>
    </row>
    <row r="1289" spans="7:8" x14ac:dyDescent="0.35">
      <c r="G1289"/>
      <c r="H1289"/>
    </row>
    <row r="1290" spans="7:8" x14ac:dyDescent="0.35">
      <c r="G1290"/>
      <c r="H1290"/>
    </row>
    <row r="1291" spans="7:8" x14ac:dyDescent="0.35">
      <c r="G1291"/>
      <c r="H1291"/>
    </row>
    <row r="1292" spans="7:8" x14ac:dyDescent="0.35">
      <c r="G1292"/>
      <c r="H1292"/>
    </row>
    <row r="1293" spans="7:8" x14ac:dyDescent="0.35">
      <c r="G1293"/>
      <c r="H1293"/>
    </row>
    <row r="1294" spans="7:8" x14ac:dyDescent="0.35">
      <c r="G1294"/>
      <c r="H1294"/>
    </row>
    <row r="1295" spans="7:8" x14ac:dyDescent="0.35">
      <c r="G1295"/>
      <c r="H1295"/>
    </row>
    <row r="1296" spans="7:8" x14ac:dyDescent="0.35">
      <c r="G1296"/>
      <c r="H1296"/>
    </row>
    <row r="1297" spans="7:8" x14ac:dyDescent="0.35">
      <c r="G1297"/>
      <c r="H1297"/>
    </row>
    <row r="1298" spans="7:8" x14ac:dyDescent="0.35">
      <c r="G1298"/>
      <c r="H1298"/>
    </row>
    <row r="1299" spans="7:8" x14ac:dyDescent="0.35">
      <c r="G1299"/>
      <c r="H1299"/>
    </row>
    <row r="1300" spans="7:8" x14ac:dyDescent="0.35">
      <c r="G1300"/>
      <c r="H1300"/>
    </row>
    <row r="1301" spans="7:8" x14ac:dyDescent="0.35">
      <c r="G1301"/>
      <c r="H1301"/>
    </row>
    <row r="1302" spans="7:8" x14ac:dyDescent="0.35">
      <c r="G1302"/>
      <c r="H1302"/>
    </row>
    <row r="1303" spans="7:8" x14ac:dyDescent="0.35">
      <c r="G1303"/>
      <c r="H1303"/>
    </row>
    <row r="1304" spans="7:8" x14ac:dyDescent="0.35">
      <c r="G1304"/>
      <c r="H1304"/>
    </row>
    <row r="1305" spans="7:8" x14ac:dyDescent="0.35">
      <c r="G1305"/>
      <c r="H1305"/>
    </row>
    <row r="1306" spans="7:8" x14ac:dyDescent="0.35">
      <c r="G1306"/>
      <c r="H1306"/>
    </row>
    <row r="1307" spans="7:8" x14ac:dyDescent="0.35">
      <c r="G1307"/>
      <c r="H1307"/>
    </row>
    <row r="1308" spans="7:8" x14ac:dyDescent="0.35">
      <c r="G1308"/>
      <c r="H1308"/>
    </row>
    <row r="1309" spans="7:8" x14ac:dyDescent="0.35">
      <c r="G1309"/>
      <c r="H1309"/>
    </row>
    <row r="1310" spans="7:8" x14ac:dyDescent="0.35">
      <c r="G1310"/>
      <c r="H1310"/>
    </row>
    <row r="1311" spans="7:8" x14ac:dyDescent="0.35">
      <c r="G1311"/>
      <c r="H1311"/>
    </row>
    <row r="1312" spans="7:8" x14ac:dyDescent="0.35">
      <c r="G1312"/>
      <c r="H1312"/>
    </row>
    <row r="1313" spans="7:8" x14ac:dyDescent="0.35">
      <c r="G1313"/>
      <c r="H1313"/>
    </row>
    <row r="1314" spans="7:8" x14ac:dyDescent="0.35">
      <c r="G1314"/>
      <c r="H1314"/>
    </row>
    <row r="1315" spans="7:8" x14ac:dyDescent="0.35">
      <c r="G1315"/>
      <c r="H1315"/>
    </row>
    <row r="1316" spans="7:8" x14ac:dyDescent="0.35">
      <c r="G1316"/>
      <c r="H1316"/>
    </row>
    <row r="1317" spans="7:8" x14ac:dyDescent="0.35">
      <c r="G1317"/>
      <c r="H1317"/>
    </row>
    <row r="1318" spans="7:8" x14ac:dyDescent="0.35">
      <c r="G1318"/>
      <c r="H1318"/>
    </row>
    <row r="1319" spans="7:8" x14ac:dyDescent="0.35">
      <c r="G1319"/>
      <c r="H1319"/>
    </row>
    <row r="1320" spans="7:8" x14ac:dyDescent="0.35">
      <c r="G1320"/>
      <c r="H1320"/>
    </row>
    <row r="1321" spans="7:8" x14ac:dyDescent="0.35">
      <c r="G1321"/>
      <c r="H1321"/>
    </row>
    <row r="1322" spans="7:8" x14ac:dyDescent="0.35">
      <c r="G1322"/>
      <c r="H1322"/>
    </row>
    <row r="1323" spans="7:8" x14ac:dyDescent="0.35">
      <c r="G1323"/>
      <c r="H1323"/>
    </row>
    <row r="1324" spans="7:8" x14ac:dyDescent="0.35">
      <c r="G1324"/>
      <c r="H1324"/>
    </row>
    <row r="1325" spans="7:8" x14ac:dyDescent="0.35">
      <c r="G1325"/>
      <c r="H1325"/>
    </row>
    <row r="1326" spans="7:8" x14ac:dyDescent="0.35">
      <c r="G1326"/>
      <c r="H1326"/>
    </row>
    <row r="1327" spans="7:8" x14ac:dyDescent="0.35">
      <c r="G1327"/>
      <c r="H1327"/>
    </row>
    <row r="1328" spans="7:8" x14ac:dyDescent="0.35">
      <c r="G1328"/>
      <c r="H1328"/>
    </row>
    <row r="1329" spans="7:8" x14ac:dyDescent="0.35">
      <c r="G1329"/>
      <c r="H1329"/>
    </row>
    <row r="1330" spans="7:8" x14ac:dyDescent="0.35">
      <c r="G1330"/>
      <c r="H1330"/>
    </row>
    <row r="1331" spans="7:8" x14ac:dyDescent="0.35">
      <c r="G1331"/>
      <c r="H1331"/>
    </row>
    <row r="1332" spans="7:8" x14ac:dyDescent="0.35">
      <c r="G1332"/>
      <c r="H1332"/>
    </row>
    <row r="1333" spans="7:8" x14ac:dyDescent="0.35">
      <c r="G1333"/>
      <c r="H1333"/>
    </row>
    <row r="1334" spans="7:8" x14ac:dyDescent="0.35">
      <c r="G1334"/>
      <c r="H1334"/>
    </row>
    <row r="1335" spans="7:8" x14ac:dyDescent="0.35">
      <c r="G1335"/>
      <c r="H1335"/>
    </row>
    <row r="1336" spans="7:8" x14ac:dyDescent="0.35">
      <c r="G1336"/>
      <c r="H1336"/>
    </row>
    <row r="1337" spans="7:8" x14ac:dyDescent="0.35">
      <c r="G1337"/>
      <c r="H1337"/>
    </row>
    <row r="1338" spans="7:8" x14ac:dyDescent="0.35">
      <c r="G1338"/>
      <c r="H1338"/>
    </row>
    <row r="1339" spans="7:8" x14ac:dyDescent="0.35">
      <c r="G1339"/>
      <c r="H1339"/>
    </row>
    <row r="1340" spans="7:8" x14ac:dyDescent="0.35">
      <c r="G1340"/>
      <c r="H1340"/>
    </row>
    <row r="1341" spans="7:8" x14ac:dyDescent="0.35">
      <c r="G1341"/>
      <c r="H1341"/>
    </row>
    <row r="1342" spans="7:8" x14ac:dyDescent="0.35">
      <c r="G1342"/>
      <c r="H1342"/>
    </row>
    <row r="1343" spans="7:8" x14ac:dyDescent="0.35">
      <c r="G1343"/>
      <c r="H1343"/>
    </row>
    <row r="1344" spans="7:8" x14ac:dyDescent="0.35">
      <c r="G1344"/>
      <c r="H1344"/>
    </row>
    <row r="1345" spans="7:8" x14ac:dyDescent="0.35">
      <c r="G1345"/>
      <c r="H1345"/>
    </row>
    <row r="1346" spans="7:8" x14ac:dyDescent="0.35">
      <c r="G1346"/>
      <c r="H1346"/>
    </row>
    <row r="1347" spans="7:8" x14ac:dyDescent="0.35">
      <c r="G1347"/>
      <c r="H1347"/>
    </row>
    <row r="1348" spans="7:8" x14ac:dyDescent="0.35">
      <c r="G1348"/>
      <c r="H1348"/>
    </row>
    <row r="1349" spans="7:8" x14ac:dyDescent="0.35">
      <c r="G1349"/>
      <c r="H1349"/>
    </row>
    <row r="1350" spans="7:8" x14ac:dyDescent="0.35">
      <c r="G1350"/>
      <c r="H1350"/>
    </row>
    <row r="1351" spans="7:8" x14ac:dyDescent="0.35">
      <c r="G1351"/>
      <c r="H1351"/>
    </row>
    <row r="1352" spans="7:8" x14ac:dyDescent="0.35">
      <c r="G1352"/>
      <c r="H1352"/>
    </row>
    <row r="1353" spans="7:8" x14ac:dyDescent="0.35">
      <c r="G1353"/>
      <c r="H1353"/>
    </row>
    <row r="1354" spans="7:8" x14ac:dyDescent="0.35">
      <c r="G1354"/>
      <c r="H1354"/>
    </row>
    <row r="1355" spans="7:8" x14ac:dyDescent="0.35">
      <c r="G1355"/>
      <c r="H1355"/>
    </row>
    <row r="1356" spans="7:8" x14ac:dyDescent="0.35">
      <c r="G1356"/>
      <c r="H1356"/>
    </row>
    <row r="1357" spans="7:8" x14ac:dyDescent="0.35">
      <c r="G1357"/>
      <c r="H1357"/>
    </row>
    <row r="1358" spans="7:8" x14ac:dyDescent="0.35">
      <c r="G1358"/>
      <c r="H1358"/>
    </row>
    <row r="1359" spans="7:8" x14ac:dyDescent="0.35">
      <c r="G1359"/>
      <c r="H1359"/>
    </row>
    <row r="1360" spans="7:8" x14ac:dyDescent="0.35">
      <c r="G1360"/>
      <c r="H1360"/>
    </row>
    <row r="1361" spans="7:8" x14ac:dyDescent="0.35">
      <c r="G1361"/>
      <c r="H1361"/>
    </row>
    <row r="1362" spans="7:8" x14ac:dyDescent="0.35">
      <c r="G1362"/>
      <c r="H1362"/>
    </row>
    <row r="1363" spans="7:8" x14ac:dyDescent="0.35">
      <c r="G1363"/>
      <c r="H1363"/>
    </row>
    <row r="1364" spans="7:8" x14ac:dyDescent="0.35">
      <c r="G1364"/>
      <c r="H1364"/>
    </row>
    <row r="1365" spans="7:8" x14ac:dyDescent="0.35">
      <c r="G1365"/>
      <c r="H1365"/>
    </row>
    <row r="1366" spans="7:8" x14ac:dyDescent="0.35">
      <c r="G1366"/>
      <c r="H1366"/>
    </row>
    <row r="1367" spans="7:8" x14ac:dyDescent="0.35">
      <c r="G1367"/>
      <c r="H1367"/>
    </row>
    <row r="1368" spans="7:8" x14ac:dyDescent="0.35">
      <c r="G1368"/>
      <c r="H1368"/>
    </row>
    <row r="1369" spans="7:8" x14ac:dyDescent="0.35">
      <c r="G1369"/>
      <c r="H1369"/>
    </row>
    <row r="1370" spans="7:8" x14ac:dyDescent="0.35">
      <c r="G1370"/>
      <c r="H1370"/>
    </row>
    <row r="1371" spans="7:8" x14ac:dyDescent="0.35">
      <c r="G1371"/>
      <c r="H1371"/>
    </row>
    <row r="1372" spans="7:8" x14ac:dyDescent="0.35">
      <c r="G1372"/>
      <c r="H1372"/>
    </row>
    <row r="1373" spans="7:8" x14ac:dyDescent="0.35">
      <c r="G1373"/>
      <c r="H1373"/>
    </row>
    <row r="1374" spans="7:8" x14ac:dyDescent="0.35">
      <c r="G1374"/>
      <c r="H1374"/>
    </row>
    <row r="1375" spans="7:8" x14ac:dyDescent="0.35">
      <c r="G1375"/>
      <c r="H1375"/>
    </row>
    <row r="1376" spans="7:8" x14ac:dyDescent="0.35">
      <c r="G1376"/>
      <c r="H1376"/>
    </row>
    <row r="1377" spans="7:8" x14ac:dyDescent="0.35">
      <c r="G1377"/>
      <c r="H1377"/>
    </row>
    <row r="1378" spans="7:8" x14ac:dyDescent="0.35">
      <c r="G1378"/>
      <c r="H1378"/>
    </row>
    <row r="1379" spans="7:8" x14ac:dyDescent="0.35">
      <c r="G1379"/>
      <c r="H1379"/>
    </row>
    <row r="1380" spans="7:8" x14ac:dyDescent="0.35">
      <c r="G1380"/>
      <c r="H1380"/>
    </row>
    <row r="1381" spans="7:8" x14ac:dyDescent="0.35">
      <c r="G1381"/>
      <c r="H1381"/>
    </row>
    <row r="1382" spans="7:8" x14ac:dyDescent="0.35">
      <c r="G1382"/>
      <c r="H1382"/>
    </row>
    <row r="1383" spans="7:8" x14ac:dyDescent="0.35">
      <c r="G1383"/>
      <c r="H1383"/>
    </row>
    <row r="1384" spans="7:8" x14ac:dyDescent="0.35">
      <c r="G1384"/>
      <c r="H1384"/>
    </row>
    <row r="1385" spans="7:8" x14ac:dyDescent="0.35">
      <c r="G1385"/>
      <c r="H1385"/>
    </row>
    <row r="1386" spans="7:8" x14ac:dyDescent="0.35">
      <c r="G1386"/>
      <c r="H1386"/>
    </row>
    <row r="1387" spans="7:8" x14ac:dyDescent="0.35">
      <c r="G1387"/>
      <c r="H1387"/>
    </row>
    <row r="1388" spans="7:8" x14ac:dyDescent="0.35">
      <c r="G1388"/>
      <c r="H1388"/>
    </row>
    <row r="1389" spans="7:8" x14ac:dyDescent="0.35">
      <c r="G1389"/>
      <c r="H1389"/>
    </row>
    <row r="1390" spans="7:8" x14ac:dyDescent="0.35">
      <c r="G1390"/>
      <c r="H1390"/>
    </row>
    <row r="1391" spans="7:8" x14ac:dyDescent="0.35">
      <c r="G1391"/>
      <c r="H1391"/>
    </row>
    <row r="1392" spans="7:8" x14ac:dyDescent="0.35">
      <c r="G1392"/>
      <c r="H1392"/>
    </row>
    <row r="1393" spans="7:8" x14ac:dyDescent="0.35">
      <c r="G1393"/>
      <c r="H1393"/>
    </row>
    <row r="1394" spans="7:8" x14ac:dyDescent="0.35">
      <c r="G1394"/>
      <c r="H1394"/>
    </row>
    <row r="1395" spans="7:8" x14ac:dyDescent="0.35">
      <c r="G1395"/>
      <c r="H1395"/>
    </row>
    <row r="1396" spans="7:8" x14ac:dyDescent="0.35">
      <c r="G1396"/>
      <c r="H1396"/>
    </row>
    <row r="1397" spans="7:8" x14ac:dyDescent="0.35">
      <c r="G1397"/>
      <c r="H1397"/>
    </row>
    <row r="1398" spans="7:8" x14ac:dyDescent="0.35">
      <c r="G1398"/>
      <c r="H1398"/>
    </row>
    <row r="1399" spans="7:8" x14ac:dyDescent="0.35">
      <c r="G1399"/>
      <c r="H1399"/>
    </row>
    <row r="1400" spans="7:8" x14ac:dyDescent="0.35">
      <c r="G1400"/>
      <c r="H1400"/>
    </row>
    <row r="1401" spans="7:8" x14ac:dyDescent="0.35">
      <c r="G1401"/>
      <c r="H1401"/>
    </row>
    <row r="1402" spans="7:8" x14ac:dyDescent="0.35">
      <c r="G1402"/>
      <c r="H1402"/>
    </row>
    <row r="1403" spans="7:8" x14ac:dyDescent="0.35">
      <c r="G1403"/>
      <c r="H1403"/>
    </row>
    <row r="1404" spans="7:8" x14ac:dyDescent="0.35">
      <c r="G1404"/>
      <c r="H1404"/>
    </row>
    <row r="1405" spans="7:8" x14ac:dyDescent="0.35">
      <c r="G1405"/>
      <c r="H1405"/>
    </row>
    <row r="1406" spans="7:8" x14ac:dyDescent="0.35">
      <c r="G1406"/>
      <c r="H1406"/>
    </row>
    <row r="1407" spans="7:8" x14ac:dyDescent="0.35">
      <c r="G1407"/>
      <c r="H1407"/>
    </row>
    <row r="1408" spans="7:8" x14ac:dyDescent="0.35">
      <c r="G1408"/>
      <c r="H1408"/>
    </row>
    <row r="1409" spans="7:8" x14ac:dyDescent="0.35">
      <c r="G1409"/>
      <c r="H1409"/>
    </row>
    <row r="1410" spans="7:8" x14ac:dyDescent="0.35">
      <c r="G1410"/>
      <c r="H1410"/>
    </row>
    <row r="1411" spans="7:8" x14ac:dyDescent="0.35">
      <c r="G1411"/>
      <c r="H1411"/>
    </row>
    <row r="1412" spans="7:8" x14ac:dyDescent="0.35">
      <c r="G1412"/>
      <c r="H1412"/>
    </row>
    <row r="1413" spans="7:8" x14ac:dyDescent="0.35">
      <c r="G1413"/>
      <c r="H1413"/>
    </row>
    <row r="1414" spans="7:8" x14ac:dyDescent="0.35">
      <c r="G1414"/>
      <c r="H1414"/>
    </row>
    <row r="1415" spans="7:8" x14ac:dyDescent="0.35">
      <c r="G1415"/>
      <c r="H1415"/>
    </row>
    <row r="1416" spans="7:8" x14ac:dyDescent="0.35">
      <c r="G1416"/>
      <c r="H1416"/>
    </row>
    <row r="1417" spans="7:8" x14ac:dyDescent="0.35">
      <c r="G1417"/>
      <c r="H1417"/>
    </row>
    <row r="1418" spans="7:8" x14ac:dyDescent="0.35">
      <c r="G1418"/>
      <c r="H1418"/>
    </row>
    <row r="1419" spans="7:8" x14ac:dyDescent="0.35">
      <c r="G1419"/>
      <c r="H1419"/>
    </row>
    <row r="1420" spans="7:8" x14ac:dyDescent="0.35">
      <c r="G1420"/>
      <c r="H1420"/>
    </row>
    <row r="1421" spans="7:8" x14ac:dyDescent="0.35">
      <c r="G1421"/>
      <c r="H1421"/>
    </row>
    <row r="1422" spans="7:8" x14ac:dyDescent="0.35">
      <c r="G1422"/>
      <c r="H1422"/>
    </row>
    <row r="1423" spans="7:8" x14ac:dyDescent="0.35">
      <c r="G1423"/>
      <c r="H1423"/>
    </row>
    <row r="1424" spans="7:8" x14ac:dyDescent="0.35">
      <c r="G1424"/>
      <c r="H1424"/>
    </row>
    <row r="1425" spans="7:8" x14ac:dyDescent="0.35">
      <c r="G1425"/>
      <c r="H1425"/>
    </row>
    <row r="1426" spans="7:8" x14ac:dyDescent="0.35">
      <c r="G1426"/>
      <c r="H1426"/>
    </row>
    <row r="1427" spans="7:8" x14ac:dyDescent="0.35">
      <c r="G1427"/>
      <c r="H1427"/>
    </row>
    <row r="1428" spans="7:8" x14ac:dyDescent="0.35">
      <c r="G1428"/>
      <c r="H1428"/>
    </row>
    <row r="1429" spans="7:8" x14ac:dyDescent="0.35">
      <c r="G1429"/>
      <c r="H1429"/>
    </row>
    <row r="1430" spans="7:8" x14ac:dyDescent="0.35">
      <c r="G1430"/>
      <c r="H1430"/>
    </row>
    <row r="1431" spans="7:8" x14ac:dyDescent="0.35">
      <c r="G1431"/>
      <c r="H1431"/>
    </row>
    <row r="1432" spans="7:8" x14ac:dyDescent="0.35">
      <c r="G1432"/>
      <c r="H1432"/>
    </row>
    <row r="1433" spans="7:8" x14ac:dyDescent="0.35">
      <c r="G1433"/>
      <c r="H1433"/>
    </row>
    <row r="1434" spans="7:8" x14ac:dyDescent="0.35">
      <c r="G1434"/>
      <c r="H1434"/>
    </row>
    <row r="1435" spans="7:8" x14ac:dyDescent="0.35">
      <c r="G1435"/>
      <c r="H1435"/>
    </row>
    <row r="1436" spans="7:8" x14ac:dyDescent="0.35">
      <c r="G1436"/>
      <c r="H1436"/>
    </row>
    <row r="1437" spans="7:8" x14ac:dyDescent="0.35">
      <c r="G1437"/>
      <c r="H1437"/>
    </row>
    <row r="1438" spans="7:8" x14ac:dyDescent="0.35">
      <c r="G1438"/>
      <c r="H1438"/>
    </row>
    <row r="1439" spans="7:8" x14ac:dyDescent="0.35">
      <c r="G1439"/>
      <c r="H1439"/>
    </row>
    <row r="1440" spans="7:8" x14ac:dyDescent="0.35">
      <c r="G1440"/>
      <c r="H1440"/>
    </row>
    <row r="1441" spans="7:8" x14ac:dyDescent="0.35">
      <c r="G1441"/>
      <c r="H1441"/>
    </row>
    <row r="1442" spans="7:8" x14ac:dyDescent="0.35">
      <c r="G1442"/>
      <c r="H1442"/>
    </row>
    <row r="1443" spans="7:8" x14ac:dyDescent="0.35">
      <c r="G1443"/>
      <c r="H1443"/>
    </row>
    <row r="1444" spans="7:8" x14ac:dyDescent="0.35">
      <c r="G1444"/>
      <c r="H1444"/>
    </row>
    <row r="1445" spans="7:8" x14ac:dyDescent="0.35">
      <c r="G1445"/>
      <c r="H1445"/>
    </row>
    <row r="1446" spans="7:8" x14ac:dyDescent="0.35">
      <c r="G1446"/>
      <c r="H1446"/>
    </row>
    <row r="1447" spans="7:8" x14ac:dyDescent="0.35">
      <c r="G1447"/>
      <c r="H1447"/>
    </row>
    <row r="1448" spans="7:8" x14ac:dyDescent="0.35">
      <c r="G1448"/>
      <c r="H1448"/>
    </row>
    <row r="1449" spans="7:8" x14ac:dyDescent="0.35">
      <c r="G1449"/>
      <c r="H1449"/>
    </row>
    <row r="1450" spans="7:8" x14ac:dyDescent="0.35">
      <c r="G1450"/>
      <c r="H1450"/>
    </row>
    <row r="1451" spans="7:8" x14ac:dyDescent="0.35">
      <c r="G1451"/>
      <c r="H1451"/>
    </row>
    <row r="1452" spans="7:8" x14ac:dyDescent="0.35">
      <c r="G1452"/>
      <c r="H1452"/>
    </row>
    <row r="1453" spans="7:8" x14ac:dyDescent="0.35">
      <c r="G1453"/>
      <c r="H1453"/>
    </row>
    <row r="1454" spans="7:8" x14ac:dyDescent="0.35">
      <c r="G1454"/>
      <c r="H1454"/>
    </row>
    <row r="1455" spans="7:8" x14ac:dyDescent="0.35">
      <c r="G1455"/>
      <c r="H1455"/>
    </row>
    <row r="1456" spans="7:8" x14ac:dyDescent="0.35">
      <c r="G1456"/>
      <c r="H1456"/>
    </row>
    <row r="1457" spans="7:8" x14ac:dyDescent="0.35">
      <c r="G1457"/>
      <c r="H1457"/>
    </row>
    <row r="1458" spans="7:8" x14ac:dyDescent="0.35">
      <c r="G1458"/>
      <c r="H1458"/>
    </row>
    <row r="1459" spans="7:8" x14ac:dyDescent="0.35">
      <c r="G1459"/>
      <c r="H1459"/>
    </row>
    <row r="1460" spans="7:8" x14ac:dyDescent="0.35">
      <c r="G1460"/>
      <c r="H1460"/>
    </row>
    <row r="1461" spans="7:8" x14ac:dyDescent="0.35">
      <c r="G1461"/>
      <c r="H1461"/>
    </row>
    <row r="1462" spans="7:8" x14ac:dyDescent="0.35">
      <c r="G1462"/>
      <c r="H1462"/>
    </row>
    <row r="1463" spans="7:8" x14ac:dyDescent="0.35">
      <c r="G1463"/>
      <c r="H1463"/>
    </row>
    <row r="1464" spans="7:8" x14ac:dyDescent="0.35">
      <c r="G1464"/>
      <c r="H1464"/>
    </row>
    <row r="1465" spans="7:8" x14ac:dyDescent="0.35">
      <c r="G1465"/>
      <c r="H1465"/>
    </row>
    <row r="1466" spans="7:8" x14ac:dyDescent="0.35">
      <c r="G1466"/>
      <c r="H1466"/>
    </row>
    <row r="1467" spans="7:8" x14ac:dyDescent="0.35">
      <c r="G1467"/>
      <c r="H1467"/>
    </row>
    <row r="1468" spans="7:8" x14ac:dyDescent="0.35">
      <c r="G1468"/>
      <c r="H1468"/>
    </row>
    <row r="1469" spans="7:8" x14ac:dyDescent="0.35">
      <c r="G1469"/>
      <c r="H1469"/>
    </row>
    <row r="1470" spans="7:8" x14ac:dyDescent="0.35">
      <c r="G1470"/>
      <c r="H1470"/>
    </row>
    <row r="1471" spans="7:8" x14ac:dyDescent="0.35">
      <c r="G1471"/>
      <c r="H1471"/>
    </row>
    <row r="1472" spans="7:8" x14ac:dyDescent="0.35">
      <c r="G1472"/>
      <c r="H1472"/>
    </row>
    <row r="1473" spans="7:8" x14ac:dyDescent="0.35">
      <c r="G1473"/>
      <c r="H1473"/>
    </row>
    <row r="1474" spans="7:8" x14ac:dyDescent="0.35">
      <c r="G1474"/>
      <c r="H1474"/>
    </row>
    <row r="1475" spans="7:8" x14ac:dyDescent="0.35">
      <c r="G1475"/>
      <c r="H1475"/>
    </row>
    <row r="1476" spans="7:8" x14ac:dyDescent="0.35">
      <c r="G1476"/>
      <c r="H1476"/>
    </row>
    <row r="1477" spans="7:8" x14ac:dyDescent="0.35">
      <c r="G1477"/>
      <c r="H1477"/>
    </row>
    <row r="1478" spans="7:8" x14ac:dyDescent="0.35">
      <c r="G1478"/>
      <c r="H1478"/>
    </row>
    <row r="1479" spans="7:8" x14ac:dyDescent="0.35">
      <c r="G1479"/>
      <c r="H1479"/>
    </row>
    <row r="1480" spans="7:8" x14ac:dyDescent="0.35">
      <c r="G1480"/>
      <c r="H1480"/>
    </row>
    <row r="1481" spans="7:8" x14ac:dyDescent="0.35">
      <c r="G1481"/>
      <c r="H1481"/>
    </row>
    <row r="1482" spans="7:8" x14ac:dyDescent="0.35">
      <c r="G1482"/>
      <c r="H1482"/>
    </row>
    <row r="1483" spans="7:8" x14ac:dyDescent="0.35">
      <c r="G1483"/>
      <c r="H1483"/>
    </row>
    <row r="1484" spans="7:8" x14ac:dyDescent="0.35">
      <c r="G1484"/>
      <c r="H1484"/>
    </row>
    <row r="1485" spans="7:8" x14ac:dyDescent="0.35">
      <c r="G1485"/>
      <c r="H1485"/>
    </row>
    <row r="1486" spans="7:8" x14ac:dyDescent="0.35">
      <c r="G1486"/>
      <c r="H1486"/>
    </row>
    <row r="1487" spans="7:8" x14ac:dyDescent="0.35">
      <c r="G1487"/>
      <c r="H1487"/>
    </row>
    <row r="1488" spans="7:8" x14ac:dyDescent="0.35">
      <c r="G1488"/>
      <c r="H1488"/>
    </row>
    <row r="1489" spans="7:8" x14ac:dyDescent="0.35">
      <c r="G1489"/>
      <c r="H1489"/>
    </row>
    <row r="1490" spans="7:8" x14ac:dyDescent="0.35">
      <c r="G1490"/>
      <c r="H1490"/>
    </row>
    <row r="1491" spans="7:8" x14ac:dyDescent="0.35">
      <c r="G1491"/>
      <c r="H1491"/>
    </row>
    <row r="1492" spans="7:8" x14ac:dyDescent="0.35">
      <c r="G1492"/>
      <c r="H1492"/>
    </row>
    <row r="1493" spans="7:8" x14ac:dyDescent="0.35">
      <c r="G1493"/>
      <c r="H1493"/>
    </row>
    <row r="1494" spans="7:8" x14ac:dyDescent="0.35">
      <c r="G1494"/>
      <c r="H1494"/>
    </row>
    <row r="1495" spans="7:8" x14ac:dyDescent="0.35">
      <c r="G1495"/>
      <c r="H1495"/>
    </row>
    <row r="1496" spans="7:8" x14ac:dyDescent="0.35">
      <c r="G1496"/>
      <c r="H1496"/>
    </row>
    <row r="1497" spans="7:8" x14ac:dyDescent="0.35">
      <c r="G1497"/>
      <c r="H1497"/>
    </row>
    <row r="1498" spans="7:8" x14ac:dyDescent="0.35">
      <c r="G1498"/>
      <c r="H1498"/>
    </row>
    <row r="1499" spans="7:8" x14ac:dyDescent="0.35">
      <c r="G1499"/>
      <c r="H1499"/>
    </row>
    <row r="1500" spans="7:8" x14ac:dyDescent="0.35">
      <c r="G1500"/>
      <c r="H1500"/>
    </row>
    <row r="1501" spans="7:8" x14ac:dyDescent="0.35">
      <c r="G1501"/>
      <c r="H1501"/>
    </row>
    <row r="1502" spans="7:8" x14ac:dyDescent="0.35">
      <c r="G1502"/>
      <c r="H1502"/>
    </row>
    <row r="1503" spans="7:8" x14ac:dyDescent="0.35">
      <c r="G1503"/>
      <c r="H1503"/>
    </row>
    <row r="1504" spans="7:8" x14ac:dyDescent="0.35">
      <c r="G1504"/>
      <c r="H1504"/>
    </row>
    <row r="1505" spans="7:8" x14ac:dyDescent="0.35">
      <c r="G1505"/>
      <c r="H1505"/>
    </row>
    <row r="1506" spans="7:8" x14ac:dyDescent="0.35">
      <c r="G1506"/>
      <c r="H1506"/>
    </row>
    <row r="1507" spans="7:8" x14ac:dyDescent="0.35">
      <c r="G1507"/>
      <c r="H1507"/>
    </row>
    <row r="1508" spans="7:8" x14ac:dyDescent="0.35">
      <c r="G1508"/>
      <c r="H1508"/>
    </row>
    <row r="1509" spans="7:8" x14ac:dyDescent="0.35">
      <c r="G1509"/>
      <c r="H1509"/>
    </row>
    <row r="1510" spans="7:8" x14ac:dyDescent="0.35">
      <c r="G1510"/>
      <c r="H1510"/>
    </row>
    <row r="1511" spans="7:8" x14ac:dyDescent="0.35">
      <c r="G1511"/>
      <c r="H1511"/>
    </row>
    <row r="1512" spans="7:8" x14ac:dyDescent="0.35">
      <c r="G1512"/>
      <c r="H1512"/>
    </row>
    <row r="1513" spans="7:8" x14ac:dyDescent="0.35">
      <c r="G1513"/>
      <c r="H1513"/>
    </row>
    <row r="1514" spans="7:8" x14ac:dyDescent="0.35">
      <c r="G1514"/>
      <c r="H1514"/>
    </row>
    <row r="1515" spans="7:8" x14ac:dyDescent="0.35">
      <c r="G1515"/>
      <c r="H1515"/>
    </row>
    <row r="1516" spans="7:8" x14ac:dyDescent="0.35">
      <c r="G1516"/>
      <c r="H1516"/>
    </row>
    <row r="1517" spans="7:8" x14ac:dyDescent="0.35">
      <c r="G1517"/>
      <c r="H1517"/>
    </row>
    <row r="1518" spans="7:8" x14ac:dyDescent="0.35">
      <c r="G1518"/>
      <c r="H1518"/>
    </row>
    <row r="1519" spans="7:8" x14ac:dyDescent="0.35">
      <c r="G1519"/>
      <c r="H1519"/>
    </row>
    <row r="1520" spans="7:8" x14ac:dyDescent="0.35">
      <c r="G1520"/>
      <c r="H1520"/>
    </row>
    <row r="1521" spans="7:8" x14ac:dyDescent="0.35">
      <c r="G1521"/>
      <c r="H1521"/>
    </row>
    <row r="1522" spans="7:8" x14ac:dyDescent="0.35">
      <c r="G1522"/>
      <c r="H1522"/>
    </row>
    <row r="1523" spans="7:8" x14ac:dyDescent="0.35">
      <c r="G1523"/>
      <c r="H1523"/>
    </row>
    <row r="1524" spans="7:8" x14ac:dyDescent="0.35">
      <c r="G1524"/>
      <c r="H1524"/>
    </row>
    <row r="1525" spans="7:8" x14ac:dyDescent="0.35">
      <c r="G1525"/>
      <c r="H1525"/>
    </row>
    <row r="1526" spans="7:8" x14ac:dyDescent="0.35">
      <c r="G1526"/>
      <c r="H1526"/>
    </row>
    <row r="1527" spans="7:8" x14ac:dyDescent="0.35">
      <c r="G1527"/>
      <c r="H1527"/>
    </row>
    <row r="1528" spans="7:8" x14ac:dyDescent="0.35">
      <c r="G1528"/>
      <c r="H1528"/>
    </row>
    <row r="1529" spans="7:8" x14ac:dyDescent="0.35">
      <c r="G1529"/>
      <c r="H1529"/>
    </row>
    <row r="1530" spans="7:8" x14ac:dyDescent="0.35">
      <c r="G1530"/>
      <c r="H1530"/>
    </row>
    <row r="1531" spans="7:8" x14ac:dyDescent="0.35">
      <c r="G1531"/>
      <c r="H1531"/>
    </row>
    <row r="1532" spans="7:8" x14ac:dyDescent="0.35">
      <c r="G1532"/>
      <c r="H1532"/>
    </row>
    <row r="1533" spans="7:8" x14ac:dyDescent="0.35">
      <c r="G1533"/>
      <c r="H1533"/>
    </row>
    <row r="1534" spans="7:8" x14ac:dyDescent="0.35">
      <c r="G1534"/>
      <c r="H1534"/>
    </row>
    <row r="1535" spans="7:8" x14ac:dyDescent="0.35">
      <c r="G1535"/>
      <c r="H1535"/>
    </row>
    <row r="1536" spans="7:8" x14ac:dyDescent="0.35">
      <c r="G1536"/>
      <c r="H1536"/>
    </row>
    <row r="1537" spans="7:8" x14ac:dyDescent="0.35">
      <c r="G1537"/>
      <c r="H1537"/>
    </row>
    <row r="1538" spans="7:8" x14ac:dyDescent="0.35">
      <c r="G1538"/>
      <c r="H1538"/>
    </row>
    <row r="1539" spans="7:8" x14ac:dyDescent="0.35">
      <c r="G1539"/>
      <c r="H1539"/>
    </row>
    <row r="1540" spans="7:8" x14ac:dyDescent="0.35">
      <c r="G1540"/>
      <c r="H1540"/>
    </row>
    <row r="1541" spans="7:8" x14ac:dyDescent="0.35">
      <c r="G1541"/>
      <c r="H1541"/>
    </row>
    <row r="1542" spans="7:8" x14ac:dyDescent="0.35">
      <c r="G1542"/>
      <c r="H1542"/>
    </row>
    <row r="1543" spans="7:8" x14ac:dyDescent="0.35">
      <c r="G1543"/>
      <c r="H1543"/>
    </row>
    <row r="1544" spans="7:8" x14ac:dyDescent="0.35">
      <c r="G1544"/>
      <c r="H1544"/>
    </row>
    <row r="1545" spans="7:8" x14ac:dyDescent="0.35">
      <c r="G1545"/>
      <c r="H1545"/>
    </row>
    <row r="1546" spans="7:8" x14ac:dyDescent="0.35">
      <c r="G1546"/>
      <c r="H1546"/>
    </row>
    <row r="1547" spans="7:8" x14ac:dyDescent="0.35">
      <c r="G1547"/>
      <c r="H1547"/>
    </row>
    <row r="1548" spans="7:8" x14ac:dyDescent="0.35">
      <c r="G1548"/>
      <c r="H1548"/>
    </row>
    <row r="1549" spans="7:8" x14ac:dyDescent="0.35">
      <c r="G1549"/>
      <c r="H1549"/>
    </row>
    <row r="1550" spans="7:8" x14ac:dyDescent="0.35">
      <c r="G1550"/>
      <c r="H1550"/>
    </row>
    <row r="1551" spans="7:8" x14ac:dyDescent="0.35">
      <c r="G1551"/>
      <c r="H1551"/>
    </row>
    <row r="1552" spans="7:8" x14ac:dyDescent="0.35">
      <c r="G1552"/>
      <c r="H1552"/>
    </row>
    <row r="1553" spans="7:8" x14ac:dyDescent="0.35">
      <c r="G1553"/>
      <c r="H1553"/>
    </row>
    <row r="1554" spans="7:8" x14ac:dyDescent="0.35">
      <c r="G1554"/>
      <c r="H1554"/>
    </row>
    <row r="1555" spans="7:8" x14ac:dyDescent="0.35">
      <c r="G1555"/>
      <c r="H1555"/>
    </row>
    <row r="1556" spans="7:8" x14ac:dyDescent="0.35">
      <c r="G1556"/>
      <c r="H1556"/>
    </row>
    <row r="1557" spans="7:8" x14ac:dyDescent="0.35">
      <c r="G1557"/>
      <c r="H1557"/>
    </row>
    <row r="1558" spans="7:8" x14ac:dyDescent="0.35">
      <c r="G1558"/>
      <c r="H1558"/>
    </row>
    <row r="1559" spans="7:8" x14ac:dyDescent="0.35">
      <c r="G1559"/>
      <c r="H1559"/>
    </row>
    <row r="1560" spans="7:8" x14ac:dyDescent="0.35">
      <c r="G1560"/>
      <c r="H1560"/>
    </row>
    <row r="1561" spans="7:8" x14ac:dyDescent="0.35">
      <c r="G1561"/>
      <c r="H1561"/>
    </row>
    <row r="1562" spans="7:8" x14ac:dyDescent="0.35">
      <c r="G1562"/>
      <c r="H1562"/>
    </row>
    <row r="1563" spans="7:8" x14ac:dyDescent="0.35">
      <c r="G1563"/>
      <c r="H1563"/>
    </row>
    <row r="1564" spans="7:8" x14ac:dyDescent="0.35">
      <c r="G1564"/>
      <c r="H1564"/>
    </row>
    <row r="1565" spans="7:8" x14ac:dyDescent="0.35">
      <c r="G1565"/>
      <c r="H1565"/>
    </row>
    <row r="1566" spans="7:8" x14ac:dyDescent="0.35">
      <c r="G1566"/>
      <c r="H1566"/>
    </row>
    <row r="1567" spans="7:8" x14ac:dyDescent="0.35">
      <c r="G1567"/>
      <c r="H1567"/>
    </row>
    <row r="1568" spans="7:8" x14ac:dyDescent="0.35">
      <c r="G1568"/>
      <c r="H1568"/>
    </row>
    <row r="1569" spans="7:8" x14ac:dyDescent="0.35">
      <c r="G1569"/>
      <c r="H1569"/>
    </row>
    <row r="1570" spans="7:8" x14ac:dyDescent="0.35">
      <c r="G1570"/>
      <c r="H1570"/>
    </row>
    <row r="1571" spans="7:8" x14ac:dyDescent="0.35">
      <c r="G1571"/>
      <c r="H1571"/>
    </row>
    <row r="1572" spans="7:8" x14ac:dyDescent="0.35">
      <c r="G1572"/>
      <c r="H1572"/>
    </row>
    <row r="1573" spans="7:8" x14ac:dyDescent="0.35">
      <c r="G1573"/>
      <c r="H1573"/>
    </row>
    <row r="1574" spans="7:8" x14ac:dyDescent="0.35">
      <c r="G1574"/>
      <c r="H1574"/>
    </row>
    <row r="1575" spans="7:8" x14ac:dyDescent="0.35">
      <c r="G1575"/>
      <c r="H1575"/>
    </row>
    <row r="1576" spans="7:8" x14ac:dyDescent="0.35">
      <c r="G1576"/>
      <c r="H1576"/>
    </row>
    <row r="1577" spans="7:8" x14ac:dyDescent="0.35">
      <c r="G1577"/>
      <c r="H1577"/>
    </row>
    <row r="1578" spans="7:8" x14ac:dyDescent="0.35">
      <c r="G1578"/>
      <c r="H1578"/>
    </row>
    <row r="1579" spans="7:8" x14ac:dyDescent="0.35">
      <c r="G1579"/>
      <c r="H1579"/>
    </row>
    <row r="1580" spans="7:8" x14ac:dyDescent="0.35">
      <c r="G1580"/>
      <c r="H1580"/>
    </row>
    <row r="1581" spans="7:8" x14ac:dyDescent="0.35">
      <c r="G1581"/>
      <c r="H1581"/>
    </row>
    <row r="1582" spans="7:8" x14ac:dyDescent="0.35">
      <c r="G1582"/>
      <c r="H1582"/>
    </row>
    <row r="1583" spans="7:8" x14ac:dyDescent="0.35">
      <c r="G1583"/>
      <c r="H1583"/>
    </row>
    <row r="1584" spans="7:8" x14ac:dyDescent="0.35">
      <c r="G1584"/>
      <c r="H1584"/>
    </row>
    <row r="1585" spans="7:8" x14ac:dyDescent="0.35">
      <c r="G1585"/>
      <c r="H1585"/>
    </row>
    <row r="1586" spans="7:8" x14ac:dyDescent="0.35">
      <c r="G1586"/>
      <c r="H1586"/>
    </row>
    <row r="1587" spans="7:8" x14ac:dyDescent="0.35">
      <c r="G1587"/>
      <c r="H1587"/>
    </row>
    <row r="1588" spans="7:8" x14ac:dyDescent="0.35">
      <c r="G1588"/>
      <c r="H1588"/>
    </row>
    <row r="1589" spans="7:8" x14ac:dyDescent="0.35">
      <c r="G1589"/>
      <c r="H1589"/>
    </row>
    <row r="1590" spans="7:8" x14ac:dyDescent="0.35">
      <c r="G1590"/>
      <c r="H1590"/>
    </row>
    <row r="1591" spans="7:8" x14ac:dyDescent="0.35">
      <c r="G1591"/>
      <c r="H1591"/>
    </row>
    <row r="1592" spans="7:8" x14ac:dyDescent="0.35">
      <c r="G1592"/>
      <c r="H1592"/>
    </row>
    <row r="1593" spans="7:8" x14ac:dyDescent="0.35">
      <c r="G1593"/>
      <c r="H1593"/>
    </row>
    <row r="1594" spans="7:8" x14ac:dyDescent="0.35">
      <c r="G1594"/>
      <c r="H1594"/>
    </row>
    <row r="1595" spans="7:8" x14ac:dyDescent="0.35">
      <c r="G1595"/>
      <c r="H1595"/>
    </row>
    <row r="1596" spans="7:8" x14ac:dyDescent="0.35">
      <c r="G1596"/>
      <c r="H1596"/>
    </row>
    <row r="1597" spans="7:8" x14ac:dyDescent="0.35">
      <c r="G1597"/>
      <c r="H1597"/>
    </row>
    <row r="1598" spans="7:8" x14ac:dyDescent="0.35">
      <c r="G1598"/>
      <c r="H1598"/>
    </row>
    <row r="1599" spans="7:8" x14ac:dyDescent="0.35">
      <c r="G1599"/>
      <c r="H1599"/>
    </row>
    <row r="1600" spans="7:8" x14ac:dyDescent="0.35">
      <c r="G1600"/>
      <c r="H1600"/>
    </row>
    <row r="1601" spans="7:8" x14ac:dyDescent="0.35">
      <c r="G1601"/>
      <c r="H1601"/>
    </row>
    <row r="1602" spans="7:8" x14ac:dyDescent="0.35">
      <c r="G1602"/>
      <c r="H1602"/>
    </row>
    <row r="1603" spans="7:8" x14ac:dyDescent="0.35">
      <c r="G1603"/>
      <c r="H1603"/>
    </row>
    <row r="1604" spans="7:8" x14ac:dyDescent="0.35">
      <c r="G1604"/>
      <c r="H1604"/>
    </row>
    <row r="1605" spans="7:8" x14ac:dyDescent="0.35">
      <c r="G1605"/>
      <c r="H1605"/>
    </row>
    <row r="1606" spans="7:8" x14ac:dyDescent="0.35">
      <c r="G1606"/>
      <c r="H1606"/>
    </row>
    <row r="1607" spans="7:8" x14ac:dyDescent="0.35">
      <c r="G1607"/>
      <c r="H1607"/>
    </row>
    <row r="1608" spans="7:8" x14ac:dyDescent="0.35">
      <c r="G1608"/>
      <c r="H1608"/>
    </row>
    <row r="1609" spans="7:8" x14ac:dyDescent="0.35">
      <c r="G1609"/>
      <c r="H1609"/>
    </row>
    <row r="1610" spans="7:8" x14ac:dyDescent="0.35">
      <c r="G1610"/>
      <c r="H1610"/>
    </row>
    <row r="1611" spans="7:8" x14ac:dyDescent="0.35">
      <c r="G1611"/>
      <c r="H1611"/>
    </row>
    <row r="1612" spans="7:8" x14ac:dyDescent="0.35">
      <c r="G1612"/>
      <c r="H1612"/>
    </row>
    <row r="1613" spans="7:8" x14ac:dyDescent="0.35">
      <c r="G1613"/>
      <c r="H1613"/>
    </row>
    <row r="1614" spans="7:8" x14ac:dyDescent="0.35">
      <c r="G1614"/>
      <c r="H1614"/>
    </row>
    <row r="1615" spans="7:8" x14ac:dyDescent="0.35">
      <c r="G1615"/>
      <c r="H1615"/>
    </row>
    <row r="1616" spans="7:8" x14ac:dyDescent="0.35">
      <c r="G1616"/>
      <c r="H1616"/>
    </row>
    <row r="1617" spans="7:8" x14ac:dyDescent="0.35">
      <c r="G1617"/>
      <c r="H1617"/>
    </row>
    <row r="1618" spans="7:8" x14ac:dyDescent="0.35">
      <c r="G1618"/>
      <c r="H1618"/>
    </row>
    <row r="1619" spans="7:8" x14ac:dyDescent="0.35">
      <c r="G1619"/>
      <c r="H1619"/>
    </row>
    <row r="1620" spans="7:8" x14ac:dyDescent="0.35">
      <c r="G1620"/>
      <c r="H1620"/>
    </row>
    <row r="1621" spans="7:8" x14ac:dyDescent="0.35">
      <c r="G1621"/>
      <c r="H1621"/>
    </row>
    <row r="1622" spans="7:8" x14ac:dyDescent="0.35">
      <c r="G1622"/>
      <c r="H1622"/>
    </row>
    <row r="1623" spans="7:8" x14ac:dyDescent="0.35">
      <c r="G1623"/>
      <c r="H1623"/>
    </row>
    <row r="1624" spans="7:8" x14ac:dyDescent="0.35">
      <c r="G1624"/>
      <c r="H1624"/>
    </row>
    <row r="1625" spans="7:8" x14ac:dyDescent="0.35">
      <c r="G1625"/>
      <c r="H1625"/>
    </row>
    <row r="1626" spans="7:8" x14ac:dyDescent="0.35">
      <c r="G1626"/>
      <c r="H1626"/>
    </row>
    <row r="1627" spans="7:8" x14ac:dyDescent="0.35">
      <c r="G1627"/>
      <c r="H1627"/>
    </row>
    <row r="1628" spans="7:8" x14ac:dyDescent="0.35">
      <c r="G1628"/>
      <c r="H1628"/>
    </row>
    <row r="1629" spans="7:8" x14ac:dyDescent="0.35">
      <c r="G1629"/>
      <c r="H1629"/>
    </row>
    <row r="1630" spans="7:8" x14ac:dyDescent="0.35">
      <c r="G1630"/>
      <c r="H1630"/>
    </row>
    <row r="1631" spans="7:8" x14ac:dyDescent="0.35">
      <c r="G1631"/>
      <c r="H1631"/>
    </row>
    <row r="1632" spans="7:8" x14ac:dyDescent="0.35">
      <c r="G1632"/>
      <c r="H1632"/>
    </row>
    <row r="1633" spans="7:8" x14ac:dyDescent="0.35">
      <c r="G1633"/>
      <c r="H1633"/>
    </row>
    <row r="1634" spans="7:8" x14ac:dyDescent="0.35">
      <c r="G1634"/>
      <c r="H1634"/>
    </row>
    <row r="1635" spans="7:8" x14ac:dyDescent="0.35">
      <c r="G1635"/>
      <c r="H1635"/>
    </row>
    <row r="1636" spans="7:8" x14ac:dyDescent="0.35">
      <c r="G1636"/>
      <c r="H1636"/>
    </row>
    <row r="1637" spans="7:8" x14ac:dyDescent="0.35">
      <c r="G1637"/>
      <c r="H1637"/>
    </row>
    <row r="1638" spans="7:8" x14ac:dyDescent="0.35">
      <c r="G1638"/>
      <c r="H1638"/>
    </row>
    <row r="1639" spans="7:8" x14ac:dyDescent="0.35">
      <c r="G1639"/>
      <c r="H1639"/>
    </row>
    <row r="1640" spans="7:8" x14ac:dyDescent="0.35">
      <c r="G1640"/>
      <c r="H1640"/>
    </row>
    <row r="1641" spans="7:8" x14ac:dyDescent="0.35">
      <c r="G1641"/>
      <c r="H1641"/>
    </row>
    <row r="1642" spans="7:8" x14ac:dyDescent="0.35">
      <c r="G1642"/>
      <c r="H1642"/>
    </row>
    <row r="1643" spans="7:8" x14ac:dyDescent="0.35">
      <c r="G1643"/>
      <c r="H1643"/>
    </row>
    <row r="1644" spans="7:8" x14ac:dyDescent="0.35">
      <c r="G1644"/>
      <c r="H1644"/>
    </row>
    <row r="1645" spans="7:8" x14ac:dyDescent="0.35">
      <c r="G1645"/>
      <c r="H1645"/>
    </row>
    <row r="1646" spans="7:8" x14ac:dyDescent="0.35">
      <c r="G1646"/>
      <c r="H1646"/>
    </row>
    <row r="1647" spans="7:8" x14ac:dyDescent="0.35">
      <c r="G1647"/>
      <c r="H1647"/>
    </row>
    <row r="1648" spans="7:8" x14ac:dyDescent="0.35">
      <c r="G1648"/>
      <c r="H1648"/>
    </row>
    <row r="1649" spans="7:8" x14ac:dyDescent="0.35">
      <c r="G1649"/>
      <c r="H1649"/>
    </row>
    <row r="1650" spans="7:8" x14ac:dyDescent="0.35">
      <c r="G1650"/>
      <c r="H1650"/>
    </row>
    <row r="1651" spans="7:8" x14ac:dyDescent="0.35">
      <c r="G1651"/>
      <c r="H1651"/>
    </row>
    <row r="1652" spans="7:8" x14ac:dyDescent="0.35">
      <c r="G1652"/>
      <c r="H1652"/>
    </row>
    <row r="1653" spans="7:8" x14ac:dyDescent="0.35">
      <c r="G1653"/>
      <c r="H1653"/>
    </row>
    <row r="1654" spans="7:8" x14ac:dyDescent="0.35">
      <c r="G1654"/>
      <c r="H1654"/>
    </row>
    <row r="1655" spans="7:8" x14ac:dyDescent="0.35">
      <c r="G1655"/>
      <c r="H1655"/>
    </row>
    <row r="1656" spans="7:8" x14ac:dyDescent="0.35">
      <c r="G1656"/>
      <c r="H1656"/>
    </row>
    <row r="1657" spans="7:8" x14ac:dyDescent="0.35">
      <c r="G1657"/>
      <c r="H1657"/>
    </row>
    <row r="1658" spans="7:8" x14ac:dyDescent="0.35">
      <c r="G1658"/>
      <c r="H1658"/>
    </row>
    <row r="1659" spans="7:8" x14ac:dyDescent="0.35">
      <c r="G1659"/>
      <c r="H1659"/>
    </row>
    <row r="1660" spans="7:8" x14ac:dyDescent="0.35">
      <c r="G1660"/>
      <c r="H1660"/>
    </row>
    <row r="1661" spans="7:8" x14ac:dyDescent="0.35">
      <c r="G1661"/>
      <c r="H1661"/>
    </row>
    <row r="1662" spans="7:8" x14ac:dyDescent="0.35">
      <c r="G1662"/>
      <c r="H1662"/>
    </row>
    <row r="1663" spans="7:8" x14ac:dyDescent="0.35">
      <c r="G1663"/>
      <c r="H1663"/>
    </row>
    <row r="1664" spans="7:8" x14ac:dyDescent="0.35">
      <c r="G1664"/>
      <c r="H1664"/>
    </row>
    <row r="1665" spans="7:8" x14ac:dyDescent="0.35">
      <c r="G1665"/>
      <c r="H1665"/>
    </row>
    <row r="1666" spans="7:8" x14ac:dyDescent="0.35">
      <c r="G1666"/>
      <c r="H1666"/>
    </row>
    <row r="1667" spans="7:8" x14ac:dyDescent="0.35">
      <c r="G1667"/>
      <c r="H1667"/>
    </row>
    <row r="1668" spans="7:8" x14ac:dyDescent="0.35">
      <c r="G1668"/>
      <c r="H1668"/>
    </row>
    <row r="1669" spans="7:8" x14ac:dyDescent="0.35">
      <c r="G1669"/>
      <c r="H1669"/>
    </row>
    <row r="1670" spans="7:8" x14ac:dyDescent="0.35">
      <c r="G1670"/>
      <c r="H1670"/>
    </row>
    <row r="1671" spans="7:8" x14ac:dyDescent="0.35">
      <c r="G1671"/>
      <c r="H1671"/>
    </row>
    <row r="1672" spans="7:8" x14ac:dyDescent="0.35">
      <c r="G1672"/>
      <c r="H1672"/>
    </row>
    <row r="1673" spans="7:8" x14ac:dyDescent="0.35">
      <c r="G1673"/>
      <c r="H1673"/>
    </row>
    <row r="1674" spans="7:8" x14ac:dyDescent="0.35">
      <c r="G1674"/>
      <c r="H1674"/>
    </row>
    <row r="1675" spans="7:8" x14ac:dyDescent="0.35">
      <c r="G1675"/>
      <c r="H1675"/>
    </row>
    <row r="1676" spans="7:8" x14ac:dyDescent="0.35">
      <c r="G1676"/>
      <c r="H1676"/>
    </row>
    <row r="1677" spans="7:8" x14ac:dyDescent="0.35">
      <c r="G1677"/>
      <c r="H1677"/>
    </row>
    <row r="1678" spans="7:8" x14ac:dyDescent="0.35">
      <c r="G1678"/>
      <c r="H1678"/>
    </row>
    <row r="1679" spans="7:8" x14ac:dyDescent="0.35">
      <c r="G1679"/>
      <c r="H1679"/>
    </row>
    <row r="1680" spans="7:8" x14ac:dyDescent="0.35">
      <c r="G1680"/>
      <c r="H1680"/>
    </row>
    <row r="1681" spans="7:8" x14ac:dyDescent="0.35">
      <c r="G1681"/>
      <c r="H1681"/>
    </row>
    <row r="1682" spans="7:8" x14ac:dyDescent="0.35">
      <c r="G1682"/>
      <c r="H1682"/>
    </row>
    <row r="1683" spans="7:8" x14ac:dyDescent="0.35">
      <c r="G1683"/>
      <c r="H1683"/>
    </row>
    <row r="1684" spans="7:8" x14ac:dyDescent="0.35">
      <c r="G1684"/>
      <c r="H1684"/>
    </row>
    <row r="1685" spans="7:8" x14ac:dyDescent="0.35">
      <c r="G1685"/>
      <c r="H1685"/>
    </row>
    <row r="1686" spans="7:8" x14ac:dyDescent="0.35">
      <c r="G1686"/>
      <c r="H1686"/>
    </row>
    <row r="1687" spans="7:8" x14ac:dyDescent="0.35">
      <c r="G1687"/>
      <c r="H1687"/>
    </row>
    <row r="1688" spans="7:8" x14ac:dyDescent="0.35">
      <c r="G1688"/>
      <c r="H1688"/>
    </row>
    <row r="1689" spans="7:8" x14ac:dyDescent="0.35">
      <c r="G1689"/>
      <c r="H1689"/>
    </row>
    <row r="1690" spans="7:8" x14ac:dyDescent="0.35">
      <c r="G1690"/>
      <c r="H1690"/>
    </row>
    <row r="1691" spans="7:8" x14ac:dyDescent="0.35">
      <c r="G1691"/>
      <c r="H1691"/>
    </row>
    <row r="1692" spans="7:8" x14ac:dyDescent="0.35">
      <c r="G1692"/>
      <c r="H1692"/>
    </row>
    <row r="1693" spans="7:8" x14ac:dyDescent="0.35">
      <c r="G1693"/>
      <c r="H1693"/>
    </row>
    <row r="1694" spans="7:8" x14ac:dyDescent="0.35">
      <c r="G1694"/>
      <c r="H1694"/>
    </row>
    <row r="1695" spans="7:8" x14ac:dyDescent="0.35">
      <c r="G1695"/>
      <c r="H1695"/>
    </row>
    <row r="1696" spans="7:8" x14ac:dyDescent="0.35">
      <c r="G1696"/>
      <c r="H1696"/>
    </row>
    <row r="1697" spans="7:8" x14ac:dyDescent="0.35">
      <c r="G1697"/>
      <c r="H1697"/>
    </row>
    <row r="1698" spans="7:8" x14ac:dyDescent="0.35">
      <c r="G1698"/>
      <c r="H1698"/>
    </row>
    <row r="1699" spans="7:8" x14ac:dyDescent="0.35">
      <c r="G1699"/>
      <c r="H1699"/>
    </row>
    <row r="1700" spans="7:8" x14ac:dyDescent="0.35">
      <c r="G1700"/>
      <c r="H1700"/>
    </row>
    <row r="1701" spans="7:8" x14ac:dyDescent="0.35">
      <c r="G1701"/>
      <c r="H1701"/>
    </row>
    <row r="1702" spans="7:8" x14ac:dyDescent="0.35">
      <c r="G1702"/>
      <c r="H1702"/>
    </row>
    <row r="1703" spans="7:8" x14ac:dyDescent="0.35">
      <c r="G1703"/>
      <c r="H1703"/>
    </row>
    <row r="1704" spans="7:8" x14ac:dyDescent="0.35">
      <c r="G1704"/>
      <c r="H1704"/>
    </row>
    <row r="1705" spans="7:8" x14ac:dyDescent="0.35">
      <c r="G1705"/>
      <c r="H1705"/>
    </row>
    <row r="1706" spans="7:8" x14ac:dyDescent="0.35">
      <c r="G1706"/>
      <c r="H1706"/>
    </row>
    <row r="1707" spans="7:8" x14ac:dyDescent="0.35">
      <c r="G1707"/>
      <c r="H1707"/>
    </row>
    <row r="1708" spans="7:8" x14ac:dyDescent="0.35">
      <c r="G1708"/>
      <c r="H1708"/>
    </row>
    <row r="1709" spans="7:8" x14ac:dyDescent="0.35">
      <c r="G1709"/>
      <c r="H1709"/>
    </row>
    <row r="1710" spans="7:8" x14ac:dyDescent="0.35">
      <c r="G1710"/>
      <c r="H1710"/>
    </row>
    <row r="1711" spans="7:8" x14ac:dyDescent="0.35">
      <c r="G1711"/>
      <c r="H1711"/>
    </row>
    <row r="1712" spans="7:8" x14ac:dyDescent="0.35">
      <c r="G1712"/>
      <c r="H1712"/>
    </row>
    <row r="1713" spans="7:8" x14ac:dyDescent="0.35">
      <c r="G1713"/>
      <c r="H1713"/>
    </row>
    <row r="1714" spans="7:8" x14ac:dyDescent="0.35">
      <c r="G1714"/>
      <c r="H1714"/>
    </row>
    <row r="1715" spans="7:8" x14ac:dyDescent="0.35">
      <c r="G1715"/>
      <c r="H1715"/>
    </row>
    <row r="1716" spans="7:8" x14ac:dyDescent="0.35">
      <c r="G1716"/>
      <c r="H1716"/>
    </row>
    <row r="1717" spans="7:8" x14ac:dyDescent="0.35">
      <c r="G1717"/>
      <c r="H1717"/>
    </row>
    <row r="1718" spans="7:8" x14ac:dyDescent="0.35">
      <c r="G1718"/>
      <c r="H1718"/>
    </row>
    <row r="1719" spans="7:8" x14ac:dyDescent="0.35">
      <c r="G1719"/>
      <c r="H1719"/>
    </row>
    <row r="1720" spans="7:8" x14ac:dyDescent="0.35">
      <c r="G1720"/>
      <c r="H1720"/>
    </row>
    <row r="1721" spans="7:8" x14ac:dyDescent="0.35">
      <c r="G1721"/>
      <c r="H1721"/>
    </row>
    <row r="1722" spans="7:8" x14ac:dyDescent="0.35">
      <c r="G1722"/>
      <c r="H1722"/>
    </row>
    <row r="1723" spans="7:8" x14ac:dyDescent="0.35">
      <c r="G1723"/>
      <c r="H1723"/>
    </row>
    <row r="1724" spans="7:8" x14ac:dyDescent="0.35">
      <c r="G1724"/>
      <c r="H1724"/>
    </row>
    <row r="1725" spans="7:8" x14ac:dyDescent="0.35">
      <c r="G1725"/>
      <c r="H1725"/>
    </row>
    <row r="1726" spans="7:8" x14ac:dyDescent="0.35">
      <c r="G1726"/>
      <c r="H1726"/>
    </row>
    <row r="1727" spans="7:8" x14ac:dyDescent="0.35">
      <c r="G1727"/>
      <c r="H1727"/>
    </row>
    <row r="1728" spans="7:8" x14ac:dyDescent="0.35">
      <c r="G1728"/>
      <c r="H1728"/>
    </row>
    <row r="1729" spans="7:8" x14ac:dyDescent="0.35">
      <c r="G1729"/>
      <c r="H1729"/>
    </row>
    <row r="1730" spans="7:8" x14ac:dyDescent="0.35">
      <c r="G1730"/>
      <c r="H1730"/>
    </row>
    <row r="1731" spans="7:8" x14ac:dyDescent="0.35">
      <c r="G1731"/>
      <c r="H1731"/>
    </row>
    <row r="1732" spans="7:8" x14ac:dyDescent="0.35">
      <c r="G1732"/>
      <c r="H1732"/>
    </row>
    <row r="1733" spans="7:8" x14ac:dyDescent="0.35">
      <c r="G1733"/>
      <c r="H1733"/>
    </row>
    <row r="1734" spans="7:8" x14ac:dyDescent="0.35">
      <c r="G1734"/>
      <c r="H1734"/>
    </row>
    <row r="1735" spans="7:8" x14ac:dyDescent="0.35">
      <c r="G1735"/>
      <c r="H1735"/>
    </row>
    <row r="1736" spans="7:8" x14ac:dyDescent="0.35">
      <c r="G1736"/>
      <c r="H1736"/>
    </row>
    <row r="1737" spans="7:8" x14ac:dyDescent="0.35">
      <c r="G1737"/>
      <c r="H1737"/>
    </row>
    <row r="1738" spans="7:8" x14ac:dyDescent="0.35">
      <c r="G1738"/>
      <c r="H1738"/>
    </row>
    <row r="1739" spans="7:8" x14ac:dyDescent="0.35">
      <c r="G1739"/>
      <c r="H1739"/>
    </row>
    <row r="1740" spans="7:8" x14ac:dyDescent="0.35">
      <c r="G1740"/>
      <c r="H1740"/>
    </row>
    <row r="1741" spans="7:8" x14ac:dyDescent="0.35">
      <c r="G1741"/>
      <c r="H1741"/>
    </row>
    <row r="1742" spans="7:8" x14ac:dyDescent="0.35">
      <c r="G1742"/>
      <c r="H1742"/>
    </row>
    <row r="1743" spans="7:8" x14ac:dyDescent="0.35">
      <c r="G1743"/>
      <c r="H1743"/>
    </row>
    <row r="1744" spans="7:8" x14ac:dyDescent="0.35">
      <c r="G1744"/>
      <c r="H1744"/>
    </row>
    <row r="1745" spans="7:8" x14ac:dyDescent="0.35">
      <c r="G1745"/>
      <c r="H1745"/>
    </row>
    <row r="1746" spans="7:8" x14ac:dyDescent="0.35">
      <c r="G1746"/>
      <c r="H1746"/>
    </row>
    <row r="1747" spans="7:8" x14ac:dyDescent="0.35">
      <c r="G1747"/>
      <c r="H1747"/>
    </row>
    <row r="1748" spans="7:8" x14ac:dyDescent="0.35">
      <c r="G1748"/>
      <c r="H1748"/>
    </row>
    <row r="1749" spans="7:8" x14ac:dyDescent="0.35">
      <c r="G1749"/>
      <c r="H1749"/>
    </row>
    <row r="1750" spans="7:8" x14ac:dyDescent="0.35">
      <c r="G1750"/>
      <c r="H1750"/>
    </row>
    <row r="1751" spans="7:8" x14ac:dyDescent="0.35">
      <c r="G1751"/>
      <c r="H1751"/>
    </row>
    <row r="1752" spans="7:8" x14ac:dyDescent="0.35">
      <c r="G1752"/>
      <c r="H1752"/>
    </row>
    <row r="1753" spans="7:8" x14ac:dyDescent="0.35">
      <c r="G1753"/>
      <c r="H1753"/>
    </row>
    <row r="1754" spans="7:8" x14ac:dyDescent="0.35">
      <c r="G1754"/>
      <c r="H1754"/>
    </row>
    <row r="1755" spans="7:8" x14ac:dyDescent="0.35">
      <c r="G1755"/>
      <c r="H1755"/>
    </row>
    <row r="1756" spans="7:8" x14ac:dyDescent="0.35">
      <c r="G1756"/>
      <c r="H1756"/>
    </row>
    <row r="1757" spans="7:8" x14ac:dyDescent="0.35">
      <c r="G1757"/>
      <c r="H1757"/>
    </row>
    <row r="1758" spans="7:8" x14ac:dyDescent="0.35">
      <c r="G1758"/>
      <c r="H1758"/>
    </row>
    <row r="1759" spans="7:8" x14ac:dyDescent="0.35">
      <c r="G1759"/>
      <c r="H1759"/>
    </row>
    <row r="1760" spans="7:8" x14ac:dyDescent="0.35">
      <c r="G1760"/>
      <c r="H1760"/>
    </row>
    <row r="1761" spans="7:8" x14ac:dyDescent="0.35">
      <c r="G1761"/>
      <c r="H1761"/>
    </row>
    <row r="1762" spans="7:8" x14ac:dyDescent="0.35">
      <c r="G1762"/>
      <c r="H1762"/>
    </row>
    <row r="1763" spans="7:8" x14ac:dyDescent="0.35">
      <c r="G1763"/>
      <c r="H1763"/>
    </row>
    <row r="1764" spans="7:8" x14ac:dyDescent="0.35">
      <c r="G1764"/>
      <c r="H1764"/>
    </row>
    <row r="1765" spans="7:8" x14ac:dyDescent="0.35">
      <c r="G1765"/>
      <c r="H1765"/>
    </row>
    <row r="1766" spans="7:8" x14ac:dyDescent="0.35">
      <c r="G1766"/>
      <c r="H1766"/>
    </row>
    <row r="1767" spans="7:8" x14ac:dyDescent="0.35">
      <c r="G1767"/>
      <c r="H1767"/>
    </row>
    <row r="1768" spans="7:8" x14ac:dyDescent="0.35">
      <c r="G1768"/>
      <c r="H1768"/>
    </row>
    <row r="1769" spans="7:8" x14ac:dyDescent="0.35">
      <c r="G1769"/>
      <c r="H1769"/>
    </row>
    <row r="1770" spans="7:8" x14ac:dyDescent="0.35">
      <c r="G1770"/>
      <c r="H1770"/>
    </row>
    <row r="1771" spans="7:8" x14ac:dyDescent="0.35">
      <c r="G1771"/>
      <c r="H1771"/>
    </row>
    <row r="1772" spans="7:8" x14ac:dyDescent="0.35">
      <c r="G1772"/>
      <c r="H1772"/>
    </row>
    <row r="1773" spans="7:8" x14ac:dyDescent="0.35">
      <c r="G1773"/>
      <c r="H1773"/>
    </row>
    <row r="1774" spans="7:8" x14ac:dyDescent="0.35">
      <c r="G1774"/>
      <c r="H1774"/>
    </row>
    <row r="1775" spans="7:8" x14ac:dyDescent="0.35">
      <c r="G1775"/>
      <c r="H1775"/>
    </row>
    <row r="1776" spans="7:8" x14ac:dyDescent="0.35">
      <c r="G1776"/>
      <c r="H1776"/>
    </row>
    <row r="1777" spans="7:8" x14ac:dyDescent="0.35">
      <c r="G1777"/>
      <c r="H1777"/>
    </row>
    <row r="1778" spans="7:8" x14ac:dyDescent="0.35">
      <c r="G1778"/>
      <c r="H1778"/>
    </row>
    <row r="1779" spans="7:8" x14ac:dyDescent="0.35">
      <c r="G1779"/>
      <c r="H1779"/>
    </row>
    <row r="1780" spans="7:8" x14ac:dyDescent="0.35">
      <c r="G1780"/>
      <c r="H1780"/>
    </row>
    <row r="1781" spans="7:8" x14ac:dyDescent="0.35">
      <c r="G1781"/>
      <c r="H1781"/>
    </row>
    <row r="1782" spans="7:8" x14ac:dyDescent="0.35">
      <c r="G1782"/>
      <c r="H1782"/>
    </row>
    <row r="1783" spans="7:8" x14ac:dyDescent="0.35">
      <c r="G1783"/>
      <c r="H1783"/>
    </row>
    <row r="1784" spans="7:8" x14ac:dyDescent="0.35">
      <c r="G1784"/>
      <c r="H1784"/>
    </row>
    <row r="1785" spans="7:8" x14ac:dyDescent="0.35">
      <c r="G1785"/>
      <c r="H1785"/>
    </row>
    <row r="1786" spans="7:8" x14ac:dyDescent="0.35">
      <c r="G1786"/>
      <c r="H1786"/>
    </row>
    <row r="1787" spans="7:8" x14ac:dyDescent="0.35">
      <c r="G1787"/>
      <c r="H1787"/>
    </row>
    <row r="1788" spans="7:8" x14ac:dyDescent="0.35">
      <c r="G1788"/>
      <c r="H1788"/>
    </row>
    <row r="1789" spans="7:8" x14ac:dyDescent="0.35">
      <c r="G1789"/>
      <c r="H1789"/>
    </row>
    <row r="1790" spans="7:8" x14ac:dyDescent="0.35">
      <c r="G1790"/>
      <c r="H1790"/>
    </row>
    <row r="1791" spans="7:8" x14ac:dyDescent="0.35">
      <c r="G1791"/>
      <c r="H1791"/>
    </row>
    <row r="1792" spans="7:8" x14ac:dyDescent="0.35">
      <c r="G1792"/>
      <c r="H1792"/>
    </row>
    <row r="1793" spans="7:8" x14ac:dyDescent="0.35">
      <c r="G1793"/>
      <c r="H1793"/>
    </row>
    <row r="1794" spans="7:8" x14ac:dyDescent="0.35">
      <c r="G1794"/>
      <c r="H1794"/>
    </row>
    <row r="1795" spans="7:8" x14ac:dyDescent="0.35">
      <c r="G1795"/>
      <c r="H1795"/>
    </row>
    <row r="1796" spans="7:8" x14ac:dyDescent="0.35">
      <c r="G1796"/>
      <c r="H1796"/>
    </row>
    <row r="1797" spans="7:8" x14ac:dyDescent="0.35">
      <c r="G1797"/>
      <c r="H1797"/>
    </row>
    <row r="1798" spans="7:8" x14ac:dyDescent="0.35">
      <c r="G1798"/>
      <c r="H1798"/>
    </row>
    <row r="1799" spans="7:8" x14ac:dyDescent="0.35">
      <c r="G1799"/>
      <c r="H1799"/>
    </row>
    <row r="1800" spans="7:8" x14ac:dyDescent="0.35">
      <c r="G1800"/>
      <c r="H1800"/>
    </row>
    <row r="1801" spans="7:8" x14ac:dyDescent="0.35">
      <c r="G1801"/>
      <c r="H1801"/>
    </row>
    <row r="1802" spans="7:8" x14ac:dyDescent="0.35">
      <c r="G1802"/>
      <c r="H1802"/>
    </row>
    <row r="1803" spans="7:8" x14ac:dyDescent="0.35">
      <c r="G1803"/>
      <c r="H1803"/>
    </row>
    <row r="1804" spans="7:8" x14ac:dyDescent="0.35">
      <c r="G1804"/>
      <c r="H1804"/>
    </row>
    <row r="1805" spans="7:8" x14ac:dyDescent="0.35">
      <c r="G1805"/>
      <c r="H1805"/>
    </row>
    <row r="1806" spans="7:8" x14ac:dyDescent="0.35">
      <c r="G1806"/>
      <c r="H1806"/>
    </row>
    <row r="1807" spans="7:8" x14ac:dyDescent="0.35">
      <c r="G1807"/>
      <c r="H1807"/>
    </row>
    <row r="1808" spans="7:8" x14ac:dyDescent="0.35">
      <c r="G1808"/>
      <c r="H1808"/>
    </row>
    <row r="1809" spans="7:8" x14ac:dyDescent="0.35">
      <c r="G1809"/>
      <c r="H1809"/>
    </row>
    <row r="1810" spans="7:8" x14ac:dyDescent="0.35">
      <c r="G1810"/>
      <c r="H1810"/>
    </row>
    <row r="1811" spans="7:8" x14ac:dyDescent="0.35">
      <c r="G1811"/>
      <c r="H1811"/>
    </row>
    <row r="1812" spans="7:8" x14ac:dyDescent="0.35">
      <c r="G1812"/>
      <c r="H1812"/>
    </row>
    <row r="1813" spans="7:8" x14ac:dyDescent="0.35">
      <c r="G1813"/>
      <c r="H1813"/>
    </row>
    <row r="1814" spans="7:8" x14ac:dyDescent="0.35">
      <c r="G1814"/>
      <c r="H1814"/>
    </row>
    <row r="1815" spans="7:8" x14ac:dyDescent="0.35">
      <c r="G1815"/>
      <c r="H1815"/>
    </row>
    <row r="1816" spans="7:8" x14ac:dyDescent="0.35">
      <c r="G1816"/>
      <c r="H1816"/>
    </row>
    <row r="1817" spans="7:8" x14ac:dyDescent="0.35">
      <c r="G1817"/>
      <c r="H1817"/>
    </row>
    <row r="1818" spans="7:8" x14ac:dyDescent="0.35">
      <c r="G1818"/>
      <c r="H1818"/>
    </row>
    <row r="1819" spans="7:8" x14ac:dyDescent="0.35">
      <c r="G1819"/>
      <c r="H1819"/>
    </row>
    <row r="1820" spans="7:8" x14ac:dyDescent="0.35">
      <c r="G1820"/>
      <c r="H1820"/>
    </row>
    <row r="1821" spans="7:8" x14ac:dyDescent="0.35">
      <c r="G1821"/>
      <c r="H1821"/>
    </row>
    <row r="1822" spans="7:8" x14ac:dyDescent="0.35">
      <c r="G1822"/>
      <c r="H1822"/>
    </row>
    <row r="1823" spans="7:8" x14ac:dyDescent="0.35">
      <c r="G1823"/>
      <c r="H1823"/>
    </row>
    <row r="1824" spans="7:8" x14ac:dyDescent="0.35">
      <c r="G1824"/>
      <c r="H1824"/>
    </row>
    <row r="1825" spans="7:8" x14ac:dyDescent="0.35">
      <c r="G1825"/>
      <c r="H1825"/>
    </row>
    <row r="1826" spans="7:8" x14ac:dyDescent="0.35">
      <c r="G1826"/>
      <c r="H1826"/>
    </row>
    <row r="1827" spans="7:8" x14ac:dyDescent="0.35">
      <c r="G1827"/>
      <c r="H1827"/>
    </row>
    <row r="1828" spans="7:8" x14ac:dyDescent="0.35">
      <c r="G1828"/>
      <c r="H1828"/>
    </row>
    <row r="1829" spans="7:8" x14ac:dyDescent="0.35">
      <c r="G1829"/>
      <c r="H1829"/>
    </row>
    <row r="1830" spans="7:8" x14ac:dyDescent="0.35">
      <c r="G1830"/>
      <c r="H1830"/>
    </row>
    <row r="1831" spans="7:8" x14ac:dyDescent="0.35">
      <c r="G1831"/>
      <c r="H1831"/>
    </row>
    <row r="1832" spans="7:8" x14ac:dyDescent="0.35">
      <c r="G1832"/>
      <c r="H1832"/>
    </row>
    <row r="1833" spans="7:8" x14ac:dyDescent="0.35">
      <c r="G1833"/>
      <c r="H1833"/>
    </row>
    <row r="1834" spans="7:8" x14ac:dyDescent="0.35">
      <c r="G1834"/>
      <c r="H1834"/>
    </row>
    <row r="1835" spans="7:8" x14ac:dyDescent="0.35">
      <c r="G1835"/>
      <c r="H1835"/>
    </row>
    <row r="1836" spans="7:8" x14ac:dyDescent="0.35">
      <c r="G1836"/>
      <c r="H1836"/>
    </row>
    <row r="1837" spans="7:8" x14ac:dyDescent="0.35">
      <c r="G1837"/>
      <c r="H1837"/>
    </row>
    <row r="1838" spans="7:8" x14ac:dyDescent="0.35">
      <c r="G1838"/>
      <c r="H1838"/>
    </row>
    <row r="1839" spans="7:8" x14ac:dyDescent="0.35">
      <c r="G1839"/>
      <c r="H1839"/>
    </row>
    <row r="1840" spans="7:8" x14ac:dyDescent="0.35">
      <c r="G1840"/>
      <c r="H1840"/>
    </row>
    <row r="1841" spans="7:8" x14ac:dyDescent="0.35">
      <c r="G1841"/>
      <c r="H1841"/>
    </row>
    <row r="1842" spans="7:8" x14ac:dyDescent="0.35">
      <c r="G1842"/>
      <c r="H1842"/>
    </row>
    <row r="1843" spans="7:8" x14ac:dyDescent="0.35">
      <c r="G1843"/>
      <c r="H1843"/>
    </row>
    <row r="1844" spans="7:8" x14ac:dyDescent="0.35">
      <c r="G1844"/>
      <c r="H1844"/>
    </row>
    <row r="1845" spans="7:8" x14ac:dyDescent="0.35">
      <c r="G1845"/>
      <c r="H1845"/>
    </row>
    <row r="1846" spans="7:8" x14ac:dyDescent="0.35">
      <c r="G1846"/>
      <c r="H1846"/>
    </row>
    <row r="1847" spans="7:8" x14ac:dyDescent="0.35">
      <c r="G1847"/>
      <c r="H1847"/>
    </row>
    <row r="1848" spans="7:8" x14ac:dyDescent="0.35">
      <c r="G1848"/>
      <c r="H1848"/>
    </row>
    <row r="1849" spans="7:8" x14ac:dyDescent="0.35">
      <c r="G1849"/>
      <c r="H1849"/>
    </row>
    <row r="1850" spans="7:8" x14ac:dyDescent="0.35">
      <c r="G1850"/>
      <c r="H1850"/>
    </row>
    <row r="1851" spans="7:8" x14ac:dyDescent="0.35">
      <c r="G1851"/>
      <c r="H1851"/>
    </row>
    <row r="1852" spans="7:8" x14ac:dyDescent="0.35">
      <c r="G1852"/>
      <c r="H1852"/>
    </row>
    <row r="1853" spans="7:8" x14ac:dyDescent="0.35">
      <c r="G1853"/>
      <c r="H1853"/>
    </row>
    <row r="1854" spans="7:8" x14ac:dyDescent="0.35">
      <c r="G1854"/>
      <c r="H1854"/>
    </row>
    <row r="1855" spans="7:8" x14ac:dyDescent="0.35">
      <c r="G1855"/>
      <c r="H1855"/>
    </row>
    <row r="1856" spans="7:8" x14ac:dyDescent="0.35">
      <c r="G1856"/>
      <c r="H1856"/>
    </row>
    <row r="1857" spans="7:8" x14ac:dyDescent="0.35">
      <c r="G1857"/>
      <c r="H1857"/>
    </row>
    <row r="1858" spans="7:8" x14ac:dyDescent="0.35">
      <c r="G1858"/>
      <c r="H1858"/>
    </row>
    <row r="1859" spans="7:8" x14ac:dyDescent="0.35">
      <c r="G1859"/>
      <c r="H1859"/>
    </row>
    <row r="1860" spans="7:8" x14ac:dyDescent="0.35">
      <c r="G1860"/>
      <c r="H1860"/>
    </row>
    <row r="1861" spans="7:8" x14ac:dyDescent="0.35">
      <c r="G1861"/>
      <c r="H1861"/>
    </row>
    <row r="1862" spans="7:8" x14ac:dyDescent="0.35">
      <c r="G1862"/>
      <c r="H1862"/>
    </row>
    <row r="1863" spans="7:8" x14ac:dyDescent="0.35">
      <c r="G1863"/>
      <c r="H1863"/>
    </row>
    <row r="1864" spans="7:8" x14ac:dyDescent="0.35">
      <c r="G1864"/>
      <c r="H1864"/>
    </row>
    <row r="1865" spans="7:8" x14ac:dyDescent="0.35">
      <c r="G1865"/>
      <c r="H1865"/>
    </row>
    <row r="1866" spans="7:8" x14ac:dyDescent="0.35">
      <c r="G1866"/>
      <c r="H1866"/>
    </row>
    <row r="1867" spans="7:8" x14ac:dyDescent="0.35">
      <c r="G1867"/>
      <c r="H1867"/>
    </row>
    <row r="1868" spans="7:8" x14ac:dyDescent="0.35">
      <c r="G1868"/>
      <c r="H1868"/>
    </row>
    <row r="1869" spans="7:8" x14ac:dyDescent="0.35">
      <c r="G1869"/>
      <c r="H1869"/>
    </row>
    <row r="1870" spans="7:8" x14ac:dyDescent="0.35">
      <c r="G1870"/>
      <c r="H1870"/>
    </row>
    <row r="1871" spans="7:8" x14ac:dyDescent="0.35">
      <c r="G1871"/>
      <c r="H1871"/>
    </row>
    <row r="1872" spans="7:8" x14ac:dyDescent="0.35">
      <c r="G1872"/>
      <c r="H1872"/>
    </row>
    <row r="1873" spans="7:8" x14ac:dyDescent="0.35">
      <c r="G1873"/>
      <c r="H1873"/>
    </row>
    <row r="1874" spans="7:8" x14ac:dyDescent="0.35">
      <c r="G1874"/>
      <c r="H1874"/>
    </row>
    <row r="1875" spans="7:8" x14ac:dyDescent="0.35">
      <c r="G1875"/>
      <c r="H1875"/>
    </row>
    <row r="1876" spans="7:8" x14ac:dyDescent="0.35">
      <c r="G1876"/>
      <c r="H1876"/>
    </row>
    <row r="1877" spans="7:8" x14ac:dyDescent="0.35">
      <c r="G1877"/>
      <c r="H1877"/>
    </row>
    <row r="1878" spans="7:8" x14ac:dyDescent="0.35">
      <c r="G1878"/>
      <c r="H1878"/>
    </row>
    <row r="1879" spans="7:8" x14ac:dyDescent="0.35">
      <c r="G1879"/>
      <c r="H1879"/>
    </row>
    <row r="1880" spans="7:8" x14ac:dyDescent="0.35">
      <c r="G1880"/>
      <c r="H1880"/>
    </row>
    <row r="1881" spans="7:8" x14ac:dyDescent="0.35">
      <c r="G1881"/>
      <c r="H1881"/>
    </row>
    <row r="1882" spans="7:8" x14ac:dyDescent="0.35">
      <c r="G1882"/>
      <c r="H1882"/>
    </row>
    <row r="1883" spans="7:8" x14ac:dyDescent="0.35">
      <c r="G1883"/>
      <c r="H1883"/>
    </row>
    <row r="1884" spans="7:8" x14ac:dyDescent="0.35">
      <c r="G1884"/>
      <c r="H1884"/>
    </row>
    <row r="1885" spans="7:8" x14ac:dyDescent="0.35">
      <c r="G1885"/>
      <c r="H1885"/>
    </row>
    <row r="1886" spans="7:8" x14ac:dyDescent="0.35">
      <c r="G1886"/>
      <c r="H1886"/>
    </row>
    <row r="1887" spans="7:8" x14ac:dyDescent="0.35">
      <c r="G1887"/>
      <c r="H1887"/>
    </row>
    <row r="1888" spans="7:8" x14ac:dyDescent="0.35">
      <c r="G1888"/>
      <c r="H1888"/>
    </row>
    <row r="1889" spans="7:8" x14ac:dyDescent="0.35">
      <c r="G1889"/>
      <c r="H1889"/>
    </row>
    <row r="1890" spans="7:8" x14ac:dyDescent="0.35">
      <c r="G1890"/>
      <c r="H1890"/>
    </row>
    <row r="1891" spans="7:8" x14ac:dyDescent="0.35">
      <c r="G1891"/>
      <c r="H1891"/>
    </row>
    <row r="1892" spans="7:8" x14ac:dyDescent="0.35">
      <c r="G1892"/>
      <c r="H1892"/>
    </row>
    <row r="1893" spans="7:8" x14ac:dyDescent="0.35">
      <c r="G1893"/>
      <c r="H1893"/>
    </row>
    <row r="1894" spans="7:8" x14ac:dyDescent="0.35">
      <c r="G1894"/>
      <c r="H1894"/>
    </row>
    <row r="1895" spans="7:8" x14ac:dyDescent="0.35">
      <c r="G1895"/>
      <c r="H1895"/>
    </row>
    <row r="1896" spans="7:8" x14ac:dyDescent="0.35">
      <c r="G1896"/>
      <c r="H1896"/>
    </row>
    <row r="1897" spans="7:8" x14ac:dyDescent="0.35">
      <c r="G1897"/>
      <c r="H1897"/>
    </row>
    <row r="1898" spans="7:8" x14ac:dyDescent="0.35">
      <c r="G1898"/>
      <c r="H1898"/>
    </row>
    <row r="1899" spans="7:8" x14ac:dyDescent="0.35">
      <c r="G1899"/>
      <c r="H1899"/>
    </row>
    <row r="1900" spans="7:8" x14ac:dyDescent="0.35">
      <c r="G1900"/>
      <c r="H1900"/>
    </row>
    <row r="1901" spans="7:8" x14ac:dyDescent="0.35">
      <c r="G1901"/>
      <c r="H1901"/>
    </row>
    <row r="1902" spans="7:8" x14ac:dyDescent="0.35">
      <c r="G1902"/>
      <c r="H1902"/>
    </row>
    <row r="1903" spans="7:8" x14ac:dyDescent="0.35">
      <c r="G1903"/>
      <c r="H1903"/>
    </row>
    <row r="1904" spans="7:8" x14ac:dyDescent="0.35">
      <c r="G1904"/>
      <c r="H1904"/>
    </row>
    <row r="1905" spans="7:8" x14ac:dyDescent="0.35">
      <c r="G1905"/>
      <c r="H1905"/>
    </row>
    <row r="1906" spans="7:8" x14ac:dyDescent="0.35">
      <c r="G1906"/>
      <c r="H1906"/>
    </row>
    <row r="1907" spans="7:8" x14ac:dyDescent="0.35">
      <c r="G1907"/>
      <c r="H1907"/>
    </row>
    <row r="1908" spans="7:8" x14ac:dyDescent="0.35">
      <c r="G1908"/>
      <c r="H1908"/>
    </row>
    <row r="1909" spans="7:8" x14ac:dyDescent="0.35">
      <c r="G1909"/>
      <c r="H1909"/>
    </row>
    <row r="1910" spans="7:8" x14ac:dyDescent="0.35">
      <c r="G1910"/>
      <c r="H1910"/>
    </row>
    <row r="1911" spans="7:8" x14ac:dyDescent="0.35">
      <c r="G1911"/>
      <c r="H1911"/>
    </row>
    <row r="1912" spans="7:8" x14ac:dyDescent="0.35">
      <c r="G1912"/>
      <c r="H1912"/>
    </row>
    <row r="1913" spans="7:8" x14ac:dyDescent="0.35">
      <c r="G1913"/>
      <c r="H1913"/>
    </row>
    <row r="1914" spans="7:8" x14ac:dyDescent="0.35">
      <c r="G1914"/>
      <c r="H1914"/>
    </row>
    <row r="1915" spans="7:8" x14ac:dyDescent="0.35">
      <c r="G1915"/>
      <c r="H1915"/>
    </row>
    <row r="1916" spans="7:8" x14ac:dyDescent="0.35">
      <c r="G1916"/>
      <c r="H1916"/>
    </row>
    <row r="1917" spans="7:8" x14ac:dyDescent="0.35">
      <c r="G1917"/>
      <c r="H1917"/>
    </row>
    <row r="1918" spans="7:8" x14ac:dyDescent="0.35">
      <c r="G1918"/>
      <c r="H1918"/>
    </row>
    <row r="1919" spans="7:8" x14ac:dyDescent="0.35">
      <c r="G1919"/>
      <c r="H1919"/>
    </row>
    <row r="1920" spans="7:8" x14ac:dyDescent="0.35">
      <c r="G1920"/>
      <c r="H1920"/>
    </row>
    <row r="1921" spans="7:8" x14ac:dyDescent="0.35">
      <c r="G1921"/>
      <c r="H1921"/>
    </row>
    <row r="1922" spans="7:8" x14ac:dyDescent="0.35">
      <c r="G1922"/>
      <c r="H1922"/>
    </row>
    <row r="1923" spans="7:8" x14ac:dyDescent="0.35">
      <c r="G1923"/>
      <c r="H1923"/>
    </row>
    <row r="1924" spans="7:8" x14ac:dyDescent="0.35">
      <c r="G1924"/>
      <c r="H1924"/>
    </row>
    <row r="1925" spans="7:8" x14ac:dyDescent="0.35">
      <c r="G1925"/>
      <c r="H1925"/>
    </row>
    <row r="1926" spans="7:8" x14ac:dyDescent="0.35">
      <c r="G1926"/>
      <c r="H1926"/>
    </row>
    <row r="1927" spans="7:8" x14ac:dyDescent="0.35">
      <c r="G1927"/>
      <c r="H1927"/>
    </row>
    <row r="1928" spans="7:8" x14ac:dyDescent="0.35">
      <c r="G1928"/>
      <c r="H1928"/>
    </row>
    <row r="1929" spans="7:8" x14ac:dyDescent="0.35">
      <c r="G1929"/>
      <c r="H1929"/>
    </row>
    <row r="1930" spans="7:8" x14ac:dyDescent="0.35">
      <c r="G1930"/>
      <c r="H1930"/>
    </row>
    <row r="1931" spans="7:8" x14ac:dyDescent="0.35">
      <c r="G1931"/>
      <c r="H1931"/>
    </row>
    <row r="1932" spans="7:8" x14ac:dyDescent="0.35">
      <c r="G1932"/>
      <c r="H1932"/>
    </row>
    <row r="1933" spans="7:8" x14ac:dyDescent="0.35">
      <c r="G1933"/>
      <c r="H1933"/>
    </row>
    <row r="1934" spans="7:8" x14ac:dyDescent="0.35">
      <c r="G1934"/>
      <c r="H1934"/>
    </row>
    <row r="1935" spans="7:8" x14ac:dyDescent="0.35">
      <c r="G1935"/>
      <c r="H1935"/>
    </row>
    <row r="1936" spans="7:8" x14ac:dyDescent="0.35">
      <c r="G1936"/>
      <c r="H1936"/>
    </row>
    <row r="1937" spans="7:8" x14ac:dyDescent="0.35">
      <c r="G1937"/>
      <c r="H1937"/>
    </row>
    <row r="1938" spans="7:8" x14ac:dyDescent="0.35">
      <c r="G1938"/>
      <c r="H1938"/>
    </row>
    <row r="1939" spans="7:8" x14ac:dyDescent="0.35">
      <c r="G1939"/>
      <c r="H1939"/>
    </row>
    <row r="1940" spans="7:8" x14ac:dyDescent="0.35">
      <c r="G1940"/>
      <c r="H1940"/>
    </row>
    <row r="1941" spans="7:8" x14ac:dyDescent="0.35">
      <c r="G1941"/>
      <c r="H1941"/>
    </row>
    <row r="1942" spans="7:8" x14ac:dyDescent="0.35">
      <c r="G1942"/>
      <c r="H1942"/>
    </row>
    <row r="1943" spans="7:8" x14ac:dyDescent="0.35">
      <c r="G1943"/>
      <c r="H1943"/>
    </row>
    <row r="1944" spans="7:8" x14ac:dyDescent="0.35">
      <c r="G1944"/>
      <c r="H1944"/>
    </row>
    <row r="1945" spans="7:8" x14ac:dyDescent="0.35">
      <c r="G1945"/>
      <c r="H1945"/>
    </row>
    <row r="1946" spans="7:8" x14ac:dyDescent="0.35">
      <c r="G1946"/>
      <c r="H1946"/>
    </row>
    <row r="1947" spans="7:8" x14ac:dyDescent="0.35">
      <c r="G1947"/>
      <c r="H1947"/>
    </row>
    <row r="1948" spans="7:8" x14ac:dyDescent="0.35">
      <c r="G1948"/>
      <c r="H1948"/>
    </row>
    <row r="1949" spans="7:8" x14ac:dyDescent="0.35">
      <c r="G1949"/>
      <c r="H1949"/>
    </row>
    <row r="1950" spans="7:8" x14ac:dyDescent="0.35">
      <c r="G1950"/>
      <c r="H1950"/>
    </row>
    <row r="1951" spans="7:8" x14ac:dyDescent="0.35">
      <c r="G1951"/>
      <c r="H1951"/>
    </row>
    <row r="1952" spans="7:8" x14ac:dyDescent="0.35">
      <c r="G1952"/>
      <c r="H1952"/>
    </row>
    <row r="1953" spans="7:8" x14ac:dyDescent="0.35">
      <c r="G1953"/>
      <c r="H1953"/>
    </row>
    <row r="1954" spans="7:8" x14ac:dyDescent="0.35">
      <c r="G1954"/>
      <c r="H1954"/>
    </row>
    <row r="1955" spans="7:8" x14ac:dyDescent="0.35">
      <c r="G1955"/>
      <c r="H1955"/>
    </row>
    <row r="1956" spans="7:8" x14ac:dyDescent="0.35">
      <c r="G1956"/>
      <c r="H1956"/>
    </row>
    <row r="1957" spans="7:8" x14ac:dyDescent="0.35">
      <c r="G1957"/>
      <c r="H1957"/>
    </row>
    <row r="1958" spans="7:8" x14ac:dyDescent="0.35">
      <c r="G1958"/>
      <c r="H1958"/>
    </row>
    <row r="1959" spans="7:8" x14ac:dyDescent="0.35">
      <c r="G1959"/>
      <c r="H1959"/>
    </row>
    <row r="1960" spans="7:8" x14ac:dyDescent="0.35">
      <c r="G1960"/>
      <c r="H1960"/>
    </row>
    <row r="1961" spans="7:8" x14ac:dyDescent="0.35">
      <c r="G1961"/>
      <c r="H1961"/>
    </row>
    <row r="1962" spans="7:8" x14ac:dyDescent="0.35">
      <c r="G1962"/>
      <c r="H1962"/>
    </row>
    <row r="1963" spans="7:8" x14ac:dyDescent="0.35">
      <c r="G1963"/>
      <c r="H1963"/>
    </row>
    <row r="1964" spans="7:8" x14ac:dyDescent="0.35">
      <c r="G1964"/>
      <c r="H1964"/>
    </row>
    <row r="1965" spans="7:8" x14ac:dyDescent="0.35">
      <c r="G1965"/>
      <c r="H1965"/>
    </row>
    <row r="1966" spans="7:8" x14ac:dyDescent="0.35">
      <c r="G1966"/>
      <c r="H1966"/>
    </row>
    <row r="1967" spans="7:8" x14ac:dyDescent="0.35">
      <c r="G1967"/>
      <c r="H1967"/>
    </row>
    <row r="1968" spans="7:8" x14ac:dyDescent="0.35">
      <c r="G1968"/>
      <c r="H1968"/>
    </row>
    <row r="1969" spans="7:8" x14ac:dyDescent="0.35">
      <c r="G1969"/>
      <c r="H1969"/>
    </row>
    <row r="1970" spans="7:8" x14ac:dyDescent="0.35">
      <c r="G1970"/>
      <c r="H1970"/>
    </row>
    <row r="1971" spans="7:8" x14ac:dyDescent="0.35">
      <c r="G1971"/>
      <c r="H1971"/>
    </row>
    <row r="1972" spans="7:8" x14ac:dyDescent="0.35">
      <c r="G1972"/>
      <c r="H1972"/>
    </row>
    <row r="1973" spans="7:8" x14ac:dyDescent="0.35">
      <c r="G1973"/>
      <c r="H1973"/>
    </row>
    <row r="1974" spans="7:8" x14ac:dyDescent="0.35">
      <c r="G1974"/>
      <c r="H1974"/>
    </row>
    <row r="1975" spans="7:8" x14ac:dyDescent="0.35">
      <c r="G1975"/>
      <c r="H1975"/>
    </row>
    <row r="1976" spans="7:8" x14ac:dyDescent="0.35">
      <c r="G1976"/>
      <c r="H1976"/>
    </row>
    <row r="1977" spans="7:8" x14ac:dyDescent="0.35">
      <c r="G1977"/>
      <c r="H1977"/>
    </row>
    <row r="1978" spans="7:8" x14ac:dyDescent="0.35">
      <c r="G1978"/>
      <c r="H1978"/>
    </row>
    <row r="1979" spans="7:8" x14ac:dyDescent="0.35">
      <c r="G1979"/>
      <c r="H1979"/>
    </row>
    <row r="1980" spans="7:8" x14ac:dyDescent="0.35">
      <c r="G1980"/>
      <c r="H1980"/>
    </row>
    <row r="1981" spans="7:8" x14ac:dyDescent="0.35">
      <c r="G1981"/>
      <c r="H1981"/>
    </row>
    <row r="1982" spans="7:8" x14ac:dyDescent="0.35">
      <c r="G1982"/>
      <c r="H1982"/>
    </row>
    <row r="1983" spans="7:8" x14ac:dyDescent="0.35">
      <c r="G1983"/>
      <c r="H1983"/>
    </row>
    <row r="1984" spans="7:8" x14ac:dyDescent="0.35">
      <c r="G1984"/>
      <c r="H1984"/>
    </row>
    <row r="1985" spans="7:8" x14ac:dyDescent="0.35">
      <c r="G1985"/>
      <c r="H1985"/>
    </row>
    <row r="1986" spans="7:8" x14ac:dyDescent="0.35">
      <c r="G1986"/>
      <c r="H1986"/>
    </row>
  </sheetData>
  <sortState xmlns:xlrd2="http://schemas.microsoft.com/office/spreadsheetml/2017/richdata2" ref="I3:I24">
    <sortCondition ref="I2:I24"/>
  </sortState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D5F6B-ED17-426A-90A2-80456C4B8E76}">
  <sheetPr>
    <tabColor theme="9" tint="0.59999389629810485"/>
  </sheetPr>
  <dimension ref="B2:J472"/>
  <sheetViews>
    <sheetView topLeftCell="A20" zoomScale="85" zoomScaleNormal="85" workbookViewId="0">
      <selection activeCell="K18" sqref="K18"/>
    </sheetView>
  </sheetViews>
  <sheetFormatPr baseColWidth="10" defaultRowHeight="14.5" x14ac:dyDescent="0.35"/>
  <cols>
    <col min="1" max="1" width="4.81640625" customWidth="1"/>
    <col min="2" max="2" width="40.453125" bestFit="1" customWidth="1"/>
    <col min="3" max="3" width="21.54296875" customWidth="1"/>
    <col min="4" max="4" width="17.7265625" customWidth="1"/>
    <col min="5" max="5" width="18.81640625" bestFit="1" customWidth="1"/>
    <col min="6" max="6" width="18.81640625" customWidth="1"/>
    <col min="7" max="7" width="22.7265625" bestFit="1" customWidth="1"/>
    <col min="8" max="8" width="15.54296875" bestFit="1" customWidth="1"/>
    <col min="9" max="9" width="19.26953125" style="30" bestFit="1" customWidth="1"/>
    <col min="10" max="10" width="15.26953125" bestFit="1" customWidth="1"/>
  </cols>
  <sheetData>
    <row r="2" spans="2:10" x14ac:dyDescent="0.35">
      <c r="B2" s="14" t="s">
        <v>1418</v>
      </c>
      <c r="C2" s="15" t="s">
        <v>1419</v>
      </c>
      <c r="D2" s="15" t="s">
        <v>1420</v>
      </c>
      <c r="E2" s="26" t="s">
        <v>1447</v>
      </c>
      <c r="F2" s="26" t="s">
        <v>1430</v>
      </c>
      <c r="G2" s="26" t="s">
        <v>1427</v>
      </c>
      <c r="H2" s="26" t="s">
        <v>1422</v>
      </c>
      <c r="I2" s="29" t="s">
        <v>1425</v>
      </c>
      <c r="J2" s="26" t="s">
        <v>1428</v>
      </c>
    </row>
    <row r="3" spans="2:10" x14ac:dyDescent="0.35">
      <c r="B3" t="s">
        <v>1218</v>
      </c>
      <c r="C3" s="17">
        <f>+AVERAGEIF(vinos[Bodega],B3,vinos[Clasificación])</f>
        <v>4.3</v>
      </c>
      <c r="D3">
        <f>+COUNTIF(vinos[Bodega],B3)</f>
        <v>1</v>
      </c>
      <c r="E3" s="17">
        <f>+(Bodegas[[#This Row],[Cantidad de vinos]]/Bodegas[[#Totals],[Cantidad de vinos]])*100</f>
        <v>5.0428643469490678E-2</v>
      </c>
      <c r="F3" s="25">
        <f>+SUMIF(vinos[Bodega],B3,vinos[Numero de reseñas])</f>
        <v>33</v>
      </c>
      <c r="G3" s="17">
        <f>+(Bodegas[[#This Row],[Cantidad de reseñas]]/Bodegas[[#Totals],[Cantidad de reseñas]])*100</f>
        <v>2.8983572462444318E-3</v>
      </c>
      <c r="H3">
        <f>+_xlfn.MAXIFS(vinos[Acidez],vinos[Bodega],Bodegas[[#This Row],[Bodegas]])</f>
        <v>0</v>
      </c>
      <c r="I3" s="30">
        <f>+_xlfn.MAXIFS(vinos[Precio],vinos[Bodega],Bodegas[[#This Row],[Bodegas]])</f>
        <v>23.7</v>
      </c>
      <c r="J3" s="32">
        <f>+_xlfn.MINIFS(vinos[Precio],vinos[Bodega],Bodegas[[#This Row],[Bodegas]])</f>
        <v>23.7</v>
      </c>
    </row>
    <row r="4" spans="2:10" x14ac:dyDescent="0.35">
      <c r="B4" t="s">
        <v>130</v>
      </c>
      <c r="C4" s="17">
        <f>+AVERAGEIF(vinos[Bodega],B4,vinos[Clasificación])</f>
        <v>4.45</v>
      </c>
      <c r="D4">
        <f>+COUNTIF(vinos[Bodega],B4)</f>
        <v>10</v>
      </c>
      <c r="E4" s="17">
        <f>+(Bodegas[[#This Row],[Cantidad de vinos]]/Bodegas[[#Totals],[Cantidad de vinos]])*100</f>
        <v>0.50428643469490664</v>
      </c>
      <c r="F4" s="25">
        <f>+SUMIF(vinos[Bodega],B4,vinos[Numero de reseñas])</f>
        <v>21513</v>
      </c>
      <c r="G4" s="17">
        <f>+(Bodegas[[#This Row],[Cantidad de reseñas]]/Bodegas[[#Totals],[Cantidad de reseñas]])*100</f>
        <v>1.8894654375289834</v>
      </c>
      <c r="H4">
        <f>+_xlfn.MAXIFS(vinos[Acidez],vinos[Bodega],Bodegas[[#This Row],[Bodegas]])</f>
        <v>3</v>
      </c>
      <c r="I4" s="30">
        <f>+_xlfn.MAXIFS(vinos[Precio],vinos[Bodega],Bodegas[[#This Row],[Bodegas]])</f>
        <v>172.5</v>
      </c>
      <c r="J4" s="32">
        <f>+_xlfn.MINIFS(vinos[Precio],vinos[Bodega],Bodegas[[#This Row],[Bodegas]])</f>
        <v>26.9</v>
      </c>
    </row>
    <row r="5" spans="2:10" x14ac:dyDescent="0.35">
      <c r="B5" t="s">
        <v>887</v>
      </c>
      <c r="C5" s="17">
        <f>+AVERAGEIF(vinos[Bodega],B5,vinos[Clasificación])</f>
        <v>4.2666666666666666</v>
      </c>
      <c r="D5">
        <f>+COUNTIF(vinos[Bodega],B5)</f>
        <v>3</v>
      </c>
      <c r="E5" s="17">
        <f>+(Bodegas[[#This Row],[Cantidad de vinos]]/Bodegas[[#Totals],[Cantidad de vinos]])*100</f>
        <v>0.15128593040847202</v>
      </c>
      <c r="F5" s="25">
        <f>+SUMIF(vinos[Bodega],B5,vinos[Numero de reseñas])</f>
        <v>842</v>
      </c>
      <c r="G5" s="17">
        <f>+(Bodegas[[#This Row],[Cantidad de reseñas]]/Bodegas[[#Totals],[Cantidad de reseñas]])*100</f>
        <v>7.3952024282963991E-2</v>
      </c>
      <c r="H5">
        <f>+_xlfn.MAXIFS(vinos[Acidez],vinos[Bodega],Bodegas[[#This Row],[Bodegas]])</f>
        <v>3</v>
      </c>
      <c r="I5" s="30">
        <f>+_xlfn.MAXIFS(vinos[Precio],vinos[Bodega],Bodegas[[#This Row],[Bodegas]])</f>
        <v>22.95</v>
      </c>
      <c r="J5" s="32">
        <f>+_xlfn.MINIFS(vinos[Precio],vinos[Bodega],Bodegas[[#This Row],[Bodegas]])</f>
        <v>20.65</v>
      </c>
    </row>
    <row r="6" spans="2:10" x14ac:dyDescent="0.35">
      <c r="B6" t="s">
        <v>255</v>
      </c>
      <c r="C6" s="17">
        <f>+AVERAGEIF(vinos[Bodega],B6,vinos[Clasificación])</f>
        <v>4.3814814814814822</v>
      </c>
      <c r="D6">
        <f>+COUNTIF(vinos[Bodega],B6)</f>
        <v>27</v>
      </c>
      <c r="E6" s="17">
        <f>+(Bodegas[[#This Row],[Cantidad de vinos]]/Bodegas[[#Totals],[Cantidad de vinos]])*100</f>
        <v>1.3615733736762481</v>
      </c>
      <c r="F6" s="25">
        <f>+SUMIF(vinos[Bodega],B6,vinos[Numero de reseñas])</f>
        <v>26045</v>
      </c>
      <c r="G6" s="17">
        <f>+(Bodegas[[#This Row],[Cantidad de reseñas]]/Bodegas[[#Totals],[Cantidad de reseñas]])*100</f>
        <v>2.2875064993465521</v>
      </c>
      <c r="H6">
        <f>+_xlfn.MAXIFS(vinos[Acidez],vinos[Bodega],Bodegas[[#This Row],[Bodegas]])</f>
        <v>3</v>
      </c>
      <c r="I6" s="30">
        <f>+_xlfn.MAXIFS(vinos[Precio],vinos[Bodega],Bodegas[[#This Row],[Bodegas]])</f>
        <v>176.98</v>
      </c>
      <c r="J6" s="32">
        <f>+_xlfn.MINIFS(vinos[Precio],vinos[Bodega],Bodegas[[#This Row],[Bodegas]])</f>
        <v>17.48</v>
      </c>
    </row>
    <row r="7" spans="2:10" x14ac:dyDescent="0.35">
      <c r="B7" t="s">
        <v>451</v>
      </c>
      <c r="C7" s="17">
        <f>+AVERAGEIF(vinos[Bodega],B7,vinos[Clasificación])</f>
        <v>4.375</v>
      </c>
      <c r="D7">
        <f>+COUNTIF(vinos[Bodega],B7)</f>
        <v>4</v>
      </c>
      <c r="E7" s="17">
        <f>+(Bodegas[[#This Row],[Cantidad de vinos]]/Bodegas[[#Totals],[Cantidad de vinos]])*100</f>
        <v>0.20171457387796271</v>
      </c>
      <c r="F7" s="25">
        <f>+SUMIF(vinos[Bodega],B7,vinos[Numero de reseñas])</f>
        <v>234</v>
      </c>
      <c r="G7" s="17">
        <f>+(Bodegas[[#This Row],[Cantidad de reseñas]]/Bodegas[[#Totals],[Cantidad de reseñas]])*100</f>
        <v>2.0551987746096879E-2</v>
      </c>
      <c r="H7">
        <f>+_xlfn.MAXIFS(vinos[Acidez],vinos[Bodega],Bodegas[[#This Row],[Bodegas]])</f>
        <v>3</v>
      </c>
      <c r="I7" s="30">
        <f>+_xlfn.MAXIFS(vinos[Precio],vinos[Bodega],Bodegas[[#This Row],[Bodegas]])</f>
        <v>120.13</v>
      </c>
      <c r="J7" s="32">
        <f>+_xlfn.MINIFS(vinos[Precio],vinos[Bodega],Bodegas[[#This Row],[Bodegas]])</f>
        <v>31.5</v>
      </c>
    </row>
    <row r="8" spans="2:10" x14ac:dyDescent="0.35">
      <c r="B8" t="s">
        <v>268</v>
      </c>
      <c r="C8" s="17">
        <f>+AVERAGEIF(vinos[Bodega],B8,vinos[Clasificación])</f>
        <v>4.5999999999999996</v>
      </c>
      <c r="D8">
        <f>+COUNTIF(vinos[Bodega],B8)</f>
        <v>1</v>
      </c>
      <c r="E8" s="17">
        <f>+(Bodegas[[#This Row],[Cantidad de vinos]]/Bodegas[[#Totals],[Cantidad de vinos]])*100</f>
        <v>5.0428643469490678E-2</v>
      </c>
      <c r="F8" s="25">
        <f>+SUMIF(vinos[Bodega],B8,vinos[Numero de reseñas])</f>
        <v>26</v>
      </c>
      <c r="G8" s="17">
        <f>+(Bodegas[[#This Row],[Cantidad de reseñas]]/Bodegas[[#Totals],[Cantidad de reseñas]])*100</f>
        <v>2.2835541940107642E-3</v>
      </c>
      <c r="H8">
        <f>+_xlfn.MAXIFS(vinos[Acidez],vinos[Bodega],Bodegas[[#This Row],[Bodegas]])</f>
        <v>3</v>
      </c>
      <c r="I8" s="30">
        <f>+_xlfn.MAXIFS(vinos[Precio],vinos[Bodega],Bodegas[[#This Row],[Bodegas]])</f>
        <v>42.5</v>
      </c>
      <c r="J8" s="32">
        <f>+_xlfn.MINIFS(vinos[Precio],vinos[Bodega],Bodegas[[#This Row],[Bodegas]])</f>
        <v>42.5</v>
      </c>
    </row>
    <row r="9" spans="2:10" x14ac:dyDescent="0.35">
      <c r="B9" t="s">
        <v>308</v>
      </c>
      <c r="C9" s="17">
        <f>+AVERAGEIF(vinos[Bodega],B9,vinos[Clasificación])</f>
        <v>4.5</v>
      </c>
      <c r="D9">
        <f>+COUNTIF(vinos[Bodega],B9)</f>
        <v>4</v>
      </c>
      <c r="E9" s="17">
        <f>+(Bodegas[[#This Row],[Cantidad de vinos]]/Bodegas[[#Totals],[Cantidad de vinos]])*100</f>
        <v>0.20171457387796271</v>
      </c>
      <c r="F9" s="25">
        <f>+SUMIF(vinos[Bodega],B9,vinos[Numero de reseñas])</f>
        <v>473</v>
      </c>
      <c r="G9" s="17">
        <f>+(Bodegas[[#This Row],[Cantidad de reseñas]]/Bodegas[[#Totals],[Cantidad de reseñas]])*100</f>
        <v>4.154312052950352E-2</v>
      </c>
      <c r="H9">
        <f>+_xlfn.MAXIFS(vinos[Acidez],vinos[Bodega],Bodegas[[#This Row],[Bodegas]])</f>
        <v>3</v>
      </c>
      <c r="I9" s="30">
        <f>+_xlfn.MAXIFS(vinos[Precio],vinos[Bodega],Bodegas[[#This Row],[Bodegas]])</f>
        <v>39</v>
      </c>
      <c r="J9" s="32">
        <f>+_xlfn.MINIFS(vinos[Precio],vinos[Bodega],Bodegas[[#This Row],[Bodegas]])</f>
        <v>32</v>
      </c>
    </row>
    <row r="10" spans="2:10" x14ac:dyDescent="0.35">
      <c r="B10" t="s">
        <v>1351</v>
      </c>
      <c r="C10" s="17">
        <f>+AVERAGEIF(vinos[Bodega],B10,vinos[Clasificación])</f>
        <v>4.2</v>
      </c>
      <c r="D10">
        <f>+COUNTIF(vinos[Bodega],B10)</f>
        <v>1</v>
      </c>
      <c r="E10" s="17">
        <f>+(Bodegas[[#This Row],[Cantidad de vinos]]/Bodegas[[#Totals],[Cantidad de vinos]])*100</f>
        <v>5.0428643469490678E-2</v>
      </c>
      <c r="F10" s="25">
        <f>+SUMIF(vinos[Bodega],B10,vinos[Numero de reseñas])</f>
        <v>438</v>
      </c>
      <c r="G10" s="17">
        <f>+(Bodegas[[#This Row],[Cantidad de reseñas]]/Bodegas[[#Totals],[Cantidad de reseñas]])*100</f>
        <v>3.8469105268335184E-2</v>
      </c>
      <c r="H10">
        <f>+_xlfn.MAXIFS(vinos[Acidez],vinos[Bodega],Bodegas[[#This Row],[Bodegas]])</f>
        <v>3</v>
      </c>
      <c r="I10" s="30">
        <f>+_xlfn.MAXIFS(vinos[Precio],vinos[Bodega],Bodegas[[#This Row],[Bodegas]])</f>
        <v>18.46</v>
      </c>
      <c r="J10" s="32">
        <f>+_xlfn.MINIFS(vinos[Precio],vinos[Bodega],Bodegas[[#This Row],[Bodegas]])</f>
        <v>18.46</v>
      </c>
    </row>
    <row r="11" spans="2:10" x14ac:dyDescent="0.35">
      <c r="B11" t="s">
        <v>1250</v>
      </c>
      <c r="C11" s="17">
        <f>+AVERAGEIF(vinos[Bodega],B11,vinos[Clasificación])</f>
        <v>4.3</v>
      </c>
      <c r="D11">
        <f>+COUNTIF(vinos[Bodega],B11)</f>
        <v>1</v>
      </c>
      <c r="E11" s="17">
        <f>+(Bodegas[[#This Row],[Cantidad de vinos]]/Bodegas[[#Totals],[Cantidad de vinos]])*100</f>
        <v>5.0428643469490678E-2</v>
      </c>
      <c r="F11" s="25">
        <f>+SUMIF(vinos[Bodega],B11,vinos[Numero de reseñas])</f>
        <v>29</v>
      </c>
      <c r="G11" s="17">
        <f>+(Bodegas[[#This Row],[Cantidad de reseñas]]/Bodegas[[#Totals],[Cantidad de reseñas]])*100</f>
        <v>2.5470412163966219E-3</v>
      </c>
      <c r="H11">
        <f>+_xlfn.MAXIFS(vinos[Acidez],vinos[Bodega],Bodegas[[#This Row],[Bodegas]])</f>
        <v>3</v>
      </c>
      <c r="I11" s="30">
        <f>+_xlfn.MAXIFS(vinos[Precio],vinos[Bodega],Bodegas[[#This Row],[Bodegas]])</f>
        <v>230</v>
      </c>
      <c r="J11" s="32">
        <f>+_xlfn.MINIFS(vinos[Precio],vinos[Bodega],Bodegas[[#This Row],[Bodegas]])</f>
        <v>230</v>
      </c>
    </row>
    <row r="12" spans="2:10" x14ac:dyDescent="0.35">
      <c r="B12" t="s">
        <v>411</v>
      </c>
      <c r="C12" s="17">
        <f>+AVERAGEIF(vinos[Bodega],B12,vinos[Clasificación])</f>
        <v>4.4000000000000004</v>
      </c>
      <c r="D12">
        <f>+COUNTIF(vinos[Bodega],B12)</f>
        <v>5</v>
      </c>
      <c r="E12" s="17">
        <f>+(Bodegas[[#This Row],[Cantidad de vinos]]/Bodegas[[#Totals],[Cantidad de vinos]])*100</f>
        <v>0.25214321734745332</v>
      </c>
      <c r="F12" s="25">
        <f>+SUMIF(vinos[Bodega],B12,vinos[Numero de reseñas])</f>
        <v>2016</v>
      </c>
      <c r="G12" s="17">
        <f>+(Bodegas[[#This Row],[Cantidad de reseñas]]/Bodegas[[#Totals],[Cantidad de reseñas]])*100</f>
        <v>0.17706327904329619</v>
      </c>
      <c r="H12">
        <f>+_xlfn.MAXIFS(vinos[Acidez],vinos[Bodega],Bodegas[[#This Row],[Bodegas]])</f>
        <v>3</v>
      </c>
      <c r="I12" s="30">
        <f>+_xlfn.MAXIFS(vinos[Precio],vinos[Bodega],Bodegas[[#This Row],[Bodegas]])</f>
        <v>87.39</v>
      </c>
      <c r="J12" s="32">
        <f>+_xlfn.MINIFS(vinos[Precio],vinos[Bodega],Bodegas[[#This Row],[Bodegas]])</f>
        <v>47.52</v>
      </c>
    </row>
    <row r="13" spans="2:10" x14ac:dyDescent="0.35">
      <c r="B13" t="s">
        <v>1120</v>
      </c>
      <c r="C13" s="17">
        <f>+AVERAGEIF(vinos[Bodega],B13,vinos[Clasificación])</f>
        <v>4.3</v>
      </c>
      <c r="D13">
        <f>+COUNTIF(vinos[Bodega],B13)</f>
        <v>1</v>
      </c>
      <c r="E13" s="17">
        <f>+(Bodegas[[#This Row],[Cantidad de vinos]]/Bodegas[[#Totals],[Cantidad de vinos]])*100</f>
        <v>5.0428643469490678E-2</v>
      </c>
      <c r="F13" s="25">
        <f>+SUMIF(vinos[Bodega],B13,vinos[Numero de reseñas])</f>
        <v>49</v>
      </c>
      <c r="G13" s="17">
        <f>+(Bodegas[[#This Row],[Cantidad de reseñas]]/Bodegas[[#Totals],[Cantidad de reseñas]])*100</f>
        <v>4.3036213656356716E-3</v>
      </c>
      <c r="H13">
        <f>+_xlfn.MAXIFS(vinos[Acidez],vinos[Bodega],Bodegas[[#This Row],[Bodegas]])</f>
        <v>3</v>
      </c>
      <c r="I13" s="30">
        <f>+_xlfn.MAXIFS(vinos[Precio],vinos[Bodega],Bodegas[[#This Row],[Bodegas]])</f>
        <v>27.5</v>
      </c>
      <c r="J13" s="32">
        <f>+_xlfn.MINIFS(vinos[Precio],vinos[Bodega],Bodegas[[#This Row],[Bodegas]])</f>
        <v>27.5</v>
      </c>
    </row>
    <row r="14" spans="2:10" x14ac:dyDescent="0.35">
      <c r="B14" t="s">
        <v>718</v>
      </c>
      <c r="C14" s="17">
        <f>+AVERAGEIF(vinos[Bodega],B14,vinos[Clasificación])</f>
        <v>4.4000000000000004</v>
      </c>
      <c r="D14">
        <f>+COUNTIF(vinos[Bodega],B14)</f>
        <v>2</v>
      </c>
      <c r="E14" s="17">
        <f>+(Bodegas[[#This Row],[Cantidad de vinos]]/Bodegas[[#Totals],[Cantidad de vinos]])*100</f>
        <v>0.10085728693898136</v>
      </c>
      <c r="F14" s="25">
        <f>+SUMIF(vinos[Bodega],B14,vinos[Numero de reseñas])</f>
        <v>88</v>
      </c>
      <c r="G14" s="17">
        <f>+(Bodegas[[#This Row],[Cantidad de reseñas]]/Bodegas[[#Totals],[Cantidad de reseñas]])*100</f>
        <v>7.7289526566518187E-3</v>
      </c>
      <c r="H14">
        <f>+_xlfn.MAXIFS(vinos[Acidez],vinos[Bodega],Bodegas[[#This Row],[Bodegas]])</f>
        <v>3</v>
      </c>
      <c r="I14" s="30">
        <f>+_xlfn.MAXIFS(vinos[Precio],vinos[Bodega],Bodegas[[#This Row],[Bodegas]])</f>
        <v>35.15</v>
      </c>
      <c r="J14" s="32">
        <f>+_xlfn.MINIFS(vinos[Precio],vinos[Bodega],Bodegas[[#This Row],[Bodegas]])</f>
        <v>33.799999999999997</v>
      </c>
    </row>
    <row r="15" spans="2:10" x14ac:dyDescent="0.35">
      <c r="B15" t="s">
        <v>1230</v>
      </c>
      <c r="C15" s="17">
        <f>+AVERAGEIF(vinos[Bodega],B15,vinos[Clasificación])</f>
        <v>4.3</v>
      </c>
      <c r="D15">
        <f>+COUNTIF(vinos[Bodega],B15)</f>
        <v>1</v>
      </c>
      <c r="E15" s="17">
        <f>+(Bodegas[[#This Row],[Cantidad de vinos]]/Bodegas[[#Totals],[Cantidad de vinos]])*100</f>
        <v>5.0428643469490678E-2</v>
      </c>
      <c r="F15" s="25">
        <f>+SUMIF(vinos[Bodega],B15,vinos[Numero de reseñas])</f>
        <v>31</v>
      </c>
      <c r="G15" s="17">
        <f>+(Bodegas[[#This Row],[Cantidad de reseñas]]/Bodegas[[#Totals],[Cantidad de reseñas]])*100</f>
        <v>2.7226992313205264E-3</v>
      </c>
      <c r="H15">
        <f>+_xlfn.MAXIFS(vinos[Acidez],vinos[Bodega],Bodegas[[#This Row],[Bodegas]])</f>
        <v>0</v>
      </c>
      <c r="I15" s="30">
        <f>+_xlfn.MAXIFS(vinos[Precio],vinos[Bodega],Bodegas[[#This Row],[Bodegas]])</f>
        <v>38.5</v>
      </c>
      <c r="J15" s="32">
        <f>+_xlfn.MINIFS(vinos[Precio],vinos[Bodega],Bodegas[[#This Row],[Bodegas]])</f>
        <v>38.5</v>
      </c>
    </row>
    <row r="16" spans="2:10" x14ac:dyDescent="0.35">
      <c r="B16" t="s">
        <v>129</v>
      </c>
      <c r="C16" s="17">
        <f>+AVERAGEIF(vinos[Bodega],B16,vinos[Clasificación])</f>
        <v>4.4599999999999991</v>
      </c>
      <c r="D16">
        <f>+COUNTIF(vinos[Bodega],B16)</f>
        <v>15</v>
      </c>
      <c r="E16" s="17">
        <f>+(Bodegas[[#This Row],[Cantidad de vinos]]/Bodegas[[#Totals],[Cantidad de vinos]])*100</f>
        <v>0.75642965204236012</v>
      </c>
      <c r="F16" s="25">
        <f>+SUMIF(vinos[Bodega],B16,vinos[Numero de reseñas])</f>
        <v>40875</v>
      </c>
      <c r="G16" s="17">
        <f>+(Bodegas[[#This Row],[Cantidad de reseñas]]/Bodegas[[#Totals],[Cantidad de reseñas]])*100</f>
        <v>3.5900106800073073</v>
      </c>
      <c r="H16">
        <f>+_xlfn.MAXIFS(vinos[Acidez],vinos[Bodega],Bodegas[[#This Row],[Bodegas]])</f>
        <v>3</v>
      </c>
      <c r="I16" s="30">
        <f>+_xlfn.MAXIFS(vinos[Precio],vinos[Bodega],Bodegas[[#This Row],[Bodegas]])</f>
        <v>193</v>
      </c>
      <c r="J16" s="32">
        <f>+_xlfn.MINIFS(vinos[Precio],vinos[Bodega],Bodegas[[#This Row],[Bodegas]])</f>
        <v>56.27</v>
      </c>
    </row>
    <row r="17" spans="2:10" x14ac:dyDescent="0.35">
      <c r="B17" t="s">
        <v>170</v>
      </c>
      <c r="C17" s="17">
        <f>+AVERAGEIF(vinos[Bodega],B17,vinos[Clasificación])</f>
        <v>4.3857142857142843</v>
      </c>
      <c r="D17">
        <f>+COUNTIF(vinos[Bodega],B17)</f>
        <v>14</v>
      </c>
      <c r="E17" s="17">
        <f>+(Bodegas[[#This Row],[Cantidad de vinos]]/Bodegas[[#Totals],[Cantidad de vinos]])*100</f>
        <v>0.7060010085728694</v>
      </c>
      <c r="F17" s="25">
        <f>+SUMIF(vinos[Bodega],B17,vinos[Numero de reseñas])</f>
        <v>1424</v>
      </c>
      <c r="G17" s="17">
        <f>+(Bodegas[[#This Row],[Cantidad de reseñas]]/Bodegas[[#Totals],[Cantidad de reseñas]])*100</f>
        <v>0.12506850662582031</v>
      </c>
      <c r="H17">
        <f>+_xlfn.MAXIFS(vinos[Acidez],vinos[Bodega],Bodegas[[#This Row],[Bodegas]])</f>
        <v>3</v>
      </c>
      <c r="I17" s="30">
        <f>+_xlfn.MAXIFS(vinos[Precio],vinos[Bodega],Bodegas[[#This Row],[Bodegas]])</f>
        <v>245.25</v>
      </c>
      <c r="J17" s="32">
        <f>+_xlfn.MINIFS(vinos[Precio],vinos[Bodega],Bodegas[[#This Row],[Bodegas]])</f>
        <v>43.8</v>
      </c>
    </row>
    <row r="18" spans="2:10" x14ac:dyDescent="0.35">
      <c r="B18" t="s">
        <v>1222</v>
      </c>
      <c r="C18" s="17">
        <f>+AVERAGEIF(vinos[Bodega],B18,vinos[Clasificación])</f>
        <v>4.3</v>
      </c>
      <c r="D18">
        <f>+COUNTIF(vinos[Bodega],B18)</f>
        <v>1</v>
      </c>
      <c r="E18" s="17">
        <f>+(Bodegas[[#This Row],[Cantidad de vinos]]/Bodegas[[#Totals],[Cantidad de vinos]])*100</f>
        <v>5.0428643469490678E-2</v>
      </c>
      <c r="F18" s="25">
        <f>+SUMIF(vinos[Bodega],B18,vinos[Numero de reseñas])</f>
        <v>32</v>
      </c>
      <c r="G18" s="17">
        <f>+(Bodegas[[#This Row],[Cantidad de reseñas]]/Bodegas[[#Totals],[Cantidad de reseñas]])*100</f>
        <v>2.8105282387824791E-3</v>
      </c>
      <c r="H18">
        <f>+_xlfn.MAXIFS(vinos[Acidez],vinos[Bodega],Bodegas[[#This Row],[Bodegas]])</f>
        <v>3</v>
      </c>
      <c r="I18" s="30">
        <f>+_xlfn.MAXIFS(vinos[Precio],vinos[Bodega],Bodegas[[#This Row],[Bodegas]])</f>
        <v>23.9</v>
      </c>
      <c r="J18" s="32">
        <f>+_xlfn.MINIFS(vinos[Precio],vinos[Bodega],Bodegas[[#This Row],[Bodegas]])</f>
        <v>23.9</v>
      </c>
    </row>
    <row r="19" spans="2:10" x14ac:dyDescent="0.35">
      <c r="B19" t="s">
        <v>642</v>
      </c>
      <c r="C19" s="17">
        <f>+AVERAGEIF(vinos[Bodega],B19,vinos[Clasificación])</f>
        <v>4.4000000000000004</v>
      </c>
      <c r="D19">
        <f>+COUNTIF(vinos[Bodega],B19)</f>
        <v>2</v>
      </c>
      <c r="E19" s="17">
        <f>+(Bodegas[[#This Row],[Cantidad de vinos]]/Bodegas[[#Totals],[Cantidad de vinos]])*100</f>
        <v>0.10085728693898136</v>
      </c>
      <c r="F19" s="25">
        <f>+SUMIF(vinos[Bodega],B19,vinos[Numero de reseñas])</f>
        <v>153</v>
      </c>
      <c r="G19" s="17">
        <f>+(Bodegas[[#This Row],[Cantidad de reseñas]]/Bodegas[[#Totals],[Cantidad de reseñas]])*100</f>
        <v>1.3437838141678728E-2</v>
      </c>
      <c r="H19">
        <f>+_xlfn.MAXIFS(vinos[Acidez],vinos[Bodega],Bodegas[[#This Row],[Bodegas]])</f>
        <v>3</v>
      </c>
      <c r="I19" s="30">
        <f>+_xlfn.MAXIFS(vinos[Precio],vinos[Bodega],Bodegas[[#This Row],[Bodegas]])</f>
        <v>54.9</v>
      </c>
      <c r="J19" s="32">
        <f>+_xlfn.MINIFS(vinos[Precio],vinos[Bodega],Bodegas[[#This Row],[Bodegas]])</f>
        <v>53.9</v>
      </c>
    </row>
    <row r="20" spans="2:10" x14ac:dyDescent="0.35">
      <c r="B20" t="s">
        <v>654</v>
      </c>
      <c r="C20" s="17">
        <f>+AVERAGEIF(vinos[Bodega],B20,vinos[Clasificación])</f>
        <v>4.3250000000000002</v>
      </c>
      <c r="D20">
        <f>+COUNTIF(vinos[Bodega],B20)</f>
        <v>4</v>
      </c>
      <c r="E20" s="17">
        <f>+(Bodegas[[#This Row],[Cantidad de vinos]]/Bodegas[[#Totals],[Cantidad de vinos]])*100</f>
        <v>0.20171457387796271</v>
      </c>
      <c r="F20" s="25">
        <f>+SUMIF(vinos[Bodega],B20,vinos[Numero de reseñas])</f>
        <v>309</v>
      </c>
      <c r="G20" s="17">
        <f>+(Bodegas[[#This Row],[Cantidad de reseñas]]/Bodegas[[#Totals],[Cantidad de reseñas]])*100</f>
        <v>2.7139163305743313E-2</v>
      </c>
      <c r="H20">
        <f>+_xlfn.MAXIFS(vinos[Acidez],vinos[Bodega],Bodegas[[#This Row],[Bodegas]])</f>
        <v>3</v>
      </c>
      <c r="I20" s="30">
        <f>+_xlfn.MAXIFS(vinos[Precio],vinos[Bodega],Bodegas[[#This Row],[Bodegas]])</f>
        <v>24.95</v>
      </c>
      <c r="J20" s="32">
        <f>+_xlfn.MINIFS(vinos[Precio],vinos[Bodega],Bodegas[[#This Row],[Bodegas]])</f>
        <v>16.5</v>
      </c>
    </row>
    <row r="21" spans="2:10" x14ac:dyDescent="0.35">
      <c r="B21" t="s">
        <v>529</v>
      </c>
      <c r="C21" s="17">
        <f>+AVERAGEIF(vinos[Bodega],B21,vinos[Clasificación])</f>
        <v>4.3249999999999993</v>
      </c>
      <c r="D21">
        <f>+COUNTIF(vinos[Bodega],B21)</f>
        <v>4</v>
      </c>
      <c r="E21" s="17">
        <f>+(Bodegas[[#This Row],[Cantidad de vinos]]/Bodegas[[#Totals],[Cantidad de vinos]])*100</f>
        <v>0.20171457387796271</v>
      </c>
      <c r="F21" s="25">
        <f>+SUMIF(vinos[Bodega],B21,vinos[Numero de reseñas])</f>
        <v>408</v>
      </c>
      <c r="G21" s="17">
        <f>+(Bodegas[[#This Row],[Cantidad de reseñas]]/Bodegas[[#Totals],[Cantidad de reseñas]])*100</f>
        <v>3.5834235044476609E-2</v>
      </c>
      <c r="H21">
        <f>+_xlfn.MAXIFS(vinos[Acidez],vinos[Bodega],Bodegas[[#This Row],[Bodegas]])</f>
        <v>3</v>
      </c>
      <c r="I21" s="30">
        <f>+_xlfn.MAXIFS(vinos[Precio],vinos[Bodega],Bodegas[[#This Row],[Bodegas]])</f>
        <v>47.7</v>
      </c>
      <c r="J21" s="32">
        <f>+_xlfn.MINIFS(vinos[Precio],vinos[Bodega],Bodegas[[#This Row],[Bodegas]])</f>
        <v>20.95</v>
      </c>
    </row>
    <row r="22" spans="2:10" x14ac:dyDescent="0.35">
      <c r="B22" t="s">
        <v>75</v>
      </c>
      <c r="C22" s="17">
        <f>+AVERAGEIF(vinos[Bodega],B22,vinos[Clasificación])</f>
        <v>4.4300000000000006</v>
      </c>
      <c r="D22">
        <f>+COUNTIF(vinos[Bodega],B22)</f>
        <v>10</v>
      </c>
      <c r="E22" s="17">
        <f>+(Bodegas[[#This Row],[Cantidad de vinos]]/Bodegas[[#Totals],[Cantidad de vinos]])*100</f>
        <v>0.50428643469490664</v>
      </c>
      <c r="F22" s="25">
        <f>+SUMIF(vinos[Bodega],B22,vinos[Numero de reseñas])</f>
        <v>8578</v>
      </c>
      <c r="G22" s="17">
        <f>+(Bodegas[[#This Row],[Cantidad de reseñas]]/Bodegas[[#Totals],[Cantidad de reseñas]])*100</f>
        <v>0.75339722600862835</v>
      </c>
      <c r="H22">
        <f>+_xlfn.MAXIFS(vinos[Acidez],vinos[Bodega],Bodegas[[#This Row],[Bodegas]])</f>
        <v>3</v>
      </c>
      <c r="I22" s="30">
        <f>+_xlfn.MAXIFS(vinos[Precio],vinos[Bodega],Bodegas[[#This Row],[Bodegas]])</f>
        <v>120.9</v>
      </c>
      <c r="J22" s="32">
        <f>+_xlfn.MINIFS(vinos[Precio],vinos[Bodega],Bodegas[[#This Row],[Bodegas]])</f>
        <v>19.940000000000001</v>
      </c>
    </row>
    <row r="23" spans="2:10" x14ac:dyDescent="0.35">
      <c r="B23" t="s">
        <v>467</v>
      </c>
      <c r="C23" s="17">
        <f>+AVERAGEIF(vinos[Bodega],B23,vinos[Clasificación])</f>
        <v>4.3</v>
      </c>
      <c r="D23">
        <f>+COUNTIF(vinos[Bodega],B23)</f>
        <v>2</v>
      </c>
      <c r="E23" s="17">
        <f>+(Bodegas[[#This Row],[Cantidad de vinos]]/Bodegas[[#Totals],[Cantidad de vinos]])*100</f>
        <v>0.10085728693898136</v>
      </c>
      <c r="F23" s="25">
        <f>+SUMIF(vinos[Bodega],B23,vinos[Numero de reseñas])</f>
        <v>88</v>
      </c>
      <c r="G23" s="17">
        <f>+(Bodegas[[#This Row],[Cantidad de reseñas]]/Bodegas[[#Totals],[Cantidad de reseñas]])*100</f>
        <v>7.7289526566518187E-3</v>
      </c>
      <c r="H23">
        <f>+_xlfn.MAXIFS(vinos[Acidez],vinos[Bodega],Bodegas[[#This Row],[Bodegas]])</f>
        <v>3</v>
      </c>
      <c r="I23" s="30">
        <f>+_xlfn.MAXIFS(vinos[Precio],vinos[Bodega],Bodegas[[#This Row],[Bodegas]])</f>
        <v>35</v>
      </c>
      <c r="J23" s="32">
        <f>+_xlfn.MINIFS(vinos[Precio],vinos[Bodega],Bodegas[[#This Row],[Bodegas]])</f>
        <v>29.95</v>
      </c>
    </row>
    <row r="24" spans="2:10" x14ac:dyDescent="0.35">
      <c r="B24" t="s">
        <v>1118</v>
      </c>
      <c r="C24" s="17">
        <f>+AVERAGEIF(vinos[Bodega],B24,vinos[Clasificación])</f>
        <v>4.3</v>
      </c>
      <c r="D24">
        <f>+COUNTIF(vinos[Bodega],B24)</f>
        <v>1</v>
      </c>
      <c r="E24" s="17">
        <f>+(Bodegas[[#This Row],[Cantidad de vinos]]/Bodegas[[#Totals],[Cantidad de vinos]])*100</f>
        <v>5.0428643469490678E-2</v>
      </c>
      <c r="F24" s="25">
        <f>+SUMIF(vinos[Bodega],B24,vinos[Numero de reseñas])</f>
        <v>49</v>
      </c>
      <c r="G24" s="17">
        <f>+(Bodegas[[#This Row],[Cantidad de reseñas]]/Bodegas[[#Totals],[Cantidad de reseñas]])*100</f>
        <v>4.3036213656356716E-3</v>
      </c>
      <c r="H24">
        <f>+_xlfn.MAXIFS(vinos[Acidez],vinos[Bodega],Bodegas[[#This Row],[Bodegas]])</f>
        <v>3</v>
      </c>
      <c r="I24" s="30">
        <f>+_xlfn.MAXIFS(vinos[Precio],vinos[Bodega],Bodegas[[#This Row],[Bodegas]])</f>
        <v>68</v>
      </c>
      <c r="J24" s="32">
        <f>+_xlfn.MINIFS(vinos[Precio],vinos[Bodega],Bodegas[[#This Row],[Bodegas]])</f>
        <v>68</v>
      </c>
    </row>
    <row r="25" spans="2:10" x14ac:dyDescent="0.35">
      <c r="B25" t="s">
        <v>434</v>
      </c>
      <c r="C25" s="17">
        <f>+AVERAGEIF(vinos[Bodega],B25,vinos[Clasificación])</f>
        <v>4.5</v>
      </c>
      <c r="D25">
        <f>+COUNTIF(vinos[Bodega],B25)</f>
        <v>1</v>
      </c>
      <c r="E25" s="17">
        <f>+(Bodegas[[#This Row],[Cantidad de vinos]]/Bodegas[[#Totals],[Cantidad de vinos]])*100</f>
        <v>5.0428643469490678E-2</v>
      </c>
      <c r="F25" s="25">
        <f>+SUMIF(vinos[Bodega],B25,vinos[Numero de reseñas])</f>
        <v>35</v>
      </c>
      <c r="G25" s="17">
        <f>+(Bodegas[[#This Row],[Cantidad de reseñas]]/Bodegas[[#Totals],[Cantidad de reseñas]])*100</f>
        <v>3.0740152611683368E-3</v>
      </c>
      <c r="H25">
        <f>+_xlfn.MAXIFS(vinos[Acidez],vinos[Bodega],Bodegas[[#This Row],[Bodegas]])</f>
        <v>3</v>
      </c>
      <c r="I25" s="30">
        <f>+_xlfn.MAXIFS(vinos[Precio],vinos[Bodega],Bodegas[[#This Row],[Bodegas]])</f>
        <v>157</v>
      </c>
      <c r="J25" s="32">
        <f>+_xlfn.MINIFS(vinos[Precio],vinos[Bodega],Bodegas[[#This Row],[Bodegas]])</f>
        <v>157</v>
      </c>
    </row>
    <row r="26" spans="2:10" x14ac:dyDescent="0.35">
      <c r="B26" t="s">
        <v>540</v>
      </c>
      <c r="C26" s="17">
        <f>+AVERAGEIF(vinos[Bodega],B26,vinos[Clasificación])</f>
        <v>4.3499999999999996</v>
      </c>
      <c r="D26">
        <f>+COUNTIF(vinos[Bodega],B26)</f>
        <v>2</v>
      </c>
      <c r="E26" s="17">
        <f>+(Bodegas[[#This Row],[Cantidad de vinos]]/Bodegas[[#Totals],[Cantidad de vinos]])*100</f>
        <v>0.10085728693898136</v>
      </c>
      <c r="F26" s="25">
        <f>+SUMIF(vinos[Bodega],B26,vinos[Numero de reseñas])</f>
        <v>263</v>
      </c>
      <c r="G26" s="17">
        <f>+(Bodegas[[#This Row],[Cantidad de reseñas]]/Bodegas[[#Totals],[Cantidad de reseñas]])*100</f>
        <v>2.3099028962493502E-2</v>
      </c>
      <c r="H26">
        <f>+_xlfn.MAXIFS(vinos[Acidez],vinos[Bodega],Bodegas[[#This Row],[Bodegas]])</f>
        <v>3</v>
      </c>
      <c r="I26" s="30">
        <f>+_xlfn.MAXIFS(vinos[Precio],vinos[Bodega],Bodegas[[#This Row],[Bodegas]])</f>
        <v>39.35</v>
      </c>
      <c r="J26" s="32">
        <f>+_xlfn.MINIFS(vinos[Precio],vinos[Bodega],Bodegas[[#This Row],[Bodegas]])</f>
        <v>34.65</v>
      </c>
    </row>
    <row r="27" spans="2:10" x14ac:dyDescent="0.35">
      <c r="B27" t="s">
        <v>30</v>
      </c>
      <c r="C27" s="17">
        <f>+AVERAGEIF(vinos[Bodega],B27,vinos[Clasificación])</f>
        <v>4.4617021276595734</v>
      </c>
      <c r="D27">
        <f>+COUNTIF(vinos[Bodega],B27)</f>
        <v>47</v>
      </c>
      <c r="E27" s="17">
        <f>+(Bodegas[[#This Row],[Cantidad de vinos]]/Bodegas[[#Totals],[Cantidad de vinos]])*100</f>
        <v>2.3701462430660616</v>
      </c>
      <c r="F27" s="25">
        <f>+SUMIF(vinos[Bodega],B27,vinos[Numero de reseñas])</f>
        <v>13033</v>
      </c>
      <c r="G27" s="17">
        <f>+(Bodegas[[#This Row],[Cantidad de reseñas]]/Bodegas[[#Totals],[Cantidad de reseñas]])*100</f>
        <v>1.1446754542516266</v>
      </c>
      <c r="H27">
        <f>+_xlfn.MAXIFS(vinos[Acidez],vinos[Bodega],Bodegas[[#This Row],[Bodegas]])</f>
        <v>3</v>
      </c>
      <c r="I27" s="30">
        <f>+_xlfn.MAXIFS(vinos[Precio],vinos[Bodega],Bodegas[[#This Row],[Bodegas]])</f>
        <v>2750</v>
      </c>
      <c r="J27" s="32">
        <f>+_xlfn.MINIFS(vinos[Precio],vinos[Bodega],Bodegas[[#This Row],[Bodegas]])</f>
        <v>32.25</v>
      </c>
    </row>
    <row r="28" spans="2:10" x14ac:dyDescent="0.35">
      <c r="B28" t="s">
        <v>103</v>
      </c>
      <c r="C28" s="17">
        <f>+AVERAGEIF(vinos[Bodega],B28,vinos[Clasificación])</f>
        <v>4.5999999999999996</v>
      </c>
      <c r="D28">
        <f>+COUNTIF(vinos[Bodega],B28)</f>
        <v>2</v>
      </c>
      <c r="E28" s="17">
        <f>+(Bodegas[[#This Row],[Cantidad de vinos]]/Bodegas[[#Totals],[Cantidad de vinos]])*100</f>
        <v>0.10085728693898136</v>
      </c>
      <c r="F28" s="25">
        <f>+SUMIF(vinos[Bodega],B28,vinos[Numero de reseñas])</f>
        <v>213</v>
      </c>
      <c r="G28" s="17">
        <f>+(Bodegas[[#This Row],[Cantidad de reseñas]]/Bodegas[[#Totals],[Cantidad de reseñas]])*100</f>
        <v>1.8707578589395878E-2</v>
      </c>
      <c r="H28">
        <f>+_xlfn.MAXIFS(vinos[Acidez],vinos[Bodega],Bodegas[[#This Row],[Bodegas]])</f>
        <v>1</v>
      </c>
      <c r="I28" s="30">
        <f>+_xlfn.MAXIFS(vinos[Precio],vinos[Bodega],Bodegas[[#This Row],[Bodegas]])</f>
        <v>114.5</v>
      </c>
      <c r="J28" s="32">
        <f>+_xlfn.MINIFS(vinos[Precio],vinos[Bodega],Bodegas[[#This Row],[Bodegas]])</f>
        <v>114.28</v>
      </c>
    </row>
    <row r="29" spans="2:10" x14ac:dyDescent="0.35">
      <c r="B29" t="s">
        <v>444</v>
      </c>
      <c r="C29" s="17">
        <f>+AVERAGEIF(vinos[Bodega],B29,vinos[Clasificación])</f>
        <v>4.5</v>
      </c>
      <c r="D29">
        <f>+COUNTIF(vinos[Bodega],B29)</f>
        <v>1</v>
      </c>
      <c r="E29" s="17">
        <f>+(Bodegas[[#This Row],[Cantidad de vinos]]/Bodegas[[#Totals],[Cantidad de vinos]])*100</f>
        <v>5.0428643469490678E-2</v>
      </c>
      <c r="F29" s="25">
        <f>+SUMIF(vinos[Bodega],B29,vinos[Numero de reseñas])</f>
        <v>31</v>
      </c>
      <c r="G29" s="17">
        <f>+(Bodegas[[#This Row],[Cantidad de reseñas]]/Bodegas[[#Totals],[Cantidad de reseñas]])*100</f>
        <v>2.7226992313205264E-3</v>
      </c>
      <c r="H29">
        <f>+_xlfn.MAXIFS(vinos[Acidez],vinos[Bodega],Bodegas[[#This Row],[Bodegas]])</f>
        <v>0</v>
      </c>
      <c r="I29" s="30">
        <f>+_xlfn.MAXIFS(vinos[Precio],vinos[Bodega],Bodegas[[#This Row],[Bodegas]])</f>
        <v>38.75</v>
      </c>
      <c r="J29" s="32">
        <f>+_xlfn.MINIFS(vinos[Precio],vinos[Bodega],Bodegas[[#This Row],[Bodegas]])</f>
        <v>38.75</v>
      </c>
    </row>
    <row r="30" spans="2:10" x14ac:dyDescent="0.35">
      <c r="B30" t="s">
        <v>454</v>
      </c>
      <c r="C30" s="17">
        <f>+AVERAGEIF(vinos[Bodega],B30,vinos[Clasificación])</f>
        <v>4.45</v>
      </c>
      <c r="D30">
        <f>+COUNTIF(vinos[Bodega],B30)</f>
        <v>2</v>
      </c>
      <c r="E30" s="17">
        <f>+(Bodegas[[#This Row],[Cantidad de vinos]]/Bodegas[[#Totals],[Cantidad de vinos]])*100</f>
        <v>0.10085728693898136</v>
      </c>
      <c r="F30" s="25">
        <f>+SUMIF(vinos[Bodega],B30,vinos[Numero de reseñas])</f>
        <v>56</v>
      </c>
      <c r="G30" s="17">
        <f>+(Bodegas[[#This Row],[Cantidad de reseñas]]/Bodegas[[#Totals],[Cantidad de reseñas]])*100</f>
        <v>4.9184244178693383E-3</v>
      </c>
      <c r="H30">
        <f>+_xlfn.MAXIFS(vinos[Acidez],vinos[Bodega],Bodegas[[#This Row],[Bodegas]])</f>
        <v>3</v>
      </c>
      <c r="I30" s="30">
        <f>+_xlfn.MAXIFS(vinos[Precio],vinos[Bodega],Bodegas[[#This Row],[Bodegas]])</f>
        <v>54.9</v>
      </c>
      <c r="J30" s="32">
        <f>+_xlfn.MINIFS(vinos[Precio],vinos[Bodega],Bodegas[[#This Row],[Bodegas]])</f>
        <v>54.9</v>
      </c>
    </row>
    <row r="31" spans="2:10" x14ac:dyDescent="0.35">
      <c r="B31" t="s">
        <v>1114</v>
      </c>
      <c r="C31" s="17">
        <f>+AVERAGEIF(vinos[Bodega],B31,vinos[Clasificación])</f>
        <v>4.3</v>
      </c>
      <c r="D31">
        <f>+COUNTIF(vinos[Bodega],B31)</f>
        <v>1</v>
      </c>
      <c r="E31" s="17">
        <f>+(Bodegas[[#This Row],[Cantidad de vinos]]/Bodegas[[#Totals],[Cantidad de vinos]])*100</f>
        <v>5.0428643469490678E-2</v>
      </c>
      <c r="F31" s="25">
        <f>+SUMIF(vinos[Bodega],B31,vinos[Numero de reseñas])</f>
        <v>52</v>
      </c>
      <c r="G31" s="17">
        <f>+(Bodegas[[#This Row],[Cantidad de reseñas]]/Bodegas[[#Totals],[Cantidad de reseñas]])*100</f>
        <v>4.5671083880215284E-3</v>
      </c>
      <c r="H31">
        <f>+_xlfn.MAXIFS(vinos[Acidez],vinos[Bodega],Bodegas[[#This Row],[Bodegas]])</f>
        <v>3</v>
      </c>
      <c r="I31" s="30">
        <f>+_xlfn.MAXIFS(vinos[Precio],vinos[Bodega],Bodegas[[#This Row],[Bodegas]])</f>
        <v>38</v>
      </c>
      <c r="J31" s="32">
        <f>+_xlfn.MINIFS(vinos[Precio],vinos[Bodega],Bodegas[[#This Row],[Bodegas]])</f>
        <v>38</v>
      </c>
    </row>
    <row r="32" spans="2:10" x14ac:dyDescent="0.35">
      <c r="B32" t="s">
        <v>205</v>
      </c>
      <c r="C32" s="17">
        <f>+AVERAGEIF(vinos[Bodega],B32,vinos[Clasificación])</f>
        <v>4.4444444444444446</v>
      </c>
      <c r="D32">
        <f>+COUNTIF(vinos[Bodega],B32)</f>
        <v>9</v>
      </c>
      <c r="E32" s="17">
        <f>+(Bodegas[[#This Row],[Cantidad de vinos]]/Bodegas[[#Totals],[Cantidad de vinos]])*100</f>
        <v>0.45385779122541603</v>
      </c>
      <c r="F32" s="25">
        <f>+SUMIF(vinos[Bodega],B32,vinos[Numero de reseñas])</f>
        <v>2074</v>
      </c>
      <c r="G32" s="17">
        <f>+(Bodegas[[#This Row],[Cantidad de reseñas]]/Bodegas[[#Totals],[Cantidad de reseñas]])*100</f>
        <v>0.18215736147608944</v>
      </c>
      <c r="H32">
        <f>+_xlfn.MAXIFS(vinos[Acidez],vinos[Bodega],Bodegas[[#This Row],[Bodegas]])</f>
        <v>3</v>
      </c>
      <c r="I32" s="30">
        <f>+_xlfn.MAXIFS(vinos[Precio],vinos[Bodega],Bodegas[[#This Row],[Bodegas]])</f>
        <v>374.35</v>
      </c>
      <c r="J32" s="32">
        <f>+_xlfn.MINIFS(vinos[Precio],vinos[Bodega],Bodegas[[#This Row],[Bodegas]])</f>
        <v>38.299999999999997</v>
      </c>
    </row>
    <row r="33" spans="2:10" x14ac:dyDescent="0.35">
      <c r="B33" t="s">
        <v>524</v>
      </c>
      <c r="C33" s="17">
        <f>+AVERAGEIF(vinos[Bodega],B33,vinos[Clasificación])</f>
        <v>4.333333333333333</v>
      </c>
      <c r="D33">
        <f>+COUNTIF(vinos[Bodega],B33)</f>
        <v>3</v>
      </c>
      <c r="E33" s="17">
        <f>+(Bodegas[[#This Row],[Cantidad de vinos]]/Bodegas[[#Totals],[Cantidad de vinos]])*100</f>
        <v>0.15128593040847202</v>
      </c>
      <c r="F33" s="25">
        <f>+SUMIF(vinos[Bodega],B33,vinos[Numero de reseñas])</f>
        <v>657</v>
      </c>
      <c r="G33" s="17">
        <f>+(Bodegas[[#This Row],[Cantidad de reseñas]]/Bodegas[[#Totals],[Cantidad de reseñas]])*100</f>
        <v>5.7703657902502772E-2</v>
      </c>
      <c r="H33">
        <f>+_xlfn.MAXIFS(vinos[Acidez],vinos[Bodega],Bodegas[[#This Row],[Bodegas]])</f>
        <v>3</v>
      </c>
      <c r="I33" s="30">
        <f>+_xlfn.MAXIFS(vinos[Precio],vinos[Bodega],Bodegas[[#This Row],[Bodegas]])</f>
        <v>49</v>
      </c>
      <c r="J33" s="32">
        <f>+_xlfn.MINIFS(vinos[Precio],vinos[Bodega],Bodegas[[#This Row],[Bodegas]])</f>
        <v>26.63</v>
      </c>
    </row>
    <row r="34" spans="2:10" x14ac:dyDescent="0.35">
      <c r="B34" t="s">
        <v>1167</v>
      </c>
      <c r="C34" s="17">
        <f>+AVERAGEIF(vinos[Bodega],B34,vinos[Clasificación])</f>
        <v>4.3</v>
      </c>
      <c r="D34">
        <f>+COUNTIF(vinos[Bodega],B34)</f>
        <v>1</v>
      </c>
      <c r="E34" s="17">
        <f>+(Bodegas[[#This Row],[Cantidad de vinos]]/Bodegas[[#Totals],[Cantidad de vinos]])*100</f>
        <v>5.0428643469490678E-2</v>
      </c>
      <c r="F34" s="25">
        <f>+SUMIF(vinos[Bodega],B34,vinos[Numero de reseñas])</f>
        <v>38</v>
      </c>
      <c r="G34" s="17">
        <f>+(Bodegas[[#This Row],[Cantidad de reseñas]]/Bodegas[[#Totals],[Cantidad de reseñas]])*100</f>
        <v>3.337502283554194E-3</v>
      </c>
      <c r="H34">
        <f>+_xlfn.MAXIFS(vinos[Acidez],vinos[Bodega],Bodegas[[#This Row],[Bodegas]])</f>
        <v>3</v>
      </c>
      <c r="I34" s="30">
        <f>+_xlfn.MAXIFS(vinos[Precio],vinos[Bodega],Bodegas[[#This Row],[Bodegas]])</f>
        <v>11.65</v>
      </c>
      <c r="J34" s="32">
        <f>+_xlfn.MINIFS(vinos[Precio],vinos[Bodega],Bodegas[[#This Row],[Bodegas]])</f>
        <v>11.65</v>
      </c>
    </row>
    <row r="35" spans="2:10" x14ac:dyDescent="0.35">
      <c r="B35" t="s">
        <v>982</v>
      </c>
      <c r="C35" s="17">
        <f>+AVERAGEIF(vinos[Bodega],B35,vinos[Clasificación])</f>
        <v>4.3</v>
      </c>
      <c r="D35">
        <f>+COUNTIF(vinos[Bodega],B35)</f>
        <v>3</v>
      </c>
      <c r="E35" s="17">
        <f>+(Bodegas[[#This Row],[Cantidad de vinos]]/Bodegas[[#Totals],[Cantidad de vinos]])*100</f>
        <v>0.15128593040847202</v>
      </c>
      <c r="F35" s="25">
        <f>+SUMIF(vinos[Bodega],B35,vinos[Numero de reseñas])</f>
        <v>334</v>
      </c>
      <c r="G35" s="17">
        <f>+(Bodegas[[#This Row],[Cantidad de reseñas]]/Bodegas[[#Totals],[Cantidad de reseñas]])*100</f>
        <v>2.9334888492292127E-2</v>
      </c>
      <c r="H35">
        <f>+_xlfn.MAXIFS(vinos[Acidez],vinos[Bodega],Bodegas[[#This Row],[Bodegas]])</f>
        <v>3</v>
      </c>
      <c r="I35" s="30">
        <f>+_xlfn.MAXIFS(vinos[Precio],vinos[Bodega],Bodegas[[#This Row],[Bodegas]])</f>
        <v>112.76</v>
      </c>
      <c r="J35" s="32">
        <f>+_xlfn.MINIFS(vinos[Precio],vinos[Bodega],Bodegas[[#This Row],[Bodegas]])</f>
        <v>52.95</v>
      </c>
    </row>
    <row r="36" spans="2:10" x14ac:dyDescent="0.35">
      <c r="B36" t="s">
        <v>4</v>
      </c>
      <c r="C36" s="17">
        <f>+AVERAGEIF(vinos[Bodega],B36,vinos[Clasificación])</f>
        <v>4.4604651162790692</v>
      </c>
      <c r="D36">
        <f>+COUNTIF(vinos[Bodega],B36)</f>
        <v>43</v>
      </c>
      <c r="E36" s="17">
        <f>+(Bodegas[[#This Row],[Cantidad de vinos]]/Bodegas[[#Totals],[Cantidad de vinos]])*100</f>
        <v>2.1684316691880987</v>
      </c>
      <c r="F36" s="25">
        <f>+SUMIF(vinos[Bodega],B36,vinos[Numero de reseñas])</f>
        <v>5637</v>
      </c>
      <c r="G36" s="17">
        <f>+(Bodegas[[#This Row],[Cantidad de reseñas]]/Bodegas[[#Totals],[Cantidad de reseñas]])*100</f>
        <v>0.49509211506302614</v>
      </c>
      <c r="H36">
        <f>+_xlfn.MAXIFS(vinos[Acidez],vinos[Bodega],Bodegas[[#This Row],[Bodegas]])</f>
        <v>3</v>
      </c>
      <c r="I36" s="30">
        <f>+_xlfn.MAXIFS(vinos[Precio],vinos[Bodega],Bodegas[[#This Row],[Bodegas]])</f>
        <v>519.54999999999995</v>
      </c>
      <c r="J36" s="32">
        <f>+_xlfn.MINIFS(vinos[Precio],vinos[Bodega],Bodegas[[#This Row],[Bodegas]])</f>
        <v>40</v>
      </c>
    </row>
    <row r="37" spans="2:10" x14ac:dyDescent="0.35">
      <c r="B37" t="s">
        <v>154</v>
      </c>
      <c r="C37" s="17">
        <f>+AVERAGEIF(vinos[Bodega],B37,vinos[Clasificación])</f>
        <v>4.3937499999999989</v>
      </c>
      <c r="D37">
        <f>+COUNTIF(vinos[Bodega],B37)</f>
        <v>16</v>
      </c>
      <c r="E37" s="17">
        <f>+(Bodegas[[#This Row],[Cantidad de vinos]]/Bodegas[[#Totals],[Cantidad de vinos]])*100</f>
        <v>0.80685829551185084</v>
      </c>
      <c r="F37" s="25">
        <f>+SUMIF(vinos[Bodega],B37,vinos[Numero de reseñas])</f>
        <v>15544</v>
      </c>
      <c r="G37" s="17">
        <f>+(Bodegas[[#This Row],[Cantidad de reseñas]]/Bodegas[[#Totals],[Cantidad de reseñas]])*100</f>
        <v>1.3652140919885893</v>
      </c>
      <c r="H37">
        <f>+_xlfn.MAXIFS(vinos[Acidez],vinos[Bodega],Bodegas[[#This Row],[Bodegas]])</f>
        <v>3</v>
      </c>
      <c r="I37" s="30">
        <f>+_xlfn.MAXIFS(vinos[Precio],vinos[Bodega],Bodegas[[#This Row],[Bodegas]])</f>
        <v>157.4</v>
      </c>
      <c r="J37" s="32">
        <f>+_xlfn.MINIFS(vinos[Precio],vinos[Bodega],Bodegas[[#This Row],[Bodegas]])</f>
        <v>15.45</v>
      </c>
    </row>
    <row r="38" spans="2:10" x14ac:dyDescent="0.35">
      <c r="B38" t="s">
        <v>875</v>
      </c>
      <c r="C38" s="17">
        <f>+AVERAGEIF(vinos[Bodega],B38,vinos[Clasificación])</f>
        <v>4.25</v>
      </c>
      <c r="D38">
        <f>+COUNTIF(vinos[Bodega],B38)</f>
        <v>2</v>
      </c>
      <c r="E38" s="17">
        <f>+(Bodegas[[#This Row],[Cantidad de vinos]]/Bodegas[[#Totals],[Cantidad de vinos]])*100</f>
        <v>0.10085728693898136</v>
      </c>
      <c r="F38" s="25">
        <f>+SUMIF(vinos[Bodega],B38,vinos[Numero de reseñas])</f>
        <v>1678</v>
      </c>
      <c r="G38" s="17">
        <f>+(Bodegas[[#This Row],[Cantidad de reseñas]]/Bodegas[[#Totals],[Cantidad de reseñas]])*100</f>
        <v>0.14737707452115625</v>
      </c>
      <c r="H38">
        <f>+_xlfn.MAXIFS(vinos[Acidez],vinos[Bodega],Bodegas[[#This Row],[Bodegas]])</f>
        <v>3</v>
      </c>
      <c r="I38" s="30">
        <f>+_xlfn.MAXIFS(vinos[Precio],vinos[Bodega],Bodegas[[#This Row],[Bodegas]])</f>
        <v>28.75</v>
      </c>
      <c r="J38" s="32">
        <f>+_xlfn.MINIFS(vinos[Precio],vinos[Bodega],Bodegas[[#This Row],[Bodegas]])</f>
        <v>26.9</v>
      </c>
    </row>
    <row r="39" spans="2:10" x14ac:dyDescent="0.35">
      <c r="B39" t="s">
        <v>580</v>
      </c>
      <c r="C39" s="17">
        <f>+AVERAGEIF(vinos[Bodega],B39,vinos[Clasificación])</f>
        <v>4.3499999999999996</v>
      </c>
      <c r="D39">
        <f>+COUNTIF(vinos[Bodega],B39)</f>
        <v>2</v>
      </c>
      <c r="E39" s="17">
        <f>+(Bodegas[[#This Row],[Cantidad de vinos]]/Bodegas[[#Totals],[Cantidad de vinos]])*100</f>
        <v>0.10085728693898136</v>
      </c>
      <c r="F39" s="25">
        <f>+SUMIF(vinos[Bodega],B39,vinos[Numero de reseñas])</f>
        <v>219</v>
      </c>
      <c r="G39" s="17">
        <f>+(Bodegas[[#This Row],[Cantidad de reseñas]]/Bodegas[[#Totals],[Cantidad de reseñas]])*100</f>
        <v>1.9234552634167592E-2</v>
      </c>
      <c r="H39">
        <f>+_xlfn.MAXIFS(vinos[Acidez],vinos[Bodega],Bodegas[[#This Row],[Bodegas]])</f>
        <v>3</v>
      </c>
      <c r="I39" s="30">
        <f>+_xlfn.MAXIFS(vinos[Precio],vinos[Bodega],Bodegas[[#This Row],[Bodegas]])</f>
        <v>50.76</v>
      </c>
      <c r="J39" s="32">
        <f>+_xlfn.MINIFS(vinos[Precio],vinos[Bodega],Bodegas[[#This Row],[Bodegas]])</f>
        <v>38</v>
      </c>
    </row>
    <row r="40" spans="2:10" x14ac:dyDescent="0.35">
      <c r="B40" t="s">
        <v>484</v>
      </c>
      <c r="C40" s="17">
        <f>+AVERAGEIF(vinos[Bodega],B40,vinos[Clasificación])</f>
        <v>4.32</v>
      </c>
      <c r="D40">
        <f>+COUNTIF(vinos[Bodega],B40)</f>
        <v>5</v>
      </c>
      <c r="E40" s="17">
        <f>+(Bodegas[[#This Row],[Cantidad de vinos]]/Bodegas[[#Totals],[Cantidad de vinos]])*100</f>
        <v>0.25214321734745332</v>
      </c>
      <c r="F40" s="25">
        <f>+SUMIF(vinos[Bodega],B40,vinos[Numero de reseñas])</f>
        <v>6963</v>
      </c>
      <c r="G40" s="17">
        <f>+(Bodegas[[#This Row],[Cantidad de reseñas]]/Bodegas[[#Totals],[Cantidad de reseñas]])*100</f>
        <v>0.611553378957575</v>
      </c>
      <c r="H40">
        <f>+_xlfn.MAXIFS(vinos[Acidez],vinos[Bodega],Bodegas[[#This Row],[Bodegas]])</f>
        <v>3</v>
      </c>
      <c r="I40" s="30">
        <f>+_xlfn.MAXIFS(vinos[Precio],vinos[Bodega],Bodegas[[#This Row],[Bodegas]])</f>
        <v>27.39</v>
      </c>
      <c r="J40" s="32">
        <f>+_xlfn.MINIFS(vinos[Precio],vinos[Bodega],Bodegas[[#This Row],[Bodegas]])</f>
        <v>11.66</v>
      </c>
    </row>
    <row r="41" spans="2:10" x14ac:dyDescent="0.35">
      <c r="B41" t="s">
        <v>1127</v>
      </c>
      <c r="C41" s="17">
        <f>+AVERAGEIF(vinos[Bodega],B41,vinos[Clasificación])</f>
        <v>4.3</v>
      </c>
      <c r="D41">
        <f>+COUNTIF(vinos[Bodega],B41)</f>
        <v>2</v>
      </c>
      <c r="E41" s="17">
        <f>+(Bodegas[[#This Row],[Cantidad de vinos]]/Bodegas[[#Totals],[Cantidad de vinos]])*100</f>
        <v>0.10085728693898136</v>
      </c>
      <c r="F41" s="25">
        <f>+SUMIF(vinos[Bodega],B41,vinos[Numero de reseñas])</f>
        <v>85</v>
      </c>
      <c r="G41" s="17">
        <f>+(Bodegas[[#This Row],[Cantidad de reseñas]]/Bodegas[[#Totals],[Cantidad de reseñas]])*100</f>
        <v>7.4654656342659602E-3</v>
      </c>
      <c r="H41">
        <f>+_xlfn.MAXIFS(vinos[Acidez],vinos[Bodega],Bodegas[[#This Row],[Bodegas]])</f>
        <v>3</v>
      </c>
      <c r="I41" s="30">
        <f>+_xlfn.MAXIFS(vinos[Precio],vinos[Bodega],Bodegas[[#This Row],[Bodegas]])</f>
        <v>18.899999999999999</v>
      </c>
      <c r="J41" s="32">
        <f>+_xlfn.MINIFS(vinos[Precio],vinos[Bodega],Bodegas[[#This Row],[Bodegas]])</f>
        <v>18.899999999999999</v>
      </c>
    </row>
    <row r="42" spans="2:10" x14ac:dyDescent="0.35">
      <c r="B42" t="s">
        <v>1126</v>
      </c>
      <c r="C42" s="17">
        <f>+AVERAGEIF(vinos[Bodega],B42,vinos[Clasificación])</f>
        <v>4.3</v>
      </c>
      <c r="D42">
        <f>+COUNTIF(vinos[Bodega],B42)</f>
        <v>1</v>
      </c>
      <c r="E42" s="17">
        <f>+(Bodegas[[#This Row],[Cantidad de vinos]]/Bodegas[[#Totals],[Cantidad de vinos]])*100</f>
        <v>5.0428643469490678E-2</v>
      </c>
      <c r="F42" s="25">
        <f>+SUMIF(vinos[Bodega],B42,vinos[Numero de reseñas])</f>
        <v>48</v>
      </c>
      <c r="G42" s="17">
        <f>+(Bodegas[[#This Row],[Cantidad de reseñas]]/Bodegas[[#Totals],[Cantidad de reseñas]])*100</f>
        <v>4.2157923581737184E-3</v>
      </c>
      <c r="H42">
        <f>+_xlfn.MAXIFS(vinos[Acidez],vinos[Bodega],Bodegas[[#This Row],[Bodegas]])</f>
        <v>0</v>
      </c>
      <c r="I42" s="30">
        <f>+_xlfn.MAXIFS(vinos[Precio],vinos[Bodega],Bodegas[[#This Row],[Bodegas]])</f>
        <v>17.7</v>
      </c>
      <c r="J42" s="32">
        <f>+_xlfn.MINIFS(vinos[Precio],vinos[Bodega],Bodegas[[#This Row],[Bodegas]])</f>
        <v>17.7</v>
      </c>
    </row>
    <row r="43" spans="2:10" x14ac:dyDescent="0.35">
      <c r="B43" t="s">
        <v>1147</v>
      </c>
      <c r="C43" s="17">
        <f>+AVERAGEIF(vinos[Bodega],B43,vinos[Clasificación])</f>
        <v>4.3</v>
      </c>
      <c r="D43">
        <f>+COUNTIF(vinos[Bodega],B43)</f>
        <v>1</v>
      </c>
      <c r="E43" s="17">
        <f>+(Bodegas[[#This Row],[Cantidad de vinos]]/Bodegas[[#Totals],[Cantidad de vinos]])*100</f>
        <v>5.0428643469490678E-2</v>
      </c>
      <c r="F43" s="25">
        <f>+SUMIF(vinos[Bodega],B43,vinos[Numero de reseñas])</f>
        <v>43</v>
      </c>
      <c r="G43" s="17">
        <f>+(Bodegas[[#This Row],[Cantidad de reseñas]]/Bodegas[[#Totals],[Cantidad de reseñas]])*100</f>
        <v>3.7766473208639562E-3</v>
      </c>
      <c r="H43">
        <f>+_xlfn.MAXIFS(vinos[Acidez],vinos[Bodega],Bodegas[[#This Row],[Bodegas]])</f>
        <v>3</v>
      </c>
      <c r="I43" s="30">
        <f>+_xlfn.MAXIFS(vinos[Precio],vinos[Bodega],Bodegas[[#This Row],[Bodegas]])</f>
        <v>21.89</v>
      </c>
      <c r="J43" s="32">
        <f>+_xlfn.MINIFS(vinos[Precio],vinos[Bodega],Bodegas[[#This Row],[Bodegas]])</f>
        <v>21.89</v>
      </c>
    </row>
    <row r="44" spans="2:10" x14ac:dyDescent="0.35">
      <c r="B44" t="s">
        <v>503</v>
      </c>
      <c r="C44" s="17">
        <f>+AVERAGEIF(vinos[Bodega],B44,vinos[Clasificación])</f>
        <v>4.4000000000000004</v>
      </c>
      <c r="D44">
        <f>+COUNTIF(vinos[Bodega],B44)</f>
        <v>3</v>
      </c>
      <c r="E44" s="17">
        <f>+(Bodegas[[#This Row],[Cantidad de vinos]]/Bodegas[[#Totals],[Cantidad de vinos]])*100</f>
        <v>0.15128593040847202</v>
      </c>
      <c r="F44" s="25">
        <f>+SUMIF(vinos[Bodega],B44,vinos[Numero de reseñas])</f>
        <v>1521</v>
      </c>
      <c r="G44" s="17">
        <f>+(Bodegas[[#This Row],[Cantidad de reseñas]]/Bodegas[[#Totals],[Cantidad de reseñas]])*100</f>
        <v>0.13358792034962971</v>
      </c>
      <c r="H44">
        <f>+_xlfn.MAXIFS(vinos[Acidez],vinos[Bodega],Bodegas[[#This Row],[Bodegas]])</f>
        <v>3</v>
      </c>
      <c r="I44" s="30">
        <f>+_xlfn.MAXIFS(vinos[Precio],vinos[Bodega],Bodegas[[#This Row],[Bodegas]])</f>
        <v>45.3</v>
      </c>
      <c r="J44" s="32">
        <f>+_xlfn.MINIFS(vinos[Precio],vinos[Bodega],Bodegas[[#This Row],[Bodegas]])</f>
        <v>41</v>
      </c>
    </row>
    <row r="45" spans="2:10" x14ac:dyDescent="0.35">
      <c r="B45" t="s">
        <v>881</v>
      </c>
      <c r="C45" s="17">
        <f>+AVERAGEIF(vinos[Bodega],B45,vinos[Clasificación])</f>
        <v>4.3</v>
      </c>
      <c r="D45">
        <f>+COUNTIF(vinos[Bodega],B45)</f>
        <v>2</v>
      </c>
      <c r="E45" s="17">
        <f>+(Bodegas[[#This Row],[Cantidad de vinos]]/Bodegas[[#Totals],[Cantidad de vinos]])*100</f>
        <v>0.10085728693898136</v>
      </c>
      <c r="F45" s="25">
        <f>+SUMIF(vinos[Bodega],B45,vinos[Numero de reseñas])</f>
        <v>417</v>
      </c>
      <c r="G45" s="17">
        <f>+(Bodegas[[#This Row],[Cantidad de reseñas]]/Bodegas[[#Totals],[Cantidad de reseñas]])*100</f>
        <v>3.6624696111634179E-2</v>
      </c>
      <c r="H45">
        <f>+_xlfn.MAXIFS(vinos[Acidez],vinos[Bodega],Bodegas[[#This Row],[Bodegas]])</f>
        <v>0</v>
      </c>
      <c r="I45" s="30">
        <f>+_xlfn.MAXIFS(vinos[Precio],vinos[Bodega],Bodegas[[#This Row],[Bodegas]])</f>
        <v>24.77</v>
      </c>
      <c r="J45" s="32">
        <f>+_xlfn.MINIFS(vinos[Precio],vinos[Bodega],Bodegas[[#This Row],[Bodegas]])</f>
        <v>23.4</v>
      </c>
    </row>
    <row r="46" spans="2:10" x14ac:dyDescent="0.35">
      <c r="B46" t="s">
        <v>677</v>
      </c>
      <c r="C46" s="17">
        <f>+AVERAGEIF(vinos[Bodega],B46,vinos[Clasificación])</f>
        <v>4.3499999999999996</v>
      </c>
      <c r="D46">
        <f>+COUNTIF(vinos[Bodega],B46)</f>
        <v>2</v>
      </c>
      <c r="E46" s="17">
        <f>+(Bodegas[[#This Row],[Cantidad de vinos]]/Bodegas[[#Totals],[Cantidad de vinos]])*100</f>
        <v>0.10085728693898136</v>
      </c>
      <c r="F46" s="25">
        <f>+SUMIF(vinos[Bodega],B46,vinos[Numero de reseñas])</f>
        <v>136</v>
      </c>
      <c r="G46" s="17">
        <f>+(Bodegas[[#This Row],[Cantidad de reseñas]]/Bodegas[[#Totals],[Cantidad de reseñas]])*100</f>
        <v>1.1944745014825536E-2</v>
      </c>
      <c r="H46">
        <f>+_xlfn.MAXIFS(vinos[Acidez],vinos[Bodega],Bodegas[[#This Row],[Bodegas]])</f>
        <v>3</v>
      </c>
      <c r="I46" s="30">
        <f>+_xlfn.MAXIFS(vinos[Precio],vinos[Bodega],Bodegas[[#This Row],[Bodegas]])</f>
        <v>27.45</v>
      </c>
      <c r="J46" s="32">
        <f>+_xlfn.MINIFS(vinos[Precio],vinos[Bodega],Bodegas[[#This Row],[Bodegas]])</f>
        <v>21.5</v>
      </c>
    </row>
    <row r="47" spans="2:10" x14ac:dyDescent="0.35">
      <c r="B47" t="s">
        <v>741</v>
      </c>
      <c r="C47" s="17">
        <f>+AVERAGEIF(vinos[Bodega],B47,vinos[Clasificación])</f>
        <v>4.4000000000000004</v>
      </c>
      <c r="D47">
        <f>+COUNTIF(vinos[Bodega],B47)</f>
        <v>1</v>
      </c>
      <c r="E47" s="17">
        <f>+(Bodegas[[#This Row],[Cantidad de vinos]]/Bodegas[[#Totals],[Cantidad de vinos]])*100</f>
        <v>5.0428643469490678E-2</v>
      </c>
      <c r="F47" s="25">
        <f>+SUMIF(vinos[Bodega],B47,vinos[Numero de reseñas])</f>
        <v>41</v>
      </c>
      <c r="G47" s="17">
        <f>+(Bodegas[[#This Row],[Cantidad de reseñas]]/Bodegas[[#Totals],[Cantidad de reseñas]])*100</f>
        <v>3.6009893059400513E-3</v>
      </c>
      <c r="H47">
        <f>+_xlfn.MAXIFS(vinos[Acidez],vinos[Bodega],Bodegas[[#This Row],[Bodegas]])</f>
        <v>3</v>
      </c>
      <c r="I47" s="30">
        <f>+_xlfn.MAXIFS(vinos[Precio],vinos[Bodega],Bodegas[[#This Row],[Bodegas]])</f>
        <v>18</v>
      </c>
      <c r="J47" s="32">
        <f>+_xlfn.MINIFS(vinos[Precio],vinos[Bodega],Bodegas[[#This Row],[Bodegas]])</f>
        <v>18</v>
      </c>
    </row>
    <row r="48" spans="2:10" x14ac:dyDescent="0.35">
      <c r="B48" t="s">
        <v>705</v>
      </c>
      <c r="C48" s="17">
        <f>+AVERAGEIF(vinos[Bodega],B48,vinos[Clasificación])</f>
        <v>4.3666666666666663</v>
      </c>
      <c r="D48">
        <f>+COUNTIF(vinos[Bodega],B48)</f>
        <v>3</v>
      </c>
      <c r="E48" s="17">
        <f>+(Bodegas[[#This Row],[Cantidad de vinos]]/Bodegas[[#Totals],[Cantidad de vinos]])*100</f>
        <v>0.15128593040847202</v>
      </c>
      <c r="F48" s="25">
        <f>+SUMIF(vinos[Bodega],B48,vinos[Numero de reseñas])</f>
        <v>144</v>
      </c>
      <c r="G48" s="17">
        <f>+(Bodegas[[#This Row],[Cantidad de reseñas]]/Bodegas[[#Totals],[Cantidad de reseñas]])*100</f>
        <v>1.2647377074521158E-2</v>
      </c>
      <c r="H48">
        <f>+_xlfn.MAXIFS(vinos[Acidez],vinos[Bodega],Bodegas[[#This Row],[Bodegas]])</f>
        <v>3</v>
      </c>
      <c r="I48" s="30">
        <f>+_xlfn.MAXIFS(vinos[Precio],vinos[Bodega],Bodegas[[#This Row],[Bodegas]])</f>
        <v>104.5</v>
      </c>
      <c r="J48" s="32">
        <f>+_xlfn.MINIFS(vinos[Precio],vinos[Bodega],Bodegas[[#This Row],[Bodegas]])</f>
        <v>32</v>
      </c>
    </row>
    <row r="49" spans="2:10" x14ac:dyDescent="0.35">
      <c r="B49" t="s">
        <v>1074</v>
      </c>
      <c r="C49" s="17">
        <f>+AVERAGEIF(vinos[Bodega],B49,vinos[Clasificación])</f>
        <v>4.3</v>
      </c>
      <c r="D49">
        <f>+COUNTIF(vinos[Bodega],B49)</f>
        <v>1</v>
      </c>
      <c r="E49" s="17">
        <f>+(Bodegas[[#This Row],[Cantidad de vinos]]/Bodegas[[#Totals],[Cantidad de vinos]])*100</f>
        <v>5.0428643469490678E-2</v>
      </c>
      <c r="F49" s="25">
        <f>+SUMIF(vinos[Bodega],B49,vinos[Numero de reseñas])</f>
        <v>67</v>
      </c>
      <c r="G49" s="17">
        <f>+(Bodegas[[#This Row],[Cantidad de reseñas]]/Bodegas[[#Totals],[Cantidad de reseñas]])*100</f>
        <v>5.8845434999508159E-3</v>
      </c>
      <c r="H49">
        <f>+_xlfn.MAXIFS(vinos[Acidez],vinos[Bodega],Bodegas[[#This Row],[Bodegas]])</f>
        <v>3</v>
      </c>
      <c r="I49" s="30">
        <f>+_xlfn.MAXIFS(vinos[Precio],vinos[Bodega],Bodegas[[#This Row],[Bodegas]])</f>
        <v>37</v>
      </c>
      <c r="J49" s="32">
        <f>+_xlfn.MINIFS(vinos[Precio],vinos[Bodega],Bodegas[[#This Row],[Bodegas]])</f>
        <v>37</v>
      </c>
    </row>
    <row r="50" spans="2:10" x14ac:dyDescent="0.35">
      <c r="B50" t="s">
        <v>1320</v>
      </c>
      <c r="C50" s="17">
        <f>+AVERAGEIF(vinos[Bodega],B50,vinos[Clasificación])</f>
        <v>4.2</v>
      </c>
      <c r="D50">
        <f>+COUNTIF(vinos[Bodega],B50)</f>
        <v>1</v>
      </c>
      <c r="E50" s="17">
        <f>+(Bodegas[[#This Row],[Cantidad de vinos]]/Bodegas[[#Totals],[Cantidad de vinos]])*100</f>
        <v>5.0428643469490678E-2</v>
      </c>
      <c r="F50" s="25">
        <f>+SUMIF(vinos[Bodega],B50,vinos[Numero de reseñas])</f>
        <v>842</v>
      </c>
      <c r="G50" s="17">
        <f>+(Bodegas[[#This Row],[Cantidad de reseñas]]/Bodegas[[#Totals],[Cantidad de reseñas]])*100</f>
        <v>7.3952024282963991E-2</v>
      </c>
      <c r="H50">
        <f>+_xlfn.MAXIFS(vinos[Acidez],vinos[Bodega],Bodegas[[#This Row],[Bodegas]])</f>
        <v>0</v>
      </c>
      <c r="I50" s="30">
        <f>+_xlfn.MAXIFS(vinos[Precio],vinos[Bodega],Bodegas[[#This Row],[Bodegas]])</f>
        <v>5.5</v>
      </c>
      <c r="J50" s="32">
        <f>+_xlfn.MINIFS(vinos[Precio],vinos[Bodega],Bodegas[[#This Row],[Bodegas]])</f>
        <v>5.5</v>
      </c>
    </row>
    <row r="51" spans="2:10" x14ac:dyDescent="0.35">
      <c r="B51" t="s">
        <v>823</v>
      </c>
      <c r="C51" s="17">
        <f>+AVERAGEIF(vinos[Bodega],B51,vinos[Clasificación])</f>
        <v>4.3</v>
      </c>
      <c r="D51">
        <f>+COUNTIF(vinos[Bodega],B51)</f>
        <v>3</v>
      </c>
      <c r="E51" s="17">
        <f>+(Bodegas[[#This Row],[Cantidad de vinos]]/Bodegas[[#Totals],[Cantidad de vinos]])*100</f>
        <v>0.15128593040847202</v>
      </c>
      <c r="F51" s="25">
        <f>+SUMIF(vinos[Bodega],B51,vinos[Numero de reseñas])</f>
        <v>758</v>
      </c>
      <c r="G51" s="17">
        <f>+(Bodegas[[#This Row],[Cantidad de reseñas]]/Bodegas[[#Totals],[Cantidad de reseñas]])*100</f>
        <v>6.6574387656159972E-2</v>
      </c>
      <c r="H51">
        <f>+_xlfn.MAXIFS(vinos[Acidez],vinos[Bodega],Bodegas[[#This Row],[Bodegas]])</f>
        <v>3</v>
      </c>
      <c r="I51" s="30">
        <f>+_xlfn.MAXIFS(vinos[Precio],vinos[Bodega],Bodegas[[#This Row],[Bodegas]])</f>
        <v>59.9</v>
      </c>
      <c r="J51" s="32">
        <f>+_xlfn.MINIFS(vinos[Precio],vinos[Bodega],Bodegas[[#This Row],[Bodegas]])</f>
        <v>13.99</v>
      </c>
    </row>
    <row r="52" spans="2:10" x14ac:dyDescent="0.35">
      <c r="B52" t="s">
        <v>95</v>
      </c>
      <c r="C52" s="17">
        <f>+AVERAGEIF(vinos[Bodega],B52,vinos[Clasificación])</f>
        <v>4.7</v>
      </c>
      <c r="D52">
        <f>+COUNTIF(vinos[Bodega],B52)</f>
        <v>1</v>
      </c>
      <c r="E52" s="17">
        <f>+(Bodegas[[#This Row],[Cantidad de vinos]]/Bodegas[[#Totals],[Cantidad de vinos]])*100</f>
        <v>5.0428643469490678E-2</v>
      </c>
      <c r="F52" s="25">
        <f>+SUMIF(vinos[Bodega],B52,vinos[Numero de reseñas])</f>
        <v>58</v>
      </c>
      <c r="G52" s="17">
        <f>+(Bodegas[[#This Row],[Cantidad de reseñas]]/Bodegas[[#Totals],[Cantidad de reseñas]])*100</f>
        <v>5.0940824327932437E-3</v>
      </c>
      <c r="H52">
        <f>+_xlfn.MAXIFS(vinos[Acidez],vinos[Bodega],Bodegas[[#This Row],[Bodegas]])</f>
        <v>3</v>
      </c>
      <c r="I52" s="30">
        <f>+_xlfn.MAXIFS(vinos[Precio],vinos[Bodega],Bodegas[[#This Row],[Bodegas]])</f>
        <v>380</v>
      </c>
      <c r="J52" s="32">
        <f>+_xlfn.MINIFS(vinos[Precio],vinos[Bodega],Bodegas[[#This Row],[Bodegas]])</f>
        <v>380</v>
      </c>
    </row>
    <row r="53" spans="2:10" x14ac:dyDescent="0.35">
      <c r="B53" t="s">
        <v>776</v>
      </c>
      <c r="C53" s="17">
        <f>+AVERAGEIF(vinos[Bodega],B53,vinos[Clasificación])</f>
        <v>4.4000000000000004</v>
      </c>
      <c r="D53">
        <f>+COUNTIF(vinos[Bodega],B53)</f>
        <v>1</v>
      </c>
      <c r="E53" s="17">
        <f>+(Bodegas[[#This Row],[Cantidad de vinos]]/Bodegas[[#Totals],[Cantidad de vinos]])*100</f>
        <v>5.0428643469490678E-2</v>
      </c>
      <c r="F53" s="25">
        <f>+SUMIF(vinos[Bodega],B53,vinos[Numero de reseñas])</f>
        <v>34</v>
      </c>
      <c r="G53" s="17">
        <f>+(Bodegas[[#This Row],[Cantidad de reseñas]]/Bodegas[[#Totals],[Cantidad de reseñas]])*100</f>
        <v>2.9861862537063841E-3</v>
      </c>
      <c r="H53">
        <f>+_xlfn.MAXIFS(vinos[Acidez],vinos[Bodega],Bodegas[[#This Row],[Bodegas]])</f>
        <v>0</v>
      </c>
      <c r="I53" s="30">
        <f>+_xlfn.MAXIFS(vinos[Precio],vinos[Bodega],Bodegas[[#This Row],[Bodegas]])</f>
        <v>24.5</v>
      </c>
      <c r="J53" s="32">
        <f>+_xlfn.MINIFS(vinos[Precio],vinos[Bodega],Bodegas[[#This Row],[Bodegas]])</f>
        <v>24.5</v>
      </c>
    </row>
    <row r="54" spans="2:10" x14ac:dyDescent="0.35">
      <c r="B54" t="s">
        <v>280</v>
      </c>
      <c r="C54" s="17">
        <f>+AVERAGEIF(vinos[Bodega],B54,vinos[Clasificación])</f>
        <v>4.45</v>
      </c>
      <c r="D54">
        <f>+COUNTIF(vinos[Bodega],B54)</f>
        <v>4</v>
      </c>
      <c r="E54" s="17">
        <f>+(Bodegas[[#This Row],[Cantidad de vinos]]/Bodegas[[#Totals],[Cantidad de vinos]])*100</f>
        <v>0.20171457387796271</v>
      </c>
      <c r="F54" s="25">
        <f>+SUMIF(vinos[Bodega],B54,vinos[Numero de reseñas])</f>
        <v>3567</v>
      </c>
      <c r="G54" s="17">
        <f>+(Bodegas[[#This Row],[Cantidad de reseñas]]/Bodegas[[#Totals],[Cantidad de reseñas]])*100</f>
        <v>0.31328606961678446</v>
      </c>
      <c r="H54">
        <f>+_xlfn.MAXIFS(vinos[Acidez],vinos[Bodega],Bodegas[[#This Row],[Bodegas]])</f>
        <v>3</v>
      </c>
      <c r="I54" s="30">
        <f>+_xlfn.MAXIFS(vinos[Precio],vinos[Bodega],Bodegas[[#This Row],[Bodegas]])</f>
        <v>38.9</v>
      </c>
      <c r="J54" s="32">
        <f>+_xlfn.MINIFS(vinos[Precio],vinos[Bodega],Bodegas[[#This Row],[Bodegas]])</f>
        <v>32.700000000000003</v>
      </c>
    </row>
    <row r="55" spans="2:10" x14ac:dyDescent="0.35">
      <c r="B55" t="s">
        <v>260</v>
      </c>
      <c r="C55" s="17">
        <f>+AVERAGEIF(vinos[Bodega],B55,vinos[Clasificación])</f>
        <v>4.42</v>
      </c>
      <c r="D55">
        <f>+COUNTIF(vinos[Bodega],B55)</f>
        <v>10</v>
      </c>
      <c r="E55" s="17">
        <f>+(Bodegas[[#This Row],[Cantidad de vinos]]/Bodegas[[#Totals],[Cantidad de vinos]])*100</f>
        <v>0.50428643469490664</v>
      </c>
      <c r="F55" s="25">
        <f>+SUMIF(vinos[Bodega],B55,vinos[Numero de reseñas])</f>
        <v>12807</v>
      </c>
      <c r="G55" s="17">
        <f>+(Bodegas[[#This Row],[Cantidad de reseñas]]/Bodegas[[#Totals],[Cantidad de reseñas]])*100</f>
        <v>1.1248260985652254</v>
      </c>
      <c r="H55">
        <f>+_xlfn.MAXIFS(vinos[Acidez],vinos[Bodega],Bodegas[[#This Row],[Bodegas]])</f>
        <v>3</v>
      </c>
      <c r="I55" s="30">
        <f>+_xlfn.MAXIFS(vinos[Precio],vinos[Bodega],Bodegas[[#This Row],[Bodegas]])</f>
        <v>216</v>
      </c>
      <c r="J55" s="32">
        <f>+_xlfn.MINIFS(vinos[Precio],vinos[Bodega],Bodegas[[#This Row],[Bodegas]])</f>
        <v>36.799999999999997</v>
      </c>
    </row>
    <row r="56" spans="2:10" x14ac:dyDescent="0.35">
      <c r="B56" t="s">
        <v>802</v>
      </c>
      <c r="C56" s="17">
        <f>+AVERAGEIF(vinos[Bodega],B56,vinos[Clasificación])</f>
        <v>4.4000000000000004</v>
      </c>
      <c r="D56">
        <f>+COUNTIF(vinos[Bodega],B56)</f>
        <v>1</v>
      </c>
      <c r="E56" s="17">
        <f>+(Bodegas[[#This Row],[Cantidad de vinos]]/Bodegas[[#Totals],[Cantidad de vinos]])*100</f>
        <v>5.0428643469490678E-2</v>
      </c>
      <c r="F56" s="25">
        <f>+SUMIF(vinos[Bodega],B56,vinos[Numero de reseñas])</f>
        <v>29</v>
      </c>
      <c r="G56" s="17">
        <f>+(Bodegas[[#This Row],[Cantidad de reseñas]]/Bodegas[[#Totals],[Cantidad de reseñas]])*100</f>
        <v>2.5470412163966219E-3</v>
      </c>
      <c r="H56">
        <f>+_xlfn.MAXIFS(vinos[Acidez],vinos[Bodega],Bodegas[[#This Row],[Bodegas]])</f>
        <v>3</v>
      </c>
      <c r="I56" s="30">
        <f>+_xlfn.MAXIFS(vinos[Precio],vinos[Bodega],Bodegas[[#This Row],[Bodegas]])</f>
        <v>29.25</v>
      </c>
      <c r="J56" s="32">
        <f>+_xlfn.MINIFS(vinos[Precio],vinos[Bodega],Bodegas[[#This Row],[Bodegas]])</f>
        <v>29.25</v>
      </c>
    </row>
    <row r="57" spans="2:10" x14ac:dyDescent="0.35">
      <c r="B57" t="s">
        <v>401</v>
      </c>
      <c r="C57" s="17">
        <f>+AVERAGEIF(vinos[Bodega],B57,vinos[Clasificación])</f>
        <v>4.4000000000000004</v>
      </c>
      <c r="D57">
        <f>+COUNTIF(vinos[Bodega],B57)</f>
        <v>2</v>
      </c>
      <c r="E57" s="17">
        <f>+(Bodegas[[#This Row],[Cantidad de vinos]]/Bodegas[[#Totals],[Cantidad de vinos]])*100</f>
        <v>0.10085728693898136</v>
      </c>
      <c r="F57" s="25">
        <f>+SUMIF(vinos[Bodega],B57,vinos[Numero de reseñas])</f>
        <v>194</v>
      </c>
      <c r="G57" s="17">
        <f>+(Bodegas[[#This Row],[Cantidad de reseñas]]/Bodegas[[#Totals],[Cantidad de reseñas]])*100</f>
        <v>1.7038827447618778E-2</v>
      </c>
      <c r="H57">
        <f>+_xlfn.MAXIFS(vinos[Acidez],vinos[Bodega],Bodegas[[#This Row],[Bodegas]])</f>
        <v>3</v>
      </c>
      <c r="I57" s="30">
        <f>+_xlfn.MAXIFS(vinos[Precio],vinos[Bodega],Bodegas[[#This Row],[Bodegas]])</f>
        <v>61</v>
      </c>
      <c r="J57" s="32">
        <f>+_xlfn.MINIFS(vinos[Precio],vinos[Bodega],Bodegas[[#This Row],[Bodegas]])</f>
        <v>46.16</v>
      </c>
    </row>
    <row r="58" spans="2:10" x14ac:dyDescent="0.35">
      <c r="B58" t="s">
        <v>891</v>
      </c>
      <c r="C58" s="17">
        <f>+AVERAGEIF(vinos[Bodega],B58,vinos[Clasificación])</f>
        <v>4.3</v>
      </c>
      <c r="D58">
        <f>+COUNTIF(vinos[Bodega],B58)</f>
        <v>1</v>
      </c>
      <c r="E58" s="17">
        <f>+(Bodegas[[#This Row],[Cantidad de vinos]]/Bodegas[[#Totals],[Cantidad de vinos]])*100</f>
        <v>5.0428643469490678E-2</v>
      </c>
      <c r="F58" s="25">
        <f>+SUMIF(vinos[Bodega],B58,vinos[Numero de reseñas])</f>
        <v>322</v>
      </c>
      <c r="G58" s="17">
        <f>+(Bodegas[[#This Row],[Cantidad de reseñas]]/Bodegas[[#Totals],[Cantidad de reseñas]])*100</f>
        <v>2.8280940402748693E-2</v>
      </c>
      <c r="H58">
        <f>+_xlfn.MAXIFS(vinos[Acidez],vinos[Bodega],Bodegas[[#This Row],[Bodegas]])</f>
        <v>3</v>
      </c>
      <c r="I58" s="30">
        <f>+_xlfn.MAXIFS(vinos[Precio],vinos[Bodega],Bodegas[[#This Row],[Bodegas]])</f>
        <v>26.5</v>
      </c>
      <c r="J58" s="32">
        <f>+_xlfn.MINIFS(vinos[Precio],vinos[Bodega],Bodegas[[#This Row],[Bodegas]])</f>
        <v>26.5</v>
      </c>
    </row>
    <row r="59" spans="2:10" x14ac:dyDescent="0.35">
      <c r="B59" t="s">
        <v>1365</v>
      </c>
      <c r="C59" s="17">
        <f>+AVERAGEIF(vinos[Bodega],B59,vinos[Clasificación])</f>
        <v>4.2</v>
      </c>
      <c r="D59">
        <f>+COUNTIF(vinos[Bodega],B59)</f>
        <v>1</v>
      </c>
      <c r="E59" s="17">
        <f>+(Bodegas[[#This Row],[Cantidad de vinos]]/Bodegas[[#Totals],[Cantidad de vinos]])*100</f>
        <v>5.0428643469490678E-2</v>
      </c>
      <c r="F59" s="25">
        <f>+SUMIF(vinos[Bodega],B59,vinos[Numero de reseñas])</f>
        <v>404</v>
      </c>
      <c r="G59" s="17">
        <f>+(Bodegas[[#This Row],[Cantidad de reseñas]]/Bodegas[[#Totals],[Cantidad de reseñas]])*100</f>
        <v>3.54829190146288E-2</v>
      </c>
      <c r="H59">
        <f>+_xlfn.MAXIFS(vinos[Acidez],vinos[Bodega],Bodegas[[#This Row],[Bodegas]])</f>
        <v>0</v>
      </c>
      <c r="I59" s="30">
        <f>+_xlfn.MAXIFS(vinos[Precio],vinos[Bodega],Bodegas[[#This Row],[Bodegas]])</f>
        <v>19.899999999999999</v>
      </c>
      <c r="J59" s="32">
        <f>+_xlfn.MINIFS(vinos[Precio],vinos[Bodega],Bodegas[[#This Row],[Bodegas]])</f>
        <v>19.899999999999999</v>
      </c>
    </row>
    <row r="60" spans="2:10" x14ac:dyDescent="0.35">
      <c r="B60" t="s">
        <v>1102</v>
      </c>
      <c r="C60" s="17">
        <f>+AVERAGEIF(vinos[Bodega],B60,vinos[Clasificación])</f>
        <v>4.3</v>
      </c>
      <c r="D60">
        <f>+COUNTIF(vinos[Bodega],B60)</f>
        <v>1</v>
      </c>
      <c r="E60" s="17">
        <f>+(Bodegas[[#This Row],[Cantidad de vinos]]/Bodegas[[#Totals],[Cantidad de vinos]])*100</f>
        <v>5.0428643469490678E-2</v>
      </c>
      <c r="F60" s="25">
        <f>+SUMIF(vinos[Bodega],B60,vinos[Numero de reseñas])</f>
        <v>56</v>
      </c>
      <c r="G60" s="17">
        <f>+(Bodegas[[#This Row],[Cantidad de reseñas]]/Bodegas[[#Totals],[Cantidad de reseñas]])*100</f>
        <v>4.9184244178693383E-3</v>
      </c>
      <c r="H60">
        <f>+_xlfn.MAXIFS(vinos[Acidez],vinos[Bodega],Bodegas[[#This Row],[Bodegas]])</f>
        <v>0</v>
      </c>
      <c r="I60" s="30">
        <f>+_xlfn.MAXIFS(vinos[Precio],vinos[Bodega],Bodegas[[#This Row],[Bodegas]])</f>
        <v>11.95</v>
      </c>
      <c r="J60" s="32">
        <f>+_xlfn.MINIFS(vinos[Precio],vinos[Bodega],Bodegas[[#This Row],[Bodegas]])</f>
        <v>11.95</v>
      </c>
    </row>
    <row r="61" spans="2:10" x14ac:dyDescent="0.35">
      <c r="B61" t="s">
        <v>939</v>
      </c>
      <c r="C61" s="17">
        <f>+AVERAGEIF(vinos[Bodega],B61,vinos[Clasificación])</f>
        <v>4.3</v>
      </c>
      <c r="D61">
        <f>+COUNTIF(vinos[Bodega],B61)</f>
        <v>2</v>
      </c>
      <c r="E61" s="17">
        <f>+(Bodegas[[#This Row],[Cantidad de vinos]]/Bodegas[[#Totals],[Cantidad de vinos]])*100</f>
        <v>0.10085728693898136</v>
      </c>
      <c r="F61" s="25">
        <f>+SUMIF(vinos[Bodega],B61,vinos[Numero de reseñas])</f>
        <v>220</v>
      </c>
      <c r="G61" s="17">
        <f>+(Bodegas[[#This Row],[Cantidad de reseñas]]/Bodegas[[#Totals],[Cantidad de reseñas]])*100</f>
        <v>1.9322381641629544E-2</v>
      </c>
      <c r="H61">
        <f>+_xlfn.MAXIFS(vinos[Acidez],vinos[Bodega],Bodegas[[#This Row],[Bodegas]])</f>
        <v>3</v>
      </c>
      <c r="I61" s="30">
        <f>+_xlfn.MAXIFS(vinos[Precio],vinos[Bodega],Bodegas[[#This Row],[Bodegas]])</f>
        <v>48.5</v>
      </c>
      <c r="J61" s="32">
        <f>+_xlfn.MINIFS(vinos[Precio],vinos[Bodega],Bodegas[[#This Row],[Bodegas]])</f>
        <v>27.25</v>
      </c>
    </row>
    <row r="62" spans="2:10" x14ac:dyDescent="0.35">
      <c r="B62" t="s">
        <v>64</v>
      </c>
      <c r="C62" s="17">
        <f>+AVERAGEIF(vinos[Bodega],B62,vinos[Clasificación])</f>
        <v>4.4476190476190469</v>
      </c>
      <c r="D62">
        <f>+COUNTIF(vinos[Bodega],B62)</f>
        <v>21</v>
      </c>
      <c r="E62" s="17">
        <f>+(Bodegas[[#This Row],[Cantidad de vinos]]/Bodegas[[#Totals],[Cantidad de vinos]])*100</f>
        <v>1.059001512859304</v>
      </c>
      <c r="F62" s="25">
        <f>+SUMIF(vinos[Bodega],B62,vinos[Numero de reseñas])</f>
        <v>3678</v>
      </c>
      <c r="G62" s="17">
        <f>+(Bodegas[[#This Row],[Cantidad de reseñas]]/Bodegas[[#Totals],[Cantidad de reseñas]])*100</f>
        <v>0.32303508944506121</v>
      </c>
      <c r="H62">
        <f>+_xlfn.MAXIFS(vinos[Acidez],vinos[Bodega],Bodegas[[#This Row],[Bodegas]])</f>
        <v>3</v>
      </c>
      <c r="I62" s="30">
        <f>+_xlfn.MAXIFS(vinos[Precio],vinos[Bodega],Bodegas[[#This Row],[Bodegas]])</f>
        <v>1150</v>
      </c>
      <c r="J62" s="32">
        <f>+_xlfn.MINIFS(vinos[Precio],vinos[Bodega],Bodegas[[#This Row],[Bodegas]])</f>
        <v>50.34</v>
      </c>
    </row>
    <row r="63" spans="2:10" x14ac:dyDescent="0.35">
      <c r="B63" t="s">
        <v>518</v>
      </c>
      <c r="C63" s="17">
        <f>+AVERAGEIF(vinos[Bodega],B63,vinos[Clasificación])</f>
        <v>4.3499999999999996</v>
      </c>
      <c r="D63">
        <f>+COUNTIF(vinos[Bodega],B63)</f>
        <v>2</v>
      </c>
      <c r="E63" s="17">
        <f>+(Bodegas[[#This Row],[Cantidad de vinos]]/Bodegas[[#Totals],[Cantidad de vinos]])*100</f>
        <v>0.10085728693898136</v>
      </c>
      <c r="F63" s="25">
        <f>+SUMIF(vinos[Bodega],B63,vinos[Numero de reseñas])</f>
        <v>616</v>
      </c>
      <c r="G63" s="17">
        <f>+(Bodegas[[#This Row],[Cantidad de reseñas]]/Bodegas[[#Totals],[Cantidad de reseñas]])*100</f>
        <v>5.4102668596562722E-2</v>
      </c>
      <c r="H63">
        <f>+_xlfn.MAXIFS(vinos[Acidez],vinos[Bodega],Bodegas[[#This Row],[Bodegas]])</f>
        <v>3</v>
      </c>
      <c r="I63" s="30">
        <f>+_xlfn.MAXIFS(vinos[Precio],vinos[Bodega],Bodegas[[#This Row],[Bodegas]])</f>
        <v>35.200000000000003</v>
      </c>
      <c r="J63" s="32">
        <f>+_xlfn.MINIFS(vinos[Precio],vinos[Bodega],Bodegas[[#This Row],[Bodegas]])</f>
        <v>24</v>
      </c>
    </row>
    <row r="64" spans="2:10" x14ac:dyDescent="0.35">
      <c r="B64" t="s">
        <v>657</v>
      </c>
      <c r="C64" s="17">
        <f>+AVERAGEIF(vinos[Bodega],B64,vinos[Clasificación])</f>
        <v>4.3499999999999996</v>
      </c>
      <c r="D64">
        <f>+COUNTIF(vinos[Bodega],B64)</f>
        <v>2</v>
      </c>
      <c r="E64" s="17">
        <f>+(Bodegas[[#This Row],[Cantidad de vinos]]/Bodegas[[#Totals],[Cantidad de vinos]])*100</f>
        <v>0.10085728693898136</v>
      </c>
      <c r="F64" s="25">
        <f>+SUMIF(vinos[Bodega],B64,vinos[Numero de reseñas])</f>
        <v>178</v>
      </c>
      <c r="G64" s="17">
        <f>+(Bodegas[[#This Row],[Cantidad de reseñas]]/Bodegas[[#Totals],[Cantidad de reseñas]])*100</f>
        <v>1.5633563328227539E-2</v>
      </c>
      <c r="H64">
        <f>+_xlfn.MAXIFS(vinos[Acidez],vinos[Bodega],Bodegas[[#This Row],[Bodegas]])</f>
        <v>3</v>
      </c>
      <c r="I64" s="30">
        <f>+_xlfn.MAXIFS(vinos[Precio],vinos[Bodega],Bodegas[[#This Row],[Bodegas]])</f>
        <v>44</v>
      </c>
      <c r="J64" s="32">
        <f>+_xlfn.MINIFS(vinos[Precio],vinos[Bodega],Bodegas[[#This Row],[Bodegas]])</f>
        <v>33.5</v>
      </c>
    </row>
    <row r="65" spans="2:10" x14ac:dyDescent="0.35">
      <c r="B65" t="s">
        <v>1226</v>
      </c>
      <c r="C65" s="17">
        <f>+AVERAGEIF(vinos[Bodega],B65,vinos[Clasificación])</f>
        <v>4.3</v>
      </c>
      <c r="D65">
        <f>+COUNTIF(vinos[Bodega],B65)</f>
        <v>2</v>
      </c>
      <c r="E65" s="17">
        <f>+(Bodegas[[#This Row],[Cantidad de vinos]]/Bodegas[[#Totals],[Cantidad de vinos]])*100</f>
        <v>0.10085728693898136</v>
      </c>
      <c r="F65" s="25">
        <f>+SUMIF(vinos[Bodega],B65,vinos[Numero de reseñas])</f>
        <v>59</v>
      </c>
      <c r="G65" s="17">
        <f>+(Bodegas[[#This Row],[Cantidad de reseñas]]/Bodegas[[#Totals],[Cantidad de reseñas]])*100</f>
        <v>5.181911440255196E-3</v>
      </c>
      <c r="H65">
        <f>+_xlfn.MAXIFS(vinos[Acidez],vinos[Bodega],Bodegas[[#This Row],[Bodegas]])</f>
        <v>3</v>
      </c>
      <c r="I65" s="30">
        <f>+_xlfn.MAXIFS(vinos[Precio],vinos[Bodega],Bodegas[[#This Row],[Bodegas]])</f>
        <v>44.9</v>
      </c>
      <c r="J65" s="32">
        <f>+_xlfn.MINIFS(vinos[Precio],vinos[Bodega],Bodegas[[#This Row],[Bodegas]])</f>
        <v>43.9</v>
      </c>
    </row>
    <row r="66" spans="2:10" x14ac:dyDescent="0.35">
      <c r="B66" t="s">
        <v>72</v>
      </c>
      <c r="C66" s="17">
        <f>+AVERAGEIF(vinos[Bodega],B66,vinos[Clasificación])</f>
        <v>4.4571428571428582</v>
      </c>
      <c r="D66">
        <f>+COUNTIF(vinos[Bodega],B66)</f>
        <v>14</v>
      </c>
      <c r="E66" s="17">
        <f>+(Bodegas[[#This Row],[Cantidad de vinos]]/Bodegas[[#Totals],[Cantidad de vinos]])*100</f>
        <v>0.7060010085728694</v>
      </c>
      <c r="F66" s="25">
        <f>+SUMIF(vinos[Bodega],B66,vinos[Numero de reseñas])</f>
        <v>11282</v>
      </c>
      <c r="G66" s="17">
        <f>+(Bodegas[[#This Row],[Cantidad de reseñas]]/Bodegas[[#Totals],[Cantidad de reseñas]])*100</f>
        <v>0.99088686218574784</v>
      </c>
      <c r="H66">
        <f>+_xlfn.MAXIFS(vinos[Acidez],vinos[Bodega],Bodegas[[#This Row],[Bodegas]])</f>
        <v>3</v>
      </c>
      <c r="I66" s="30">
        <f>+_xlfn.MAXIFS(vinos[Precio],vinos[Bodega],Bodegas[[#This Row],[Bodegas]])</f>
        <v>2814.16</v>
      </c>
      <c r="J66" s="32">
        <f>+_xlfn.MINIFS(vinos[Precio],vinos[Bodega],Bodegas[[#This Row],[Bodegas]])</f>
        <v>36.9</v>
      </c>
    </row>
    <row r="67" spans="2:10" x14ac:dyDescent="0.35">
      <c r="B67" t="s">
        <v>1010</v>
      </c>
      <c r="C67" s="17">
        <f>+AVERAGEIF(vinos[Bodega],B67,vinos[Clasificación])</f>
        <v>4.3</v>
      </c>
      <c r="D67">
        <f>+COUNTIF(vinos[Bodega],B67)</f>
        <v>2</v>
      </c>
      <c r="E67" s="17">
        <f>+(Bodegas[[#This Row],[Cantidad de vinos]]/Bodegas[[#Totals],[Cantidad de vinos]])*100</f>
        <v>0.10085728693898136</v>
      </c>
      <c r="F67" s="25">
        <f>+SUMIF(vinos[Bodega],B67,vinos[Numero de reseñas])</f>
        <v>162</v>
      </c>
      <c r="G67" s="17">
        <f>+(Bodegas[[#This Row],[Cantidad de reseñas]]/Bodegas[[#Totals],[Cantidad de reseñas]])*100</f>
        <v>1.4228299208836302E-2</v>
      </c>
      <c r="H67">
        <f>+_xlfn.MAXIFS(vinos[Acidez],vinos[Bodega],Bodegas[[#This Row],[Bodegas]])</f>
        <v>3</v>
      </c>
      <c r="I67" s="30">
        <f>+_xlfn.MAXIFS(vinos[Precio],vinos[Bodega],Bodegas[[#This Row],[Bodegas]])</f>
        <v>32.18</v>
      </c>
      <c r="J67" s="32">
        <f>+_xlfn.MINIFS(vinos[Precio],vinos[Bodega],Bodegas[[#This Row],[Bodegas]])</f>
        <v>28.4</v>
      </c>
    </row>
    <row r="68" spans="2:10" x14ac:dyDescent="0.35">
      <c r="B68" t="s">
        <v>548</v>
      </c>
      <c r="C68" s="17">
        <f>+AVERAGEIF(vinos[Bodega],B68,vinos[Clasificación])</f>
        <v>4.4000000000000004</v>
      </c>
      <c r="D68">
        <f>+COUNTIF(vinos[Bodega],B68)</f>
        <v>1</v>
      </c>
      <c r="E68" s="17">
        <f>+(Bodegas[[#This Row],[Cantidad de vinos]]/Bodegas[[#Totals],[Cantidad de vinos]])*100</f>
        <v>5.0428643469490678E-2</v>
      </c>
      <c r="F68" s="25">
        <f>+SUMIF(vinos[Bodega],B68,vinos[Numero de reseñas])</f>
        <v>207</v>
      </c>
      <c r="G68" s="17">
        <f>+(Bodegas[[#This Row],[Cantidad de reseñas]]/Bodegas[[#Totals],[Cantidad de reseñas]])*100</f>
        <v>1.8180604544624161E-2</v>
      </c>
      <c r="H68">
        <f>+_xlfn.MAXIFS(vinos[Acidez],vinos[Bodega],Bodegas[[#This Row],[Bodegas]])</f>
        <v>3</v>
      </c>
      <c r="I68" s="30">
        <f>+_xlfn.MAXIFS(vinos[Precio],vinos[Bodega],Bodegas[[#This Row],[Bodegas]])</f>
        <v>37.130000000000003</v>
      </c>
      <c r="J68" s="32">
        <f>+_xlfn.MINIFS(vinos[Precio],vinos[Bodega],Bodegas[[#This Row],[Bodegas]])</f>
        <v>37.130000000000003</v>
      </c>
    </row>
    <row r="69" spans="2:10" x14ac:dyDescent="0.35">
      <c r="B69" t="s">
        <v>364</v>
      </c>
      <c r="C69" s="17">
        <f>+AVERAGEIF(vinos[Bodega],B69,vinos[Clasificación])</f>
        <v>4.3</v>
      </c>
      <c r="D69">
        <f>+COUNTIF(vinos[Bodega],B69)</f>
        <v>1</v>
      </c>
      <c r="E69" s="17">
        <f>+(Bodegas[[#This Row],[Cantidad de vinos]]/Bodegas[[#Totals],[Cantidad de vinos]])*100</f>
        <v>5.0428643469490678E-2</v>
      </c>
      <c r="F69" s="25">
        <f>+SUMIF(vinos[Bodega],B69,vinos[Numero de reseñas])</f>
        <v>53</v>
      </c>
      <c r="G69" s="17">
        <f>+(Bodegas[[#This Row],[Cantidad de reseñas]]/Bodegas[[#Totals],[Cantidad de reseñas]])*100</f>
        <v>4.6549373954834806E-3</v>
      </c>
      <c r="H69">
        <f>+_xlfn.MAXIFS(vinos[Acidez],vinos[Bodega],Bodegas[[#This Row],[Bodegas]])</f>
        <v>3</v>
      </c>
      <c r="I69" s="30">
        <f>+_xlfn.MAXIFS(vinos[Precio],vinos[Bodega],Bodegas[[#This Row],[Bodegas]])</f>
        <v>39.9</v>
      </c>
      <c r="J69" s="32">
        <f>+_xlfn.MINIFS(vinos[Precio],vinos[Bodega],Bodegas[[#This Row],[Bodegas]])</f>
        <v>39.9</v>
      </c>
    </row>
    <row r="70" spans="2:10" x14ac:dyDescent="0.35">
      <c r="B70" t="s">
        <v>977</v>
      </c>
      <c r="C70" s="17">
        <f>+AVERAGEIF(vinos[Bodega],B70,vinos[Clasificación])</f>
        <v>4.3</v>
      </c>
      <c r="D70">
        <f>+COUNTIF(vinos[Bodega],B70)</f>
        <v>1</v>
      </c>
      <c r="E70" s="17">
        <f>+(Bodegas[[#This Row],[Cantidad de vinos]]/Bodegas[[#Totals],[Cantidad de vinos]])*100</f>
        <v>5.0428643469490678E-2</v>
      </c>
      <c r="F70" s="25">
        <f>+SUMIF(vinos[Bodega],B70,vinos[Numero de reseñas])</f>
        <v>133</v>
      </c>
      <c r="G70" s="17">
        <f>+(Bodegas[[#This Row],[Cantidad de reseñas]]/Bodegas[[#Totals],[Cantidad de reseñas]])*100</f>
        <v>1.1681257992439678E-2</v>
      </c>
      <c r="H70">
        <f>+_xlfn.MAXIFS(vinos[Acidez],vinos[Bodega],Bodegas[[#This Row],[Bodegas]])</f>
        <v>3</v>
      </c>
      <c r="I70" s="30">
        <f>+_xlfn.MAXIFS(vinos[Precio],vinos[Bodega],Bodegas[[#This Row],[Bodegas]])</f>
        <v>25.89</v>
      </c>
      <c r="J70" s="32">
        <f>+_xlfn.MINIFS(vinos[Precio],vinos[Bodega],Bodegas[[#This Row],[Bodegas]])</f>
        <v>25.89</v>
      </c>
    </row>
    <row r="71" spans="2:10" x14ac:dyDescent="0.35">
      <c r="B71" t="s">
        <v>1237</v>
      </c>
      <c r="C71" s="17">
        <f>+AVERAGEIF(vinos[Bodega],B71,vinos[Clasificación])</f>
        <v>4.3</v>
      </c>
      <c r="D71">
        <f>+COUNTIF(vinos[Bodega],B71)</f>
        <v>2</v>
      </c>
      <c r="E71" s="17">
        <f>+(Bodegas[[#This Row],[Cantidad de vinos]]/Bodegas[[#Totals],[Cantidad de vinos]])*100</f>
        <v>0.10085728693898136</v>
      </c>
      <c r="F71" s="25">
        <f>+SUMIF(vinos[Bodega],B71,vinos[Numero de reseñas])</f>
        <v>58</v>
      </c>
      <c r="G71" s="17">
        <f>+(Bodegas[[#This Row],[Cantidad de reseñas]]/Bodegas[[#Totals],[Cantidad de reseñas]])*100</f>
        <v>5.0940824327932437E-3</v>
      </c>
      <c r="H71">
        <f>+_xlfn.MAXIFS(vinos[Acidez],vinos[Bodega],Bodegas[[#This Row],[Bodegas]])</f>
        <v>0</v>
      </c>
      <c r="I71" s="30">
        <f>+_xlfn.MAXIFS(vinos[Precio],vinos[Bodega],Bodegas[[#This Row],[Bodegas]])</f>
        <v>31.9</v>
      </c>
      <c r="J71" s="32">
        <f>+_xlfn.MINIFS(vinos[Precio],vinos[Bodega],Bodegas[[#This Row],[Bodegas]])</f>
        <v>29.75</v>
      </c>
    </row>
    <row r="72" spans="2:10" x14ac:dyDescent="0.35">
      <c r="B72" t="s">
        <v>902</v>
      </c>
      <c r="C72" s="17">
        <f>+AVERAGEIF(vinos[Bodega],B72,vinos[Clasificación])</f>
        <v>4.3</v>
      </c>
      <c r="D72">
        <f>+COUNTIF(vinos[Bodega],B72)</f>
        <v>2</v>
      </c>
      <c r="E72" s="17">
        <f>+(Bodegas[[#This Row],[Cantidad de vinos]]/Bodegas[[#Totals],[Cantidad de vinos]])*100</f>
        <v>0.10085728693898136</v>
      </c>
      <c r="F72" s="25">
        <f>+SUMIF(vinos[Bodega],B72,vinos[Numero de reseñas])</f>
        <v>499</v>
      </c>
      <c r="G72" s="17">
        <f>+(Bodegas[[#This Row],[Cantidad de reseñas]]/Bodegas[[#Totals],[Cantidad de reseñas]])*100</f>
        <v>4.3826674723514286E-2</v>
      </c>
      <c r="H72">
        <f>+_xlfn.MAXIFS(vinos[Acidez],vinos[Bodega],Bodegas[[#This Row],[Bodegas]])</f>
        <v>3</v>
      </c>
      <c r="I72" s="30">
        <f>+_xlfn.MAXIFS(vinos[Precio],vinos[Bodega],Bodegas[[#This Row],[Bodegas]])</f>
        <v>25.9</v>
      </c>
      <c r="J72" s="32">
        <f>+_xlfn.MINIFS(vinos[Precio],vinos[Bodega],Bodegas[[#This Row],[Bodegas]])</f>
        <v>15.9</v>
      </c>
    </row>
    <row r="73" spans="2:10" x14ac:dyDescent="0.35">
      <c r="B73" t="s">
        <v>221</v>
      </c>
      <c r="C73" s="17">
        <f>+AVERAGEIF(vinos[Bodega],B73,vinos[Clasificación])</f>
        <v>4.4599999999999991</v>
      </c>
      <c r="D73">
        <f>+COUNTIF(vinos[Bodega],B73)</f>
        <v>5</v>
      </c>
      <c r="E73" s="17">
        <f>+(Bodegas[[#This Row],[Cantidad de vinos]]/Bodegas[[#Totals],[Cantidad de vinos]])*100</f>
        <v>0.25214321734745332</v>
      </c>
      <c r="F73" s="25">
        <f>+SUMIF(vinos[Bodega],B73,vinos[Numero de reseñas])</f>
        <v>562</v>
      </c>
      <c r="G73" s="17">
        <f>+(Bodegas[[#This Row],[Cantidad de reseñas]]/Bodegas[[#Totals],[Cantidad de reseñas]])*100</f>
        <v>4.9359902193617286E-2</v>
      </c>
      <c r="H73">
        <f>+_xlfn.MAXIFS(vinos[Acidez],vinos[Bodega],Bodegas[[#This Row],[Bodegas]])</f>
        <v>3</v>
      </c>
      <c r="I73" s="30">
        <f>+_xlfn.MAXIFS(vinos[Precio],vinos[Bodega],Bodegas[[#This Row],[Bodegas]])</f>
        <v>29.95</v>
      </c>
      <c r="J73" s="32">
        <f>+_xlfn.MINIFS(vinos[Precio],vinos[Bodega],Bodegas[[#This Row],[Bodegas]])</f>
        <v>19.899999999999999</v>
      </c>
    </row>
    <row r="74" spans="2:10" x14ac:dyDescent="0.35">
      <c r="B74" t="s">
        <v>101</v>
      </c>
      <c r="C74" s="17">
        <f>+AVERAGEIF(vinos[Bodega],B74,vinos[Clasificación])</f>
        <v>4.3875000000000002</v>
      </c>
      <c r="D74">
        <f>+COUNTIF(vinos[Bodega],B74)</f>
        <v>8</v>
      </c>
      <c r="E74" s="17">
        <f>+(Bodegas[[#This Row],[Cantidad de vinos]]/Bodegas[[#Totals],[Cantidad de vinos]])*100</f>
        <v>0.40342914775592542</v>
      </c>
      <c r="F74" s="25">
        <f>+SUMIF(vinos[Bodega],B74,vinos[Numero de reseñas])</f>
        <v>1669</v>
      </c>
      <c r="G74" s="17">
        <f>+(Bodegas[[#This Row],[Cantidad de reseñas]]/Bodegas[[#Totals],[Cantidad de reseñas]])*100</f>
        <v>0.14658661345399868</v>
      </c>
      <c r="H74">
        <f>+_xlfn.MAXIFS(vinos[Acidez],vinos[Bodega],Bodegas[[#This Row],[Bodegas]])</f>
        <v>3</v>
      </c>
      <c r="I74" s="30">
        <f>+_xlfn.MAXIFS(vinos[Precio],vinos[Bodega],Bodegas[[#This Row],[Bodegas]])</f>
        <v>77.900000000000006</v>
      </c>
      <c r="J74" s="32">
        <f>+_xlfn.MINIFS(vinos[Precio],vinos[Bodega],Bodegas[[#This Row],[Bodegas]])</f>
        <v>19.38</v>
      </c>
    </row>
    <row r="75" spans="2:10" x14ac:dyDescent="0.35">
      <c r="B75" t="s">
        <v>263</v>
      </c>
      <c r="C75" s="17">
        <f>+AVERAGEIF(vinos[Bodega],B75,vinos[Clasificación])</f>
        <v>4.4499999999999993</v>
      </c>
      <c r="D75">
        <f>+COUNTIF(vinos[Bodega],B75)</f>
        <v>2</v>
      </c>
      <c r="E75" s="17">
        <f>+(Bodegas[[#This Row],[Cantidad de vinos]]/Bodegas[[#Totals],[Cantidad de vinos]])*100</f>
        <v>0.10085728693898136</v>
      </c>
      <c r="F75" s="25">
        <f>+SUMIF(vinos[Bodega],B75,vinos[Numero de reseñas])</f>
        <v>426</v>
      </c>
      <c r="G75" s="17">
        <f>+(Bodegas[[#This Row],[Cantidad de reseñas]]/Bodegas[[#Totals],[Cantidad de reseñas]])*100</f>
        <v>3.7415157178791757E-2</v>
      </c>
      <c r="H75">
        <f>+_xlfn.MAXIFS(vinos[Acidez],vinos[Bodega],Bodegas[[#This Row],[Bodegas]])</f>
        <v>3</v>
      </c>
      <c r="I75" s="30">
        <f>+_xlfn.MAXIFS(vinos[Precio],vinos[Bodega],Bodegas[[#This Row],[Bodegas]])</f>
        <v>99.95</v>
      </c>
      <c r="J75" s="32">
        <f>+_xlfn.MINIFS(vinos[Precio],vinos[Bodega],Bodegas[[#This Row],[Bodegas]])</f>
        <v>21.02</v>
      </c>
    </row>
    <row r="76" spans="2:10" x14ac:dyDescent="0.35">
      <c r="B76" t="s">
        <v>1080</v>
      </c>
      <c r="C76" s="17">
        <f>+AVERAGEIF(vinos[Bodega],B76,vinos[Clasificación])</f>
        <v>4.3</v>
      </c>
      <c r="D76">
        <f>+COUNTIF(vinos[Bodega],B76)</f>
        <v>1</v>
      </c>
      <c r="E76" s="17">
        <f>+(Bodegas[[#This Row],[Cantidad de vinos]]/Bodegas[[#Totals],[Cantidad de vinos]])*100</f>
        <v>5.0428643469490678E-2</v>
      </c>
      <c r="F76" s="25">
        <f>+SUMIF(vinos[Bodega],B76,vinos[Numero de reseñas])</f>
        <v>66</v>
      </c>
      <c r="G76" s="17">
        <f>+(Bodegas[[#This Row],[Cantidad de reseñas]]/Bodegas[[#Totals],[Cantidad de reseñas]])*100</f>
        <v>5.7967144924888636E-3</v>
      </c>
      <c r="H76">
        <f>+_xlfn.MAXIFS(vinos[Acidez],vinos[Bodega],Bodegas[[#This Row],[Bodegas]])</f>
        <v>3</v>
      </c>
      <c r="I76" s="30">
        <f>+_xlfn.MAXIFS(vinos[Precio],vinos[Bodega],Bodegas[[#This Row],[Bodegas]])</f>
        <v>59.9</v>
      </c>
      <c r="J76" s="32">
        <f>+_xlfn.MINIFS(vinos[Precio],vinos[Bodega],Bodegas[[#This Row],[Bodegas]])</f>
        <v>59.9</v>
      </c>
    </row>
    <row r="77" spans="2:10" x14ac:dyDescent="0.35">
      <c r="B77" t="s">
        <v>1177</v>
      </c>
      <c r="C77" s="17">
        <f>+AVERAGEIF(vinos[Bodega],B77,vinos[Clasificación])</f>
        <v>4.3</v>
      </c>
      <c r="D77">
        <f>+COUNTIF(vinos[Bodega],B77)</f>
        <v>1</v>
      </c>
      <c r="E77" s="17">
        <f>+(Bodegas[[#This Row],[Cantidad de vinos]]/Bodegas[[#Totals],[Cantidad de vinos]])*100</f>
        <v>5.0428643469490678E-2</v>
      </c>
      <c r="F77" s="25">
        <f>+SUMIF(vinos[Bodega],B77,vinos[Numero de reseñas])</f>
        <v>37</v>
      </c>
      <c r="G77" s="17">
        <f>+(Bodegas[[#This Row],[Cantidad de reseñas]]/Bodegas[[#Totals],[Cantidad de reseñas]])*100</f>
        <v>3.2496732760922417E-3</v>
      </c>
      <c r="H77">
        <f>+_xlfn.MAXIFS(vinos[Acidez],vinos[Bodega],Bodegas[[#This Row],[Bodegas]])</f>
        <v>3</v>
      </c>
      <c r="I77" s="30">
        <f>+_xlfn.MAXIFS(vinos[Precio],vinos[Bodega],Bodegas[[#This Row],[Bodegas]])</f>
        <v>31.9</v>
      </c>
      <c r="J77" s="32">
        <f>+_xlfn.MINIFS(vinos[Precio],vinos[Bodega],Bodegas[[#This Row],[Bodegas]])</f>
        <v>31.9</v>
      </c>
    </row>
    <row r="78" spans="2:10" x14ac:dyDescent="0.35">
      <c r="B78" t="s">
        <v>831</v>
      </c>
      <c r="C78" s="17">
        <f>+AVERAGEIF(vinos[Bodega],B78,vinos[Clasificación])</f>
        <v>4.4000000000000004</v>
      </c>
      <c r="D78">
        <f>+COUNTIF(vinos[Bodega],B78)</f>
        <v>1</v>
      </c>
      <c r="E78" s="17">
        <f>+(Bodegas[[#This Row],[Cantidad de vinos]]/Bodegas[[#Totals],[Cantidad de vinos]])*100</f>
        <v>5.0428643469490678E-2</v>
      </c>
      <c r="F78" s="25">
        <f>+SUMIF(vinos[Bodega],B78,vinos[Numero de reseñas])</f>
        <v>25</v>
      </c>
      <c r="G78" s="17">
        <f>+(Bodegas[[#This Row],[Cantidad de reseñas]]/Bodegas[[#Totals],[Cantidad de reseñas]])*100</f>
        <v>2.1957251865488119E-3</v>
      </c>
      <c r="H78">
        <f>+_xlfn.MAXIFS(vinos[Acidez],vinos[Bodega],Bodegas[[#This Row],[Bodegas]])</f>
        <v>3</v>
      </c>
      <c r="I78" s="30">
        <f>+_xlfn.MAXIFS(vinos[Precio],vinos[Bodega],Bodegas[[#This Row],[Bodegas]])</f>
        <v>46</v>
      </c>
      <c r="J78" s="32">
        <f>+_xlfn.MINIFS(vinos[Precio],vinos[Bodega],Bodegas[[#This Row],[Bodegas]])</f>
        <v>46</v>
      </c>
    </row>
    <row r="79" spans="2:10" x14ac:dyDescent="0.35">
      <c r="B79" t="s">
        <v>936</v>
      </c>
      <c r="C79" s="17">
        <f>+AVERAGEIF(vinos[Bodega],B79,vinos[Clasificación])</f>
        <v>4.3</v>
      </c>
      <c r="D79">
        <f>+COUNTIF(vinos[Bodega],B79)</f>
        <v>1</v>
      </c>
      <c r="E79" s="17">
        <f>+(Bodegas[[#This Row],[Cantidad de vinos]]/Bodegas[[#Totals],[Cantidad de vinos]])*100</f>
        <v>5.0428643469490678E-2</v>
      </c>
      <c r="F79" s="25">
        <f>+SUMIF(vinos[Bodega],B79,vinos[Numero de reseñas])</f>
        <v>176</v>
      </c>
      <c r="G79" s="17">
        <f>+(Bodegas[[#This Row],[Cantidad de reseñas]]/Bodegas[[#Totals],[Cantidad de reseñas]])*100</f>
        <v>1.5457905313303637E-2</v>
      </c>
      <c r="H79">
        <f>+_xlfn.MAXIFS(vinos[Acidez],vinos[Bodega],Bodegas[[#This Row],[Bodegas]])</f>
        <v>3</v>
      </c>
      <c r="I79" s="30">
        <f>+_xlfn.MAXIFS(vinos[Precio],vinos[Bodega],Bodegas[[#This Row],[Bodegas]])</f>
        <v>32.9</v>
      </c>
      <c r="J79" s="32">
        <f>+_xlfn.MINIFS(vinos[Precio],vinos[Bodega],Bodegas[[#This Row],[Bodegas]])</f>
        <v>32.9</v>
      </c>
    </row>
    <row r="80" spans="2:10" x14ac:dyDescent="0.35">
      <c r="B80" t="s">
        <v>772</v>
      </c>
      <c r="C80" s="17">
        <f>+AVERAGEIF(vinos[Bodega],B80,vinos[Clasificación])</f>
        <v>4.4000000000000004</v>
      </c>
      <c r="D80">
        <f>+COUNTIF(vinos[Bodega],B80)</f>
        <v>1</v>
      </c>
      <c r="E80" s="17">
        <f>+(Bodegas[[#This Row],[Cantidad de vinos]]/Bodegas[[#Totals],[Cantidad de vinos]])*100</f>
        <v>5.0428643469490678E-2</v>
      </c>
      <c r="F80" s="25">
        <f>+SUMIF(vinos[Bodega],B80,vinos[Numero de reseñas])</f>
        <v>34</v>
      </c>
      <c r="G80" s="17">
        <f>+(Bodegas[[#This Row],[Cantidad de reseñas]]/Bodegas[[#Totals],[Cantidad de reseñas]])*100</f>
        <v>2.9861862537063841E-3</v>
      </c>
      <c r="H80">
        <f>+_xlfn.MAXIFS(vinos[Acidez],vinos[Bodega],Bodegas[[#This Row],[Bodegas]])</f>
        <v>3</v>
      </c>
      <c r="I80" s="30">
        <f>+_xlfn.MAXIFS(vinos[Precio],vinos[Bodega],Bodegas[[#This Row],[Bodegas]])</f>
        <v>38</v>
      </c>
      <c r="J80" s="32">
        <f>+_xlfn.MINIFS(vinos[Precio],vinos[Bodega],Bodegas[[#This Row],[Bodegas]])</f>
        <v>38</v>
      </c>
    </row>
    <row r="81" spans="2:10" x14ac:dyDescent="0.35">
      <c r="B81" t="s">
        <v>468</v>
      </c>
      <c r="C81" s="17">
        <f>+AVERAGEIF(vinos[Bodega],B81,vinos[Clasificación])</f>
        <v>4.4250000000000007</v>
      </c>
      <c r="D81">
        <f>+COUNTIF(vinos[Bodega],B81)</f>
        <v>4</v>
      </c>
      <c r="E81" s="17">
        <f>+(Bodegas[[#This Row],[Cantidad de vinos]]/Bodegas[[#Totals],[Cantidad de vinos]])*100</f>
        <v>0.20171457387796271</v>
      </c>
      <c r="F81" s="25">
        <f>+SUMIF(vinos[Bodega],B81,vinos[Numero de reseñas])</f>
        <v>169</v>
      </c>
      <c r="G81" s="17">
        <f>+(Bodegas[[#This Row],[Cantidad de reseñas]]/Bodegas[[#Totals],[Cantidad de reseñas]])*100</f>
        <v>1.484310226106997E-2</v>
      </c>
      <c r="H81">
        <f>+_xlfn.MAXIFS(vinos[Acidez],vinos[Bodega],Bodegas[[#This Row],[Bodegas]])</f>
        <v>3</v>
      </c>
      <c r="I81" s="30">
        <f>+_xlfn.MAXIFS(vinos[Precio],vinos[Bodega],Bodegas[[#This Row],[Bodegas]])</f>
        <v>69</v>
      </c>
      <c r="J81" s="32">
        <f>+_xlfn.MINIFS(vinos[Precio],vinos[Bodega],Bodegas[[#This Row],[Bodegas]])</f>
        <v>33</v>
      </c>
    </row>
    <row r="82" spans="2:10" x14ac:dyDescent="0.35">
      <c r="B82" t="s">
        <v>1018</v>
      </c>
      <c r="C82" s="17">
        <f>+AVERAGEIF(vinos[Bodega],B82,vinos[Clasificación])</f>
        <v>4.3</v>
      </c>
      <c r="D82">
        <f>+COUNTIF(vinos[Bodega],B82)</f>
        <v>1</v>
      </c>
      <c r="E82" s="17">
        <f>+(Bodegas[[#This Row],[Cantidad de vinos]]/Bodegas[[#Totals],[Cantidad de vinos]])*100</f>
        <v>5.0428643469490678E-2</v>
      </c>
      <c r="F82" s="25">
        <f>+SUMIF(vinos[Bodega],B82,vinos[Numero de reseñas])</f>
        <v>99</v>
      </c>
      <c r="G82" s="17">
        <f>+(Bodegas[[#This Row],[Cantidad de reseñas]]/Bodegas[[#Totals],[Cantidad de reseñas]])*100</f>
        <v>8.6950717387332954E-3</v>
      </c>
      <c r="H82">
        <f>+_xlfn.MAXIFS(vinos[Acidez],vinos[Bodega],Bodegas[[#This Row],[Bodegas]])</f>
        <v>3</v>
      </c>
      <c r="I82" s="30">
        <f>+_xlfn.MAXIFS(vinos[Precio],vinos[Bodega],Bodegas[[#This Row],[Bodegas]])</f>
        <v>24.9</v>
      </c>
      <c r="J82" s="32">
        <f>+_xlfn.MINIFS(vinos[Precio],vinos[Bodega],Bodegas[[#This Row],[Bodegas]])</f>
        <v>24.9</v>
      </c>
    </row>
    <row r="83" spans="2:10" x14ac:dyDescent="0.35">
      <c r="B83" t="s">
        <v>18</v>
      </c>
      <c r="C83" s="17">
        <f>+AVERAGEIF(vinos[Bodega],B83,vinos[Clasificación])</f>
        <v>4.5900000000000007</v>
      </c>
      <c r="D83">
        <f>+COUNTIF(vinos[Bodega],B83)</f>
        <v>10</v>
      </c>
      <c r="E83" s="17">
        <f>+(Bodegas[[#This Row],[Cantidad de vinos]]/Bodegas[[#Totals],[Cantidad de vinos]])*100</f>
        <v>0.50428643469490664</v>
      </c>
      <c r="F83" s="25">
        <f>+SUMIF(vinos[Bodega],B83,vinos[Numero de reseñas])</f>
        <v>12481</v>
      </c>
      <c r="G83" s="17">
        <f>+(Bodegas[[#This Row],[Cantidad de reseñas]]/Bodegas[[#Totals],[Cantidad de reseñas]])*100</f>
        <v>1.0961938421326289</v>
      </c>
      <c r="H83">
        <f>+_xlfn.MAXIFS(vinos[Acidez],vinos[Bodega],Bodegas[[#This Row],[Bodegas]])</f>
        <v>3</v>
      </c>
      <c r="I83" s="30">
        <f>+_xlfn.MAXIFS(vinos[Precio],vinos[Bodega],Bodegas[[#This Row],[Bodegas]])</f>
        <v>154.9</v>
      </c>
      <c r="J83" s="32">
        <f>+_xlfn.MINIFS(vinos[Precio],vinos[Bodega],Bodegas[[#This Row],[Bodegas]])</f>
        <v>31.75</v>
      </c>
    </row>
    <row r="84" spans="2:10" x14ac:dyDescent="0.35">
      <c r="B84" t="s">
        <v>572</v>
      </c>
      <c r="C84" s="17">
        <f>+AVERAGEIF(vinos[Bodega],B84,vinos[Clasificación])</f>
        <v>4.4000000000000004</v>
      </c>
      <c r="D84">
        <f>+COUNTIF(vinos[Bodega],B84)</f>
        <v>1</v>
      </c>
      <c r="E84" s="17">
        <f>+(Bodegas[[#This Row],[Cantidad de vinos]]/Bodegas[[#Totals],[Cantidad de vinos]])*100</f>
        <v>5.0428643469490678E-2</v>
      </c>
      <c r="F84" s="25">
        <f>+SUMIF(vinos[Bodega],B84,vinos[Numero de reseñas])</f>
        <v>146</v>
      </c>
      <c r="G84" s="17">
        <f>+(Bodegas[[#This Row],[Cantidad de reseñas]]/Bodegas[[#Totals],[Cantidad de reseñas]])*100</f>
        <v>1.2823035089445061E-2</v>
      </c>
      <c r="H84">
        <f>+_xlfn.MAXIFS(vinos[Acidez],vinos[Bodega],Bodegas[[#This Row],[Bodegas]])</f>
        <v>0</v>
      </c>
      <c r="I84" s="30">
        <f>+_xlfn.MAXIFS(vinos[Precio],vinos[Bodega],Bodegas[[#This Row],[Bodegas]])</f>
        <v>18.989999999999998</v>
      </c>
      <c r="J84" s="32">
        <f>+_xlfn.MINIFS(vinos[Precio],vinos[Bodega],Bodegas[[#This Row],[Bodegas]])</f>
        <v>18.989999999999998</v>
      </c>
    </row>
    <row r="85" spans="2:10" x14ac:dyDescent="0.35">
      <c r="B85" t="s">
        <v>864</v>
      </c>
      <c r="C85" s="17">
        <f>+AVERAGEIF(vinos[Bodega],B85,vinos[Clasificación])</f>
        <v>4.2714285714285714</v>
      </c>
      <c r="D85">
        <f>+COUNTIF(vinos[Bodega],B85)</f>
        <v>7</v>
      </c>
      <c r="E85" s="17">
        <f>+(Bodegas[[#This Row],[Cantidad de vinos]]/Bodegas[[#Totals],[Cantidad de vinos]])*100</f>
        <v>0.3530005042864347</v>
      </c>
      <c r="F85" s="25">
        <f>+SUMIF(vinos[Bodega],B85,vinos[Numero de reseñas])</f>
        <v>3898</v>
      </c>
      <c r="G85" s="17">
        <f>+(Bodegas[[#This Row],[Cantidad de reseñas]]/Bodegas[[#Totals],[Cantidad de reseñas]])*100</f>
        <v>0.34235747108669073</v>
      </c>
      <c r="H85">
        <f>+_xlfn.MAXIFS(vinos[Acidez],vinos[Bodega],Bodegas[[#This Row],[Bodegas]])</f>
        <v>3</v>
      </c>
      <c r="I85" s="30">
        <f>+_xlfn.MAXIFS(vinos[Precio],vinos[Bodega],Bodegas[[#This Row],[Bodegas]])</f>
        <v>425</v>
      </c>
      <c r="J85" s="32">
        <f>+_xlfn.MINIFS(vinos[Precio],vinos[Bodega],Bodegas[[#This Row],[Bodegas]])</f>
        <v>23.89</v>
      </c>
    </row>
    <row r="86" spans="2:10" x14ac:dyDescent="0.35">
      <c r="B86" t="s">
        <v>671</v>
      </c>
      <c r="C86" s="17">
        <f>+AVERAGEIF(vinos[Bodega],B86,vinos[Clasificación])</f>
        <v>4.4000000000000004</v>
      </c>
      <c r="D86">
        <f>+COUNTIF(vinos[Bodega],B86)</f>
        <v>2</v>
      </c>
      <c r="E86" s="17">
        <f>+(Bodegas[[#This Row],[Cantidad de vinos]]/Bodegas[[#Totals],[Cantidad de vinos]])*100</f>
        <v>0.10085728693898136</v>
      </c>
      <c r="F86" s="25">
        <f>+SUMIF(vinos[Bodega],B86,vinos[Numero de reseñas])</f>
        <v>98</v>
      </c>
      <c r="G86" s="17">
        <f>+(Bodegas[[#This Row],[Cantidad de reseñas]]/Bodegas[[#Totals],[Cantidad de reseñas]])*100</f>
        <v>8.6072427312713432E-3</v>
      </c>
      <c r="H86">
        <f>+_xlfn.MAXIFS(vinos[Acidez],vinos[Bodega],Bodegas[[#This Row],[Bodegas]])</f>
        <v>3</v>
      </c>
      <c r="I86" s="30">
        <f>+_xlfn.MAXIFS(vinos[Precio],vinos[Bodega],Bodegas[[#This Row],[Bodegas]])</f>
        <v>112</v>
      </c>
      <c r="J86" s="32">
        <f>+_xlfn.MINIFS(vinos[Precio],vinos[Bodega],Bodegas[[#This Row],[Bodegas]])</f>
        <v>19.97</v>
      </c>
    </row>
    <row r="87" spans="2:10" x14ac:dyDescent="0.35">
      <c r="B87" t="s">
        <v>828</v>
      </c>
      <c r="C87" s="17">
        <f>+AVERAGEIF(vinos[Bodega],B87,vinos[Clasificación])</f>
        <v>4.3499999999999996</v>
      </c>
      <c r="D87">
        <f>+COUNTIF(vinos[Bodega],B87)</f>
        <v>2</v>
      </c>
      <c r="E87" s="17">
        <f>+(Bodegas[[#This Row],[Cantidad de vinos]]/Bodegas[[#Totals],[Cantidad de vinos]])*100</f>
        <v>0.10085728693898136</v>
      </c>
      <c r="F87" s="25">
        <f>+SUMIF(vinos[Bodega],B87,vinos[Numero de reseñas])</f>
        <v>66</v>
      </c>
      <c r="G87" s="17">
        <f>+(Bodegas[[#This Row],[Cantidad de reseñas]]/Bodegas[[#Totals],[Cantidad de reseñas]])*100</f>
        <v>5.7967144924888636E-3</v>
      </c>
      <c r="H87">
        <f>+_xlfn.MAXIFS(vinos[Acidez],vinos[Bodega],Bodegas[[#This Row],[Bodegas]])</f>
        <v>3</v>
      </c>
      <c r="I87" s="30">
        <f>+_xlfn.MAXIFS(vinos[Precio],vinos[Bodega],Bodegas[[#This Row],[Bodegas]])</f>
        <v>195.99</v>
      </c>
      <c r="J87" s="32">
        <f>+_xlfn.MINIFS(vinos[Precio],vinos[Bodega],Bodegas[[#This Row],[Bodegas]])</f>
        <v>40.9</v>
      </c>
    </row>
    <row r="88" spans="2:10" x14ac:dyDescent="0.35">
      <c r="B88" t="s">
        <v>1204</v>
      </c>
      <c r="C88" s="17">
        <f>+AVERAGEIF(vinos[Bodega],B88,vinos[Clasificación])</f>
        <v>4.3</v>
      </c>
      <c r="D88">
        <f>+COUNTIF(vinos[Bodega],B88)</f>
        <v>2</v>
      </c>
      <c r="E88" s="17">
        <f>+(Bodegas[[#This Row],[Cantidad de vinos]]/Bodegas[[#Totals],[Cantidad de vinos]])*100</f>
        <v>0.10085728693898136</v>
      </c>
      <c r="F88" s="25">
        <f>+SUMIF(vinos[Bodega],B88,vinos[Numero de reseñas])</f>
        <v>59</v>
      </c>
      <c r="G88" s="17">
        <f>+(Bodegas[[#This Row],[Cantidad de reseñas]]/Bodegas[[#Totals],[Cantidad de reseñas]])*100</f>
        <v>5.181911440255196E-3</v>
      </c>
      <c r="H88">
        <f>+_xlfn.MAXIFS(vinos[Acidez],vinos[Bodega],Bodegas[[#This Row],[Bodegas]])</f>
        <v>3</v>
      </c>
      <c r="I88" s="30">
        <f>+_xlfn.MAXIFS(vinos[Precio],vinos[Bodega],Bodegas[[#This Row],[Bodegas]])</f>
        <v>46.5</v>
      </c>
      <c r="J88" s="32">
        <f>+_xlfn.MINIFS(vinos[Precio],vinos[Bodega],Bodegas[[#This Row],[Bodegas]])</f>
        <v>36.9</v>
      </c>
    </row>
    <row r="89" spans="2:10" x14ac:dyDescent="0.35">
      <c r="B89" t="s">
        <v>748</v>
      </c>
      <c r="C89" s="17">
        <f>+AVERAGEIF(vinos[Bodega],B89,vinos[Clasificación])</f>
        <v>4.4000000000000004</v>
      </c>
      <c r="D89">
        <f>+COUNTIF(vinos[Bodega],B89)</f>
        <v>1</v>
      </c>
      <c r="E89" s="17">
        <f>+(Bodegas[[#This Row],[Cantidad de vinos]]/Bodegas[[#Totals],[Cantidad de vinos]])*100</f>
        <v>5.0428643469490678E-2</v>
      </c>
      <c r="F89" s="25">
        <f>+SUMIF(vinos[Bodega],B89,vinos[Numero de reseñas])</f>
        <v>40</v>
      </c>
      <c r="G89" s="17">
        <f>+(Bodegas[[#This Row],[Cantidad de reseñas]]/Bodegas[[#Totals],[Cantidad de reseñas]])*100</f>
        <v>3.513160298478099E-3</v>
      </c>
      <c r="H89">
        <f>+_xlfn.MAXIFS(vinos[Acidez],vinos[Bodega],Bodegas[[#This Row],[Bodegas]])</f>
        <v>3</v>
      </c>
      <c r="I89" s="30">
        <f>+_xlfn.MAXIFS(vinos[Precio],vinos[Bodega],Bodegas[[#This Row],[Bodegas]])</f>
        <v>59.9</v>
      </c>
      <c r="J89" s="32">
        <f>+_xlfn.MINIFS(vinos[Precio],vinos[Bodega],Bodegas[[#This Row],[Bodegas]])</f>
        <v>59.9</v>
      </c>
    </row>
    <row r="90" spans="2:10" x14ac:dyDescent="0.35">
      <c r="B90" t="s">
        <v>1308</v>
      </c>
      <c r="C90" s="17">
        <f>+AVERAGEIF(vinos[Bodega],B90,vinos[Clasificación])</f>
        <v>4.2</v>
      </c>
      <c r="D90">
        <f>+COUNTIF(vinos[Bodega],B90)</f>
        <v>5</v>
      </c>
      <c r="E90" s="17">
        <f>+(Bodegas[[#This Row],[Cantidad de vinos]]/Bodegas[[#Totals],[Cantidad de vinos]])*100</f>
        <v>0.25214321734745332</v>
      </c>
      <c r="F90" s="25">
        <f>+SUMIF(vinos[Bodega],B90,vinos[Numero de reseñas])</f>
        <v>3735</v>
      </c>
      <c r="G90" s="17">
        <f>+(Bodegas[[#This Row],[Cantidad de reseñas]]/Bodegas[[#Totals],[Cantidad de reseñas]])*100</f>
        <v>0.32804134287039249</v>
      </c>
      <c r="H90">
        <f>+_xlfn.MAXIFS(vinos[Acidez],vinos[Bodega],Bodegas[[#This Row],[Bodegas]])</f>
        <v>3</v>
      </c>
      <c r="I90" s="30">
        <f>+_xlfn.MAXIFS(vinos[Precio],vinos[Bodega],Bodegas[[#This Row],[Bodegas]])</f>
        <v>39</v>
      </c>
      <c r="J90" s="32">
        <f>+_xlfn.MINIFS(vinos[Precio],vinos[Bodega],Bodegas[[#This Row],[Bodegas]])</f>
        <v>23.4</v>
      </c>
    </row>
    <row r="91" spans="2:10" x14ac:dyDescent="0.35">
      <c r="B91" t="s">
        <v>785</v>
      </c>
      <c r="C91" s="17">
        <f>+AVERAGEIF(vinos[Bodega],B91,vinos[Clasificación])</f>
        <v>4.3499999999999996</v>
      </c>
      <c r="D91">
        <f>+COUNTIF(vinos[Bodega],B91)</f>
        <v>2</v>
      </c>
      <c r="E91" s="17">
        <f>+(Bodegas[[#This Row],[Cantidad de vinos]]/Bodegas[[#Totals],[Cantidad de vinos]])*100</f>
        <v>0.10085728693898136</v>
      </c>
      <c r="F91" s="25">
        <f>+SUMIF(vinos[Bodega],B91,vinos[Numero de reseñas])</f>
        <v>76</v>
      </c>
      <c r="G91" s="17">
        <f>+(Bodegas[[#This Row],[Cantidad de reseñas]]/Bodegas[[#Totals],[Cantidad de reseñas]])*100</f>
        <v>6.675004567108388E-3</v>
      </c>
      <c r="H91">
        <f>+_xlfn.MAXIFS(vinos[Acidez],vinos[Bodega],Bodegas[[#This Row],[Bodegas]])</f>
        <v>3</v>
      </c>
      <c r="I91" s="30">
        <f>+_xlfn.MAXIFS(vinos[Precio],vinos[Bodega],Bodegas[[#This Row],[Bodegas]])</f>
        <v>69.95</v>
      </c>
      <c r="J91" s="32">
        <f>+_xlfn.MINIFS(vinos[Precio],vinos[Bodega],Bodegas[[#This Row],[Bodegas]])</f>
        <v>52.5</v>
      </c>
    </row>
    <row r="92" spans="2:10" x14ac:dyDescent="0.35">
      <c r="B92" t="s">
        <v>156</v>
      </c>
      <c r="C92" s="17">
        <f>+AVERAGEIF(vinos[Bodega],B92,vinos[Clasificación])</f>
        <v>4.4357142857142859</v>
      </c>
      <c r="D92">
        <f>+COUNTIF(vinos[Bodega],B92)</f>
        <v>14</v>
      </c>
      <c r="E92" s="17">
        <f>+(Bodegas[[#This Row],[Cantidad de vinos]]/Bodegas[[#Totals],[Cantidad de vinos]])*100</f>
        <v>0.7060010085728694</v>
      </c>
      <c r="F92" s="25">
        <f>+SUMIF(vinos[Bodega],B92,vinos[Numero de reseñas])</f>
        <v>1732</v>
      </c>
      <c r="G92" s="17">
        <f>+(Bodegas[[#This Row],[Cantidad de reseñas]]/Bodegas[[#Totals],[Cantidad de reseñas]])*100</f>
        <v>0.15211984092410169</v>
      </c>
      <c r="H92">
        <f>+_xlfn.MAXIFS(vinos[Acidez],vinos[Bodega],Bodegas[[#This Row],[Bodegas]])</f>
        <v>3</v>
      </c>
      <c r="I92" s="30">
        <f>+_xlfn.MAXIFS(vinos[Precio],vinos[Bodega],Bodegas[[#This Row],[Bodegas]])</f>
        <v>234.98</v>
      </c>
      <c r="J92" s="32">
        <f>+_xlfn.MINIFS(vinos[Precio],vinos[Bodega],Bodegas[[#This Row],[Bodegas]])</f>
        <v>20.399999999999999</v>
      </c>
    </row>
    <row r="93" spans="2:10" x14ac:dyDescent="0.35">
      <c r="B93" t="s">
        <v>61</v>
      </c>
      <c r="C93" s="17">
        <f>+AVERAGEIF(vinos[Bodega],B93,vinos[Clasificación])</f>
        <v>4.4444444444444446</v>
      </c>
      <c r="D93">
        <f>+COUNTIF(vinos[Bodega],B93)</f>
        <v>18</v>
      </c>
      <c r="E93" s="17">
        <f>+(Bodegas[[#This Row],[Cantidad de vinos]]/Bodegas[[#Totals],[Cantidad de vinos]])*100</f>
        <v>0.90771558245083206</v>
      </c>
      <c r="F93" s="25">
        <f>+SUMIF(vinos[Bodega],B93,vinos[Numero de reseñas])</f>
        <v>16328</v>
      </c>
      <c r="G93" s="17">
        <f>+(Bodegas[[#This Row],[Cantidad de reseñas]]/Bodegas[[#Totals],[Cantidad de reseñas]])*100</f>
        <v>1.43407203383876</v>
      </c>
      <c r="H93">
        <f>+_xlfn.MAXIFS(vinos[Acidez],vinos[Bodega],Bodegas[[#This Row],[Bodegas]])</f>
        <v>3</v>
      </c>
      <c r="I93" s="30">
        <f>+_xlfn.MAXIFS(vinos[Precio],vinos[Bodega],Bodegas[[#This Row],[Bodegas]])</f>
        <v>178</v>
      </c>
      <c r="J93" s="32">
        <f>+_xlfn.MINIFS(vinos[Precio],vinos[Bodega],Bodegas[[#This Row],[Bodegas]])</f>
        <v>29.45</v>
      </c>
    </row>
    <row r="94" spans="2:10" x14ac:dyDescent="0.35">
      <c r="B94" t="s">
        <v>647</v>
      </c>
      <c r="C94" s="17">
        <f>+AVERAGEIF(vinos[Bodega],B94,vinos[Clasificación])</f>
        <v>4.4000000000000004</v>
      </c>
      <c r="D94">
        <f>+COUNTIF(vinos[Bodega],B94)</f>
        <v>1</v>
      </c>
      <c r="E94" s="17">
        <f>+(Bodegas[[#This Row],[Cantidad de vinos]]/Bodegas[[#Totals],[Cantidad de vinos]])*100</f>
        <v>5.0428643469490678E-2</v>
      </c>
      <c r="F94" s="25">
        <f>+SUMIF(vinos[Bodega],B94,vinos[Numero de reseñas])</f>
        <v>75</v>
      </c>
      <c r="G94" s="17">
        <f>+(Bodegas[[#This Row],[Cantidad de reseñas]]/Bodegas[[#Totals],[Cantidad de reseñas]])*100</f>
        <v>6.5871755596464349E-3</v>
      </c>
      <c r="H94">
        <f>+_xlfn.MAXIFS(vinos[Acidez],vinos[Bodega],Bodegas[[#This Row],[Bodegas]])</f>
        <v>3</v>
      </c>
      <c r="I94" s="30">
        <f>+_xlfn.MAXIFS(vinos[Precio],vinos[Bodega],Bodegas[[#This Row],[Bodegas]])</f>
        <v>14.65</v>
      </c>
      <c r="J94" s="32">
        <f>+_xlfn.MINIFS(vinos[Precio],vinos[Bodega],Bodegas[[#This Row],[Bodegas]])</f>
        <v>14.65</v>
      </c>
    </row>
    <row r="95" spans="2:10" x14ac:dyDescent="0.35">
      <c r="B95" t="s">
        <v>350</v>
      </c>
      <c r="C95" s="17">
        <f>+AVERAGEIF(vinos[Bodega],B95,vinos[Clasificación])</f>
        <v>4.4249999999999998</v>
      </c>
      <c r="D95">
        <f>+COUNTIF(vinos[Bodega],B95)</f>
        <v>4</v>
      </c>
      <c r="E95" s="17">
        <f>+(Bodegas[[#This Row],[Cantidad de vinos]]/Bodegas[[#Totals],[Cantidad de vinos]])*100</f>
        <v>0.20171457387796271</v>
      </c>
      <c r="F95" s="25">
        <f>+SUMIF(vinos[Bodega],B95,vinos[Numero de reseñas])</f>
        <v>415</v>
      </c>
      <c r="G95" s="17">
        <f>+(Bodegas[[#This Row],[Cantidad de reseñas]]/Bodegas[[#Totals],[Cantidad de reseñas]])*100</f>
        <v>3.6449038096710282E-2</v>
      </c>
      <c r="H95">
        <f>+_xlfn.MAXIFS(vinos[Acidez],vinos[Bodega],Bodegas[[#This Row],[Bodegas]])</f>
        <v>3</v>
      </c>
      <c r="I95" s="30">
        <f>+_xlfn.MAXIFS(vinos[Precio],vinos[Bodega],Bodegas[[#This Row],[Bodegas]])</f>
        <v>74</v>
      </c>
      <c r="J95" s="32">
        <f>+_xlfn.MINIFS(vinos[Precio],vinos[Bodega],Bodegas[[#This Row],[Bodegas]])</f>
        <v>35</v>
      </c>
    </row>
    <row r="96" spans="2:10" x14ac:dyDescent="0.35">
      <c r="B96" t="s">
        <v>1023</v>
      </c>
      <c r="C96" s="17">
        <f>+AVERAGEIF(vinos[Bodega],B96,vinos[Clasificación])</f>
        <v>4.3</v>
      </c>
      <c r="D96">
        <f>+COUNTIF(vinos[Bodega],B96)</f>
        <v>2</v>
      </c>
      <c r="E96" s="17">
        <f>+(Bodegas[[#This Row],[Cantidad de vinos]]/Bodegas[[#Totals],[Cantidad de vinos]])*100</f>
        <v>0.10085728693898136</v>
      </c>
      <c r="F96" s="25">
        <f>+SUMIF(vinos[Bodega],B96,vinos[Numero de reseñas])</f>
        <v>123</v>
      </c>
      <c r="G96" s="17">
        <f>+(Bodegas[[#This Row],[Cantidad de reseñas]]/Bodegas[[#Totals],[Cantidad de reseñas]])*100</f>
        <v>1.0802967917820155E-2</v>
      </c>
      <c r="H96">
        <f>+_xlfn.MAXIFS(vinos[Acidez],vinos[Bodega],Bodegas[[#This Row],[Bodegas]])</f>
        <v>0</v>
      </c>
      <c r="I96" s="30">
        <f>+_xlfn.MAXIFS(vinos[Precio],vinos[Bodega],Bodegas[[#This Row],[Bodegas]])</f>
        <v>13.75</v>
      </c>
      <c r="J96" s="32">
        <f>+_xlfn.MINIFS(vinos[Precio],vinos[Bodega],Bodegas[[#This Row],[Bodegas]])</f>
        <v>10.76</v>
      </c>
    </row>
    <row r="97" spans="2:10" x14ac:dyDescent="0.35">
      <c r="B97" t="s">
        <v>908</v>
      </c>
      <c r="C97" s="17">
        <f>+AVERAGEIF(vinos[Bodega],B97,vinos[Clasificación])</f>
        <v>4.3</v>
      </c>
      <c r="D97">
        <f>+COUNTIF(vinos[Bodega],B97)</f>
        <v>1</v>
      </c>
      <c r="E97" s="17">
        <f>+(Bodegas[[#This Row],[Cantidad de vinos]]/Bodegas[[#Totals],[Cantidad de vinos]])*100</f>
        <v>5.0428643469490678E-2</v>
      </c>
      <c r="F97" s="25">
        <f>+SUMIF(vinos[Bodega],B97,vinos[Numero de reseñas])</f>
        <v>258</v>
      </c>
      <c r="G97" s="17">
        <f>+(Bodegas[[#This Row],[Cantidad de reseñas]]/Bodegas[[#Totals],[Cantidad de reseñas]])*100</f>
        <v>2.2659883925183737E-2</v>
      </c>
      <c r="H97">
        <f>+_xlfn.MAXIFS(vinos[Acidez],vinos[Bodega],Bodegas[[#This Row],[Bodegas]])</f>
        <v>3</v>
      </c>
      <c r="I97" s="30">
        <f>+_xlfn.MAXIFS(vinos[Precio],vinos[Bodega],Bodegas[[#This Row],[Bodegas]])</f>
        <v>12.9</v>
      </c>
      <c r="J97" s="32">
        <f>+_xlfn.MINIFS(vinos[Precio],vinos[Bodega],Bodegas[[#This Row],[Bodegas]])</f>
        <v>12.9</v>
      </c>
    </row>
    <row r="98" spans="2:10" x14ac:dyDescent="0.35">
      <c r="B98" t="s">
        <v>1172</v>
      </c>
      <c r="C98" s="17">
        <f>+AVERAGEIF(vinos[Bodega],B98,vinos[Clasificación])</f>
        <v>4.3</v>
      </c>
      <c r="D98">
        <f>+COUNTIF(vinos[Bodega],B98)</f>
        <v>2</v>
      </c>
      <c r="E98" s="17">
        <f>+(Bodegas[[#This Row],[Cantidad de vinos]]/Bodegas[[#Totals],[Cantidad de vinos]])*100</f>
        <v>0.10085728693898136</v>
      </c>
      <c r="F98" s="25">
        <f>+SUMIF(vinos[Bodega],B98,vinos[Numero de reseñas])</f>
        <v>73</v>
      </c>
      <c r="G98" s="17">
        <f>+(Bodegas[[#This Row],[Cantidad de reseñas]]/Bodegas[[#Totals],[Cantidad de reseñas]])*100</f>
        <v>6.4115175447225304E-3</v>
      </c>
      <c r="H98">
        <f>+_xlfn.MAXIFS(vinos[Acidez],vinos[Bodega],Bodegas[[#This Row],[Bodegas]])</f>
        <v>3</v>
      </c>
      <c r="I98" s="30">
        <f>+_xlfn.MAXIFS(vinos[Precio],vinos[Bodega],Bodegas[[#This Row],[Bodegas]])</f>
        <v>14.71</v>
      </c>
      <c r="J98" s="32">
        <f>+_xlfn.MINIFS(vinos[Precio],vinos[Bodega],Bodegas[[#This Row],[Bodegas]])</f>
        <v>11.94</v>
      </c>
    </row>
    <row r="99" spans="2:10" x14ac:dyDescent="0.35">
      <c r="B99" t="s">
        <v>86</v>
      </c>
      <c r="C99" s="17">
        <f>+AVERAGEIF(vinos[Bodega],B99,vinos[Clasificación])</f>
        <v>4.3782608695652172</v>
      </c>
      <c r="D99">
        <f>+COUNTIF(vinos[Bodega],B99)</f>
        <v>23</v>
      </c>
      <c r="E99" s="17">
        <f>+(Bodegas[[#This Row],[Cantidad de vinos]]/Bodegas[[#Totals],[Cantidad de vinos]])*100</f>
        <v>1.1598587997982854</v>
      </c>
      <c r="F99" s="25">
        <f>+SUMIF(vinos[Bodega],B99,vinos[Numero de reseñas])</f>
        <v>24014</v>
      </c>
      <c r="G99" s="17">
        <f>+(Bodegas[[#This Row],[Cantidad de reseñas]]/Bodegas[[#Totals],[Cantidad de reseñas]])*100</f>
        <v>2.1091257851913268</v>
      </c>
      <c r="H99">
        <f>+_xlfn.MAXIFS(vinos[Acidez],vinos[Bodega],Bodegas[[#This Row],[Bodegas]])</f>
        <v>3</v>
      </c>
      <c r="I99" s="30">
        <f>+_xlfn.MAXIFS(vinos[Precio],vinos[Bodega],Bodegas[[#This Row],[Bodegas]])</f>
        <v>175.57</v>
      </c>
      <c r="J99" s="32">
        <f>+_xlfn.MINIFS(vinos[Precio],vinos[Bodega],Bodegas[[#This Row],[Bodegas]])</f>
        <v>24.51</v>
      </c>
    </row>
    <row r="100" spans="2:10" x14ac:dyDescent="0.35">
      <c r="B100" t="s">
        <v>68</v>
      </c>
      <c r="C100" s="17">
        <f>+AVERAGEIF(vinos[Bodega],B100,vinos[Clasificación])</f>
        <v>4.4111111111111114</v>
      </c>
      <c r="D100">
        <f>+COUNTIF(vinos[Bodega],B100)</f>
        <v>9</v>
      </c>
      <c r="E100" s="17">
        <f>+(Bodegas[[#This Row],[Cantidad de vinos]]/Bodegas[[#Totals],[Cantidad de vinos]])*100</f>
        <v>0.45385779122541603</v>
      </c>
      <c r="F100" s="25">
        <f>+SUMIF(vinos[Bodega],B100,vinos[Numero de reseñas])</f>
        <v>7834</v>
      </c>
      <c r="G100" s="17">
        <f>+(Bodegas[[#This Row],[Cantidad de reseñas]]/Bodegas[[#Totals],[Cantidad de reseñas]])*100</f>
        <v>0.6880524444569357</v>
      </c>
      <c r="H100">
        <f>+_xlfn.MAXIFS(vinos[Acidez],vinos[Bodega],Bodegas[[#This Row],[Bodegas]])</f>
        <v>3</v>
      </c>
      <c r="I100" s="30">
        <f>+_xlfn.MAXIFS(vinos[Precio],vinos[Bodega],Bodegas[[#This Row],[Bodegas]])</f>
        <v>190</v>
      </c>
      <c r="J100" s="32">
        <f>+_xlfn.MINIFS(vinos[Precio],vinos[Bodega],Bodegas[[#This Row],[Bodegas]])</f>
        <v>25.9</v>
      </c>
    </row>
    <row r="101" spans="2:10" x14ac:dyDescent="0.35">
      <c r="B101" t="s">
        <v>725</v>
      </c>
      <c r="C101" s="17">
        <f>+AVERAGEIF(vinos[Bodega],B101,vinos[Clasificación])</f>
        <v>4.4000000000000004</v>
      </c>
      <c r="D101">
        <f>+COUNTIF(vinos[Bodega],B101)</f>
        <v>1</v>
      </c>
      <c r="E101" s="17">
        <f>+(Bodegas[[#This Row],[Cantidad de vinos]]/Bodegas[[#Totals],[Cantidad de vinos]])*100</f>
        <v>5.0428643469490678E-2</v>
      </c>
      <c r="F101" s="25">
        <f>+SUMIF(vinos[Bodega],B101,vinos[Numero de reseñas])</f>
        <v>47</v>
      </c>
      <c r="G101" s="17">
        <f>+(Bodegas[[#This Row],[Cantidad de reseñas]]/Bodegas[[#Totals],[Cantidad de reseñas]])*100</f>
        <v>4.1279633507117662E-3</v>
      </c>
      <c r="H101">
        <f>+_xlfn.MAXIFS(vinos[Acidez],vinos[Bodega],Bodegas[[#This Row],[Bodegas]])</f>
        <v>2</v>
      </c>
      <c r="I101" s="30">
        <f>+_xlfn.MAXIFS(vinos[Precio],vinos[Bodega],Bodegas[[#This Row],[Bodegas]])</f>
        <v>39.9</v>
      </c>
      <c r="J101" s="32">
        <f>+_xlfn.MINIFS(vinos[Precio],vinos[Bodega],Bodegas[[#This Row],[Bodegas]])</f>
        <v>39.9</v>
      </c>
    </row>
    <row r="102" spans="2:10" x14ac:dyDescent="0.35">
      <c r="B102" t="s">
        <v>287</v>
      </c>
      <c r="C102" s="17">
        <f>+AVERAGEIF(vinos[Bodega],B102,vinos[Clasificación])</f>
        <v>4.4000000000000004</v>
      </c>
      <c r="D102">
        <f>+COUNTIF(vinos[Bodega],B102)</f>
        <v>5</v>
      </c>
      <c r="E102" s="17">
        <f>+(Bodegas[[#This Row],[Cantidad de vinos]]/Bodegas[[#Totals],[Cantidad de vinos]])*100</f>
        <v>0.25214321734745332</v>
      </c>
      <c r="F102" s="25">
        <f>+SUMIF(vinos[Bodega],B102,vinos[Numero de reseñas])</f>
        <v>3737</v>
      </c>
      <c r="G102" s="17">
        <f>+(Bodegas[[#This Row],[Cantidad de reseñas]]/Bodegas[[#Totals],[Cantidad de reseñas]])*100</f>
        <v>0.32821700088531641</v>
      </c>
      <c r="H102">
        <f>+_xlfn.MAXIFS(vinos[Acidez],vinos[Bodega],Bodegas[[#This Row],[Bodegas]])</f>
        <v>3</v>
      </c>
      <c r="I102" s="30">
        <f>+_xlfn.MAXIFS(vinos[Precio],vinos[Bodega],Bodegas[[#This Row],[Bodegas]])</f>
        <v>82.5</v>
      </c>
      <c r="J102" s="32">
        <f>+_xlfn.MINIFS(vinos[Precio],vinos[Bodega],Bodegas[[#This Row],[Bodegas]])</f>
        <v>57.9</v>
      </c>
    </row>
    <row r="103" spans="2:10" x14ac:dyDescent="0.35">
      <c r="B103" t="s">
        <v>1008</v>
      </c>
      <c r="C103" s="17">
        <f>+AVERAGEIF(vinos[Bodega],B103,vinos[Clasificación])</f>
        <v>4.3</v>
      </c>
      <c r="D103">
        <f>+COUNTIF(vinos[Bodega],B103)</f>
        <v>1</v>
      </c>
      <c r="E103" s="17">
        <f>+(Bodegas[[#This Row],[Cantidad de vinos]]/Bodegas[[#Totals],[Cantidad de vinos]])*100</f>
        <v>5.0428643469490678E-2</v>
      </c>
      <c r="F103" s="25">
        <f>+SUMIF(vinos[Bodega],B103,vinos[Numero de reseñas])</f>
        <v>110</v>
      </c>
      <c r="G103" s="17">
        <f>+(Bodegas[[#This Row],[Cantidad de reseñas]]/Bodegas[[#Totals],[Cantidad de reseñas]])*100</f>
        <v>9.6611908208147721E-3</v>
      </c>
      <c r="H103">
        <f>+_xlfn.MAXIFS(vinos[Acidez],vinos[Bodega],Bodegas[[#This Row],[Bodegas]])</f>
        <v>3</v>
      </c>
      <c r="I103" s="30">
        <f>+_xlfn.MAXIFS(vinos[Precio],vinos[Bodega],Bodegas[[#This Row],[Bodegas]])</f>
        <v>50</v>
      </c>
      <c r="J103" s="32">
        <f>+_xlfn.MINIFS(vinos[Precio],vinos[Bodega],Bodegas[[#This Row],[Bodegas]])</f>
        <v>50</v>
      </c>
    </row>
    <row r="104" spans="2:10" x14ac:dyDescent="0.35">
      <c r="B104" t="s">
        <v>449</v>
      </c>
      <c r="C104" s="17">
        <f>+AVERAGEIF(vinos[Bodega],B104,vinos[Clasificación])</f>
        <v>4.5</v>
      </c>
      <c r="D104">
        <f>+COUNTIF(vinos[Bodega],B104)</f>
        <v>1</v>
      </c>
      <c r="E104" s="17">
        <f>+(Bodegas[[#This Row],[Cantidad de vinos]]/Bodegas[[#Totals],[Cantidad de vinos]])*100</f>
        <v>5.0428643469490678E-2</v>
      </c>
      <c r="F104" s="25">
        <f>+SUMIF(vinos[Bodega],B104,vinos[Numero de reseñas])</f>
        <v>29</v>
      </c>
      <c r="G104" s="17">
        <f>+(Bodegas[[#This Row],[Cantidad de reseñas]]/Bodegas[[#Totals],[Cantidad de reseñas]])*100</f>
        <v>2.5470412163966219E-3</v>
      </c>
      <c r="H104">
        <f>+_xlfn.MAXIFS(vinos[Acidez],vinos[Bodega],Bodegas[[#This Row],[Bodegas]])</f>
        <v>3</v>
      </c>
      <c r="I104" s="30">
        <f>+_xlfn.MAXIFS(vinos[Precio],vinos[Bodega],Bodegas[[#This Row],[Bodegas]])</f>
        <v>69</v>
      </c>
      <c r="J104" s="32">
        <f>+_xlfn.MINIFS(vinos[Precio],vinos[Bodega],Bodegas[[#This Row],[Bodegas]])</f>
        <v>69</v>
      </c>
    </row>
    <row r="105" spans="2:10" x14ac:dyDescent="0.35">
      <c r="B105" t="s">
        <v>36</v>
      </c>
      <c r="C105" s="17">
        <f>+AVERAGEIF(vinos[Bodega],B105,vinos[Clasificación])</f>
        <v>4.4071428571428566</v>
      </c>
      <c r="D105">
        <f>+COUNTIF(vinos[Bodega],B105)</f>
        <v>14</v>
      </c>
      <c r="E105" s="17">
        <f>+(Bodegas[[#This Row],[Cantidad de vinos]]/Bodegas[[#Totals],[Cantidad de vinos]])*100</f>
        <v>0.7060010085728694</v>
      </c>
      <c r="F105" s="25">
        <f>+SUMIF(vinos[Bodega],B105,vinos[Numero de reseñas])</f>
        <v>7816</v>
      </c>
      <c r="G105" s="17">
        <f>+(Bodegas[[#This Row],[Cantidad de reseñas]]/Bodegas[[#Totals],[Cantidad de reseñas]])*100</f>
        <v>0.68647152232262054</v>
      </c>
      <c r="H105">
        <f>+_xlfn.MAXIFS(vinos[Acidez],vinos[Bodega],Bodegas[[#This Row],[Bodegas]])</f>
        <v>3</v>
      </c>
      <c r="I105" s="30">
        <f>+_xlfn.MAXIFS(vinos[Precio],vinos[Bodega],Bodegas[[#This Row],[Bodegas]])</f>
        <v>999</v>
      </c>
      <c r="J105" s="32">
        <f>+_xlfn.MINIFS(vinos[Precio],vinos[Bodega],Bodegas[[#This Row],[Bodegas]])</f>
        <v>19.899999999999999</v>
      </c>
    </row>
    <row r="106" spans="2:10" x14ac:dyDescent="0.35">
      <c r="B106" t="s">
        <v>169</v>
      </c>
      <c r="C106" s="17">
        <f>+AVERAGEIF(vinos[Bodega],B106,vinos[Clasificación])</f>
        <v>4.4000000000000004</v>
      </c>
      <c r="D106">
        <f>+COUNTIF(vinos[Bodega],B106)</f>
        <v>4</v>
      </c>
      <c r="E106" s="17">
        <f>+(Bodegas[[#This Row],[Cantidad de vinos]]/Bodegas[[#Totals],[Cantidad de vinos]])*100</f>
        <v>0.20171457387796271</v>
      </c>
      <c r="F106" s="25">
        <f>+SUMIF(vinos[Bodega],B106,vinos[Numero de reseñas])</f>
        <v>956</v>
      </c>
      <c r="G106" s="17">
        <f>+(Bodegas[[#This Row],[Cantidad de reseñas]]/Bodegas[[#Totals],[Cantidad de reseñas]])*100</f>
        <v>8.3964531133626563E-2</v>
      </c>
      <c r="H106">
        <f>+_xlfn.MAXIFS(vinos[Acidez],vinos[Bodega],Bodegas[[#This Row],[Bodegas]])</f>
        <v>3</v>
      </c>
      <c r="I106" s="30">
        <f>+_xlfn.MAXIFS(vinos[Precio],vinos[Bodega],Bodegas[[#This Row],[Bodegas]])</f>
        <v>43.5</v>
      </c>
      <c r="J106" s="32">
        <f>+_xlfn.MINIFS(vinos[Precio],vinos[Bodega],Bodegas[[#This Row],[Bodegas]])</f>
        <v>9.99</v>
      </c>
    </row>
    <row r="107" spans="2:10" x14ac:dyDescent="0.35">
      <c r="B107" t="s">
        <v>570</v>
      </c>
      <c r="C107" s="17">
        <f>+AVERAGEIF(vinos[Bodega],B107,vinos[Clasificación])</f>
        <v>4.32</v>
      </c>
      <c r="D107">
        <f>+COUNTIF(vinos[Bodega],B107)</f>
        <v>5</v>
      </c>
      <c r="E107" s="17">
        <f>+(Bodegas[[#This Row],[Cantidad de vinos]]/Bodegas[[#Totals],[Cantidad de vinos]])*100</f>
        <v>0.25214321734745332</v>
      </c>
      <c r="F107" s="25">
        <f>+SUMIF(vinos[Bodega],B107,vinos[Numero de reseñas])</f>
        <v>1634</v>
      </c>
      <c r="G107" s="17">
        <f>+(Bodegas[[#This Row],[Cantidad de reseñas]]/Bodegas[[#Totals],[Cantidad de reseñas]])*100</f>
        <v>0.14351259819283035</v>
      </c>
      <c r="H107">
        <f>+_xlfn.MAXIFS(vinos[Acidez],vinos[Bodega],Bodegas[[#This Row],[Bodegas]])</f>
        <v>1</v>
      </c>
      <c r="I107" s="30">
        <f>+_xlfn.MAXIFS(vinos[Precio],vinos[Bodega],Bodegas[[#This Row],[Bodegas]])</f>
        <v>29.9</v>
      </c>
      <c r="J107" s="32">
        <f>+_xlfn.MINIFS(vinos[Precio],vinos[Bodega],Bodegas[[#This Row],[Bodegas]])</f>
        <v>17.5</v>
      </c>
    </row>
    <row r="108" spans="2:10" x14ac:dyDescent="0.35">
      <c r="B108" t="s">
        <v>1189</v>
      </c>
      <c r="C108" s="17">
        <f>+AVERAGEIF(vinos[Bodega],B108,vinos[Clasificación])</f>
        <v>4.3</v>
      </c>
      <c r="D108">
        <f>+COUNTIF(vinos[Bodega],B108)</f>
        <v>1</v>
      </c>
      <c r="E108" s="17">
        <f>+(Bodegas[[#This Row],[Cantidad de vinos]]/Bodegas[[#Totals],[Cantidad de vinos]])*100</f>
        <v>5.0428643469490678E-2</v>
      </c>
      <c r="F108" s="25">
        <f>+SUMIF(vinos[Bodega],B108,vinos[Numero de reseñas])</f>
        <v>36</v>
      </c>
      <c r="G108" s="17">
        <f>+(Bodegas[[#This Row],[Cantidad de reseñas]]/Bodegas[[#Totals],[Cantidad de reseñas]])*100</f>
        <v>3.1618442686302895E-3</v>
      </c>
      <c r="H108">
        <f>+_xlfn.MAXIFS(vinos[Acidez],vinos[Bodega],Bodegas[[#This Row],[Bodegas]])</f>
        <v>3</v>
      </c>
      <c r="I108" s="30">
        <f>+_xlfn.MAXIFS(vinos[Precio],vinos[Bodega],Bodegas[[#This Row],[Bodegas]])</f>
        <v>243.8</v>
      </c>
      <c r="J108" s="32">
        <f>+_xlfn.MINIFS(vinos[Precio],vinos[Bodega],Bodegas[[#This Row],[Bodegas]])</f>
        <v>243.8</v>
      </c>
    </row>
    <row r="109" spans="2:10" x14ac:dyDescent="0.35">
      <c r="B109" t="s">
        <v>219</v>
      </c>
      <c r="C109" s="17">
        <f>+AVERAGEIF(vinos[Bodega],B109,vinos[Clasificación])</f>
        <v>4.5999999999999996</v>
      </c>
      <c r="D109">
        <f>+COUNTIF(vinos[Bodega],B109)</f>
        <v>1</v>
      </c>
      <c r="E109" s="17">
        <f>+(Bodegas[[#This Row],[Cantidad de vinos]]/Bodegas[[#Totals],[Cantidad de vinos]])*100</f>
        <v>5.0428643469490678E-2</v>
      </c>
      <c r="F109" s="25">
        <f>+SUMIF(vinos[Bodega],B109,vinos[Numero de reseñas])</f>
        <v>46</v>
      </c>
      <c r="G109" s="17">
        <f>+(Bodegas[[#This Row],[Cantidad de reseñas]]/Bodegas[[#Totals],[Cantidad de reseñas]])*100</f>
        <v>4.0401343432498139E-3</v>
      </c>
      <c r="H109">
        <f>+_xlfn.MAXIFS(vinos[Acidez],vinos[Bodega],Bodegas[[#This Row],[Bodegas]])</f>
        <v>3</v>
      </c>
      <c r="I109" s="30">
        <f>+_xlfn.MAXIFS(vinos[Precio],vinos[Bodega],Bodegas[[#This Row],[Bodegas]])</f>
        <v>89.9</v>
      </c>
      <c r="J109" s="32">
        <f>+_xlfn.MINIFS(vinos[Precio],vinos[Bodega],Bodegas[[#This Row],[Bodegas]])</f>
        <v>89.9</v>
      </c>
    </row>
    <row r="110" spans="2:10" x14ac:dyDescent="0.35">
      <c r="B110" t="s">
        <v>1097</v>
      </c>
      <c r="C110" s="17">
        <f>+AVERAGEIF(vinos[Bodega],B110,vinos[Clasificación])</f>
        <v>4.3</v>
      </c>
      <c r="D110">
        <f>+COUNTIF(vinos[Bodega],B110)</f>
        <v>1</v>
      </c>
      <c r="E110" s="17">
        <f>+(Bodegas[[#This Row],[Cantidad de vinos]]/Bodegas[[#Totals],[Cantidad de vinos]])*100</f>
        <v>5.0428643469490678E-2</v>
      </c>
      <c r="F110" s="25">
        <f>+SUMIF(vinos[Bodega],B110,vinos[Numero de reseñas])</f>
        <v>57</v>
      </c>
      <c r="G110" s="17">
        <f>+(Bodegas[[#This Row],[Cantidad de reseñas]]/Bodegas[[#Totals],[Cantidad de reseñas]])*100</f>
        <v>5.0062534253312915E-3</v>
      </c>
      <c r="H110">
        <f>+_xlfn.MAXIFS(vinos[Acidez],vinos[Bodega],Bodegas[[#This Row],[Bodegas]])</f>
        <v>0</v>
      </c>
      <c r="I110" s="30">
        <f>+_xlfn.MAXIFS(vinos[Precio],vinos[Bodega],Bodegas[[#This Row],[Bodegas]])</f>
        <v>27.11</v>
      </c>
      <c r="J110" s="32">
        <f>+_xlfn.MINIFS(vinos[Precio],vinos[Bodega],Bodegas[[#This Row],[Bodegas]])</f>
        <v>27.11</v>
      </c>
    </row>
    <row r="111" spans="2:10" x14ac:dyDescent="0.35">
      <c r="B111" t="s">
        <v>1350</v>
      </c>
      <c r="C111" s="17">
        <f>+AVERAGEIF(vinos[Bodega],B111,vinos[Clasificación])</f>
        <v>4.2</v>
      </c>
      <c r="D111">
        <f>+COUNTIF(vinos[Bodega],B111)</f>
        <v>1</v>
      </c>
      <c r="E111" s="17">
        <f>+(Bodegas[[#This Row],[Cantidad de vinos]]/Bodegas[[#Totals],[Cantidad de vinos]])*100</f>
        <v>5.0428643469490678E-2</v>
      </c>
      <c r="F111" s="25">
        <f>+SUMIF(vinos[Bodega],B111,vinos[Numero de reseñas])</f>
        <v>442</v>
      </c>
      <c r="G111" s="17">
        <f>+(Bodegas[[#This Row],[Cantidad de reseñas]]/Bodegas[[#Totals],[Cantidad de reseñas]])*100</f>
        <v>3.8820421298182993E-2</v>
      </c>
      <c r="H111">
        <f>+_xlfn.MAXIFS(vinos[Acidez],vinos[Bodega],Bodegas[[#This Row],[Bodegas]])</f>
        <v>3</v>
      </c>
      <c r="I111" s="30">
        <f>+_xlfn.MAXIFS(vinos[Precio],vinos[Bodega],Bodegas[[#This Row],[Bodegas]])</f>
        <v>21.65</v>
      </c>
      <c r="J111" s="32">
        <f>+_xlfn.MINIFS(vinos[Precio],vinos[Bodega],Bodegas[[#This Row],[Bodegas]])</f>
        <v>21.65</v>
      </c>
    </row>
    <row r="112" spans="2:10" x14ac:dyDescent="0.35">
      <c r="B112" t="s">
        <v>1265</v>
      </c>
      <c r="C112" s="17">
        <f>+AVERAGEIF(vinos[Bodega],B112,vinos[Clasificación])</f>
        <v>4.3</v>
      </c>
      <c r="D112">
        <f>+COUNTIF(vinos[Bodega],B112)</f>
        <v>1</v>
      </c>
      <c r="E112" s="17">
        <f>+(Bodegas[[#This Row],[Cantidad de vinos]]/Bodegas[[#Totals],[Cantidad de vinos]])*100</f>
        <v>5.0428643469490678E-2</v>
      </c>
      <c r="F112" s="25">
        <f>+SUMIF(vinos[Bodega],B112,vinos[Numero de reseñas])</f>
        <v>27</v>
      </c>
      <c r="G112" s="17">
        <f>+(Bodegas[[#This Row],[Cantidad de reseñas]]/Bodegas[[#Totals],[Cantidad de reseñas]])*100</f>
        <v>2.3713832014727169E-3</v>
      </c>
      <c r="H112">
        <f>+_xlfn.MAXIFS(vinos[Acidez],vinos[Bodega],Bodegas[[#This Row],[Bodegas]])</f>
        <v>3</v>
      </c>
      <c r="I112" s="30">
        <f>+_xlfn.MAXIFS(vinos[Precio],vinos[Bodega],Bodegas[[#This Row],[Bodegas]])</f>
        <v>31.75</v>
      </c>
      <c r="J112" s="32">
        <f>+_xlfn.MINIFS(vinos[Precio],vinos[Bodega],Bodegas[[#This Row],[Bodegas]])</f>
        <v>31.75</v>
      </c>
    </row>
    <row r="113" spans="2:10" x14ac:dyDescent="0.35">
      <c r="B113" t="s">
        <v>527</v>
      </c>
      <c r="C113" s="17">
        <f>+AVERAGEIF(vinos[Bodega],B113,vinos[Clasificación])</f>
        <v>4.2750000000000004</v>
      </c>
      <c r="D113">
        <f>+COUNTIF(vinos[Bodega],B113)</f>
        <v>4</v>
      </c>
      <c r="E113" s="17">
        <f>+(Bodegas[[#This Row],[Cantidad de vinos]]/Bodegas[[#Totals],[Cantidad de vinos]])*100</f>
        <v>0.20171457387796271</v>
      </c>
      <c r="F113" s="25">
        <f>+SUMIF(vinos[Bodega],B113,vinos[Numero de reseñas])</f>
        <v>2898</v>
      </c>
      <c r="G113" s="17">
        <f>+(Bodegas[[#This Row],[Cantidad de reseñas]]/Bodegas[[#Totals],[Cantidad de reseñas]])*100</f>
        <v>0.25452846362473824</v>
      </c>
      <c r="H113">
        <f>+_xlfn.MAXIFS(vinos[Acidez],vinos[Bodega],Bodegas[[#This Row],[Bodegas]])</f>
        <v>3</v>
      </c>
      <c r="I113" s="30">
        <f>+_xlfn.MAXIFS(vinos[Precio],vinos[Bodega],Bodegas[[#This Row],[Bodegas]])</f>
        <v>55.75</v>
      </c>
      <c r="J113" s="32">
        <f>+_xlfn.MINIFS(vinos[Precio],vinos[Bodega],Bodegas[[#This Row],[Bodegas]])</f>
        <v>26.9</v>
      </c>
    </row>
    <row r="114" spans="2:10" x14ac:dyDescent="0.35">
      <c r="B114" t="s">
        <v>894</v>
      </c>
      <c r="C114" s="17">
        <f>+AVERAGEIF(vinos[Bodega],B114,vinos[Clasificación])</f>
        <v>4.3</v>
      </c>
      <c r="D114">
        <f>+COUNTIF(vinos[Bodega],B114)</f>
        <v>1</v>
      </c>
      <c r="E114" s="17">
        <f>+(Bodegas[[#This Row],[Cantidad de vinos]]/Bodegas[[#Totals],[Cantidad de vinos]])*100</f>
        <v>5.0428643469490678E-2</v>
      </c>
      <c r="F114" s="25">
        <f>+SUMIF(vinos[Bodega],B114,vinos[Numero de reseñas])</f>
        <v>317</v>
      </c>
      <c r="G114" s="17">
        <f>+(Bodegas[[#This Row],[Cantidad de reseñas]]/Bodegas[[#Totals],[Cantidad de reseñas]])*100</f>
        <v>2.7841795365438932E-2</v>
      </c>
      <c r="H114">
        <f>+_xlfn.MAXIFS(vinos[Acidez],vinos[Bodega],Bodegas[[#This Row],[Bodegas]])</f>
        <v>3</v>
      </c>
      <c r="I114" s="30">
        <f>+_xlfn.MAXIFS(vinos[Precio],vinos[Bodega],Bodegas[[#This Row],[Bodegas]])</f>
        <v>27.9</v>
      </c>
      <c r="J114" s="32">
        <f>+_xlfn.MINIFS(vinos[Precio],vinos[Bodega],Bodegas[[#This Row],[Bodegas]])</f>
        <v>27.9</v>
      </c>
    </row>
    <row r="115" spans="2:10" x14ac:dyDescent="0.35">
      <c r="B115" t="s">
        <v>820</v>
      </c>
      <c r="C115" s="17">
        <f>+AVERAGEIF(vinos[Bodega],B115,vinos[Clasificación])</f>
        <v>4.4000000000000004</v>
      </c>
      <c r="D115">
        <f>+COUNTIF(vinos[Bodega],B115)</f>
        <v>1</v>
      </c>
      <c r="E115" s="17">
        <f>+(Bodegas[[#This Row],[Cantidad de vinos]]/Bodegas[[#Totals],[Cantidad de vinos]])*100</f>
        <v>5.0428643469490678E-2</v>
      </c>
      <c r="F115" s="25">
        <f>+SUMIF(vinos[Bodega],B115,vinos[Numero de reseñas])</f>
        <v>27</v>
      </c>
      <c r="G115" s="17">
        <f>+(Bodegas[[#This Row],[Cantidad de reseñas]]/Bodegas[[#Totals],[Cantidad de reseñas]])*100</f>
        <v>2.3713832014727169E-3</v>
      </c>
      <c r="H115">
        <f>+_xlfn.MAXIFS(vinos[Acidez],vinos[Bodega],Bodegas[[#This Row],[Bodegas]])</f>
        <v>3</v>
      </c>
      <c r="I115" s="30">
        <f>+_xlfn.MAXIFS(vinos[Precio],vinos[Bodega],Bodegas[[#This Row],[Bodegas]])</f>
        <v>7.9</v>
      </c>
      <c r="J115" s="32">
        <f>+_xlfn.MINIFS(vinos[Precio],vinos[Bodega],Bodegas[[#This Row],[Bodegas]])</f>
        <v>7.9</v>
      </c>
    </row>
    <row r="116" spans="2:10" x14ac:dyDescent="0.35">
      <c r="B116" t="s">
        <v>1179</v>
      </c>
      <c r="C116" s="17">
        <f>+AVERAGEIF(vinos[Bodega],B116,vinos[Clasificación])</f>
        <v>4.3</v>
      </c>
      <c r="D116">
        <f>+COUNTIF(vinos[Bodega],B116)</f>
        <v>1</v>
      </c>
      <c r="E116" s="17">
        <f>+(Bodegas[[#This Row],[Cantidad de vinos]]/Bodegas[[#Totals],[Cantidad de vinos]])*100</f>
        <v>5.0428643469490678E-2</v>
      </c>
      <c r="F116" s="25">
        <f>+SUMIF(vinos[Bodega],B116,vinos[Numero de reseñas])</f>
        <v>37</v>
      </c>
      <c r="G116" s="17">
        <f>+(Bodegas[[#This Row],[Cantidad de reseñas]]/Bodegas[[#Totals],[Cantidad de reseñas]])*100</f>
        <v>3.2496732760922417E-3</v>
      </c>
      <c r="H116">
        <f>+_xlfn.MAXIFS(vinos[Acidez],vinos[Bodega],Bodegas[[#This Row],[Bodegas]])</f>
        <v>3</v>
      </c>
      <c r="I116" s="30">
        <f>+_xlfn.MAXIFS(vinos[Precio],vinos[Bodega],Bodegas[[#This Row],[Bodegas]])</f>
        <v>55.5</v>
      </c>
      <c r="J116" s="32">
        <f>+_xlfn.MINIFS(vinos[Precio],vinos[Bodega],Bodegas[[#This Row],[Bodegas]])</f>
        <v>55.5</v>
      </c>
    </row>
    <row r="117" spans="2:10" x14ac:dyDescent="0.35">
      <c r="B117" t="s">
        <v>1026</v>
      </c>
      <c r="C117" s="17">
        <f>+AVERAGEIF(vinos[Bodega],B117,vinos[Clasificación])</f>
        <v>4.3</v>
      </c>
      <c r="D117">
        <f>+COUNTIF(vinos[Bodega],B117)</f>
        <v>1</v>
      </c>
      <c r="E117" s="17">
        <f>+(Bodegas[[#This Row],[Cantidad de vinos]]/Bodegas[[#Totals],[Cantidad de vinos]])*100</f>
        <v>5.0428643469490678E-2</v>
      </c>
      <c r="F117" s="25">
        <f>+SUMIF(vinos[Bodega],B117,vinos[Numero de reseñas])</f>
        <v>90</v>
      </c>
      <c r="G117" s="17">
        <f>+(Bodegas[[#This Row],[Cantidad de reseñas]]/Bodegas[[#Totals],[Cantidad de reseñas]])*100</f>
        <v>7.9046106715757233E-3</v>
      </c>
      <c r="H117">
        <f>+_xlfn.MAXIFS(vinos[Acidez],vinos[Bodega],Bodegas[[#This Row],[Bodegas]])</f>
        <v>3</v>
      </c>
      <c r="I117" s="30">
        <f>+_xlfn.MAXIFS(vinos[Precio],vinos[Bodega],Bodegas[[#This Row],[Bodegas]])</f>
        <v>34.9</v>
      </c>
      <c r="J117" s="32">
        <f>+_xlfn.MINIFS(vinos[Precio],vinos[Bodega],Bodegas[[#This Row],[Bodegas]])</f>
        <v>34.9</v>
      </c>
    </row>
    <row r="118" spans="2:10" x14ac:dyDescent="0.35">
      <c r="B118" t="s">
        <v>693</v>
      </c>
      <c r="C118" s="17">
        <f>+AVERAGEIF(vinos[Bodega],B118,vinos[Clasificación])</f>
        <v>4.3499999999999996</v>
      </c>
      <c r="D118">
        <f>+COUNTIF(vinos[Bodega],B118)</f>
        <v>2</v>
      </c>
      <c r="E118" s="17">
        <f>+(Bodegas[[#This Row],[Cantidad de vinos]]/Bodegas[[#Totals],[Cantidad de vinos]])*100</f>
        <v>0.10085728693898136</v>
      </c>
      <c r="F118" s="25">
        <f>+SUMIF(vinos[Bodega],B118,vinos[Numero de reseñas])</f>
        <v>98</v>
      </c>
      <c r="G118" s="17">
        <f>+(Bodegas[[#This Row],[Cantidad de reseñas]]/Bodegas[[#Totals],[Cantidad de reseñas]])*100</f>
        <v>8.6072427312713432E-3</v>
      </c>
      <c r="H118">
        <f>+_xlfn.MAXIFS(vinos[Acidez],vinos[Bodega],Bodegas[[#This Row],[Bodegas]])</f>
        <v>3</v>
      </c>
      <c r="I118" s="30">
        <f>+_xlfn.MAXIFS(vinos[Precio],vinos[Bodega],Bodegas[[#This Row],[Bodegas]])</f>
        <v>49.6</v>
      </c>
      <c r="J118" s="32">
        <f>+_xlfn.MINIFS(vinos[Precio],vinos[Bodega],Bodegas[[#This Row],[Bodegas]])</f>
        <v>27.1</v>
      </c>
    </row>
    <row r="119" spans="2:10" x14ac:dyDescent="0.35">
      <c r="B119" t="s">
        <v>161</v>
      </c>
      <c r="C119" s="17">
        <f>+AVERAGEIF(vinos[Bodega],B119,vinos[Clasificación])</f>
        <v>4.55</v>
      </c>
      <c r="D119">
        <f>+COUNTIF(vinos[Bodega],B119)</f>
        <v>2</v>
      </c>
      <c r="E119" s="17">
        <f>+(Bodegas[[#This Row],[Cantidad de vinos]]/Bodegas[[#Totals],[Cantidad de vinos]])*100</f>
        <v>0.10085728693898136</v>
      </c>
      <c r="F119" s="25">
        <f>+SUMIF(vinos[Bodega],B119,vinos[Numero de reseñas])</f>
        <v>158</v>
      </c>
      <c r="G119" s="17">
        <f>+(Bodegas[[#This Row],[Cantidad de reseñas]]/Bodegas[[#Totals],[Cantidad de reseñas]])*100</f>
        <v>1.3876983178988491E-2</v>
      </c>
      <c r="H119">
        <f>+_xlfn.MAXIFS(vinos[Acidez],vinos[Bodega],Bodegas[[#This Row],[Bodegas]])</f>
        <v>3</v>
      </c>
      <c r="I119" s="30">
        <f>+_xlfn.MAXIFS(vinos[Precio],vinos[Bodega],Bodegas[[#This Row],[Bodegas]])</f>
        <v>87.02</v>
      </c>
      <c r="J119" s="32">
        <f>+_xlfn.MINIFS(vinos[Precio],vinos[Bodega],Bodegas[[#This Row],[Bodegas]])</f>
        <v>57</v>
      </c>
    </row>
    <row r="120" spans="2:10" x14ac:dyDescent="0.35">
      <c r="B120" t="s">
        <v>994</v>
      </c>
      <c r="C120" s="17">
        <f>+AVERAGEIF(vinos[Bodega],B120,vinos[Clasificación])</f>
        <v>4.3</v>
      </c>
      <c r="D120">
        <f>+COUNTIF(vinos[Bodega],B120)</f>
        <v>1</v>
      </c>
      <c r="E120" s="17">
        <f>+(Bodegas[[#This Row],[Cantidad de vinos]]/Bodegas[[#Totals],[Cantidad de vinos]])*100</f>
        <v>5.0428643469490678E-2</v>
      </c>
      <c r="F120" s="25">
        <f>+SUMIF(vinos[Bodega],B120,vinos[Numero de reseñas])</f>
        <v>122</v>
      </c>
      <c r="G120" s="17">
        <f>+(Bodegas[[#This Row],[Cantidad de reseñas]]/Bodegas[[#Totals],[Cantidad de reseñas]])*100</f>
        <v>1.0715138910358201E-2</v>
      </c>
      <c r="H120">
        <f>+_xlfn.MAXIFS(vinos[Acidez],vinos[Bodega],Bodegas[[#This Row],[Bodegas]])</f>
        <v>3</v>
      </c>
      <c r="I120" s="30">
        <f>+_xlfn.MAXIFS(vinos[Precio],vinos[Bodega],Bodegas[[#This Row],[Bodegas]])</f>
        <v>43.95</v>
      </c>
      <c r="J120" s="32">
        <f>+_xlfn.MINIFS(vinos[Precio],vinos[Bodega],Bodegas[[#This Row],[Bodegas]])</f>
        <v>43.95</v>
      </c>
    </row>
    <row r="121" spans="2:10" x14ac:dyDescent="0.35">
      <c r="B121" t="s">
        <v>930</v>
      </c>
      <c r="C121" s="17">
        <f>+AVERAGEIF(vinos[Bodega],B121,vinos[Clasificación])</f>
        <v>4.26</v>
      </c>
      <c r="D121">
        <f>+COUNTIF(vinos[Bodega],B121)</f>
        <v>5</v>
      </c>
      <c r="E121" s="17">
        <f>+(Bodegas[[#This Row],[Cantidad de vinos]]/Bodegas[[#Totals],[Cantidad de vinos]])*100</f>
        <v>0.25214321734745332</v>
      </c>
      <c r="F121" s="25">
        <f>+SUMIF(vinos[Bodega],B121,vinos[Numero de reseñas])</f>
        <v>1138</v>
      </c>
      <c r="G121" s="17">
        <f>+(Bodegas[[#This Row],[Cantidad de reseñas]]/Bodegas[[#Totals],[Cantidad de reseñas]])*100</f>
        <v>9.9949410491701918E-2</v>
      </c>
      <c r="H121">
        <f>+_xlfn.MAXIFS(vinos[Acidez],vinos[Bodega],Bodegas[[#This Row],[Bodegas]])</f>
        <v>3</v>
      </c>
      <c r="I121" s="30">
        <f>+_xlfn.MAXIFS(vinos[Precio],vinos[Bodega],Bodegas[[#This Row],[Bodegas]])</f>
        <v>39.5</v>
      </c>
      <c r="J121" s="32">
        <f>+_xlfn.MINIFS(vinos[Precio],vinos[Bodega],Bodegas[[#This Row],[Bodegas]])</f>
        <v>22.99</v>
      </c>
    </row>
    <row r="122" spans="2:10" x14ac:dyDescent="0.35">
      <c r="B122" t="s">
        <v>662</v>
      </c>
      <c r="C122" s="17">
        <f>+AVERAGEIF(vinos[Bodega],B122,vinos[Clasificación])</f>
        <v>4.4000000000000004</v>
      </c>
      <c r="D122">
        <f>+COUNTIF(vinos[Bodega],B122)</f>
        <v>1</v>
      </c>
      <c r="E122" s="17">
        <f>+(Bodegas[[#This Row],[Cantidad de vinos]]/Bodegas[[#Totals],[Cantidad de vinos]])*100</f>
        <v>5.0428643469490678E-2</v>
      </c>
      <c r="F122" s="25">
        <f>+SUMIF(vinos[Bodega],B122,vinos[Numero de reseñas])</f>
        <v>69</v>
      </c>
      <c r="G122" s="17">
        <f>+(Bodegas[[#This Row],[Cantidad de reseñas]]/Bodegas[[#Totals],[Cantidad de reseñas]])*100</f>
        <v>6.0602015148747204E-3</v>
      </c>
      <c r="H122">
        <f>+_xlfn.MAXIFS(vinos[Acidez],vinos[Bodega],Bodegas[[#This Row],[Bodegas]])</f>
        <v>3</v>
      </c>
      <c r="I122" s="30">
        <f>+_xlfn.MAXIFS(vinos[Precio],vinos[Bodega],Bodegas[[#This Row],[Bodegas]])</f>
        <v>26.84</v>
      </c>
      <c r="J122" s="32">
        <f>+_xlfn.MINIFS(vinos[Precio],vinos[Bodega],Bodegas[[#This Row],[Bodegas]])</f>
        <v>26.84</v>
      </c>
    </row>
    <row r="123" spans="2:10" x14ac:dyDescent="0.35">
      <c r="B123" t="s">
        <v>1124</v>
      </c>
      <c r="C123" s="17">
        <f>+AVERAGEIF(vinos[Bodega],B123,vinos[Clasificación])</f>
        <v>4.3</v>
      </c>
      <c r="D123">
        <f>+COUNTIF(vinos[Bodega],B123)</f>
        <v>1</v>
      </c>
      <c r="E123" s="17">
        <f>+(Bodegas[[#This Row],[Cantidad de vinos]]/Bodegas[[#Totals],[Cantidad de vinos]])*100</f>
        <v>5.0428643469490678E-2</v>
      </c>
      <c r="F123" s="25">
        <f>+SUMIF(vinos[Bodega],B123,vinos[Numero de reseñas])</f>
        <v>48</v>
      </c>
      <c r="G123" s="17">
        <f>+(Bodegas[[#This Row],[Cantidad de reseñas]]/Bodegas[[#Totals],[Cantidad de reseñas]])*100</f>
        <v>4.2157923581737184E-3</v>
      </c>
      <c r="H123">
        <f>+_xlfn.MAXIFS(vinos[Acidez],vinos[Bodega],Bodegas[[#This Row],[Bodegas]])</f>
        <v>3</v>
      </c>
      <c r="I123" s="30">
        <f>+_xlfn.MAXIFS(vinos[Precio],vinos[Bodega],Bodegas[[#This Row],[Bodegas]])</f>
        <v>44.1</v>
      </c>
      <c r="J123" s="32">
        <f>+_xlfn.MINIFS(vinos[Precio],vinos[Bodega],Bodegas[[#This Row],[Bodegas]])</f>
        <v>44.1</v>
      </c>
    </row>
    <row r="124" spans="2:10" x14ac:dyDescent="0.35">
      <c r="B124" t="s">
        <v>1040</v>
      </c>
      <c r="C124" s="17">
        <f>+AVERAGEIF(vinos[Bodega],B124,vinos[Clasificación])</f>
        <v>4.3</v>
      </c>
      <c r="D124">
        <f>+COUNTIF(vinos[Bodega],B124)</f>
        <v>2</v>
      </c>
      <c r="E124" s="17">
        <f>+(Bodegas[[#This Row],[Cantidad de vinos]]/Bodegas[[#Totals],[Cantidad de vinos]])*100</f>
        <v>0.10085728693898136</v>
      </c>
      <c r="F124" s="25">
        <f>+SUMIF(vinos[Bodega],B124,vinos[Numero de reseñas])</f>
        <v>163</v>
      </c>
      <c r="G124" s="17">
        <f>+(Bodegas[[#This Row],[Cantidad de reseñas]]/Bodegas[[#Totals],[Cantidad de reseñas]])*100</f>
        <v>1.4316128216298253E-2</v>
      </c>
      <c r="H124">
        <f>+_xlfn.MAXIFS(vinos[Acidez],vinos[Bodega],Bodegas[[#This Row],[Bodegas]])</f>
        <v>0</v>
      </c>
      <c r="I124" s="30">
        <f>+_xlfn.MAXIFS(vinos[Precio],vinos[Bodega],Bodegas[[#This Row],[Bodegas]])</f>
        <v>88</v>
      </c>
      <c r="J124" s="32">
        <f>+_xlfn.MINIFS(vinos[Precio],vinos[Bodega],Bodegas[[#This Row],[Bodegas]])</f>
        <v>34.5</v>
      </c>
    </row>
    <row r="125" spans="2:10" x14ac:dyDescent="0.35">
      <c r="B125" t="s">
        <v>1215</v>
      </c>
      <c r="C125" s="17">
        <f>+AVERAGEIF(vinos[Bodega],B125,vinos[Clasificación])</f>
        <v>4.3</v>
      </c>
      <c r="D125">
        <f>+COUNTIF(vinos[Bodega],B125)</f>
        <v>1</v>
      </c>
      <c r="E125" s="17">
        <f>+(Bodegas[[#This Row],[Cantidad de vinos]]/Bodegas[[#Totals],[Cantidad de vinos]])*100</f>
        <v>5.0428643469490678E-2</v>
      </c>
      <c r="F125" s="25">
        <f>+SUMIF(vinos[Bodega],B125,vinos[Numero de reseñas])</f>
        <v>33</v>
      </c>
      <c r="G125" s="17">
        <f>+(Bodegas[[#This Row],[Cantidad de reseñas]]/Bodegas[[#Totals],[Cantidad de reseñas]])*100</f>
        <v>2.8983572462444318E-3</v>
      </c>
      <c r="H125">
        <f>+_xlfn.MAXIFS(vinos[Acidez],vinos[Bodega],Bodegas[[#This Row],[Bodegas]])</f>
        <v>3</v>
      </c>
      <c r="I125" s="30">
        <f>+_xlfn.MAXIFS(vinos[Precio],vinos[Bodega],Bodegas[[#This Row],[Bodegas]])</f>
        <v>32.46</v>
      </c>
      <c r="J125" s="32">
        <f>+_xlfn.MINIFS(vinos[Precio],vinos[Bodega],Bodegas[[#This Row],[Bodegas]])</f>
        <v>32.46</v>
      </c>
    </row>
    <row r="126" spans="2:10" x14ac:dyDescent="0.35">
      <c r="B126" t="s">
        <v>1037</v>
      </c>
      <c r="C126" s="17">
        <f>+AVERAGEIF(vinos[Bodega],B126,vinos[Clasificación])</f>
        <v>4.3</v>
      </c>
      <c r="D126">
        <f>+COUNTIF(vinos[Bodega],B126)</f>
        <v>1</v>
      </c>
      <c r="E126" s="17">
        <f>+(Bodegas[[#This Row],[Cantidad de vinos]]/Bodegas[[#Totals],[Cantidad de vinos]])*100</f>
        <v>5.0428643469490678E-2</v>
      </c>
      <c r="F126" s="25">
        <f>+SUMIF(vinos[Bodega],B126,vinos[Numero de reseñas])</f>
        <v>86</v>
      </c>
      <c r="G126" s="17">
        <f>+(Bodegas[[#This Row],[Cantidad de reseñas]]/Bodegas[[#Totals],[Cantidad de reseñas]])*100</f>
        <v>7.5532946417279125E-3</v>
      </c>
      <c r="H126">
        <f>+_xlfn.MAXIFS(vinos[Acidez],vinos[Bodega],Bodegas[[#This Row],[Bodegas]])</f>
        <v>0</v>
      </c>
      <c r="I126" s="30">
        <f>+_xlfn.MAXIFS(vinos[Precio],vinos[Bodega],Bodegas[[#This Row],[Bodegas]])</f>
        <v>39.99</v>
      </c>
      <c r="J126" s="32">
        <f>+_xlfn.MINIFS(vinos[Precio],vinos[Bodega],Bodegas[[#This Row],[Bodegas]])</f>
        <v>39.99</v>
      </c>
    </row>
    <row r="127" spans="2:10" x14ac:dyDescent="0.35">
      <c r="B127" t="s">
        <v>783</v>
      </c>
      <c r="C127" s="17">
        <f>+AVERAGEIF(vinos[Bodega],B127,vinos[Clasificación])</f>
        <v>4.333333333333333</v>
      </c>
      <c r="D127">
        <f>+COUNTIF(vinos[Bodega],B127)</f>
        <v>3</v>
      </c>
      <c r="E127" s="17">
        <f>+(Bodegas[[#This Row],[Cantidad de vinos]]/Bodegas[[#Totals],[Cantidad de vinos]])*100</f>
        <v>0.15128593040847202</v>
      </c>
      <c r="F127" s="25">
        <f>+SUMIF(vinos[Bodega],B127,vinos[Numero de reseñas])</f>
        <v>112</v>
      </c>
      <c r="G127" s="17">
        <f>+(Bodegas[[#This Row],[Cantidad de reseñas]]/Bodegas[[#Totals],[Cantidad de reseñas]])*100</f>
        <v>9.8368488357386766E-3</v>
      </c>
      <c r="H127">
        <f>+_xlfn.MAXIFS(vinos[Acidez],vinos[Bodega],Bodegas[[#This Row],[Bodegas]])</f>
        <v>3</v>
      </c>
      <c r="I127" s="30">
        <f>+_xlfn.MAXIFS(vinos[Precio],vinos[Bodega],Bodegas[[#This Row],[Bodegas]])</f>
        <v>75.8</v>
      </c>
      <c r="J127" s="32">
        <f>+_xlfn.MINIFS(vinos[Precio],vinos[Bodega],Bodegas[[#This Row],[Bodegas]])</f>
        <v>17.75</v>
      </c>
    </row>
    <row r="128" spans="2:10" x14ac:dyDescent="0.35">
      <c r="B128" t="s">
        <v>807</v>
      </c>
      <c r="C128" s="17">
        <f>+AVERAGEIF(vinos[Bodega],B128,vinos[Clasificación])</f>
        <v>4.4000000000000004</v>
      </c>
      <c r="D128">
        <f>+COUNTIF(vinos[Bodega],B128)</f>
        <v>1</v>
      </c>
      <c r="E128" s="17">
        <f>+(Bodegas[[#This Row],[Cantidad de vinos]]/Bodegas[[#Totals],[Cantidad de vinos]])*100</f>
        <v>5.0428643469490678E-2</v>
      </c>
      <c r="F128" s="25">
        <f>+SUMIF(vinos[Bodega],B128,vinos[Numero de reseñas])</f>
        <v>28</v>
      </c>
      <c r="G128" s="17">
        <f>+(Bodegas[[#This Row],[Cantidad de reseñas]]/Bodegas[[#Totals],[Cantidad de reseñas]])*100</f>
        <v>2.4592122089346692E-3</v>
      </c>
      <c r="H128">
        <f>+_xlfn.MAXIFS(vinos[Acidez],vinos[Bodega],Bodegas[[#This Row],[Bodegas]])</f>
        <v>3</v>
      </c>
      <c r="I128" s="30">
        <f>+_xlfn.MAXIFS(vinos[Precio],vinos[Bodega],Bodegas[[#This Row],[Bodegas]])</f>
        <v>21.88</v>
      </c>
      <c r="J128" s="32">
        <f>+_xlfn.MINIFS(vinos[Precio],vinos[Bodega],Bodegas[[#This Row],[Bodegas]])</f>
        <v>21.88</v>
      </c>
    </row>
    <row r="129" spans="2:10" x14ac:dyDescent="0.35">
      <c r="B129" t="s">
        <v>133</v>
      </c>
      <c r="C129" s="17">
        <f>+AVERAGEIF(vinos[Bodega],B129,vinos[Clasificación])</f>
        <v>4.4083333333333332</v>
      </c>
      <c r="D129">
        <f>+COUNTIF(vinos[Bodega],B129)</f>
        <v>12</v>
      </c>
      <c r="E129" s="17">
        <f>+(Bodegas[[#This Row],[Cantidad de vinos]]/Bodegas[[#Totals],[Cantidad de vinos]])*100</f>
        <v>0.60514372163388808</v>
      </c>
      <c r="F129" s="25">
        <f>+SUMIF(vinos[Bodega],B129,vinos[Numero de reseñas])</f>
        <v>6849</v>
      </c>
      <c r="G129" s="17">
        <f>+(Bodegas[[#This Row],[Cantidad de reseñas]]/Bodegas[[#Totals],[Cantidad de reseñas]])*100</f>
        <v>0.60154087210691254</v>
      </c>
      <c r="H129">
        <f>+_xlfn.MAXIFS(vinos[Acidez],vinos[Bodega],Bodegas[[#This Row],[Bodegas]])</f>
        <v>3</v>
      </c>
      <c r="I129" s="30">
        <f>+_xlfn.MAXIFS(vinos[Precio],vinos[Bodega],Bodegas[[#This Row],[Bodegas]])</f>
        <v>67.5</v>
      </c>
      <c r="J129" s="32">
        <f>+_xlfn.MINIFS(vinos[Precio],vinos[Bodega],Bodegas[[#This Row],[Bodegas]])</f>
        <v>16.489999999999998</v>
      </c>
    </row>
    <row r="130" spans="2:10" x14ac:dyDescent="0.35">
      <c r="B130" t="s">
        <v>1106</v>
      </c>
      <c r="C130" s="17">
        <f>+AVERAGEIF(vinos[Bodega],B130,vinos[Clasificación])</f>
        <v>4.3</v>
      </c>
      <c r="D130">
        <f>+COUNTIF(vinos[Bodega],B130)</f>
        <v>1</v>
      </c>
      <c r="E130" s="17">
        <f>+(Bodegas[[#This Row],[Cantidad de vinos]]/Bodegas[[#Totals],[Cantidad de vinos]])*100</f>
        <v>5.0428643469490678E-2</v>
      </c>
      <c r="F130" s="25">
        <f>+SUMIF(vinos[Bodega],B130,vinos[Numero de reseñas])</f>
        <v>38</v>
      </c>
      <c r="G130" s="17">
        <f>+(Bodegas[[#This Row],[Cantidad de reseñas]]/Bodegas[[#Totals],[Cantidad de reseñas]])*100</f>
        <v>3.337502283554194E-3</v>
      </c>
      <c r="H130">
        <f>+_xlfn.MAXIFS(vinos[Acidez],vinos[Bodega],Bodegas[[#This Row],[Bodegas]])</f>
        <v>3</v>
      </c>
      <c r="I130" s="30">
        <f>+_xlfn.MAXIFS(vinos[Precio],vinos[Bodega],Bodegas[[#This Row],[Bodegas]])</f>
        <v>56.27</v>
      </c>
      <c r="J130" s="32">
        <f>+_xlfn.MINIFS(vinos[Precio],vinos[Bodega],Bodegas[[#This Row],[Bodegas]])</f>
        <v>56.27</v>
      </c>
    </row>
    <row r="131" spans="2:10" x14ac:dyDescent="0.35">
      <c r="B131" t="s">
        <v>142</v>
      </c>
      <c r="C131" s="17">
        <f>+AVERAGEIF(vinos[Bodega],B131,vinos[Clasificación])</f>
        <v>4.4249999999999998</v>
      </c>
      <c r="D131">
        <f>+COUNTIF(vinos[Bodega],B131)</f>
        <v>4</v>
      </c>
      <c r="E131" s="17">
        <f>+(Bodegas[[#This Row],[Cantidad de vinos]]/Bodegas[[#Totals],[Cantidad de vinos]])*100</f>
        <v>0.20171457387796271</v>
      </c>
      <c r="F131" s="25">
        <f>+SUMIF(vinos[Bodega],B131,vinos[Numero de reseñas])</f>
        <v>627</v>
      </c>
      <c r="G131" s="17">
        <f>+(Bodegas[[#This Row],[Cantidad de reseñas]]/Bodegas[[#Totals],[Cantidad de reseñas]])*100</f>
        <v>5.5068787678644197E-2</v>
      </c>
      <c r="H131">
        <f>+_xlfn.MAXIFS(vinos[Acidez],vinos[Bodega],Bodegas[[#This Row],[Bodegas]])</f>
        <v>3</v>
      </c>
      <c r="I131" s="30">
        <f>+_xlfn.MAXIFS(vinos[Precio],vinos[Bodega],Bodegas[[#This Row],[Bodegas]])</f>
        <v>77.98</v>
      </c>
      <c r="J131" s="32">
        <f>+_xlfn.MINIFS(vinos[Precio],vinos[Bodega],Bodegas[[#This Row],[Bodegas]])</f>
        <v>59.9</v>
      </c>
    </row>
    <row r="132" spans="2:10" x14ac:dyDescent="0.35">
      <c r="B132" t="s">
        <v>610</v>
      </c>
      <c r="C132" s="17">
        <f>+AVERAGEIF(vinos[Bodega],B132,vinos[Clasificación])</f>
        <v>4.4000000000000004</v>
      </c>
      <c r="D132">
        <f>+COUNTIF(vinos[Bodega],B132)</f>
        <v>1</v>
      </c>
      <c r="E132" s="17">
        <f>+(Bodegas[[#This Row],[Cantidad de vinos]]/Bodegas[[#Totals],[Cantidad de vinos]])*100</f>
        <v>5.0428643469490678E-2</v>
      </c>
      <c r="F132" s="25">
        <f>+SUMIF(vinos[Bodega],B132,vinos[Numero de reseñas])</f>
        <v>106</v>
      </c>
      <c r="G132" s="17">
        <f>+(Bodegas[[#This Row],[Cantidad de reseñas]]/Bodegas[[#Totals],[Cantidad de reseñas]])*100</f>
        <v>9.3098747909669613E-3</v>
      </c>
      <c r="H132">
        <f>+_xlfn.MAXIFS(vinos[Acidez],vinos[Bodega],Bodegas[[#This Row],[Bodegas]])</f>
        <v>3</v>
      </c>
      <c r="I132" s="30">
        <f>+_xlfn.MAXIFS(vinos[Precio],vinos[Bodega],Bodegas[[#This Row],[Bodegas]])</f>
        <v>48.9</v>
      </c>
      <c r="J132" s="32">
        <f>+_xlfn.MINIFS(vinos[Precio],vinos[Bodega],Bodegas[[#This Row],[Bodegas]])</f>
        <v>48.9</v>
      </c>
    </row>
    <row r="133" spans="2:10" x14ac:dyDescent="0.35">
      <c r="B133" t="s">
        <v>226</v>
      </c>
      <c r="C133" s="17">
        <f>+AVERAGEIF(vinos[Bodega],B133,vinos[Clasificación])</f>
        <v>4.5999999999999996</v>
      </c>
      <c r="D133">
        <f>+COUNTIF(vinos[Bodega],B133)</f>
        <v>1</v>
      </c>
      <c r="E133" s="17">
        <f>+(Bodegas[[#This Row],[Cantidad de vinos]]/Bodegas[[#Totals],[Cantidad de vinos]])*100</f>
        <v>5.0428643469490678E-2</v>
      </c>
      <c r="F133" s="25">
        <f>+SUMIF(vinos[Bodega],B133,vinos[Numero de reseñas])</f>
        <v>44</v>
      </c>
      <c r="G133" s="17">
        <f>+(Bodegas[[#This Row],[Cantidad de reseñas]]/Bodegas[[#Totals],[Cantidad de reseñas]])*100</f>
        <v>3.8644763283259094E-3</v>
      </c>
      <c r="H133">
        <f>+_xlfn.MAXIFS(vinos[Acidez],vinos[Bodega],Bodegas[[#This Row],[Bodegas]])</f>
        <v>0</v>
      </c>
      <c r="I133" s="30">
        <f>+_xlfn.MAXIFS(vinos[Precio],vinos[Bodega],Bodegas[[#This Row],[Bodegas]])</f>
        <v>26.2</v>
      </c>
      <c r="J133" s="32">
        <f>+_xlfn.MINIFS(vinos[Precio],vinos[Bodega],Bodegas[[#This Row],[Bodegas]])</f>
        <v>26.2</v>
      </c>
    </row>
    <row r="134" spans="2:10" x14ac:dyDescent="0.35">
      <c r="B134" t="s">
        <v>208</v>
      </c>
      <c r="C134" s="17">
        <f>+AVERAGEIF(vinos[Bodega],B134,vinos[Clasificación])</f>
        <v>4.375</v>
      </c>
      <c r="D134">
        <f>+COUNTIF(vinos[Bodega],B134)</f>
        <v>4</v>
      </c>
      <c r="E134" s="17">
        <f>+(Bodegas[[#This Row],[Cantidad de vinos]]/Bodegas[[#Totals],[Cantidad de vinos]])*100</f>
        <v>0.20171457387796271</v>
      </c>
      <c r="F134" s="25">
        <f>+SUMIF(vinos[Bodega],B134,vinos[Numero de reseñas])</f>
        <v>833</v>
      </c>
      <c r="G134" s="17">
        <f>+(Bodegas[[#This Row],[Cantidad de reseñas]]/Bodegas[[#Totals],[Cantidad de reseñas]])*100</f>
        <v>7.3161563215806413E-2</v>
      </c>
      <c r="H134">
        <f>+_xlfn.MAXIFS(vinos[Acidez],vinos[Bodega],Bodegas[[#This Row],[Bodegas]])</f>
        <v>3</v>
      </c>
      <c r="I134" s="30">
        <f>+_xlfn.MAXIFS(vinos[Precio],vinos[Bodega],Bodegas[[#This Row],[Bodegas]])</f>
        <v>35.200000000000003</v>
      </c>
      <c r="J134" s="32">
        <f>+_xlfn.MINIFS(vinos[Precio],vinos[Bodega],Bodegas[[#This Row],[Bodegas]])</f>
        <v>32</v>
      </c>
    </row>
    <row r="135" spans="2:10" x14ac:dyDescent="0.35">
      <c r="B135" t="s">
        <v>1182</v>
      </c>
      <c r="C135" s="17">
        <f>+AVERAGEIF(vinos[Bodega],B135,vinos[Clasificación])</f>
        <v>4.3</v>
      </c>
      <c r="D135">
        <f>+COUNTIF(vinos[Bodega],B135)</f>
        <v>1</v>
      </c>
      <c r="E135" s="17">
        <f>+(Bodegas[[#This Row],[Cantidad de vinos]]/Bodegas[[#Totals],[Cantidad de vinos]])*100</f>
        <v>5.0428643469490678E-2</v>
      </c>
      <c r="F135" s="25">
        <f>+SUMIF(vinos[Bodega],B135,vinos[Numero de reseñas])</f>
        <v>37</v>
      </c>
      <c r="G135" s="17">
        <f>+(Bodegas[[#This Row],[Cantidad de reseñas]]/Bodegas[[#Totals],[Cantidad de reseñas]])*100</f>
        <v>3.2496732760922417E-3</v>
      </c>
      <c r="H135">
        <f>+_xlfn.MAXIFS(vinos[Acidez],vinos[Bodega],Bodegas[[#This Row],[Bodegas]])</f>
        <v>3</v>
      </c>
      <c r="I135" s="30">
        <f>+_xlfn.MAXIFS(vinos[Precio],vinos[Bodega],Bodegas[[#This Row],[Bodegas]])</f>
        <v>22.9</v>
      </c>
      <c r="J135" s="32">
        <f>+_xlfn.MINIFS(vinos[Precio],vinos[Bodega],Bodegas[[#This Row],[Bodegas]])</f>
        <v>22.9</v>
      </c>
    </row>
    <row r="136" spans="2:10" x14ac:dyDescent="0.35">
      <c r="B136" t="s">
        <v>252</v>
      </c>
      <c r="C136" s="17">
        <f>+AVERAGEIF(vinos[Bodega],B136,vinos[Clasificación])</f>
        <v>4.4499999999999993</v>
      </c>
      <c r="D136">
        <f>+COUNTIF(vinos[Bodega],B136)</f>
        <v>4</v>
      </c>
      <c r="E136" s="17">
        <f>+(Bodegas[[#This Row],[Cantidad de vinos]]/Bodegas[[#Totals],[Cantidad de vinos]])*100</f>
        <v>0.20171457387796271</v>
      </c>
      <c r="F136" s="25">
        <f>+SUMIF(vinos[Bodega],B136,vinos[Numero de reseñas])</f>
        <v>347</v>
      </c>
      <c r="G136" s="17">
        <f>+(Bodegas[[#This Row],[Cantidad de reseñas]]/Bodegas[[#Totals],[Cantidad de reseñas]])*100</f>
        <v>3.0476665589297507E-2</v>
      </c>
      <c r="H136">
        <f>+_xlfn.MAXIFS(vinos[Acidez],vinos[Bodega],Bodegas[[#This Row],[Bodegas]])</f>
        <v>3</v>
      </c>
      <c r="I136" s="30">
        <f>+_xlfn.MAXIFS(vinos[Precio],vinos[Bodega],Bodegas[[#This Row],[Bodegas]])</f>
        <v>195.27</v>
      </c>
      <c r="J136" s="32">
        <f>+_xlfn.MINIFS(vinos[Precio],vinos[Bodega],Bodegas[[#This Row],[Bodegas]])</f>
        <v>24.61</v>
      </c>
    </row>
    <row r="137" spans="2:10" x14ac:dyDescent="0.35">
      <c r="B137" t="s">
        <v>774</v>
      </c>
      <c r="C137" s="17">
        <f>+AVERAGEIF(vinos[Bodega],B137,vinos[Clasificación])</f>
        <v>4.4000000000000004</v>
      </c>
      <c r="D137">
        <f>+COUNTIF(vinos[Bodega],B137)</f>
        <v>1</v>
      </c>
      <c r="E137" s="17">
        <f>+(Bodegas[[#This Row],[Cantidad de vinos]]/Bodegas[[#Totals],[Cantidad de vinos]])*100</f>
        <v>5.0428643469490678E-2</v>
      </c>
      <c r="F137" s="25">
        <f>+SUMIF(vinos[Bodega],B137,vinos[Numero de reseñas])</f>
        <v>34</v>
      </c>
      <c r="G137" s="17">
        <f>+(Bodegas[[#This Row],[Cantidad de reseñas]]/Bodegas[[#Totals],[Cantidad de reseñas]])*100</f>
        <v>2.9861862537063841E-3</v>
      </c>
      <c r="H137">
        <f>+_xlfn.MAXIFS(vinos[Acidez],vinos[Bodega],Bodegas[[#This Row],[Bodegas]])</f>
        <v>0</v>
      </c>
      <c r="I137" s="30">
        <f>+_xlfn.MAXIFS(vinos[Precio],vinos[Bodega],Bodegas[[#This Row],[Bodegas]])</f>
        <v>13.99</v>
      </c>
      <c r="J137" s="32">
        <f>+_xlfn.MINIFS(vinos[Precio],vinos[Bodega],Bodegas[[#This Row],[Bodegas]])</f>
        <v>13.99</v>
      </c>
    </row>
    <row r="138" spans="2:10" x14ac:dyDescent="0.35">
      <c r="B138" t="s">
        <v>215</v>
      </c>
      <c r="C138" s="17">
        <f>+AVERAGEIF(vinos[Bodega],B138,vinos[Clasificación])</f>
        <v>4.5</v>
      </c>
      <c r="D138">
        <f>+COUNTIF(vinos[Bodega],B138)</f>
        <v>2</v>
      </c>
      <c r="E138" s="17">
        <f>+(Bodegas[[#This Row],[Cantidad de vinos]]/Bodegas[[#Totals],[Cantidad de vinos]])*100</f>
        <v>0.10085728693898136</v>
      </c>
      <c r="F138" s="25">
        <f>+SUMIF(vinos[Bodega],B138,vinos[Numero de reseñas])</f>
        <v>316</v>
      </c>
      <c r="G138" s="17">
        <f>+(Bodegas[[#This Row],[Cantidad de reseñas]]/Bodegas[[#Totals],[Cantidad de reseñas]])*100</f>
        <v>2.7753966357976983E-2</v>
      </c>
      <c r="H138">
        <f>+_xlfn.MAXIFS(vinos[Acidez],vinos[Bodega],Bodegas[[#This Row],[Bodegas]])</f>
        <v>3</v>
      </c>
      <c r="I138" s="30">
        <f>+_xlfn.MAXIFS(vinos[Precio],vinos[Bodega],Bodegas[[#This Row],[Bodegas]])</f>
        <v>52.95</v>
      </c>
      <c r="J138" s="32">
        <f>+_xlfn.MINIFS(vinos[Precio],vinos[Bodega],Bodegas[[#This Row],[Bodegas]])</f>
        <v>47.5</v>
      </c>
    </row>
    <row r="139" spans="2:10" x14ac:dyDescent="0.35">
      <c r="B139" t="s">
        <v>179</v>
      </c>
      <c r="C139" s="17">
        <f>+AVERAGEIF(vinos[Bodega],B139,vinos[Clasificación])</f>
        <v>4.336363636363636</v>
      </c>
      <c r="D139">
        <f>+COUNTIF(vinos[Bodega],B139)</f>
        <v>11</v>
      </c>
      <c r="E139" s="17">
        <f>+(Bodegas[[#This Row],[Cantidad de vinos]]/Bodegas[[#Totals],[Cantidad de vinos]])*100</f>
        <v>0.55471507816439747</v>
      </c>
      <c r="F139" s="25">
        <f>+SUMIF(vinos[Bodega],B139,vinos[Numero de reseñas])</f>
        <v>3733</v>
      </c>
      <c r="G139" s="17">
        <f>+(Bodegas[[#This Row],[Cantidad de reseñas]]/Bodegas[[#Totals],[Cantidad de reseñas]])*100</f>
        <v>0.32786568485546858</v>
      </c>
      <c r="H139">
        <f>+_xlfn.MAXIFS(vinos[Acidez],vinos[Bodega],Bodegas[[#This Row],[Bodegas]])</f>
        <v>3</v>
      </c>
      <c r="I139" s="30">
        <f>+_xlfn.MAXIFS(vinos[Precio],vinos[Bodega],Bodegas[[#This Row],[Bodegas]])</f>
        <v>99</v>
      </c>
      <c r="J139" s="32">
        <f>+_xlfn.MINIFS(vinos[Precio],vinos[Bodega],Bodegas[[#This Row],[Bodegas]])</f>
        <v>11.35</v>
      </c>
    </row>
    <row r="140" spans="2:10" x14ac:dyDescent="0.35">
      <c r="B140" t="s">
        <v>587</v>
      </c>
      <c r="C140" s="17">
        <f>+AVERAGEIF(vinos[Bodega],B140,vinos[Clasificación])</f>
        <v>4.4000000000000004</v>
      </c>
      <c r="D140">
        <f>+COUNTIF(vinos[Bodega],B140)</f>
        <v>1</v>
      </c>
      <c r="E140" s="17">
        <f>+(Bodegas[[#This Row],[Cantidad de vinos]]/Bodegas[[#Totals],[Cantidad de vinos]])*100</f>
        <v>5.0428643469490678E-2</v>
      </c>
      <c r="F140" s="25">
        <f>+SUMIF(vinos[Bodega],B140,vinos[Numero de reseñas])</f>
        <v>134</v>
      </c>
      <c r="G140" s="17">
        <f>+(Bodegas[[#This Row],[Cantidad de reseñas]]/Bodegas[[#Totals],[Cantidad de reseñas]])*100</f>
        <v>1.1769086999901632E-2</v>
      </c>
      <c r="H140">
        <f>+_xlfn.MAXIFS(vinos[Acidez],vinos[Bodega],Bodegas[[#This Row],[Bodegas]])</f>
        <v>3</v>
      </c>
      <c r="I140" s="30">
        <f>+_xlfn.MAXIFS(vinos[Precio],vinos[Bodega],Bodegas[[#This Row],[Bodegas]])</f>
        <v>25</v>
      </c>
      <c r="J140" s="32">
        <f>+_xlfn.MINIFS(vinos[Precio],vinos[Bodega],Bodegas[[#This Row],[Bodegas]])</f>
        <v>25</v>
      </c>
    </row>
    <row r="141" spans="2:10" x14ac:dyDescent="0.35">
      <c r="B141" t="s">
        <v>979</v>
      </c>
      <c r="C141" s="17">
        <f>+AVERAGEIF(vinos[Bodega],B141,vinos[Clasificación])</f>
        <v>4.3</v>
      </c>
      <c r="D141">
        <f>+COUNTIF(vinos[Bodega],B141)</f>
        <v>2</v>
      </c>
      <c r="E141" s="17">
        <f>+(Bodegas[[#This Row],[Cantidad de vinos]]/Bodegas[[#Totals],[Cantidad de vinos]])*100</f>
        <v>0.10085728693898136</v>
      </c>
      <c r="F141" s="25">
        <f>+SUMIF(vinos[Bodega],B141,vinos[Numero de reseñas])</f>
        <v>165</v>
      </c>
      <c r="G141" s="17">
        <f>+(Bodegas[[#This Row],[Cantidad de reseñas]]/Bodegas[[#Totals],[Cantidad de reseñas]])*100</f>
        <v>1.4491786231222157E-2</v>
      </c>
      <c r="H141">
        <f>+_xlfn.MAXIFS(vinos[Acidez],vinos[Bodega],Bodegas[[#This Row],[Bodegas]])</f>
        <v>3</v>
      </c>
      <c r="I141" s="30">
        <f>+_xlfn.MAXIFS(vinos[Precio],vinos[Bodega],Bodegas[[#This Row],[Bodegas]])</f>
        <v>36.85</v>
      </c>
      <c r="J141" s="32">
        <f>+_xlfn.MINIFS(vinos[Precio],vinos[Bodega],Bodegas[[#This Row],[Bodegas]])</f>
        <v>27.5</v>
      </c>
    </row>
    <row r="142" spans="2:10" x14ac:dyDescent="0.35">
      <c r="B142" t="s">
        <v>167</v>
      </c>
      <c r="C142" s="17">
        <f>+AVERAGEIF(vinos[Bodega],B142,vinos[Clasificación])</f>
        <v>4.4333333333333327</v>
      </c>
      <c r="D142">
        <f>+COUNTIF(vinos[Bodega],B142)</f>
        <v>3</v>
      </c>
      <c r="E142" s="17">
        <f>+(Bodegas[[#This Row],[Cantidad de vinos]]/Bodegas[[#Totals],[Cantidad de vinos]])*100</f>
        <v>0.15128593040847202</v>
      </c>
      <c r="F142" s="25">
        <f>+SUMIF(vinos[Bodega],B142,vinos[Numero de reseñas])</f>
        <v>539</v>
      </c>
      <c r="G142" s="17">
        <f>+(Bodegas[[#This Row],[Cantidad de reseñas]]/Bodegas[[#Totals],[Cantidad de reseñas]])*100</f>
        <v>4.7339835021992384E-2</v>
      </c>
      <c r="H142">
        <f>+_xlfn.MAXIFS(vinos[Acidez],vinos[Bodega],Bodegas[[#This Row],[Bodegas]])</f>
        <v>3</v>
      </c>
      <c r="I142" s="30">
        <f>+_xlfn.MAXIFS(vinos[Precio],vinos[Bodega],Bodegas[[#This Row],[Bodegas]])</f>
        <v>75.3</v>
      </c>
      <c r="J142" s="32">
        <f>+_xlfn.MINIFS(vinos[Precio],vinos[Bodega],Bodegas[[#This Row],[Bodegas]])</f>
        <v>31.5</v>
      </c>
    </row>
    <row r="143" spans="2:10" x14ac:dyDescent="0.35">
      <c r="B143" t="s">
        <v>1257</v>
      </c>
      <c r="C143" s="17">
        <f>+AVERAGEIF(vinos[Bodega],B143,vinos[Clasificación])</f>
        <v>4.3</v>
      </c>
      <c r="D143">
        <f>+COUNTIF(vinos[Bodega],B143)</f>
        <v>1</v>
      </c>
      <c r="E143" s="17">
        <f>+(Bodegas[[#This Row],[Cantidad de vinos]]/Bodegas[[#Totals],[Cantidad de vinos]])*100</f>
        <v>5.0428643469490678E-2</v>
      </c>
      <c r="F143" s="25">
        <f>+SUMIF(vinos[Bodega],B143,vinos[Numero de reseñas])</f>
        <v>28</v>
      </c>
      <c r="G143" s="17">
        <f>+(Bodegas[[#This Row],[Cantidad de reseñas]]/Bodegas[[#Totals],[Cantidad de reseñas]])*100</f>
        <v>2.4592122089346692E-3</v>
      </c>
      <c r="H143">
        <f>+_xlfn.MAXIFS(vinos[Acidez],vinos[Bodega],Bodegas[[#This Row],[Bodegas]])</f>
        <v>3</v>
      </c>
      <c r="I143" s="30">
        <f>+_xlfn.MAXIFS(vinos[Precio],vinos[Bodega],Bodegas[[#This Row],[Bodegas]])</f>
        <v>35</v>
      </c>
      <c r="J143" s="32">
        <f>+_xlfn.MINIFS(vinos[Precio],vinos[Bodega],Bodegas[[#This Row],[Bodegas]])</f>
        <v>35</v>
      </c>
    </row>
    <row r="144" spans="2:10" x14ac:dyDescent="0.35">
      <c r="B144" t="s">
        <v>464</v>
      </c>
      <c r="C144" s="17">
        <f>+AVERAGEIF(vinos[Bodega],B144,vinos[Clasificación])</f>
        <v>4.5</v>
      </c>
      <c r="D144">
        <f>+COUNTIF(vinos[Bodega],B144)</f>
        <v>1</v>
      </c>
      <c r="E144" s="17">
        <f>+(Bodegas[[#This Row],[Cantidad de vinos]]/Bodegas[[#Totals],[Cantidad de vinos]])*100</f>
        <v>5.0428643469490678E-2</v>
      </c>
      <c r="F144" s="25">
        <f>+SUMIF(vinos[Bodega],B144,vinos[Numero de reseñas])</f>
        <v>27</v>
      </c>
      <c r="G144" s="17">
        <f>+(Bodegas[[#This Row],[Cantidad de reseñas]]/Bodegas[[#Totals],[Cantidad de reseñas]])*100</f>
        <v>2.3713832014727169E-3</v>
      </c>
      <c r="H144">
        <f>+_xlfn.MAXIFS(vinos[Acidez],vinos[Bodega],Bodegas[[#This Row],[Bodegas]])</f>
        <v>0</v>
      </c>
      <c r="I144" s="30">
        <f>+_xlfn.MAXIFS(vinos[Precio],vinos[Bodega],Bodegas[[#This Row],[Bodegas]])</f>
        <v>29.5</v>
      </c>
      <c r="J144" s="32">
        <f>+_xlfn.MINIFS(vinos[Precio],vinos[Bodega],Bodegas[[#This Row],[Bodegas]])</f>
        <v>29.5</v>
      </c>
    </row>
    <row r="145" spans="2:10" x14ac:dyDescent="0.35">
      <c r="B145" t="s">
        <v>370</v>
      </c>
      <c r="C145" s="17">
        <f>+AVERAGEIF(vinos[Bodega],B145,vinos[Clasificación])</f>
        <v>4.3666666666666671</v>
      </c>
      <c r="D145">
        <f>+COUNTIF(vinos[Bodega],B145)</f>
        <v>3</v>
      </c>
      <c r="E145" s="17">
        <f>+(Bodegas[[#This Row],[Cantidad de vinos]]/Bodegas[[#Totals],[Cantidad de vinos]])*100</f>
        <v>0.15128593040847202</v>
      </c>
      <c r="F145" s="25">
        <f>+SUMIF(vinos[Bodega],B145,vinos[Numero de reseñas])</f>
        <v>184</v>
      </c>
      <c r="G145" s="17">
        <f>+(Bodegas[[#This Row],[Cantidad de reseñas]]/Bodegas[[#Totals],[Cantidad de reseñas]])*100</f>
        <v>1.6160537372999256E-2</v>
      </c>
      <c r="H145">
        <f>+_xlfn.MAXIFS(vinos[Acidez],vinos[Bodega],Bodegas[[#This Row],[Bodegas]])</f>
        <v>3</v>
      </c>
      <c r="I145" s="30">
        <f>+_xlfn.MAXIFS(vinos[Precio],vinos[Bodega],Bodegas[[#This Row],[Bodegas]])</f>
        <v>68.55</v>
      </c>
      <c r="J145" s="32">
        <f>+_xlfn.MINIFS(vinos[Precio],vinos[Bodega],Bodegas[[#This Row],[Bodegas]])</f>
        <v>25.8</v>
      </c>
    </row>
    <row r="146" spans="2:10" x14ac:dyDescent="0.35">
      <c r="B146" t="s">
        <v>359</v>
      </c>
      <c r="C146" s="17">
        <f>+AVERAGEIF(vinos[Bodega],B146,vinos[Clasificación])</f>
        <v>4.375</v>
      </c>
      <c r="D146">
        <f>+COUNTIF(vinos[Bodega],B146)</f>
        <v>4</v>
      </c>
      <c r="E146" s="17">
        <f>+(Bodegas[[#This Row],[Cantidad de vinos]]/Bodegas[[#Totals],[Cantidad de vinos]])*100</f>
        <v>0.20171457387796271</v>
      </c>
      <c r="F146" s="25">
        <f>+SUMIF(vinos[Bodega],B146,vinos[Numero de reseñas])</f>
        <v>551</v>
      </c>
      <c r="G146" s="17">
        <f>+(Bodegas[[#This Row],[Cantidad de reseñas]]/Bodegas[[#Totals],[Cantidad de reseñas]])*100</f>
        <v>4.8393783111535811E-2</v>
      </c>
      <c r="H146">
        <f>+_xlfn.MAXIFS(vinos[Acidez],vinos[Bodega],Bodegas[[#This Row],[Bodegas]])</f>
        <v>3</v>
      </c>
      <c r="I146" s="30">
        <f>+_xlfn.MAXIFS(vinos[Precio],vinos[Bodega],Bodegas[[#This Row],[Bodegas]])</f>
        <v>50.9</v>
      </c>
      <c r="J146" s="32">
        <f>+_xlfn.MINIFS(vinos[Precio],vinos[Bodega],Bodegas[[#This Row],[Bodegas]])</f>
        <v>20.5</v>
      </c>
    </row>
    <row r="147" spans="2:10" x14ac:dyDescent="0.35">
      <c r="B147" t="s">
        <v>638</v>
      </c>
      <c r="C147" s="17">
        <f>+AVERAGEIF(vinos[Bodega],B147,vinos[Clasificación])</f>
        <v>4.4000000000000004</v>
      </c>
      <c r="D147">
        <f>+COUNTIF(vinos[Bodega],B147)</f>
        <v>1</v>
      </c>
      <c r="E147" s="17">
        <f>+(Bodegas[[#This Row],[Cantidad de vinos]]/Bodegas[[#Totals],[Cantidad de vinos]])*100</f>
        <v>5.0428643469490678E-2</v>
      </c>
      <c r="F147" s="25">
        <f>+SUMIF(vinos[Bodega],B147,vinos[Numero de reseñas])</f>
        <v>80</v>
      </c>
      <c r="G147" s="17">
        <f>+(Bodegas[[#This Row],[Cantidad de reseñas]]/Bodegas[[#Totals],[Cantidad de reseñas]])*100</f>
        <v>7.026320596956198E-3</v>
      </c>
      <c r="H147">
        <f>+_xlfn.MAXIFS(vinos[Acidez],vinos[Bodega],Bodegas[[#This Row],[Bodegas]])</f>
        <v>3</v>
      </c>
      <c r="I147" s="30">
        <f>+_xlfn.MAXIFS(vinos[Precio],vinos[Bodega],Bodegas[[#This Row],[Bodegas]])</f>
        <v>34.9</v>
      </c>
      <c r="J147" s="32">
        <f>+_xlfn.MINIFS(vinos[Precio],vinos[Bodega],Bodegas[[#This Row],[Bodegas]])</f>
        <v>34.9</v>
      </c>
    </row>
    <row r="148" spans="2:10" x14ac:dyDescent="0.35">
      <c r="B148" t="s">
        <v>511</v>
      </c>
      <c r="C148" s="17">
        <f>+AVERAGEIF(vinos[Bodega],B148,vinos[Clasificación])</f>
        <v>4.4000000000000004</v>
      </c>
      <c r="D148">
        <f>+COUNTIF(vinos[Bodega],B148)</f>
        <v>2</v>
      </c>
      <c r="E148" s="17">
        <f>+(Bodegas[[#This Row],[Cantidad de vinos]]/Bodegas[[#Totals],[Cantidad de vinos]])*100</f>
        <v>0.10085728693898136</v>
      </c>
      <c r="F148" s="25">
        <f>+SUMIF(vinos[Bodega],B148,vinos[Numero de reseñas])</f>
        <v>720</v>
      </c>
      <c r="G148" s="17">
        <f>+(Bodegas[[#This Row],[Cantidad de reseñas]]/Bodegas[[#Totals],[Cantidad de reseñas]])*100</f>
        <v>6.3236885372605786E-2</v>
      </c>
      <c r="H148">
        <f>+_xlfn.MAXIFS(vinos[Acidez],vinos[Bodega],Bodegas[[#This Row],[Bodegas]])</f>
        <v>3</v>
      </c>
      <c r="I148" s="30">
        <f>+_xlfn.MAXIFS(vinos[Precio],vinos[Bodega],Bodegas[[#This Row],[Bodegas]])</f>
        <v>53.91</v>
      </c>
      <c r="J148" s="32">
        <f>+_xlfn.MINIFS(vinos[Precio],vinos[Bodega],Bodegas[[#This Row],[Bodegas]])</f>
        <v>42.75</v>
      </c>
    </row>
    <row r="149" spans="2:10" x14ac:dyDescent="0.35">
      <c r="B149" t="s">
        <v>608</v>
      </c>
      <c r="C149" s="17">
        <f>+AVERAGEIF(vinos[Bodega],B149,vinos[Clasificación])</f>
        <v>4.3500000000000005</v>
      </c>
      <c r="D149">
        <f>+COUNTIF(vinos[Bodega],B149)</f>
        <v>6</v>
      </c>
      <c r="E149" s="17">
        <f>+(Bodegas[[#This Row],[Cantidad de vinos]]/Bodegas[[#Totals],[Cantidad de vinos]])*100</f>
        <v>0.30257186081694404</v>
      </c>
      <c r="F149" s="25">
        <f>+SUMIF(vinos[Bodega],B149,vinos[Numero de reseñas])</f>
        <v>573</v>
      </c>
      <c r="G149" s="17">
        <f>+(Bodegas[[#This Row],[Cantidad de reseñas]]/Bodegas[[#Totals],[Cantidad de reseñas]])*100</f>
        <v>5.0326021275698768E-2</v>
      </c>
      <c r="H149">
        <f>+_xlfn.MAXIFS(vinos[Acidez],vinos[Bodega],Bodegas[[#This Row],[Bodegas]])</f>
        <v>3</v>
      </c>
      <c r="I149" s="30">
        <f>+_xlfn.MAXIFS(vinos[Precio],vinos[Bodega],Bodegas[[#This Row],[Bodegas]])</f>
        <v>217.2</v>
      </c>
      <c r="J149" s="32">
        <f>+_xlfn.MINIFS(vinos[Precio],vinos[Bodega],Bodegas[[#This Row],[Bodegas]])</f>
        <v>38.659999999999997</v>
      </c>
    </row>
    <row r="150" spans="2:10" x14ac:dyDescent="0.35">
      <c r="B150" t="s">
        <v>425</v>
      </c>
      <c r="C150" s="17">
        <f>+AVERAGEIF(vinos[Bodega],B150,vinos[Clasificación])</f>
        <v>4.3666666666666663</v>
      </c>
      <c r="D150">
        <f>+COUNTIF(vinos[Bodega],B150)</f>
        <v>3</v>
      </c>
      <c r="E150" s="17">
        <f>+(Bodegas[[#This Row],[Cantidad de vinos]]/Bodegas[[#Totals],[Cantidad de vinos]])*100</f>
        <v>0.15128593040847202</v>
      </c>
      <c r="F150" s="25">
        <f>+SUMIF(vinos[Bodega],B150,vinos[Numero de reseñas])</f>
        <v>414</v>
      </c>
      <c r="G150" s="17">
        <f>+(Bodegas[[#This Row],[Cantidad de reseñas]]/Bodegas[[#Totals],[Cantidad de reseñas]])*100</f>
        <v>3.6361209089248323E-2</v>
      </c>
      <c r="H150">
        <f>+_xlfn.MAXIFS(vinos[Acidez],vinos[Bodega],Bodegas[[#This Row],[Bodegas]])</f>
        <v>3</v>
      </c>
      <c r="I150" s="30">
        <f>+_xlfn.MAXIFS(vinos[Precio],vinos[Bodega],Bodegas[[#This Row],[Bodegas]])</f>
        <v>93.51</v>
      </c>
      <c r="J150" s="32">
        <f>+_xlfn.MINIFS(vinos[Precio],vinos[Bodega],Bodegas[[#This Row],[Bodegas]])</f>
        <v>36.5</v>
      </c>
    </row>
    <row r="151" spans="2:10" x14ac:dyDescent="0.35">
      <c r="B151" t="s">
        <v>93</v>
      </c>
      <c r="C151" s="17">
        <f>+AVERAGEIF(vinos[Bodega],B151,vinos[Clasificación])</f>
        <v>4.4909090909090912</v>
      </c>
      <c r="D151">
        <f>+COUNTIF(vinos[Bodega],B151)</f>
        <v>11</v>
      </c>
      <c r="E151" s="17">
        <f>+(Bodegas[[#This Row],[Cantidad de vinos]]/Bodegas[[#Totals],[Cantidad de vinos]])*100</f>
        <v>0.55471507816439747</v>
      </c>
      <c r="F151" s="25">
        <f>+SUMIF(vinos[Bodega],B151,vinos[Numero de reseñas])</f>
        <v>1401</v>
      </c>
      <c r="G151" s="17">
        <f>+(Bodegas[[#This Row],[Cantidad de reseñas]]/Bodegas[[#Totals],[Cantidad de reseñas]])*100</f>
        <v>0.12304843945419543</v>
      </c>
      <c r="H151">
        <f>+_xlfn.MAXIFS(vinos[Acidez],vinos[Bodega],Bodegas[[#This Row],[Bodegas]])</f>
        <v>3</v>
      </c>
      <c r="I151" s="30">
        <f>+_xlfn.MAXIFS(vinos[Precio],vinos[Bodega],Bodegas[[#This Row],[Bodegas]])</f>
        <v>993.28</v>
      </c>
      <c r="J151" s="32">
        <f>+_xlfn.MINIFS(vinos[Precio],vinos[Bodega],Bodegas[[#This Row],[Bodegas]])</f>
        <v>36.57</v>
      </c>
    </row>
    <row r="152" spans="2:10" x14ac:dyDescent="0.35">
      <c r="B152" t="s">
        <v>645</v>
      </c>
      <c r="C152" s="17">
        <f>+AVERAGEIF(vinos[Bodega],B152,vinos[Clasificación])</f>
        <v>4.3250000000000002</v>
      </c>
      <c r="D152">
        <f>+COUNTIF(vinos[Bodega],B152)</f>
        <v>4</v>
      </c>
      <c r="E152" s="17">
        <f>+(Bodegas[[#This Row],[Cantidad de vinos]]/Bodegas[[#Totals],[Cantidad de vinos]])*100</f>
        <v>0.20171457387796271</v>
      </c>
      <c r="F152" s="25">
        <f>+SUMIF(vinos[Bodega],B152,vinos[Numero de reseñas])</f>
        <v>732</v>
      </c>
      <c r="G152" s="17">
        <f>+(Bodegas[[#This Row],[Cantidad de reseñas]]/Bodegas[[#Totals],[Cantidad de reseñas]])*100</f>
        <v>6.4290833462149199E-2</v>
      </c>
      <c r="H152">
        <f>+_xlfn.MAXIFS(vinos[Acidez],vinos[Bodega],Bodegas[[#This Row],[Bodegas]])</f>
        <v>3</v>
      </c>
      <c r="I152" s="30">
        <f>+_xlfn.MAXIFS(vinos[Precio],vinos[Bodega],Bodegas[[#This Row],[Bodegas]])</f>
        <v>70.89</v>
      </c>
      <c r="J152" s="32">
        <f>+_xlfn.MINIFS(vinos[Precio],vinos[Bodega],Bodegas[[#This Row],[Bodegas]])</f>
        <v>49.61</v>
      </c>
    </row>
    <row r="153" spans="2:10" x14ac:dyDescent="0.35">
      <c r="B153" t="s">
        <v>745</v>
      </c>
      <c r="C153" s="17">
        <f>+AVERAGEIF(vinos[Bodega],B153,vinos[Clasificación])</f>
        <v>4.3000000000000007</v>
      </c>
      <c r="D153">
        <f>+COUNTIF(vinos[Bodega],B153)</f>
        <v>4</v>
      </c>
      <c r="E153" s="17">
        <f>+(Bodegas[[#This Row],[Cantidad de vinos]]/Bodegas[[#Totals],[Cantidad de vinos]])*100</f>
        <v>0.20171457387796271</v>
      </c>
      <c r="F153" s="25">
        <f>+SUMIF(vinos[Bodega],B153,vinos[Numero de reseñas])</f>
        <v>917</v>
      </c>
      <c r="G153" s="17">
        <f>+(Bodegas[[#This Row],[Cantidad de reseñas]]/Bodegas[[#Totals],[Cantidad de reseñas]])*100</f>
        <v>8.0539199842610418E-2</v>
      </c>
      <c r="H153">
        <f>+_xlfn.MAXIFS(vinos[Acidez],vinos[Bodega],Bodegas[[#This Row],[Bodegas]])</f>
        <v>3</v>
      </c>
      <c r="I153" s="30">
        <f>+_xlfn.MAXIFS(vinos[Precio],vinos[Bodega],Bodegas[[#This Row],[Bodegas]])</f>
        <v>19.8</v>
      </c>
      <c r="J153" s="32">
        <f>+_xlfn.MINIFS(vinos[Precio],vinos[Bodega],Bodegas[[#This Row],[Bodegas]])</f>
        <v>16.2</v>
      </c>
    </row>
    <row r="154" spans="2:10" x14ac:dyDescent="0.35">
      <c r="B154" t="s">
        <v>286</v>
      </c>
      <c r="C154" s="17">
        <f>+AVERAGEIF(vinos[Bodega],B154,vinos[Clasificación])</f>
        <v>4.3899999999999988</v>
      </c>
      <c r="D154">
        <f>+COUNTIF(vinos[Bodega],B154)</f>
        <v>20</v>
      </c>
      <c r="E154" s="17">
        <f>+(Bodegas[[#This Row],[Cantidad de vinos]]/Bodegas[[#Totals],[Cantidad de vinos]])*100</f>
        <v>1.0085728693898133</v>
      </c>
      <c r="F154" s="25">
        <f>+SUMIF(vinos[Bodega],B154,vinos[Numero de reseñas])</f>
        <v>9139</v>
      </c>
      <c r="G154" s="17">
        <f>+(Bodegas[[#This Row],[Cantidad de reseñas]]/Bodegas[[#Totals],[Cantidad de reseñas]])*100</f>
        <v>0.80266929919478369</v>
      </c>
      <c r="H154">
        <f>+_xlfn.MAXIFS(vinos[Acidez],vinos[Bodega],Bodegas[[#This Row],[Bodegas]])</f>
        <v>3</v>
      </c>
      <c r="I154" s="30">
        <f>+_xlfn.MAXIFS(vinos[Precio],vinos[Bodega],Bodegas[[#This Row],[Bodegas]])</f>
        <v>175.5</v>
      </c>
      <c r="J154" s="32">
        <f>+_xlfn.MINIFS(vinos[Precio],vinos[Bodega],Bodegas[[#This Row],[Bodegas]])</f>
        <v>34.950000000000003</v>
      </c>
    </row>
    <row r="155" spans="2:10" x14ac:dyDescent="0.35">
      <c r="B155" t="s">
        <v>1359</v>
      </c>
      <c r="C155" s="17">
        <f>+AVERAGEIF(vinos[Bodega],B155,vinos[Clasificación])</f>
        <v>4.2</v>
      </c>
      <c r="D155">
        <f>+COUNTIF(vinos[Bodega],B155)</f>
        <v>1</v>
      </c>
      <c r="E155" s="17">
        <f>+(Bodegas[[#This Row],[Cantidad de vinos]]/Bodegas[[#Totals],[Cantidad de vinos]])*100</f>
        <v>5.0428643469490678E-2</v>
      </c>
      <c r="F155" s="25">
        <f>+SUMIF(vinos[Bodega],B155,vinos[Numero de reseñas])</f>
        <v>420</v>
      </c>
      <c r="G155" s="17">
        <f>+(Bodegas[[#This Row],[Cantidad de reseñas]]/Bodegas[[#Totals],[Cantidad de reseñas]])*100</f>
        <v>3.6888183134020036E-2</v>
      </c>
      <c r="H155">
        <f>+_xlfn.MAXIFS(vinos[Acidez],vinos[Bodega],Bodegas[[#This Row],[Bodegas]])</f>
        <v>3</v>
      </c>
      <c r="I155" s="30">
        <f>+_xlfn.MAXIFS(vinos[Precio],vinos[Bodega],Bodegas[[#This Row],[Bodegas]])</f>
        <v>23.95</v>
      </c>
      <c r="J155" s="32">
        <f>+_xlfn.MINIFS(vinos[Precio],vinos[Bodega],Bodegas[[#This Row],[Bodegas]])</f>
        <v>23.95</v>
      </c>
    </row>
    <row r="156" spans="2:10" x14ac:dyDescent="0.35">
      <c r="B156" t="s">
        <v>799</v>
      </c>
      <c r="C156" s="17">
        <f>+AVERAGEIF(vinos[Bodega],B156,vinos[Clasificación])</f>
        <v>4.4000000000000004</v>
      </c>
      <c r="D156">
        <f>+COUNTIF(vinos[Bodega],B156)</f>
        <v>1</v>
      </c>
      <c r="E156" s="17">
        <f>+(Bodegas[[#This Row],[Cantidad de vinos]]/Bodegas[[#Totals],[Cantidad de vinos]])*100</f>
        <v>5.0428643469490678E-2</v>
      </c>
      <c r="F156" s="25">
        <f>+SUMIF(vinos[Bodega],B156,vinos[Numero de reseñas])</f>
        <v>30</v>
      </c>
      <c r="G156" s="17">
        <f>+(Bodegas[[#This Row],[Cantidad de reseñas]]/Bodegas[[#Totals],[Cantidad de reseñas]])*100</f>
        <v>2.6348702238585741E-3</v>
      </c>
      <c r="H156">
        <f>+_xlfn.MAXIFS(vinos[Acidez],vinos[Bodega],Bodegas[[#This Row],[Bodegas]])</f>
        <v>3</v>
      </c>
      <c r="I156" s="30">
        <f>+_xlfn.MAXIFS(vinos[Precio],vinos[Bodega],Bodegas[[#This Row],[Bodegas]])</f>
        <v>89.9</v>
      </c>
      <c r="J156" s="32">
        <f>+_xlfn.MINIFS(vinos[Precio],vinos[Bodega],Bodegas[[#This Row],[Bodegas]])</f>
        <v>89.9</v>
      </c>
    </row>
    <row r="157" spans="2:10" x14ac:dyDescent="0.35">
      <c r="B157" t="s">
        <v>709</v>
      </c>
      <c r="C157" s="17">
        <f>+AVERAGEIF(vinos[Bodega],B157,vinos[Clasificación])</f>
        <v>4.4000000000000004</v>
      </c>
      <c r="D157">
        <f>+COUNTIF(vinos[Bodega],B157)</f>
        <v>1</v>
      </c>
      <c r="E157" s="17">
        <f>+(Bodegas[[#This Row],[Cantidad de vinos]]/Bodegas[[#Totals],[Cantidad de vinos]])*100</f>
        <v>5.0428643469490678E-2</v>
      </c>
      <c r="F157" s="25">
        <f>+SUMIF(vinos[Bodega],B157,vinos[Numero de reseñas])</f>
        <v>51</v>
      </c>
      <c r="G157" s="17">
        <f>+(Bodegas[[#This Row],[Cantidad de reseñas]]/Bodegas[[#Totals],[Cantidad de reseñas]])*100</f>
        <v>4.4792793805595761E-3</v>
      </c>
      <c r="H157">
        <f>+_xlfn.MAXIFS(vinos[Acidez],vinos[Bodega],Bodegas[[#This Row],[Bodegas]])</f>
        <v>3</v>
      </c>
      <c r="I157" s="30">
        <f>+_xlfn.MAXIFS(vinos[Precio],vinos[Bodega],Bodegas[[#This Row],[Bodegas]])</f>
        <v>27.35</v>
      </c>
      <c r="J157" s="32">
        <f>+_xlfn.MINIFS(vinos[Precio],vinos[Bodega],Bodegas[[#This Row],[Bodegas]])</f>
        <v>27.35</v>
      </c>
    </row>
    <row r="158" spans="2:10" x14ac:dyDescent="0.35">
      <c r="B158" t="s">
        <v>708</v>
      </c>
      <c r="C158" s="17">
        <f>+AVERAGEIF(vinos[Bodega],B158,vinos[Clasificación])</f>
        <v>4.3</v>
      </c>
      <c r="D158">
        <f>+COUNTIF(vinos[Bodega],B158)</f>
        <v>2</v>
      </c>
      <c r="E158" s="17">
        <f>+(Bodegas[[#This Row],[Cantidad de vinos]]/Bodegas[[#Totals],[Cantidad de vinos]])*100</f>
        <v>0.10085728693898136</v>
      </c>
      <c r="F158" s="25">
        <f>+SUMIF(vinos[Bodega],B158,vinos[Numero de reseñas])</f>
        <v>765</v>
      </c>
      <c r="G158" s="17">
        <f>+(Bodegas[[#This Row],[Cantidad de reseñas]]/Bodegas[[#Totals],[Cantidad de reseñas]])*100</f>
        <v>6.7189190708393631E-2</v>
      </c>
      <c r="H158">
        <f>+_xlfn.MAXIFS(vinos[Acidez],vinos[Bodega],Bodegas[[#This Row],[Bodegas]])</f>
        <v>3</v>
      </c>
      <c r="I158" s="30">
        <f>+_xlfn.MAXIFS(vinos[Precio],vinos[Bodega],Bodegas[[#This Row],[Bodegas]])</f>
        <v>38.4</v>
      </c>
      <c r="J158" s="32">
        <f>+_xlfn.MINIFS(vinos[Precio],vinos[Bodega],Bodegas[[#This Row],[Bodegas]])</f>
        <v>21.3</v>
      </c>
    </row>
    <row r="159" spans="2:10" x14ac:dyDescent="0.35">
      <c r="B159" t="s">
        <v>852</v>
      </c>
      <c r="C159" s="17">
        <f>+AVERAGEIF(vinos[Bodega],B159,vinos[Clasificación])</f>
        <v>4.3</v>
      </c>
      <c r="D159">
        <f>+COUNTIF(vinos[Bodega],B159)</f>
        <v>1</v>
      </c>
      <c r="E159" s="17">
        <f>+(Bodegas[[#This Row],[Cantidad de vinos]]/Bodegas[[#Totals],[Cantidad de vinos]])*100</f>
        <v>5.0428643469490678E-2</v>
      </c>
      <c r="F159" s="25">
        <f>+SUMIF(vinos[Bodega],B159,vinos[Numero de reseñas])</f>
        <v>675</v>
      </c>
      <c r="G159" s="17">
        <f>+(Bodegas[[#This Row],[Cantidad de reseñas]]/Bodegas[[#Totals],[Cantidad de reseñas]])*100</f>
        <v>5.928458003681792E-2</v>
      </c>
      <c r="H159">
        <f>+_xlfn.MAXIFS(vinos[Acidez],vinos[Bodega],Bodegas[[#This Row],[Bodegas]])</f>
        <v>3</v>
      </c>
      <c r="I159" s="30">
        <f>+_xlfn.MAXIFS(vinos[Precio],vinos[Bodega],Bodegas[[#This Row],[Bodegas]])</f>
        <v>70</v>
      </c>
      <c r="J159" s="32">
        <f>+_xlfn.MINIFS(vinos[Precio],vinos[Bodega],Bodegas[[#This Row],[Bodegas]])</f>
        <v>70</v>
      </c>
    </row>
    <row r="160" spans="2:10" x14ac:dyDescent="0.35">
      <c r="B160" t="s">
        <v>790</v>
      </c>
      <c r="C160" s="17">
        <f>+AVERAGEIF(vinos[Bodega],B160,vinos[Clasificación])</f>
        <v>4.3000000000000007</v>
      </c>
      <c r="D160">
        <f>+COUNTIF(vinos[Bodega],B160)</f>
        <v>4</v>
      </c>
      <c r="E160" s="17">
        <f>+(Bodegas[[#This Row],[Cantidad de vinos]]/Bodegas[[#Totals],[Cantidad de vinos]])*100</f>
        <v>0.20171457387796271</v>
      </c>
      <c r="F160" s="25">
        <f>+SUMIF(vinos[Bodega],B160,vinos[Numero de reseñas])</f>
        <v>569</v>
      </c>
      <c r="G160" s="17">
        <f>+(Bodegas[[#This Row],[Cantidad de reseñas]]/Bodegas[[#Totals],[Cantidad de reseñas]])*100</f>
        <v>4.9974705245850959E-2</v>
      </c>
      <c r="H160">
        <f>+_xlfn.MAXIFS(vinos[Acidez],vinos[Bodega],Bodegas[[#This Row],[Bodegas]])</f>
        <v>3</v>
      </c>
      <c r="I160" s="30">
        <f>+_xlfn.MAXIFS(vinos[Precio],vinos[Bodega],Bodegas[[#This Row],[Bodegas]])</f>
        <v>51.95</v>
      </c>
      <c r="J160" s="32">
        <f>+_xlfn.MINIFS(vinos[Precio],vinos[Bodega],Bodegas[[#This Row],[Bodegas]])</f>
        <v>16.760000000000002</v>
      </c>
    </row>
    <row r="161" spans="2:10" x14ac:dyDescent="0.35">
      <c r="B161" t="s">
        <v>193</v>
      </c>
      <c r="C161" s="17">
        <f>+AVERAGEIF(vinos[Bodega],B161,vinos[Clasificación])</f>
        <v>4.2999999999999989</v>
      </c>
      <c r="D161">
        <f>+COUNTIF(vinos[Bodega],B161)</f>
        <v>21</v>
      </c>
      <c r="E161" s="17">
        <f>+(Bodegas[[#This Row],[Cantidad de vinos]]/Bodegas[[#Totals],[Cantidad de vinos]])*100</f>
        <v>1.059001512859304</v>
      </c>
      <c r="F161" s="25">
        <f>+SUMIF(vinos[Bodega],B161,vinos[Numero de reseñas])</f>
        <v>6673</v>
      </c>
      <c r="G161" s="17">
        <f>+(Bodegas[[#This Row],[Cantidad de reseñas]]/Bodegas[[#Totals],[Cantidad de reseñas]])*100</f>
        <v>0.58608296679360894</v>
      </c>
      <c r="H161">
        <f>+_xlfn.MAXIFS(vinos[Acidez],vinos[Bodega],Bodegas[[#This Row],[Bodegas]])</f>
        <v>3</v>
      </c>
      <c r="I161" s="30">
        <f>+_xlfn.MAXIFS(vinos[Precio],vinos[Bodega],Bodegas[[#This Row],[Bodegas]])</f>
        <v>155</v>
      </c>
      <c r="J161" s="32">
        <f>+_xlfn.MINIFS(vinos[Precio],vinos[Bodega],Bodegas[[#This Row],[Bodegas]])</f>
        <v>19.98</v>
      </c>
    </row>
    <row r="162" spans="2:10" x14ac:dyDescent="0.35">
      <c r="B162" t="s">
        <v>1005</v>
      </c>
      <c r="C162" s="17">
        <f>+AVERAGEIF(vinos[Bodega],B162,vinos[Clasificación])</f>
        <v>4.3</v>
      </c>
      <c r="D162">
        <f>+COUNTIF(vinos[Bodega],B162)</f>
        <v>1</v>
      </c>
      <c r="E162" s="17">
        <f>+(Bodegas[[#This Row],[Cantidad de vinos]]/Bodegas[[#Totals],[Cantidad de vinos]])*100</f>
        <v>5.0428643469490678E-2</v>
      </c>
      <c r="F162" s="25">
        <f>+SUMIF(vinos[Bodega],B162,vinos[Numero de reseñas])</f>
        <v>111</v>
      </c>
      <c r="G162" s="17">
        <f>+(Bodegas[[#This Row],[Cantidad de reseñas]]/Bodegas[[#Totals],[Cantidad de reseñas]])*100</f>
        <v>9.7490198282767244E-3</v>
      </c>
      <c r="H162">
        <f>+_xlfn.MAXIFS(vinos[Acidez],vinos[Bodega],Bodegas[[#This Row],[Bodegas]])</f>
        <v>3</v>
      </c>
      <c r="I162" s="30">
        <f>+_xlfn.MAXIFS(vinos[Precio],vinos[Bodega],Bodegas[[#This Row],[Bodegas]])</f>
        <v>49</v>
      </c>
      <c r="J162" s="32">
        <f>+_xlfn.MINIFS(vinos[Precio],vinos[Bodega],Bodegas[[#This Row],[Bodegas]])</f>
        <v>49</v>
      </c>
    </row>
    <row r="163" spans="2:10" x14ac:dyDescent="0.35">
      <c r="B163" t="s">
        <v>172</v>
      </c>
      <c r="C163" s="17">
        <f>+AVERAGEIF(vinos[Bodega],B163,vinos[Clasificación])</f>
        <v>4.4333333333333336</v>
      </c>
      <c r="D163">
        <f>+COUNTIF(vinos[Bodega],B163)</f>
        <v>3</v>
      </c>
      <c r="E163" s="17">
        <f>+(Bodegas[[#This Row],[Cantidad de vinos]]/Bodegas[[#Totals],[Cantidad de vinos]])*100</f>
        <v>0.15128593040847202</v>
      </c>
      <c r="F163" s="25">
        <f>+SUMIF(vinos[Bodega],B163,vinos[Numero de reseñas])</f>
        <v>246</v>
      </c>
      <c r="G163" s="17">
        <f>+(Bodegas[[#This Row],[Cantidad de reseñas]]/Bodegas[[#Totals],[Cantidad de reseñas]])*100</f>
        <v>2.160593583564031E-2</v>
      </c>
      <c r="H163">
        <f>+_xlfn.MAXIFS(vinos[Acidez],vinos[Bodega],Bodegas[[#This Row],[Bodegas]])</f>
        <v>3</v>
      </c>
      <c r="I163" s="30">
        <f>+_xlfn.MAXIFS(vinos[Precio],vinos[Bodega],Bodegas[[#This Row],[Bodegas]])</f>
        <v>81.3</v>
      </c>
      <c r="J163" s="32">
        <f>+_xlfn.MINIFS(vinos[Precio],vinos[Bodega],Bodegas[[#This Row],[Bodegas]])</f>
        <v>78.5</v>
      </c>
    </row>
    <row r="164" spans="2:10" x14ac:dyDescent="0.35">
      <c r="B164" t="s">
        <v>337</v>
      </c>
      <c r="C164" s="17">
        <f>+AVERAGEIF(vinos[Bodega],B164,vinos[Clasificación])</f>
        <v>4.3999999999999995</v>
      </c>
      <c r="D164">
        <f>+COUNTIF(vinos[Bodega],B164)</f>
        <v>3</v>
      </c>
      <c r="E164" s="17">
        <f>+(Bodegas[[#This Row],[Cantidad de vinos]]/Bodegas[[#Totals],[Cantidad de vinos]])*100</f>
        <v>0.15128593040847202</v>
      </c>
      <c r="F164" s="25">
        <f>+SUMIF(vinos[Bodega],B164,vinos[Numero de reseñas])</f>
        <v>654</v>
      </c>
      <c r="G164" s="17">
        <f>+(Bodegas[[#This Row],[Cantidad de reseñas]]/Bodegas[[#Totals],[Cantidad de reseñas]])*100</f>
        <v>5.7440170880116923E-2</v>
      </c>
      <c r="H164">
        <f>+_xlfn.MAXIFS(vinos[Acidez],vinos[Bodega],Bodegas[[#This Row],[Bodegas]])</f>
        <v>3</v>
      </c>
      <c r="I164" s="30">
        <f>+_xlfn.MAXIFS(vinos[Precio],vinos[Bodega],Bodegas[[#This Row],[Bodegas]])</f>
        <v>57</v>
      </c>
      <c r="J164" s="32">
        <f>+_xlfn.MINIFS(vinos[Precio],vinos[Bodega],Bodegas[[#This Row],[Bodegas]])</f>
        <v>41.28</v>
      </c>
    </row>
    <row r="165" spans="2:10" x14ac:dyDescent="0.35">
      <c r="B165" t="s">
        <v>1283</v>
      </c>
      <c r="C165" s="17">
        <f>+AVERAGEIF(vinos[Bodega],B165,vinos[Clasificación])</f>
        <v>4.3</v>
      </c>
      <c r="D165">
        <f>+COUNTIF(vinos[Bodega],B165)</f>
        <v>1</v>
      </c>
      <c r="E165" s="17">
        <f>+(Bodegas[[#This Row],[Cantidad de vinos]]/Bodegas[[#Totals],[Cantidad de vinos]])*100</f>
        <v>5.0428643469490678E-2</v>
      </c>
      <c r="F165" s="25">
        <f>+SUMIF(vinos[Bodega],B165,vinos[Numero de reseñas])</f>
        <v>25</v>
      </c>
      <c r="G165" s="17">
        <f>+(Bodegas[[#This Row],[Cantidad de reseñas]]/Bodegas[[#Totals],[Cantidad de reseñas]])*100</f>
        <v>2.1957251865488119E-3</v>
      </c>
      <c r="H165">
        <f>+_xlfn.MAXIFS(vinos[Acidez],vinos[Bodega],Bodegas[[#This Row],[Bodegas]])</f>
        <v>3</v>
      </c>
      <c r="I165" s="30">
        <f>+_xlfn.MAXIFS(vinos[Precio],vinos[Bodega],Bodegas[[#This Row],[Bodegas]])</f>
        <v>46.95</v>
      </c>
      <c r="J165" s="32">
        <f>+_xlfn.MINIFS(vinos[Precio],vinos[Bodega],Bodegas[[#This Row],[Bodegas]])</f>
        <v>46.95</v>
      </c>
    </row>
    <row r="166" spans="2:10" x14ac:dyDescent="0.35">
      <c r="B166" t="s">
        <v>1354</v>
      </c>
      <c r="C166" s="17">
        <f>+AVERAGEIF(vinos[Bodega],B166,vinos[Clasificación])</f>
        <v>4.2</v>
      </c>
      <c r="D166">
        <f>+COUNTIF(vinos[Bodega],B166)</f>
        <v>1</v>
      </c>
      <c r="E166" s="17">
        <f>+(Bodegas[[#This Row],[Cantidad de vinos]]/Bodegas[[#Totals],[Cantidad de vinos]])*100</f>
        <v>5.0428643469490678E-2</v>
      </c>
      <c r="F166" s="25">
        <f>+SUMIF(vinos[Bodega],B166,vinos[Numero de reseñas])</f>
        <v>432</v>
      </c>
      <c r="G166" s="17">
        <f>+(Bodegas[[#This Row],[Cantidad de reseñas]]/Bodegas[[#Totals],[Cantidad de reseñas]])*100</f>
        <v>3.794213122356347E-2</v>
      </c>
      <c r="H166">
        <f>+_xlfn.MAXIFS(vinos[Acidez],vinos[Bodega],Bodegas[[#This Row],[Bodegas]])</f>
        <v>0</v>
      </c>
      <c r="I166" s="30">
        <f>+_xlfn.MAXIFS(vinos[Precio],vinos[Bodega],Bodegas[[#This Row],[Bodegas]])</f>
        <v>49.95</v>
      </c>
      <c r="J166" s="32">
        <f>+_xlfn.MINIFS(vinos[Precio],vinos[Bodega],Bodegas[[#This Row],[Bodegas]])</f>
        <v>49.95</v>
      </c>
    </row>
    <row r="167" spans="2:10" x14ac:dyDescent="0.35">
      <c r="B167" t="s">
        <v>811</v>
      </c>
      <c r="C167" s="17">
        <f>+AVERAGEIF(vinos[Bodega],B167,vinos[Clasificación])</f>
        <v>4.4000000000000004</v>
      </c>
      <c r="D167">
        <f>+COUNTIF(vinos[Bodega],B167)</f>
        <v>1</v>
      </c>
      <c r="E167" s="17">
        <f>+(Bodegas[[#This Row],[Cantidad de vinos]]/Bodegas[[#Totals],[Cantidad de vinos]])*100</f>
        <v>5.0428643469490678E-2</v>
      </c>
      <c r="F167" s="25">
        <f>+SUMIF(vinos[Bodega],B167,vinos[Numero de reseñas])</f>
        <v>28</v>
      </c>
      <c r="G167" s="17">
        <f>+(Bodegas[[#This Row],[Cantidad de reseñas]]/Bodegas[[#Totals],[Cantidad de reseñas]])*100</f>
        <v>2.4592122089346692E-3</v>
      </c>
      <c r="H167">
        <f>+_xlfn.MAXIFS(vinos[Acidez],vinos[Bodega],Bodegas[[#This Row],[Bodegas]])</f>
        <v>3</v>
      </c>
      <c r="I167" s="30">
        <f>+_xlfn.MAXIFS(vinos[Precio],vinos[Bodega],Bodegas[[#This Row],[Bodegas]])</f>
        <v>31.99</v>
      </c>
      <c r="J167" s="32">
        <f>+_xlfn.MINIFS(vinos[Precio],vinos[Bodega],Bodegas[[#This Row],[Bodegas]])</f>
        <v>31.99</v>
      </c>
    </row>
    <row r="168" spans="2:10" x14ac:dyDescent="0.35">
      <c r="B168" t="s">
        <v>928</v>
      </c>
      <c r="C168" s="17">
        <f>+AVERAGEIF(vinos[Bodega],B168,vinos[Clasificación])</f>
        <v>4.3</v>
      </c>
      <c r="D168">
        <f>+COUNTIF(vinos[Bodega],B168)</f>
        <v>4</v>
      </c>
      <c r="E168" s="17">
        <f>+(Bodegas[[#This Row],[Cantidad de vinos]]/Bodegas[[#Totals],[Cantidad de vinos]])*100</f>
        <v>0.20171457387796271</v>
      </c>
      <c r="F168" s="25">
        <f>+SUMIF(vinos[Bodega],B168,vinos[Numero de reseñas])</f>
        <v>578</v>
      </c>
      <c r="G168" s="17">
        <f>+(Bodegas[[#This Row],[Cantidad de reseñas]]/Bodegas[[#Totals],[Cantidad de reseñas]])*100</f>
        <v>5.0765166313008529E-2</v>
      </c>
      <c r="H168">
        <f>+_xlfn.MAXIFS(vinos[Acidez],vinos[Bodega],Bodegas[[#This Row],[Bodegas]])</f>
        <v>3</v>
      </c>
      <c r="I168" s="30">
        <f>+_xlfn.MAXIFS(vinos[Precio],vinos[Bodega],Bodegas[[#This Row],[Bodegas]])</f>
        <v>20.5</v>
      </c>
      <c r="J168" s="32">
        <f>+_xlfn.MINIFS(vinos[Precio],vinos[Bodega],Bodegas[[#This Row],[Bodegas]])</f>
        <v>15.9</v>
      </c>
    </row>
    <row r="169" spans="2:10" x14ac:dyDescent="0.35">
      <c r="B169" t="s">
        <v>944</v>
      </c>
      <c r="C169" s="17">
        <f>+AVERAGEIF(vinos[Bodega],B169,vinos[Clasificación])</f>
        <v>4.3</v>
      </c>
      <c r="D169">
        <f>+COUNTIF(vinos[Bodega],B169)</f>
        <v>2</v>
      </c>
      <c r="E169" s="17">
        <f>+(Bodegas[[#This Row],[Cantidad de vinos]]/Bodegas[[#Totals],[Cantidad de vinos]])*100</f>
        <v>0.10085728693898136</v>
      </c>
      <c r="F169" s="25">
        <f>+SUMIF(vinos[Bodega],B169,vinos[Numero de reseñas])</f>
        <v>300</v>
      </c>
      <c r="G169" s="17">
        <f>+(Bodegas[[#This Row],[Cantidad de reseñas]]/Bodegas[[#Totals],[Cantidad de reseñas]])*100</f>
        <v>2.634870223858574E-2</v>
      </c>
      <c r="H169">
        <f>+_xlfn.MAXIFS(vinos[Acidez],vinos[Bodega],Bodegas[[#This Row],[Bodegas]])</f>
        <v>0</v>
      </c>
      <c r="I169" s="30">
        <f>+_xlfn.MAXIFS(vinos[Precio],vinos[Bodega],Bodegas[[#This Row],[Bodegas]])</f>
        <v>26.9</v>
      </c>
      <c r="J169" s="32">
        <f>+_xlfn.MINIFS(vinos[Precio],vinos[Bodega],Bodegas[[#This Row],[Bodegas]])</f>
        <v>10.45</v>
      </c>
    </row>
    <row r="170" spans="2:10" x14ac:dyDescent="0.35">
      <c r="B170" t="s">
        <v>119</v>
      </c>
      <c r="C170" s="17">
        <f>+AVERAGEIF(vinos[Bodega],B170,vinos[Clasificación])</f>
        <v>4.3250000000000002</v>
      </c>
      <c r="D170">
        <f>+COUNTIF(vinos[Bodega],B170)</f>
        <v>4</v>
      </c>
      <c r="E170" s="17">
        <f>+(Bodegas[[#This Row],[Cantidad de vinos]]/Bodegas[[#Totals],[Cantidad de vinos]])*100</f>
        <v>0.20171457387796271</v>
      </c>
      <c r="F170" s="25">
        <f>+SUMIF(vinos[Bodega],B170,vinos[Numero de reseñas])</f>
        <v>1671</v>
      </c>
      <c r="G170" s="17">
        <f>+(Bodegas[[#This Row],[Cantidad de reseñas]]/Bodegas[[#Totals],[Cantidad de reseñas]])*100</f>
        <v>0.14676227146892257</v>
      </c>
      <c r="H170">
        <f>+_xlfn.MAXIFS(vinos[Acidez],vinos[Bodega],Bodegas[[#This Row],[Bodegas]])</f>
        <v>3</v>
      </c>
      <c r="I170" s="30">
        <f>+_xlfn.MAXIFS(vinos[Precio],vinos[Bodega],Bodegas[[#This Row],[Bodegas]])</f>
        <v>185.15</v>
      </c>
      <c r="J170" s="32">
        <f>+_xlfn.MINIFS(vinos[Precio],vinos[Bodega],Bodegas[[#This Row],[Bodegas]])</f>
        <v>18.25</v>
      </c>
    </row>
    <row r="171" spans="2:10" x14ac:dyDescent="0.35">
      <c r="B171" t="s">
        <v>395</v>
      </c>
      <c r="C171" s="17">
        <f>+AVERAGEIF(vinos[Bodega],B171,vinos[Clasificación])</f>
        <v>4.5</v>
      </c>
      <c r="D171">
        <f>+COUNTIF(vinos[Bodega],B171)</f>
        <v>3</v>
      </c>
      <c r="E171" s="17">
        <f>+(Bodegas[[#This Row],[Cantidad de vinos]]/Bodegas[[#Totals],[Cantidad de vinos]])*100</f>
        <v>0.15128593040847202</v>
      </c>
      <c r="F171" s="25">
        <f>+SUMIF(vinos[Bodega],B171,vinos[Numero de reseñas])</f>
        <v>122</v>
      </c>
      <c r="G171" s="17">
        <f>+(Bodegas[[#This Row],[Cantidad de reseñas]]/Bodegas[[#Totals],[Cantidad de reseñas]])*100</f>
        <v>1.0715138910358201E-2</v>
      </c>
      <c r="H171">
        <f>+_xlfn.MAXIFS(vinos[Acidez],vinos[Bodega],Bodegas[[#This Row],[Bodegas]])</f>
        <v>3</v>
      </c>
      <c r="I171" s="30">
        <f>+_xlfn.MAXIFS(vinos[Precio],vinos[Bodega],Bodegas[[#This Row],[Bodegas]])</f>
        <v>26.9</v>
      </c>
      <c r="J171" s="32">
        <f>+_xlfn.MINIFS(vinos[Precio],vinos[Bodega],Bodegas[[#This Row],[Bodegas]])</f>
        <v>16.899999999999999</v>
      </c>
    </row>
    <row r="172" spans="2:10" x14ac:dyDescent="0.35">
      <c r="B172" t="s">
        <v>629</v>
      </c>
      <c r="C172" s="17">
        <f>+AVERAGEIF(vinos[Bodega],B172,vinos[Clasificación])</f>
        <v>4.4000000000000004</v>
      </c>
      <c r="D172">
        <f>+COUNTIF(vinos[Bodega],B172)</f>
        <v>1</v>
      </c>
      <c r="E172" s="17">
        <f>+(Bodegas[[#This Row],[Cantidad de vinos]]/Bodegas[[#Totals],[Cantidad de vinos]])*100</f>
        <v>5.0428643469490678E-2</v>
      </c>
      <c r="F172" s="25">
        <f>+SUMIF(vinos[Bodega],B172,vinos[Numero de reseñas])</f>
        <v>89</v>
      </c>
      <c r="G172" s="17">
        <f>+(Bodegas[[#This Row],[Cantidad de reseñas]]/Bodegas[[#Totals],[Cantidad de reseñas]])*100</f>
        <v>7.8167816641137693E-3</v>
      </c>
      <c r="H172">
        <f>+_xlfn.MAXIFS(vinos[Acidez],vinos[Bodega],Bodegas[[#This Row],[Bodegas]])</f>
        <v>3</v>
      </c>
      <c r="I172" s="30">
        <f>+_xlfn.MAXIFS(vinos[Precio],vinos[Bodega],Bodegas[[#This Row],[Bodegas]])</f>
        <v>87.9</v>
      </c>
      <c r="J172" s="32">
        <f>+_xlfn.MINIFS(vinos[Precio],vinos[Bodega],Bodegas[[#This Row],[Bodegas]])</f>
        <v>87.9</v>
      </c>
    </row>
    <row r="173" spans="2:10" x14ac:dyDescent="0.35">
      <c r="B173" t="s">
        <v>44</v>
      </c>
      <c r="C173" s="17">
        <f>+AVERAGEIF(vinos[Bodega],B173,vinos[Clasificación])</f>
        <v>4.5249999999999995</v>
      </c>
      <c r="D173">
        <f>+COUNTIF(vinos[Bodega],B173)</f>
        <v>8</v>
      </c>
      <c r="E173" s="17">
        <f>+(Bodegas[[#This Row],[Cantidad de vinos]]/Bodegas[[#Totals],[Cantidad de vinos]])*100</f>
        <v>0.40342914775592542</v>
      </c>
      <c r="F173" s="25">
        <f>+SUMIF(vinos[Bodega],B173,vinos[Numero de reseñas])</f>
        <v>352</v>
      </c>
      <c r="G173" s="17">
        <f>+(Bodegas[[#This Row],[Cantidad de reseñas]]/Bodegas[[#Totals],[Cantidad de reseñas]])*100</f>
        <v>3.0915810626607275E-2</v>
      </c>
      <c r="H173">
        <f>+_xlfn.MAXIFS(vinos[Acidez],vinos[Bodega],Bodegas[[#This Row],[Bodegas]])</f>
        <v>3</v>
      </c>
      <c r="I173" s="30">
        <f>+_xlfn.MAXIFS(vinos[Precio],vinos[Bodega],Bodegas[[#This Row],[Bodegas]])</f>
        <v>3119.08</v>
      </c>
      <c r="J173" s="32">
        <f>+_xlfn.MINIFS(vinos[Precio],vinos[Bodega],Bodegas[[#This Row],[Bodegas]])</f>
        <v>95.25</v>
      </c>
    </row>
    <row r="174" spans="2:10" x14ac:dyDescent="0.35">
      <c r="B174" t="s">
        <v>372</v>
      </c>
      <c r="C174" s="17">
        <f>+AVERAGEIF(vinos[Bodega],B174,vinos[Clasificación])</f>
        <v>4.5</v>
      </c>
      <c r="D174">
        <f>+COUNTIF(vinos[Bodega],B174)</f>
        <v>1</v>
      </c>
      <c r="E174" s="17">
        <f>+(Bodegas[[#This Row],[Cantidad de vinos]]/Bodegas[[#Totals],[Cantidad de vinos]])*100</f>
        <v>5.0428643469490678E-2</v>
      </c>
      <c r="F174" s="25">
        <f>+SUMIF(vinos[Bodega],B174,vinos[Numero de reseñas])</f>
        <v>81</v>
      </c>
      <c r="G174" s="17">
        <f>+(Bodegas[[#This Row],[Cantidad de reseñas]]/Bodegas[[#Totals],[Cantidad de reseñas]])*100</f>
        <v>7.1141496044181511E-3</v>
      </c>
      <c r="H174">
        <f>+_xlfn.MAXIFS(vinos[Acidez],vinos[Bodega],Bodegas[[#This Row],[Bodegas]])</f>
        <v>3</v>
      </c>
      <c r="I174" s="30">
        <f>+_xlfn.MAXIFS(vinos[Precio],vinos[Bodega],Bodegas[[#This Row],[Bodegas]])</f>
        <v>94.9</v>
      </c>
      <c r="J174" s="32">
        <f>+_xlfn.MINIFS(vinos[Precio],vinos[Bodega],Bodegas[[#This Row],[Bodegas]])</f>
        <v>94.9</v>
      </c>
    </row>
    <row r="175" spans="2:10" x14ac:dyDescent="0.35">
      <c r="B175" t="s">
        <v>404</v>
      </c>
      <c r="C175" s="17">
        <f>+AVERAGEIF(vinos[Bodega],B175,vinos[Clasificación])</f>
        <v>4.5</v>
      </c>
      <c r="D175">
        <f>+COUNTIF(vinos[Bodega],B175)</f>
        <v>1</v>
      </c>
      <c r="E175" s="17">
        <f>+(Bodegas[[#This Row],[Cantidad de vinos]]/Bodegas[[#Totals],[Cantidad de vinos]])*100</f>
        <v>5.0428643469490678E-2</v>
      </c>
      <c r="F175" s="25">
        <f>+SUMIF(vinos[Bodega],B175,vinos[Numero de reseñas])</f>
        <v>52</v>
      </c>
      <c r="G175" s="17">
        <f>+(Bodegas[[#This Row],[Cantidad de reseñas]]/Bodegas[[#Totals],[Cantidad de reseñas]])*100</f>
        <v>4.5671083880215284E-3</v>
      </c>
      <c r="H175">
        <f>+_xlfn.MAXIFS(vinos[Acidez],vinos[Bodega],Bodegas[[#This Row],[Bodegas]])</f>
        <v>3</v>
      </c>
      <c r="I175" s="30">
        <f>+_xlfn.MAXIFS(vinos[Precio],vinos[Bodega],Bodegas[[#This Row],[Bodegas]])</f>
        <v>25.9</v>
      </c>
      <c r="J175" s="32">
        <f>+_xlfn.MINIFS(vinos[Precio],vinos[Bodega],Bodegas[[#This Row],[Bodegas]])</f>
        <v>25.9</v>
      </c>
    </row>
    <row r="176" spans="2:10" x14ac:dyDescent="0.35">
      <c r="B176" t="s">
        <v>729</v>
      </c>
      <c r="C176" s="17">
        <f>+AVERAGEIF(vinos[Bodega],B176,vinos[Clasificación])</f>
        <v>4.3499999999999996</v>
      </c>
      <c r="D176">
        <f>+COUNTIF(vinos[Bodega],B176)</f>
        <v>2</v>
      </c>
      <c r="E176" s="17">
        <f>+(Bodegas[[#This Row],[Cantidad de vinos]]/Bodegas[[#Totals],[Cantidad de vinos]])*100</f>
        <v>0.10085728693898136</v>
      </c>
      <c r="F176" s="25">
        <f>+SUMIF(vinos[Bodega],B176,vinos[Numero de reseñas])</f>
        <v>216</v>
      </c>
      <c r="G176" s="17">
        <f>+(Bodegas[[#This Row],[Cantidad de reseñas]]/Bodegas[[#Totals],[Cantidad de reseñas]])*100</f>
        <v>1.8971065611781735E-2</v>
      </c>
      <c r="H176">
        <f>+_xlfn.MAXIFS(vinos[Acidez],vinos[Bodega],Bodegas[[#This Row],[Bodegas]])</f>
        <v>3</v>
      </c>
      <c r="I176" s="30">
        <f>+_xlfn.MAXIFS(vinos[Precio],vinos[Bodega],Bodegas[[#This Row],[Bodegas]])</f>
        <v>33.950000000000003</v>
      </c>
      <c r="J176" s="32">
        <f>+_xlfn.MINIFS(vinos[Precio],vinos[Bodega],Bodegas[[#This Row],[Bodegas]])</f>
        <v>26.5</v>
      </c>
    </row>
    <row r="177" spans="2:10" x14ac:dyDescent="0.35">
      <c r="B177" t="s">
        <v>1274</v>
      </c>
      <c r="C177" s="17">
        <f>+AVERAGEIF(vinos[Bodega],B177,vinos[Clasificación])</f>
        <v>4.3</v>
      </c>
      <c r="D177">
        <f>+COUNTIF(vinos[Bodega],B177)</f>
        <v>1</v>
      </c>
      <c r="E177" s="17">
        <f>+(Bodegas[[#This Row],[Cantidad de vinos]]/Bodegas[[#Totals],[Cantidad de vinos]])*100</f>
        <v>5.0428643469490678E-2</v>
      </c>
      <c r="F177" s="25">
        <f>+SUMIF(vinos[Bodega],B177,vinos[Numero de reseñas])</f>
        <v>26</v>
      </c>
      <c r="G177" s="17">
        <f>+(Bodegas[[#This Row],[Cantidad de reseñas]]/Bodegas[[#Totals],[Cantidad de reseñas]])*100</f>
        <v>2.2835541940107642E-3</v>
      </c>
      <c r="H177">
        <f>+_xlfn.MAXIFS(vinos[Acidez],vinos[Bodega],Bodegas[[#This Row],[Bodegas]])</f>
        <v>3</v>
      </c>
      <c r="I177" s="30">
        <f>+_xlfn.MAXIFS(vinos[Precio],vinos[Bodega],Bodegas[[#This Row],[Bodegas]])</f>
        <v>37.9</v>
      </c>
      <c r="J177" s="32">
        <f>+_xlfn.MINIFS(vinos[Precio],vinos[Bodega],Bodegas[[#This Row],[Bodegas]])</f>
        <v>37.9</v>
      </c>
    </row>
    <row r="178" spans="2:10" x14ac:dyDescent="0.35">
      <c r="B178" t="s">
        <v>239</v>
      </c>
      <c r="C178" s="17">
        <f>+AVERAGEIF(vinos[Bodega],B178,vinos[Clasificación])</f>
        <v>4.3857142857142852</v>
      </c>
      <c r="D178">
        <f>+COUNTIF(vinos[Bodega],B178)</f>
        <v>7</v>
      </c>
      <c r="E178" s="17">
        <f>+(Bodegas[[#This Row],[Cantidad de vinos]]/Bodegas[[#Totals],[Cantidad de vinos]])*100</f>
        <v>0.3530005042864347</v>
      </c>
      <c r="F178" s="25">
        <f>+SUMIF(vinos[Bodega],B178,vinos[Numero de reseñas])</f>
        <v>2150</v>
      </c>
      <c r="G178" s="17">
        <f>+(Bodegas[[#This Row],[Cantidad de reseñas]]/Bodegas[[#Totals],[Cantidad de reseñas]])*100</f>
        <v>0.18883236604319781</v>
      </c>
      <c r="H178">
        <f>+_xlfn.MAXIFS(vinos[Acidez],vinos[Bodega],Bodegas[[#This Row],[Bodegas]])</f>
        <v>3</v>
      </c>
      <c r="I178" s="30">
        <f>+_xlfn.MAXIFS(vinos[Precio],vinos[Bodega],Bodegas[[#This Row],[Bodegas]])</f>
        <v>115.2</v>
      </c>
      <c r="J178" s="32">
        <f>+_xlfn.MINIFS(vinos[Precio],vinos[Bodega],Bodegas[[#This Row],[Bodegas]])</f>
        <v>25.25</v>
      </c>
    </row>
    <row r="179" spans="2:10" x14ac:dyDescent="0.35">
      <c r="B179" t="s">
        <v>414</v>
      </c>
      <c r="C179" s="17">
        <f>+AVERAGEIF(vinos[Bodega],B179,vinos[Clasificación])</f>
        <v>4.333333333333333</v>
      </c>
      <c r="D179">
        <f>+COUNTIF(vinos[Bodega],B179)</f>
        <v>3</v>
      </c>
      <c r="E179" s="17">
        <f>+(Bodegas[[#This Row],[Cantidad de vinos]]/Bodegas[[#Totals],[Cantidad de vinos]])*100</f>
        <v>0.15128593040847202</v>
      </c>
      <c r="F179" s="25">
        <f>+SUMIF(vinos[Bodega],B179,vinos[Numero de reseñas])</f>
        <v>1254</v>
      </c>
      <c r="G179" s="17">
        <f>+(Bodegas[[#This Row],[Cantidad de reseñas]]/Bodegas[[#Totals],[Cantidad de reseñas]])*100</f>
        <v>0.11013757535728839</v>
      </c>
      <c r="H179">
        <f>+_xlfn.MAXIFS(vinos[Acidez],vinos[Bodega],Bodegas[[#This Row],[Bodegas]])</f>
        <v>3</v>
      </c>
      <c r="I179" s="30">
        <f>+_xlfn.MAXIFS(vinos[Precio],vinos[Bodega],Bodegas[[#This Row],[Bodegas]])</f>
        <v>38.299999999999997</v>
      </c>
      <c r="J179" s="32">
        <f>+_xlfn.MINIFS(vinos[Precio],vinos[Bodega],Bodegas[[#This Row],[Bodegas]])</f>
        <v>15.9</v>
      </c>
    </row>
    <row r="180" spans="2:10" x14ac:dyDescent="0.35">
      <c r="B180" t="s">
        <v>158</v>
      </c>
      <c r="C180" s="17">
        <f>+AVERAGEIF(vinos[Bodega],B180,vinos[Clasificación])</f>
        <v>4.5999999999999996</v>
      </c>
      <c r="D180">
        <f>+COUNTIF(vinos[Bodega],B180)</f>
        <v>1</v>
      </c>
      <c r="E180" s="17">
        <f>+(Bodegas[[#This Row],[Cantidad de vinos]]/Bodegas[[#Totals],[Cantidad de vinos]])*100</f>
        <v>5.0428643469490678E-2</v>
      </c>
      <c r="F180" s="25">
        <f>+SUMIF(vinos[Bodega],B180,vinos[Numero de reseñas])</f>
        <v>114</v>
      </c>
      <c r="G180" s="17">
        <f>+(Bodegas[[#This Row],[Cantidad de reseñas]]/Bodegas[[#Totals],[Cantidad de reseñas]])*100</f>
        <v>1.0012506850662583E-2</v>
      </c>
      <c r="H180">
        <f>+_xlfn.MAXIFS(vinos[Acidez],vinos[Bodega],Bodegas[[#This Row],[Bodegas]])</f>
        <v>3</v>
      </c>
      <c r="I180" s="30">
        <f>+_xlfn.MAXIFS(vinos[Precio],vinos[Bodega],Bodegas[[#This Row],[Bodegas]])</f>
        <v>67.94</v>
      </c>
      <c r="J180" s="32">
        <f>+_xlfn.MINIFS(vinos[Precio],vinos[Bodega],Bodegas[[#This Row],[Bodegas]])</f>
        <v>67.94</v>
      </c>
    </row>
    <row r="181" spans="2:10" x14ac:dyDescent="0.35">
      <c r="B181" t="s">
        <v>343</v>
      </c>
      <c r="C181" s="17">
        <f>+AVERAGEIF(vinos[Bodega],B181,vinos[Clasificación])</f>
        <v>4.3800000000000008</v>
      </c>
      <c r="D181">
        <f>+COUNTIF(vinos[Bodega],B181)</f>
        <v>5</v>
      </c>
      <c r="E181" s="17">
        <f>+(Bodegas[[#This Row],[Cantidad de vinos]]/Bodegas[[#Totals],[Cantidad de vinos]])*100</f>
        <v>0.25214321734745332</v>
      </c>
      <c r="F181" s="25">
        <f>+SUMIF(vinos[Bodega],B181,vinos[Numero de reseñas])</f>
        <v>571</v>
      </c>
      <c r="G181" s="17">
        <f>+(Bodegas[[#This Row],[Cantidad de reseñas]]/Bodegas[[#Totals],[Cantidad de reseñas]])*100</f>
        <v>5.0150363260774863E-2</v>
      </c>
      <c r="H181">
        <f>+_xlfn.MAXIFS(vinos[Acidez],vinos[Bodega],Bodegas[[#This Row],[Bodegas]])</f>
        <v>3</v>
      </c>
      <c r="I181" s="30">
        <f>+_xlfn.MAXIFS(vinos[Precio],vinos[Bodega],Bodegas[[#This Row],[Bodegas]])</f>
        <v>165</v>
      </c>
      <c r="J181" s="32">
        <f>+_xlfn.MINIFS(vinos[Precio],vinos[Bodega],Bodegas[[#This Row],[Bodegas]])</f>
        <v>75.81</v>
      </c>
    </row>
    <row r="182" spans="2:10" x14ac:dyDescent="0.35">
      <c r="B182" t="s">
        <v>1049</v>
      </c>
      <c r="C182" s="17">
        <f>+AVERAGEIF(vinos[Bodega],B182,vinos[Clasificación])</f>
        <v>4.3</v>
      </c>
      <c r="D182">
        <f>+COUNTIF(vinos[Bodega],B182)</f>
        <v>1</v>
      </c>
      <c r="E182" s="17">
        <f>+(Bodegas[[#This Row],[Cantidad de vinos]]/Bodegas[[#Totals],[Cantidad de vinos]])*100</f>
        <v>5.0428643469490678E-2</v>
      </c>
      <c r="F182" s="25">
        <f>+SUMIF(vinos[Bodega],B182,vinos[Numero de reseñas])</f>
        <v>80</v>
      </c>
      <c r="G182" s="17">
        <f>+(Bodegas[[#This Row],[Cantidad de reseñas]]/Bodegas[[#Totals],[Cantidad de reseñas]])*100</f>
        <v>7.026320596956198E-3</v>
      </c>
      <c r="H182">
        <f>+_xlfn.MAXIFS(vinos[Acidez],vinos[Bodega],Bodegas[[#This Row],[Bodegas]])</f>
        <v>0</v>
      </c>
      <c r="I182" s="30">
        <f>+_xlfn.MAXIFS(vinos[Precio],vinos[Bodega],Bodegas[[#This Row],[Bodegas]])</f>
        <v>33.9</v>
      </c>
      <c r="J182" s="32">
        <f>+_xlfn.MINIFS(vinos[Precio],vinos[Bodega],Bodegas[[#This Row],[Bodegas]])</f>
        <v>33.9</v>
      </c>
    </row>
    <row r="183" spans="2:10" x14ac:dyDescent="0.35">
      <c r="B183" t="s">
        <v>1259</v>
      </c>
      <c r="C183" s="17">
        <f>+AVERAGEIF(vinos[Bodega],B183,vinos[Clasificación])</f>
        <v>4.3</v>
      </c>
      <c r="D183">
        <f>+COUNTIF(vinos[Bodega],B183)</f>
        <v>1</v>
      </c>
      <c r="E183" s="17">
        <f>+(Bodegas[[#This Row],[Cantidad de vinos]]/Bodegas[[#Totals],[Cantidad de vinos]])*100</f>
        <v>5.0428643469490678E-2</v>
      </c>
      <c r="F183" s="25">
        <f>+SUMIF(vinos[Bodega],B183,vinos[Numero de reseñas])</f>
        <v>28</v>
      </c>
      <c r="G183" s="17">
        <f>+(Bodegas[[#This Row],[Cantidad de reseñas]]/Bodegas[[#Totals],[Cantidad de reseñas]])*100</f>
        <v>2.4592122089346692E-3</v>
      </c>
      <c r="H183">
        <f>+_xlfn.MAXIFS(vinos[Acidez],vinos[Bodega],Bodegas[[#This Row],[Bodegas]])</f>
        <v>3</v>
      </c>
      <c r="I183" s="30">
        <f>+_xlfn.MAXIFS(vinos[Precio],vinos[Bodega],Bodegas[[#This Row],[Bodegas]])</f>
        <v>32</v>
      </c>
      <c r="J183" s="32">
        <f>+_xlfn.MINIFS(vinos[Precio],vinos[Bodega],Bodegas[[#This Row],[Bodegas]])</f>
        <v>32</v>
      </c>
    </row>
    <row r="184" spans="2:10" x14ac:dyDescent="0.35">
      <c r="B184" t="s">
        <v>27</v>
      </c>
      <c r="C184" s="17">
        <f>+AVERAGEIF(vinos[Bodega],B184,vinos[Clasificación])</f>
        <v>4.5451612903225787</v>
      </c>
      <c r="D184">
        <f>+COUNTIF(vinos[Bodega],B184)</f>
        <v>31</v>
      </c>
      <c r="E184" s="17">
        <f>+(Bodegas[[#This Row],[Cantidad de vinos]]/Bodegas[[#Totals],[Cantidad de vinos]])*100</f>
        <v>1.5632879475542107</v>
      </c>
      <c r="F184" s="25">
        <f>+SUMIF(vinos[Bodega],B184,vinos[Numero de reseñas])</f>
        <v>39851</v>
      </c>
      <c r="G184" s="17">
        <f>+(Bodegas[[#This Row],[Cantidad de reseñas]]/Bodegas[[#Totals],[Cantidad de reseñas]])*100</f>
        <v>3.5000737763662677</v>
      </c>
      <c r="H184">
        <f>+_xlfn.MAXIFS(vinos[Acidez],vinos[Bodega],Bodegas[[#This Row],[Bodegas]])</f>
        <v>3</v>
      </c>
      <c r="I184" s="30">
        <f>+_xlfn.MAXIFS(vinos[Precio],vinos[Bodega],Bodegas[[#This Row],[Bodegas]])</f>
        <v>1785.96</v>
      </c>
      <c r="J184" s="32">
        <f>+_xlfn.MINIFS(vinos[Precio],vinos[Bodega],Bodegas[[#This Row],[Bodegas]])</f>
        <v>29.13</v>
      </c>
    </row>
    <row r="185" spans="2:10" x14ac:dyDescent="0.35">
      <c r="B185" t="s">
        <v>198</v>
      </c>
      <c r="C185" s="17">
        <f>+AVERAGEIF(vinos[Bodega],B185,vinos[Clasificación])</f>
        <v>4.4750000000000005</v>
      </c>
      <c r="D185">
        <f>+COUNTIF(vinos[Bodega],B185)</f>
        <v>8</v>
      </c>
      <c r="E185" s="17">
        <f>+(Bodegas[[#This Row],[Cantidad de vinos]]/Bodegas[[#Totals],[Cantidad de vinos]])*100</f>
        <v>0.40342914775592542</v>
      </c>
      <c r="F185" s="25">
        <f>+SUMIF(vinos[Bodega],B185,vinos[Numero de reseñas])</f>
        <v>1353</v>
      </c>
      <c r="G185" s="17">
        <f>+(Bodegas[[#This Row],[Cantidad de reseñas]]/Bodegas[[#Totals],[Cantidad de reseñas]])*100</f>
        <v>0.1188326470960217</v>
      </c>
      <c r="H185">
        <f>+_xlfn.MAXIFS(vinos[Acidez],vinos[Bodega],Bodegas[[#This Row],[Bodegas]])</f>
        <v>3</v>
      </c>
      <c r="I185" s="30">
        <f>+_xlfn.MAXIFS(vinos[Precio],vinos[Bodega],Bodegas[[#This Row],[Bodegas]])</f>
        <v>559.02</v>
      </c>
      <c r="J185" s="32">
        <f>+_xlfn.MINIFS(vinos[Precio],vinos[Bodega],Bodegas[[#This Row],[Bodegas]])</f>
        <v>56.95</v>
      </c>
    </row>
    <row r="186" spans="2:10" x14ac:dyDescent="0.35">
      <c r="B186" t="s">
        <v>135</v>
      </c>
      <c r="C186" s="17">
        <f>+AVERAGEIF(vinos[Bodega],B186,vinos[Clasificación])</f>
        <v>4.4599999999999991</v>
      </c>
      <c r="D186">
        <f>+COUNTIF(vinos[Bodega],B186)</f>
        <v>5</v>
      </c>
      <c r="E186" s="17">
        <f>+(Bodegas[[#This Row],[Cantidad de vinos]]/Bodegas[[#Totals],[Cantidad de vinos]])*100</f>
        <v>0.25214321734745332</v>
      </c>
      <c r="F186" s="25">
        <f>+SUMIF(vinos[Bodega],B186,vinos[Numero de reseñas])</f>
        <v>1112</v>
      </c>
      <c r="G186" s="17">
        <f>+(Bodegas[[#This Row],[Cantidad de reseñas]]/Bodegas[[#Totals],[Cantidad de reseñas]])*100</f>
        <v>9.7665856297691145E-2</v>
      </c>
      <c r="H186">
        <f>+_xlfn.MAXIFS(vinos[Acidez],vinos[Bodega],Bodegas[[#This Row],[Bodegas]])</f>
        <v>3</v>
      </c>
      <c r="I186" s="30">
        <f>+_xlfn.MAXIFS(vinos[Precio],vinos[Bodega],Bodegas[[#This Row],[Bodegas]])</f>
        <v>49.95</v>
      </c>
      <c r="J186" s="32">
        <f>+_xlfn.MINIFS(vinos[Precio],vinos[Bodega],Bodegas[[#This Row],[Bodegas]])</f>
        <v>22.55</v>
      </c>
    </row>
    <row r="187" spans="2:10" x14ac:dyDescent="0.35">
      <c r="B187" t="s">
        <v>552</v>
      </c>
      <c r="C187" s="17">
        <f>+AVERAGEIF(vinos[Bodega],B187,vinos[Clasificación])</f>
        <v>4.3499999999999996</v>
      </c>
      <c r="D187">
        <f>+COUNTIF(vinos[Bodega],B187)</f>
        <v>2</v>
      </c>
      <c r="E187" s="17">
        <f>+(Bodegas[[#This Row],[Cantidad de vinos]]/Bodegas[[#Totals],[Cantidad de vinos]])*100</f>
        <v>0.10085728693898136</v>
      </c>
      <c r="F187" s="25">
        <f>+SUMIF(vinos[Bodega],B187,vinos[Numero de reseñas])</f>
        <v>437</v>
      </c>
      <c r="G187" s="17">
        <f>+(Bodegas[[#This Row],[Cantidad de reseñas]]/Bodegas[[#Totals],[Cantidad de reseñas]])*100</f>
        <v>3.8381276260873232E-2</v>
      </c>
      <c r="H187">
        <f>+_xlfn.MAXIFS(vinos[Acidez],vinos[Bodega],Bodegas[[#This Row],[Bodegas]])</f>
        <v>0</v>
      </c>
      <c r="I187" s="30">
        <f>+_xlfn.MAXIFS(vinos[Precio],vinos[Bodega],Bodegas[[#This Row],[Bodegas]])</f>
        <v>21.8</v>
      </c>
      <c r="J187" s="32">
        <f>+_xlfn.MINIFS(vinos[Precio],vinos[Bodega],Bodegas[[#This Row],[Bodegas]])</f>
        <v>20.74</v>
      </c>
    </row>
    <row r="188" spans="2:10" x14ac:dyDescent="0.35">
      <c r="B188" t="s">
        <v>1096</v>
      </c>
      <c r="C188" s="17">
        <f>+AVERAGEIF(vinos[Bodega],B188,vinos[Clasificación])</f>
        <v>4.3</v>
      </c>
      <c r="D188">
        <f>+COUNTIF(vinos[Bodega],B188)</f>
        <v>1</v>
      </c>
      <c r="E188" s="17">
        <f>+(Bodegas[[#This Row],[Cantidad de vinos]]/Bodegas[[#Totals],[Cantidad de vinos]])*100</f>
        <v>5.0428643469490678E-2</v>
      </c>
      <c r="F188" s="25">
        <f>+SUMIF(vinos[Bodega],B188,vinos[Numero de reseñas])</f>
        <v>59</v>
      </c>
      <c r="G188" s="17">
        <f>+(Bodegas[[#This Row],[Cantidad de reseñas]]/Bodegas[[#Totals],[Cantidad de reseñas]])*100</f>
        <v>5.181911440255196E-3</v>
      </c>
      <c r="H188">
        <f>+_xlfn.MAXIFS(vinos[Acidez],vinos[Bodega],Bodegas[[#This Row],[Bodegas]])</f>
        <v>3</v>
      </c>
      <c r="I188" s="30">
        <f>+_xlfn.MAXIFS(vinos[Precio],vinos[Bodega],Bodegas[[#This Row],[Bodegas]])</f>
        <v>23.77</v>
      </c>
      <c r="J188" s="32">
        <f>+_xlfn.MINIFS(vinos[Precio],vinos[Bodega],Bodegas[[#This Row],[Bodegas]])</f>
        <v>23.77</v>
      </c>
    </row>
    <row r="189" spans="2:10" x14ac:dyDescent="0.35">
      <c r="B189" t="s">
        <v>1206</v>
      </c>
      <c r="C189" s="17">
        <f>+AVERAGEIF(vinos[Bodega],B189,vinos[Clasificación])</f>
        <v>4.3</v>
      </c>
      <c r="D189">
        <f>+COUNTIF(vinos[Bodega],B189)</f>
        <v>1</v>
      </c>
      <c r="E189" s="17">
        <f>+(Bodegas[[#This Row],[Cantidad de vinos]]/Bodegas[[#Totals],[Cantidad de vinos]])*100</f>
        <v>5.0428643469490678E-2</v>
      </c>
      <c r="F189" s="25">
        <f>+SUMIF(vinos[Bodega],B189,vinos[Numero de reseñas])</f>
        <v>34</v>
      </c>
      <c r="G189" s="17">
        <f>+(Bodegas[[#This Row],[Cantidad de reseñas]]/Bodegas[[#Totals],[Cantidad de reseñas]])*100</f>
        <v>2.9861862537063841E-3</v>
      </c>
      <c r="H189">
        <f>+_xlfn.MAXIFS(vinos[Acidez],vinos[Bodega],Bodegas[[#This Row],[Bodegas]])</f>
        <v>3</v>
      </c>
      <c r="I189" s="30">
        <f>+_xlfn.MAXIFS(vinos[Precio],vinos[Bodega],Bodegas[[#This Row],[Bodegas]])</f>
        <v>37.9</v>
      </c>
      <c r="J189" s="32">
        <f>+_xlfn.MINIFS(vinos[Precio],vinos[Bodega],Bodegas[[#This Row],[Bodegas]])</f>
        <v>37.9</v>
      </c>
    </row>
    <row r="190" spans="2:10" x14ac:dyDescent="0.35">
      <c r="B190" t="s">
        <v>814</v>
      </c>
      <c r="C190" s="17">
        <f>+AVERAGEIF(vinos[Bodega],B190,vinos[Clasificación])</f>
        <v>4.4000000000000004</v>
      </c>
      <c r="D190">
        <f>+COUNTIF(vinos[Bodega],B190)</f>
        <v>1</v>
      </c>
      <c r="E190" s="17">
        <f>+(Bodegas[[#This Row],[Cantidad de vinos]]/Bodegas[[#Totals],[Cantidad de vinos]])*100</f>
        <v>5.0428643469490678E-2</v>
      </c>
      <c r="F190" s="25">
        <f>+SUMIF(vinos[Bodega],B190,vinos[Numero de reseñas])</f>
        <v>27</v>
      </c>
      <c r="G190" s="17">
        <f>+(Bodegas[[#This Row],[Cantidad de reseñas]]/Bodegas[[#Totals],[Cantidad de reseñas]])*100</f>
        <v>2.3713832014727169E-3</v>
      </c>
      <c r="H190">
        <f>+_xlfn.MAXIFS(vinos[Acidez],vinos[Bodega],Bodegas[[#This Row],[Bodegas]])</f>
        <v>3</v>
      </c>
      <c r="I190" s="30">
        <f>+_xlfn.MAXIFS(vinos[Precio],vinos[Bodega],Bodegas[[#This Row],[Bodegas]])</f>
        <v>11.5</v>
      </c>
      <c r="J190" s="32">
        <f>+_xlfn.MINIFS(vinos[Precio],vinos[Bodega],Bodegas[[#This Row],[Bodegas]])</f>
        <v>11.5</v>
      </c>
    </row>
    <row r="191" spans="2:10" x14ac:dyDescent="0.35">
      <c r="B191" t="s">
        <v>1289</v>
      </c>
      <c r="C191" s="17">
        <f>+AVERAGEIF(vinos[Bodega],B191,vinos[Clasificación])</f>
        <v>4.2</v>
      </c>
      <c r="D191">
        <f>+COUNTIF(vinos[Bodega],B191)</f>
        <v>2</v>
      </c>
      <c r="E191" s="17">
        <f>+(Bodegas[[#This Row],[Cantidad de vinos]]/Bodegas[[#Totals],[Cantidad de vinos]])*100</f>
        <v>0.10085728693898136</v>
      </c>
      <c r="F191" s="25">
        <f>+SUMIF(vinos[Bodega],B191,vinos[Numero de reseñas])</f>
        <v>6924</v>
      </c>
      <c r="G191" s="17">
        <f>+(Bodegas[[#This Row],[Cantidad de reseñas]]/Bodegas[[#Totals],[Cantidad de reseñas]])*100</f>
        <v>0.60812804766655892</v>
      </c>
      <c r="H191">
        <f>+_xlfn.MAXIFS(vinos[Acidez],vinos[Bodega],Bodegas[[#This Row],[Bodegas]])</f>
        <v>3</v>
      </c>
      <c r="I191" s="30">
        <f>+_xlfn.MAXIFS(vinos[Precio],vinos[Bodega],Bodegas[[#This Row],[Bodegas]])</f>
        <v>16.14</v>
      </c>
      <c r="J191" s="32">
        <f>+_xlfn.MINIFS(vinos[Precio],vinos[Bodega],Bodegas[[#This Row],[Bodegas]])</f>
        <v>15.88</v>
      </c>
    </row>
    <row r="192" spans="2:10" x14ac:dyDescent="0.35">
      <c r="B192" t="s">
        <v>925</v>
      </c>
      <c r="C192" s="17">
        <f>+AVERAGEIF(vinos[Bodega],B192,vinos[Clasificación])</f>
        <v>4.3</v>
      </c>
      <c r="D192">
        <f>+COUNTIF(vinos[Bodega],B192)</f>
        <v>1</v>
      </c>
      <c r="E192" s="17">
        <f>+(Bodegas[[#This Row],[Cantidad de vinos]]/Bodegas[[#Totals],[Cantidad de vinos]])*100</f>
        <v>5.0428643469490678E-2</v>
      </c>
      <c r="F192" s="25">
        <f>+SUMIF(vinos[Bodega],B192,vinos[Numero de reseñas])</f>
        <v>200</v>
      </c>
      <c r="G192" s="17">
        <f>+(Bodegas[[#This Row],[Cantidad de reseñas]]/Bodegas[[#Totals],[Cantidad de reseñas]])*100</f>
        <v>1.7565801492390495E-2</v>
      </c>
      <c r="H192">
        <f>+_xlfn.MAXIFS(vinos[Acidez],vinos[Bodega],Bodegas[[#This Row],[Bodegas]])</f>
        <v>3</v>
      </c>
      <c r="I192" s="30">
        <f>+_xlfn.MAXIFS(vinos[Precio],vinos[Bodega],Bodegas[[#This Row],[Bodegas]])</f>
        <v>32.9</v>
      </c>
      <c r="J192" s="32">
        <f>+_xlfn.MINIFS(vinos[Precio],vinos[Bodega],Bodegas[[#This Row],[Bodegas]])</f>
        <v>32.9</v>
      </c>
    </row>
    <row r="193" spans="2:10" x14ac:dyDescent="0.35">
      <c r="B193" t="s">
        <v>1109</v>
      </c>
      <c r="C193" s="17">
        <f>+AVERAGEIF(vinos[Bodega],B193,vinos[Clasificación])</f>
        <v>4.3</v>
      </c>
      <c r="D193">
        <f>+COUNTIF(vinos[Bodega],B193)</f>
        <v>1</v>
      </c>
      <c r="E193" s="17">
        <f>+(Bodegas[[#This Row],[Cantidad de vinos]]/Bodegas[[#Totals],[Cantidad de vinos]])*100</f>
        <v>5.0428643469490678E-2</v>
      </c>
      <c r="F193" s="25">
        <f>+SUMIF(vinos[Bodega],B193,vinos[Numero de reseñas])</f>
        <v>53</v>
      </c>
      <c r="G193" s="17">
        <f>+(Bodegas[[#This Row],[Cantidad de reseñas]]/Bodegas[[#Totals],[Cantidad de reseñas]])*100</f>
        <v>4.6549373954834806E-3</v>
      </c>
      <c r="H193">
        <f>+_xlfn.MAXIFS(vinos[Acidez],vinos[Bodega],Bodegas[[#This Row],[Bodegas]])</f>
        <v>3</v>
      </c>
      <c r="I193" s="30">
        <f>+_xlfn.MAXIFS(vinos[Precio],vinos[Bodega],Bodegas[[#This Row],[Bodegas]])</f>
        <v>28.83</v>
      </c>
      <c r="J193" s="32">
        <f>+_xlfn.MINIFS(vinos[Precio],vinos[Bodega],Bodegas[[#This Row],[Bodegas]])</f>
        <v>28.83</v>
      </c>
    </row>
    <row r="194" spans="2:10" x14ac:dyDescent="0.35">
      <c r="B194" t="s">
        <v>996</v>
      </c>
      <c r="C194" s="17">
        <f>+AVERAGEIF(vinos[Bodega],B194,vinos[Clasificación])</f>
        <v>4.3</v>
      </c>
      <c r="D194">
        <f>+COUNTIF(vinos[Bodega],B194)</f>
        <v>2</v>
      </c>
      <c r="E194" s="17">
        <f>+(Bodegas[[#This Row],[Cantidad de vinos]]/Bodegas[[#Totals],[Cantidad de vinos]])*100</f>
        <v>0.10085728693898136</v>
      </c>
      <c r="F194" s="25">
        <f>+SUMIF(vinos[Bodega],B194,vinos[Numero de reseñas])</f>
        <v>197</v>
      </c>
      <c r="G194" s="17">
        <f>+(Bodegas[[#This Row],[Cantidad de reseñas]]/Bodegas[[#Totals],[Cantidad de reseñas]])*100</f>
        <v>1.7302314470004635E-2</v>
      </c>
      <c r="H194">
        <f>+_xlfn.MAXIFS(vinos[Acidez],vinos[Bodega],Bodegas[[#This Row],[Bodegas]])</f>
        <v>3</v>
      </c>
      <c r="I194" s="30">
        <f>+_xlfn.MAXIFS(vinos[Precio],vinos[Bodega],Bodegas[[#This Row],[Bodegas]])</f>
        <v>217.8</v>
      </c>
      <c r="J194" s="32">
        <f>+_xlfn.MINIFS(vinos[Precio],vinos[Bodega],Bodegas[[#This Row],[Bodegas]])</f>
        <v>85.4</v>
      </c>
    </row>
    <row r="195" spans="2:10" x14ac:dyDescent="0.35">
      <c r="B195" t="s">
        <v>438</v>
      </c>
      <c r="C195" s="17">
        <f>+AVERAGEIF(vinos[Bodega],B195,vinos[Clasificación])</f>
        <v>4.4000000000000004</v>
      </c>
      <c r="D195">
        <f>+COUNTIF(vinos[Bodega],B195)</f>
        <v>2</v>
      </c>
      <c r="E195" s="17">
        <f>+(Bodegas[[#This Row],[Cantidad de vinos]]/Bodegas[[#Totals],[Cantidad de vinos]])*100</f>
        <v>0.10085728693898136</v>
      </c>
      <c r="F195" s="25">
        <f>+SUMIF(vinos[Bodega],B195,vinos[Numero de reseñas])</f>
        <v>60</v>
      </c>
      <c r="G195" s="17">
        <f>+(Bodegas[[#This Row],[Cantidad de reseñas]]/Bodegas[[#Totals],[Cantidad de reseñas]])*100</f>
        <v>5.2697404477171483E-3</v>
      </c>
      <c r="H195">
        <f>+_xlfn.MAXIFS(vinos[Acidez],vinos[Bodega],Bodegas[[#This Row],[Bodegas]])</f>
        <v>3</v>
      </c>
      <c r="I195" s="30">
        <f>+_xlfn.MAXIFS(vinos[Precio],vinos[Bodega],Bodegas[[#This Row],[Bodegas]])</f>
        <v>89</v>
      </c>
      <c r="J195" s="32">
        <f>+_xlfn.MINIFS(vinos[Precio],vinos[Bodega],Bodegas[[#This Row],[Bodegas]])</f>
        <v>74.900000000000006</v>
      </c>
    </row>
    <row r="196" spans="2:10" x14ac:dyDescent="0.35">
      <c r="B196" t="s">
        <v>432</v>
      </c>
      <c r="C196" s="17">
        <f>+AVERAGEIF(vinos[Bodega],B196,vinos[Clasificación])</f>
        <v>4.5</v>
      </c>
      <c r="D196">
        <f>+COUNTIF(vinos[Bodega],B196)</f>
        <v>1</v>
      </c>
      <c r="E196" s="17">
        <f>+(Bodegas[[#This Row],[Cantidad de vinos]]/Bodegas[[#Totals],[Cantidad de vinos]])*100</f>
        <v>5.0428643469490678E-2</v>
      </c>
      <c r="F196" s="25">
        <f>+SUMIF(vinos[Bodega],B196,vinos[Numero de reseñas])</f>
        <v>36</v>
      </c>
      <c r="G196" s="17">
        <f>+(Bodegas[[#This Row],[Cantidad de reseñas]]/Bodegas[[#Totals],[Cantidad de reseñas]])*100</f>
        <v>3.1618442686302895E-3</v>
      </c>
      <c r="H196">
        <f>+_xlfn.MAXIFS(vinos[Acidez],vinos[Bodega],Bodegas[[#This Row],[Bodegas]])</f>
        <v>1</v>
      </c>
      <c r="I196" s="30">
        <f>+_xlfn.MAXIFS(vinos[Precio],vinos[Bodega],Bodegas[[#This Row],[Bodegas]])</f>
        <v>320</v>
      </c>
      <c r="J196" s="32">
        <f>+_xlfn.MINIFS(vinos[Precio],vinos[Bodega],Bodegas[[#This Row],[Bodegas]])</f>
        <v>320</v>
      </c>
    </row>
    <row r="197" spans="2:10" x14ac:dyDescent="0.35">
      <c r="B197" t="s">
        <v>55</v>
      </c>
      <c r="C197" s="17">
        <f>+AVERAGEIF(vinos[Bodega],B197,vinos[Clasificación])</f>
        <v>4.4319999999999995</v>
      </c>
      <c r="D197">
        <f>+COUNTIF(vinos[Bodega],B197)</f>
        <v>25</v>
      </c>
      <c r="E197" s="17">
        <f>+(Bodegas[[#This Row],[Cantidad de vinos]]/Bodegas[[#Totals],[Cantidad de vinos]])*100</f>
        <v>1.2607160867372669</v>
      </c>
      <c r="F197" s="25">
        <f>+SUMIF(vinos[Bodega],B197,vinos[Numero de reseñas])</f>
        <v>33834</v>
      </c>
      <c r="G197" s="17">
        <f>+(Bodegas[[#This Row],[Cantidad de reseñas]]/Bodegas[[#Totals],[Cantidad de reseñas]])*100</f>
        <v>2.9716066384677</v>
      </c>
      <c r="H197">
        <f>+_xlfn.MAXIFS(vinos[Acidez],vinos[Bodega],Bodegas[[#This Row],[Bodegas]])</f>
        <v>3</v>
      </c>
      <c r="I197" s="30">
        <f>+_xlfn.MAXIFS(vinos[Precio],vinos[Bodega],Bodegas[[#This Row],[Bodegas]])</f>
        <v>317.63</v>
      </c>
      <c r="J197" s="32">
        <f>+_xlfn.MINIFS(vinos[Precio],vinos[Bodega],Bodegas[[#This Row],[Bodegas]])</f>
        <v>16.95</v>
      </c>
    </row>
    <row r="198" spans="2:10" x14ac:dyDescent="0.35">
      <c r="B198" t="s">
        <v>339</v>
      </c>
      <c r="C198" s="17">
        <f>+AVERAGEIF(vinos[Bodega],B198,vinos[Clasificación])</f>
        <v>4.5</v>
      </c>
      <c r="D198">
        <f>+COUNTIF(vinos[Bodega],B198)</f>
        <v>1</v>
      </c>
      <c r="E198" s="17">
        <f>+(Bodegas[[#This Row],[Cantidad de vinos]]/Bodegas[[#Totals],[Cantidad de vinos]])*100</f>
        <v>5.0428643469490678E-2</v>
      </c>
      <c r="F198" s="25">
        <f>+SUMIF(vinos[Bodega],B198,vinos[Numero de reseñas])</f>
        <v>134</v>
      </c>
      <c r="G198" s="17">
        <f>+(Bodegas[[#This Row],[Cantidad de reseñas]]/Bodegas[[#Totals],[Cantidad de reseñas]])*100</f>
        <v>1.1769086999901632E-2</v>
      </c>
      <c r="H198">
        <f>+_xlfn.MAXIFS(vinos[Acidez],vinos[Bodega],Bodegas[[#This Row],[Bodegas]])</f>
        <v>0</v>
      </c>
      <c r="I198" s="30">
        <f>+_xlfn.MAXIFS(vinos[Precio],vinos[Bodega],Bodegas[[#This Row],[Bodegas]])</f>
        <v>49.95</v>
      </c>
      <c r="J198" s="32">
        <f>+_xlfn.MINIFS(vinos[Precio],vinos[Bodega],Bodegas[[#This Row],[Bodegas]])</f>
        <v>49.95</v>
      </c>
    </row>
    <row r="199" spans="2:10" x14ac:dyDescent="0.35">
      <c r="B199" t="s">
        <v>258</v>
      </c>
      <c r="C199" s="17">
        <f>+AVERAGEIF(vinos[Bodega],B199,vinos[Clasificación])</f>
        <v>4.3777777777777773</v>
      </c>
      <c r="D199">
        <f>+COUNTIF(vinos[Bodega],B199)</f>
        <v>9</v>
      </c>
      <c r="E199" s="17">
        <f>+(Bodegas[[#This Row],[Cantidad de vinos]]/Bodegas[[#Totals],[Cantidad de vinos]])*100</f>
        <v>0.45385779122541603</v>
      </c>
      <c r="F199" s="25">
        <f>+SUMIF(vinos[Bodega],B199,vinos[Numero de reseñas])</f>
        <v>1983</v>
      </c>
      <c r="G199" s="17">
        <f>+(Bodegas[[#This Row],[Cantidad de reseñas]]/Bodegas[[#Totals],[Cantidad de reseñas]])*100</f>
        <v>0.17416492179705176</v>
      </c>
      <c r="H199">
        <f>+_xlfn.MAXIFS(vinos[Acidez],vinos[Bodega],Bodegas[[#This Row],[Bodegas]])</f>
        <v>3</v>
      </c>
      <c r="I199" s="30">
        <f>+_xlfn.MAXIFS(vinos[Precio],vinos[Bodega],Bodegas[[#This Row],[Bodegas]])</f>
        <v>249.95</v>
      </c>
      <c r="J199" s="32">
        <f>+_xlfn.MINIFS(vinos[Precio],vinos[Bodega],Bodegas[[#This Row],[Bodegas]])</f>
        <v>15.75</v>
      </c>
    </row>
    <row r="200" spans="2:10" x14ac:dyDescent="0.35">
      <c r="B200" t="s">
        <v>688</v>
      </c>
      <c r="C200" s="17">
        <f>+AVERAGEIF(vinos[Bodega],B200,vinos[Clasificación])</f>
        <v>4.3666666666666663</v>
      </c>
      <c r="D200">
        <f>+COUNTIF(vinos[Bodega],B200)</f>
        <v>3</v>
      </c>
      <c r="E200" s="17">
        <f>+(Bodegas[[#This Row],[Cantidad de vinos]]/Bodegas[[#Totals],[Cantidad de vinos]])*100</f>
        <v>0.15128593040847202</v>
      </c>
      <c r="F200" s="25">
        <f>+SUMIF(vinos[Bodega],B200,vinos[Numero de reseñas])</f>
        <v>156</v>
      </c>
      <c r="G200" s="17">
        <f>+(Bodegas[[#This Row],[Cantidad de reseñas]]/Bodegas[[#Totals],[Cantidad de reseñas]])*100</f>
        <v>1.3701325164064585E-2</v>
      </c>
      <c r="H200">
        <f>+_xlfn.MAXIFS(vinos[Acidez],vinos[Bodega],Bodegas[[#This Row],[Bodegas]])</f>
        <v>0</v>
      </c>
      <c r="I200" s="30">
        <f>+_xlfn.MAXIFS(vinos[Precio],vinos[Bodega],Bodegas[[#This Row],[Bodegas]])</f>
        <v>123.75</v>
      </c>
      <c r="J200" s="32">
        <f>+_xlfn.MINIFS(vinos[Precio],vinos[Bodega],Bodegas[[#This Row],[Bodegas]])</f>
        <v>45.39</v>
      </c>
    </row>
    <row r="201" spans="2:10" x14ac:dyDescent="0.35">
      <c r="B201" t="s">
        <v>1357</v>
      </c>
      <c r="C201" s="17">
        <f>+AVERAGEIF(vinos[Bodega],B201,vinos[Clasificación])</f>
        <v>4.2</v>
      </c>
      <c r="D201">
        <f>+COUNTIF(vinos[Bodega],B201)</f>
        <v>1</v>
      </c>
      <c r="E201" s="17">
        <f>+(Bodegas[[#This Row],[Cantidad de vinos]]/Bodegas[[#Totals],[Cantidad de vinos]])*100</f>
        <v>5.0428643469490678E-2</v>
      </c>
      <c r="F201" s="25">
        <f>+SUMIF(vinos[Bodega],B201,vinos[Numero de reseñas])</f>
        <v>420</v>
      </c>
      <c r="G201" s="17">
        <f>+(Bodegas[[#This Row],[Cantidad de reseñas]]/Bodegas[[#Totals],[Cantidad de reseñas]])*100</f>
        <v>3.6888183134020036E-2</v>
      </c>
      <c r="H201">
        <f>+_xlfn.MAXIFS(vinos[Acidez],vinos[Bodega],Bodegas[[#This Row],[Bodegas]])</f>
        <v>3</v>
      </c>
      <c r="I201" s="30">
        <f>+_xlfn.MAXIFS(vinos[Precio],vinos[Bodega],Bodegas[[#This Row],[Bodegas]])</f>
        <v>18.899999999999999</v>
      </c>
      <c r="J201" s="32">
        <f>+_xlfn.MINIFS(vinos[Precio],vinos[Bodega],Bodegas[[#This Row],[Bodegas]])</f>
        <v>18.899999999999999</v>
      </c>
    </row>
    <row r="202" spans="2:10" x14ac:dyDescent="0.35">
      <c r="B202" t="s">
        <v>105</v>
      </c>
      <c r="C202" s="17">
        <f>+AVERAGEIF(vinos[Bodega],B202,vinos[Clasificación])</f>
        <v>4.4666666666666659</v>
      </c>
      <c r="D202">
        <f>+COUNTIF(vinos[Bodega],B202)</f>
        <v>3</v>
      </c>
      <c r="E202" s="17">
        <f>+(Bodegas[[#This Row],[Cantidad de vinos]]/Bodegas[[#Totals],[Cantidad de vinos]])*100</f>
        <v>0.15128593040847202</v>
      </c>
      <c r="F202" s="25">
        <f>+SUMIF(vinos[Bodega],B202,vinos[Numero de reseñas])</f>
        <v>148</v>
      </c>
      <c r="G202" s="17">
        <f>+(Bodegas[[#This Row],[Cantidad de reseñas]]/Bodegas[[#Totals],[Cantidad de reseñas]])*100</f>
        <v>1.2998693104368967E-2</v>
      </c>
      <c r="H202">
        <f>+_xlfn.MAXIFS(vinos[Acidez],vinos[Bodega],Bodegas[[#This Row],[Bodegas]])</f>
        <v>3</v>
      </c>
      <c r="I202" s="30">
        <f>+_xlfn.MAXIFS(vinos[Precio],vinos[Bodega],Bodegas[[#This Row],[Bodegas]])</f>
        <v>113.72</v>
      </c>
      <c r="J202" s="32">
        <f>+_xlfn.MINIFS(vinos[Precio],vinos[Bodega],Bodegas[[#This Row],[Bodegas]])</f>
        <v>39.75</v>
      </c>
    </row>
    <row r="203" spans="2:10" x14ac:dyDescent="0.35">
      <c r="B203" t="s">
        <v>690</v>
      </c>
      <c r="C203" s="17">
        <f>+AVERAGEIF(vinos[Bodega],B203,vinos[Clasificación])</f>
        <v>4.4000000000000004</v>
      </c>
      <c r="D203">
        <f>+COUNTIF(vinos[Bodega],B203)</f>
        <v>1</v>
      </c>
      <c r="E203" s="17">
        <f>+(Bodegas[[#This Row],[Cantidad de vinos]]/Bodegas[[#Totals],[Cantidad de vinos]])*100</f>
        <v>5.0428643469490678E-2</v>
      </c>
      <c r="F203" s="25">
        <f>+SUMIF(vinos[Bodega],B203,vinos[Numero de reseñas])</f>
        <v>58</v>
      </c>
      <c r="G203" s="17">
        <f>+(Bodegas[[#This Row],[Cantidad de reseñas]]/Bodegas[[#Totals],[Cantidad de reseñas]])*100</f>
        <v>5.0940824327932437E-3</v>
      </c>
      <c r="H203">
        <f>+_xlfn.MAXIFS(vinos[Acidez],vinos[Bodega],Bodegas[[#This Row],[Bodegas]])</f>
        <v>0</v>
      </c>
      <c r="I203" s="30">
        <f>+_xlfn.MAXIFS(vinos[Precio],vinos[Bodega],Bodegas[[#This Row],[Bodegas]])</f>
        <v>27.25</v>
      </c>
      <c r="J203" s="32">
        <f>+_xlfn.MINIFS(vinos[Precio],vinos[Bodega],Bodegas[[#This Row],[Bodegas]])</f>
        <v>27.25</v>
      </c>
    </row>
    <row r="204" spans="2:10" x14ac:dyDescent="0.35">
      <c r="B204" t="s">
        <v>310</v>
      </c>
      <c r="C204" s="17">
        <f>+AVERAGEIF(vinos[Bodega],B204,vinos[Clasificación])</f>
        <v>4.3833333333333329</v>
      </c>
      <c r="D204">
        <f>+COUNTIF(vinos[Bodega],B204)</f>
        <v>6</v>
      </c>
      <c r="E204" s="17">
        <f>+(Bodegas[[#This Row],[Cantidad de vinos]]/Bodegas[[#Totals],[Cantidad de vinos]])*100</f>
        <v>0.30257186081694404</v>
      </c>
      <c r="F204" s="25">
        <f>+SUMIF(vinos[Bodega],B204,vinos[Numero de reseñas])</f>
        <v>799</v>
      </c>
      <c r="G204" s="17">
        <f>+(Bodegas[[#This Row],[Cantidad de reseñas]]/Bodegas[[#Totals],[Cantidad de reseñas]])*100</f>
        <v>7.0175376962100022E-2</v>
      </c>
      <c r="H204">
        <f>+_xlfn.MAXIFS(vinos[Acidez],vinos[Bodega],Bodegas[[#This Row],[Bodegas]])</f>
        <v>3</v>
      </c>
      <c r="I204" s="30">
        <f>+_xlfn.MAXIFS(vinos[Precio],vinos[Bodega],Bodegas[[#This Row],[Bodegas]])</f>
        <v>157.94999999999999</v>
      </c>
      <c r="J204" s="32">
        <f>+_xlfn.MINIFS(vinos[Precio],vinos[Bodega],Bodegas[[#This Row],[Bodegas]])</f>
        <v>102</v>
      </c>
    </row>
    <row r="205" spans="2:10" x14ac:dyDescent="0.35">
      <c r="B205" t="s">
        <v>1078</v>
      </c>
      <c r="C205" s="17">
        <f>+AVERAGEIF(vinos[Bodega],B205,vinos[Clasificación])</f>
        <v>4.3</v>
      </c>
      <c r="D205">
        <f>+COUNTIF(vinos[Bodega],B205)</f>
        <v>1</v>
      </c>
      <c r="E205" s="17">
        <f>+(Bodegas[[#This Row],[Cantidad de vinos]]/Bodegas[[#Totals],[Cantidad de vinos]])*100</f>
        <v>5.0428643469490678E-2</v>
      </c>
      <c r="F205" s="25">
        <f>+SUMIF(vinos[Bodega],B205,vinos[Numero de reseñas])</f>
        <v>67</v>
      </c>
      <c r="G205" s="17">
        <f>+(Bodegas[[#This Row],[Cantidad de reseñas]]/Bodegas[[#Totals],[Cantidad de reseñas]])*100</f>
        <v>5.8845434999508159E-3</v>
      </c>
      <c r="H205">
        <f>+_xlfn.MAXIFS(vinos[Acidez],vinos[Bodega],Bodegas[[#This Row],[Bodegas]])</f>
        <v>3</v>
      </c>
      <c r="I205" s="30">
        <f>+_xlfn.MAXIFS(vinos[Precio],vinos[Bodega],Bodegas[[#This Row],[Bodegas]])</f>
        <v>22.8</v>
      </c>
      <c r="J205" s="32">
        <f>+_xlfn.MINIFS(vinos[Precio],vinos[Bodega],Bodegas[[#This Row],[Bodegas]])</f>
        <v>22.8</v>
      </c>
    </row>
    <row r="206" spans="2:10" x14ac:dyDescent="0.35">
      <c r="B206" t="s">
        <v>1235</v>
      </c>
      <c r="C206" s="17">
        <f>+AVERAGEIF(vinos[Bodega],B206,vinos[Clasificación])</f>
        <v>4.3</v>
      </c>
      <c r="D206">
        <f>+COUNTIF(vinos[Bodega],B206)</f>
        <v>1</v>
      </c>
      <c r="E206" s="17">
        <f>+(Bodegas[[#This Row],[Cantidad de vinos]]/Bodegas[[#Totals],[Cantidad de vinos]])*100</f>
        <v>5.0428643469490678E-2</v>
      </c>
      <c r="F206" s="25">
        <f>+SUMIF(vinos[Bodega],B206,vinos[Numero de reseñas])</f>
        <v>31</v>
      </c>
      <c r="G206" s="17">
        <f>+(Bodegas[[#This Row],[Cantidad de reseñas]]/Bodegas[[#Totals],[Cantidad de reseñas]])*100</f>
        <v>2.7226992313205264E-3</v>
      </c>
      <c r="H206">
        <f>+_xlfn.MAXIFS(vinos[Acidez],vinos[Bodega],Bodegas[[#This Row],[Bodegas]])</f>
        <v>3</v>
      </c>
      <c r="I206" s="30">
        <f>+_xlfn.MAXIFS(vinos[Precio],vinos[Bodega],Bodegas[[#This Row],[Bodegas]])</f>
        <v>40.549999999999997</v>
      </c>
      <c r="J206" s="32">
        <f>+_xlfn.MINIFS(vinos[Precio],vinos[Bodega],Bodegas[[#This Row],[Bodegas]])</f>
        <v>40.549999999999997</v>
      </c>
    </row>
    <row r="207" spans="2:10" x14ac:dyDescent="0.35">
      <c r="B207" t="s">
        <v>625</v>
      </c>
      <c r="C207" s="17">
        <f>+AVERAGEIF(vinos[Bodega],B207,vinos[Clasificación])</f>
        <v>4.3499999999999996</v>
      </c>
      <c r="D207">
        <f>+COUNTIF(vinos[Bodega],B207)</f>
        <v>2</v>
      </c>
      <c r="E207" s="17">
        <f>+(Bodegas[[#This Row],[Cantidad de vinos]]/Bodegas[[#Totals],[Cantidad de vinos]])*100</f>
        <v>0.10085728693898136</v>
      </c>
      <c r="F207" s="25">
        <f>+SUMIF(vinos[Bodega],B207,vinos[Numero de reseñas])</f>
        <v>206</v>
      </c>
      <c r="G207" s="17">
        <f>+(Bodegas[[#This Row],[Cantidad de reseñas]]/Bodegas[[#Totals],[Cantidad de reseñas]])*100</f>
        <v>1.8092775537162209E-2</v>
      </c>
      <c r="H207">
        <f>+_xlfn.MAXIFS(vinos[Acidez],vinos[Bodega],Bodegas[[#This Row],[Bodegas]])</f>
        <v>3</v>
      </c>
      <c r="I207" s="30">
        <f>+_xlfn.MAXIFS(vinos[Precio],vinos[Bodega],Bodegas[[#This Row],[Bodegas]])</f>
        <v>36.950000000000003</v>
      </c>
      <c r="J207" s="32">
        <f>+_xlfn.MINIFS(vinos[Precio],vinos[Bodega],Bodegas[[#This Row],[Bodegas]])</f>
        <v>30.75</v>
      </c>
    </row>
    <row r="208" spans="2:10" x14ac:dyDescent="0.35">
      <c r="B208" t="s">
        <v>321</v>
      </c>
      <c r="C208" s="17">
        <f>+AVERAGEIF(vinos[Bodega],B208,vinos[Clasificación])</f>
        <v>4.3000000000000007</v>
      </c>
      <c r="D208">
        <f>+COUNTIF(vinos[Bodega],B208)</f>
        <v>19</v>
      </c>
      <c r="E208" s="17">
        <f>+(Bodegas[[#This Row],[Cantidad de vinos]]/Bodegas[[#Totals],[Cantidad de vinos]])*100</f>
        <v>0.95814422592032278</v>
      </c>
      <c r="F208" s="25">
        <f>+SUMIF(vinos[Bodega],B208,vinos[Numero de reseñas])</f>
        <v>23731</v>
      </c>
      <c r="G208" s="17">
        <f>+(Bodegas[[#This Row],[Cantidad de reseñas]]/Bodegas[[#Totals],[Cantidad de reseñas]])*100</f>
        <v>2.0842701760795941</v>
      </c>
      <c r="H208">
        <f>+_xlfn.MAXIFS(vinos[Acidez],vinos[Bodega],Bodegas[[#This Row],[Bodegas]])</f>
        <v>3</v>
      </c>
      <c r="I208" s="30">
        <f>+_xlfn.MAXIFS(vinos[Precio],vinos[Bodega],Bodegas[[#This Row],[Bodegas]])</f>
        <v>304</v>
      </c>
      <c r="J208" s="32">
        <f>+_xlfn.MINIFS(vinos[Precio],vinos[Bodega],Bodegas[[#This Row],[Bodegas]])</f>
        <v>6.95</v>
      </c>
    </row>
    <row r="209" spans="2:10" x14ac:dyDescent="0.35">
      <c r="B209" t="s">
        <v>766</v>
      </c>
      <c r="C209" s="17">
        <f>+AVERAGEIF(vinos[Bodega],B209,vinos[Clasificación])</f>
        <v>4.4000000000000004</v>
      </c>
      <c r="D209">
        <f>+COUNTIF(vinos[Bodega],B209)</f>
        <v>1</v>
      </c>
      <c r="E209" s="17">
        <f>+(Bodegas[[#This Row],[Cantidad de vinos]]/Bodegas[[#Totals],[Cantidad de vinos]])*100</f>
        <v>5.0428643469490678E-2</v>
      </c>
      <c r="F209" s="25">
        <f>+SUMIF(vinos[Bodega],B209,vinos[Numero de reseñas])</f>
        <v>35</v>
      </c>
      <c r="G209" s="17">
        <f>+(Bodegas[[#This Row],[Cantidad de reseñas]]/Bodegas[[#Totals],[Cantidad de reseñas]])*100</f>
        <v>3.0740152611683368E-3</v>
      </c>
      <c r="H209">
        <f>+_xlfn.MAXIFS(vinos[Acidez],vinos[Bodega],Bodegas[[#This Row],[Bodegas]])</f>
        <v>3</v>
      </c>
      <c r="I209" s="30">
        <f>+_xlfn.MAXIFS(vinos[Precio],vinos[Bodega],Bodegas[[#This Row],[Bodegas]])</f>
        <v>41</v>
      </c>
      <c r="J209" s="32">
        <f>+_xlfn.MINIFS(vinos[Precio],vinos[Bodega],Bodegas[[#This Row],[Bodegas]])</f>
        <v>41</v>
      </c>
    </row>
    <row r="210" spans="2:10" x14ac:dyDescent="0.35">
      <c r="B210" t="s">
        <v>420</v>
      </c>
      <c r="C210" s="17">
        <f>+AVERAGEIF(vinos[Bodega],B210,vinos[Clasificación])</f>
        <v>4.5</v>
      </c>
      <c r="D210">
        <f>+COUNTIF(vinos[Bodega],B210)</f>
        <v>1</v>
      </c>
      <c r="E210" s="17">
        <f>+(Bodegas[[#This Row],[Cantidad de vinos]]/Bodegas[[#Totals],[Cantidad de vinos]])*100</f>
        <v>5.0428643469490678E-2</v>
      </c>
      <c r="F210" s="25">
        <f>+SUMIF(vinos[Bodega],B210,vinos[Numero de reseñas])</f>
        <v>43</v>
      </c>
      <c r="G210" s="17">
        <f>+(Bodegas[[#This Row],[Cantidad de reseñas]]/Bodegas[[#Totals],[Cantidad de reseñas]])*100</f>
        <v>3.7766473208639562E-3</v>
      </c>
      <c r="H210">
        <f>+_xlfn.MAXIFS(vinos[Acidez],vinos[Bodega],Bodegas[[#This Row],[Bodegas]])</f>
        <v>3</v>
      </c>
      <c r="I210" s="30">
        <f>+_xlfn.MAXIFS(vinos[Precio],vinos[Bodega],Bodegas[[#This Row],[Bodegas]])</f>
        <v>270</v>
      </c>
      <c r="J210" s="32">
        <f>+_xlfn.MINIFS(vinos[Precio],vinos[Bodega],Bodegas[[#This Row],[Bodegas]])</f>
        <v>270</v>
      </c>
    </row>
    <row r="211" spans="2:10" x14ac:dyDescent="0.35">
      <c r="B211" t="s">
        <v>593</v>
      </c>
      <c r="C211" s="17">
        <f>+AVERAGEIF(vinos[Bodega],B211,vinos[Clasificación])</f>
        <v>4.4000000000000004</v>
      </c>
      <c r="D211">
        <f>+COUNTIF(vinos[Bodega],B211)</f>
        <v>1</v>
      </c>
      <c r="E211" s="17">
        <f>+(Bodegas[[#This Row],[Cantidad de vinos]]/Bodegas[[#Totals],[Cantidad de vinos]])*100</f>
        <v>5.0428643469490678E-2</v>
      </c>
      <c r="F211" s="25">
        <f>+SUMIF(vinos[Bodega],B211,vinos[Numero de reseñas])</f>
        <v>128</v>
      </c>
      <c r="G211" s="17">
        <f>+(Bodegas[[#This Row],[Cantidad de reseñas]]/Bodegas[[#Totals],[Cantidad de reseñas]])*100</f>
        <v>1.1242112955129916E-2</v>
      </c>
      <c r="H211">
        <f>+_xlfn.MAXIFS(vinos[Acidez],vinos[Bodega],Bodegas[[#This Row],[Bodegas]])</f>
        <v>3</v>
      </c>
      <c r="I211" s="30">
        <f>+_xlfn.MAXIFS(vinos[Precio],vinos[Bodega],Bodegas[[#This Row],[Bodegas]])</f>
        <v>35.4</v>
      </c>
      <c r="J211" s="32">
        <f>+_xlfn.MINIFS(vinos[Precio],vinos[Bodega],Bodegas[[#This Row],[Bodegas]])</f>
        <v>35.4</v>
      </c>
    </row>
    <row r="212" spans="2:10" x14ac:dyDescent="0.35">
      <c r="B212" t="s">
        <v>1287</v>
      </c>
      <c r="C212" s="17">
        <f>+AVERAGEIF(vinos[Bodega],B212,vinos[Clasificación])</f>
        <v>4.2</v>
      </c>
      <c r="D212">
        <f>+COUNTIF(vinos[Bodega],B212)</f>
        <v>1</v>
      </c>
      <c r="E212" s="17">
        <f>+(Bodegas[[#This Row],[Cantidad de vinos]]/Bodegas[[#Totals],[Cantidad de vinos]])*100</f>
        <v>5.0428643469490678E-2</v>
      </c>
      <c r="F212" s="25">
        <f>+SUMIF(vinos[Bodega],B212,vinos[Numero de reseñas])</f>
        <v>32624</v>
      </c>
      <c r="G212" s="17">
        <f>+(Bodegas[[#This Row],[Cantidad de reseñas]]/Bodegas[[#Totals],[Cantidad de reseñas]])*100</f>
        <v>2.8653335394387374</v>
      </c>
      <c r="H212">
        <f>+_xlfn.MAXIFS(vinos[Acidez],vinos[Bodega],Bodegas[[#This Row],[Bodegas]])</f>
        <v>3</v>
      </c>
      <c r="I212" s="30">
        <f>+_xlfn.MAXIFS(vinos[Precio],vinos[Bodega],Bodegas[[#This Row],[Bodegas]])</f>
        <v>4.99</v>
      </c>
      <c r="J212" s="32">
        <f>+_xlfn.MINIFS(vinos[Precio],vinos[Bodega],Bodegas[[#This Row],[Bodegas]])</f>
        <v>4.99</v>
      </c>
    </row>
    <row r="213" spans="2:10" x14ac:dyDescent="0.35">
      <c r="B213" t="s">
        <v>942</v>
      </c>
      <c r="C213" s="17">
        <f>+AVERAGEIF(vinos[Bodega],B213,vinos[Clasificación])</f>
        <v>4.3</v>
      </c>
      <c r="D213">
        <f>+COUNTIF(vinos[Bodega],B213)</f>
        <v>1</v>
      </c>
      <c r="E213" s="17">
        <f>+(Bodegas[[#This Row],[Cantidad de vinos]]/Bodegas[[#Totals],[Cantidad de vinos]])*100</f>
        <v>5.0428643469490678E-2</v>
      </c>
      <c r="F213" s="25">
        <f>+SUMIF(vinos[Bodega],B213,vinos[Numero de reseñas])</f>
        <v>171</v>
      </c>
      <c r="G213" s="17">
        <f>+(Bodegas[[#This Row],[Cantidad de reseñas]]/Bodegas[[#Totals],[Cantidad de reseñas]])*100</f>
        <v>1.5018760275993873E-2</v>
      </c>
      <c r="H213">
        <f>+_xlfn.MAXIFS(vinos[Acidez],vinos[Bodega],Bodegas[[#This Row],[Bodegas]])</f>
        <v>0</v>
      </c>
      <c r="I213" s="30">
        <f>+_xlfn.MAXIFS(vinos[Precio],vinos[Bodega],Bodegas[[#This Row],[Bodegas]])</f>
        <v>27.8</v>
      </c>
      <c r="J213" s="32">
        <f>+_xlfn.MINIFS(vinos[Precio],vinos[Bodega],Bodegas[[#This Row],[Bodegas]])</f>
        <v>27.8</v>
      </c>
    </row>
    <row r="214" spans="2:10" x14ac:dyDescent="0.35">
      <c r="B214" t="s">
        <v>760</v>
      </c>
      <c r="C214" s="17">
        <f>+AVERAGEIF(vinos[Bodega],B214,vinos[Clasificación])</f>
        <v>4.4000000000000004</v>
      </c>
      <c r="D214">
        <f>+COUNTIF(vinos[Bodega],B214)</f>
        <v>1</v>
      </c>
      <c r="E214" s="17">
        <f>+(Bodegas[[#This Row],[Cantidad de vinos]]/Bodegas[[#Totals],[Cantidad de vinos]])*100</f>
        <v>5.0428643469490678E-2</v>
      </c>
      <c r="F214" s="25">
        <f>+SUMIF(vinos[Bodega],B214,vinos[Numero de reseñas])</f>
        <v>38</v>
      </c>
      <c r="G214" s="17">
        <f>+(Bodegas[[#This Row],[Cantidad de reseñas]]/Bodegas[[#Totals],[Cantidad de reseñas]])*100</f>
        <v>3.337502283554194E-3</v>
      </c>
      <c r="H214">
        <f>+_xlfn.MAXIFS(vinos[Acidez],vinos[Bodega],Bodegas[[#This Row],[Bodegas]])</f>
        <v>3</v>
      </c>
      <c r="I214" s="30">
        <f>+_xlfn.MAXIFS(vinos[Precio],vinos[Bodega],Bodegas[[#This Row],[Bodegas]])</f>
        <v>59.9</v>
      </c>
      <c r="J214" s="32">
        <f>+_xlfn.MINIFS(vinos[Precio],vinos[Bodega],Bodegas[[#This Row],[Bodegas]])</f>
        <v>59.9</v>
      </c>
    </row>
    <row r="215" spans="2:10" x14ac:dyDescent="0.35">
      <c r="B215" t="s">
        <v>1344</v>
      </c>
      <c r="C215" s="17">
        <f>+AVERAGEIF(vinos[Bodega],B215,vinos[Clasificación])</f>
        <v>4.2</v>
      </c>
      <c r="D215">
        <f>+COUNTIF(vinos[Bodega],B215)</f>
        <v>1</v>
      </c>
      <c r="E215" s="17">
        <f>+(Bodegas[[#This Row],[Cantidad de vinos]]/Bodegas[[#Totals],[Cantidad de vinos]])*100</f>
        <v>5.0428643469490678E-2</v>
      </c>
      <c r="F215" s="25">
        <f>+SUMIF(vinos[Bodega],B215,vinos[Numero de reseñas])</f>
        <v>519</v>
      </c>
      <c r="G215" s="17">
        <f>+(Bodegas[[#This Row],[Cantidad de reseñas]]/Bodegas[[#Totals],[Cantidad de reseñas]])*100</f>
        <v>4.5583254872753332E-2</v>
      </c>
      <c r="H215">
        <f>+_xlfn.MAXIFS(vinos[Acidez],vinos[Bodega],Bodegas[[#This Row],[Bodegas]])</f>
        <v>3</v>
      </c>
      <c r="I215" s="30">
        <f>+_xlfn.MAXIFS(vinos[Precio],vinos[Bodega],Bodegas[[#This Row],[Bodegas]])</f>
        <v>36.9</v>
      </c>
      <c r="J215" s="32">
        <f>+_xlfn.MINIFS(vinos[Precio],vinos[Bodega],Bodegas[[#This Row],[Bodegas]])</f>
        <v>36.9</v>
      </c>
    </row>
    <row r="216" spans="2:10" x14ac:dyDescent="0.35">
      <c r="B216" t="s">
        <v>317</v>
      </c>
      <c r="C216" s="17">
        <f>+AVERAGEIF(vinos[Bodega],B216,vinos[Clasificación])</f>
        <v>4.3599999999999994</v>
      </c>
      <c r="D216">
        <f>+COUNTIF(vinos[Bodega],B216)</f>
        <v>10</v>
      </c>
      <c r="E216" s="17">
        <f>+(Bodegas[[#This Row],[Cantidad de vinos]]/Bodegas[[#Totals],[Cantidad de vinos]])*100</f>
        <v>0.50428643469490664</v>
      </c>
      <c r="F216" s="25">
        <f>+SUMIF(vinos[Bodega],B216,vinos[Numero de reseñas])</f>
        <v>2841</v>
      </c>
      <c r="G216" s="17">
        <f>+(Bodegas[[#This Row],[Cantidad de reseñas]]/Bodegas[[#Totals],[Cantidad de reseñas]])*100</f>
        <v>0.24952221019940699</v>
      </c>
      <c r="H216">
        <f>+_xlfn.MAXIFS(vinos[Acidez],vinos[Bodega],Bodegas[[#This Row],[Bodegas]])</f>
        <v>3</v>
      </c>
      <c r="I216" s="30">
        <f>+_xlfn.MAXIFS(vinos[Precio],vinos[Bodega],Bodegas[[#This Row],[Bodegas]])</f>
        <v>69.900000000000006</v>
      </c>
      <c r="J216" s="32">
        <f>+_xlfn.MINIFS(vinos[Precio],vinos[Bodega],Bodegas[[#This Row],[Bodegas]])</f>
        <v>25.88</v>
      </c>
    </row>
    <row r="217" spans="2:10" x14ac:dyDescent="0.35">
      <c r="B217" t="s">
        <v>601</v>
      </c>
      <c r="C217" s="17">
        <f>+AVERAGEIF(vinos[Bodega],B217,vinos[Clasificación])</f>
        <v>4.3499999999999996</v>
      </c>
      <c r="D217">
        <f>+COUNTIF(vinos[Bodega],B217)</f>
        <v>4</v>
      </c>
      <c r="E217" s="17">
        <f>+(Bodegas[[#This Row],[Cantidad de vinos]]/Bodegas[[#Totals],[Cantidad de vinos]])*100</f>
        <v>0.20171457387796271</v>
      </c>
      <c r="F217" s="25">
        <f>+SUMIF(vinos[Bodega],B217,vinos[Numero de reseñas])</f>
        <v>792</v>
      </c>
      <c r="G217" s="17">
        <f>+(Bodegas[[#This Row],[Cantidad de reseñas]]/Bodegas[[#Totals],[Cantidad de reseñas]])*100</f>
        <v>6.9560573909866363E-2</v>
      </c>
      <c r="H217">
        <f>+_xlfn.MAXIFS(vinos[Acidez],vinos[Bodega],Bodegas[[#This Row],[Bodegas]])</f>
        <v>3</v>
      </c>
      <c r="I217" s="30">
        <f>+_xlfn.MAXIFS(vinos[Precio],vinos[Bodega],Bodegas[[#This Row],[Bodegas]])</f>
        <v>60</v>
      </c>
      <c r="J217" s="32">
        <f>+_xlfn.MINIFS(vinos[Precio],vinos[Bodega],Bodegas[[#This Row],[Bodegas]])</f>
        <v>16.5</v>
      </c>
    </row>
    <row r="218" spans="2:10" x14ac:dyDescent="0.35">
      <c r="B218" t="s">
        <v>82</v>
      </c>
      <c r="C218" s="17">
        <f>+AVERAGEIF(vinos[Bodega],B218,vinos[Clasificación])</f>
        <v>4.6500000000000004</v>
      </c>
      <c r="D218">
        <f>+COUNTIF(vinos[Bodega],B218)</f>
        <v>2</v>
      </c>
      <c r="E218" s="17">
        <f>+(Bodegas[[#This Row],[Cantidad de vinos]]/Bodegas[[#Totals],[Cantidad de vinos]])*100</f>
        <v>0.10085728693898136</v>
      </c>
      <c r="F218" s="25">
        <f>+SUMIF(vinos[Bodega],B218,vinos[Numero de reseñas])</f>
        <v>129</v>
      </c>
      <c r="G218" s="17">
        <f>+(Bodegas[[#This Row],[Cantidad de reseñas]]/Bodegas[[#Totals],[Cantidad de reseñas]])*100</f>
        <v>1.1329941962591869E-2</v>
      </c>
      <c r="H218">
        <f>+_xlfn.MAXIFS(vinos[Acidez],vinos[Bodega],Bodegas[[#This Row],[Bodegas]])</f>
        <v>0</v>
      </c>
      <c r="I218" s="30">
        <f>+_xlfn.MAXIFS(vinos[Precio],vinos[Bodega],Bodegas[[#This Row],[Bodegas]])</f>
        <v>43.13</v>
      </c>
      <c r="J218" s="32">
        <f>+_xlfn.MINIFS(vinos[Precio],vinos[Bodega],Bodegas[[#This Row],[Bodegas]])</f>
        <v>43.1</v>
      </c>
    </row>
    <row r="219" spans="2:10" x14ac:dyDescent="0.35">
      <c r="B219" t="s">
        <v>1089</v>
      </c>
      <c r="C219" s="17">
        <f>+AVERAGEIF(vinos[Bodega],B219,vinos[Clasificación])</f>
        <v>4.3</v>
      </c>
      <c r="D219">
        <f>+COUNTIF(vinos[Bodega],B219)</f>
        <v>2</v>
      </c>
      <c r="E219" s="17">
        <f>+(Bodegas[[#This Row],[Cantidad de vinos]]/Bodegas[[#Totals],[Cantidad de vinos]])*100</f>
        <v>0.10085728693898136</v>
      </c>
      <c r="F219" s="25">
        <f>+SUMIF(vinos[Bodega],B219,vinos[Numero de reseñas])</f>
        <v>100</v>
      </c>
      <c r="G219" s="17">
        <f>+(Bodegas[[#This Row],[Cantidad de reseñas]]/Bodegas[[#Totals],[Cantidad de reseñas]])*100</f>
        <v>8.7829007461952477E-3</v>
      </c>
      <c r="H219">
        <f>+_xlfn.MAXIFS(vinos[Acidez],vinos[Bodega],Bodegas[[#This Row],[Bodegas]])</f>
        <v>3</v>
      </c>
      <c r="I219" s="30">
        <f>+_xlfn.MAXIFS(vinos[Precio],vinos[Bodega],Bodegas[[#This Row],[Bodegas]])</f>
        <v>24.5</v>
      </c>
      <c r="J219" s="32">
        <f>+_xlfn.MINIFS(vinos[Precio],vinos[Bodega],Bodegas[[#This Row],[Bodegas]])</f>
        <v>23.9</v>
      </c>
    </row>
    <row r="220" spans="2:10" x14ac:dyDescent="0.35">
      <c r="B220" t="s">
        <v>245</v>
      </c>
      <c r="C220" s="17">
        <f>+AVERAGEIF(vinos[Bodega],B220,vinos[Clasificación])</f>
        <v>4.38</v>
      </c>
      <c r="D220">
        <f>+COUNTIF(vinos[Bodega],B220)</f>
        <v>5</v>
      </c>
      <c r="E220" s="17">
        <f>+(Bodegas[[#This Row],[Cantidad de vinos]]/Bodegas[[#Totals],[Cantidad de vinos]])*100</f>
        <v>0.25214321734745332</v>
      </c>
      <c r="F220" s="25">
        <f>+SUMIF(vinos[Bodega],B220,vinos[Numero de reseñas])</f>
        <v>694</v>
      </c>
      <c r="G220" s="17">
        <f>+(Bodegas[[#This Row],[Cantidad de reseñas]]/Bodegas[[#Totals],[Cantidad de reseñas]])*100</f>
        <v>6.0953331178595013E-2</v>
      </c>
      <c r="H220">
        <f>+_xlfn.MAXIFS(vinos[Acidez],vinos[Bodega],Bodegas[[#This Row],[Bodegas]])</f>
        <v>3</v>
      </c>
      <c r="I220" s="30">
        <f>+_xlfn.MAXIFS(vinos[Precio],vinos[Bodega],Bodegas[[#This Row],[Bodegas]])</f>
        <v>44</v>
      </c>
      <c r="J220" s="32">
        <f>+_xlfn.MINIFS(vinos[Precio],vinos[Bodega],Bodegas[[#This Row],[Bodegas]])</f>
        <v>13.65</v>
      </c>
    </row>
    <row r="221" spans="2:10" x14ac:dyDescent="0.35">
      <c r="B221" t="s">
        <v>701</v>
      </c>
      <c r="C221" s="17">
        <f>+AVERAGEIF(vinos[Bodega],B221,vinos[Clasificación])</f>
        <v>4.3499999999999996</v>
      </c>
      <c r="D221">
        <f>+COUNTIF(vinos[Bodega],B221)</f>
        <v>2</v>
      </c>
      <c r="E221" s="17">
        <f>+(Bodegas[[#This Row],[Cantidad de vinos]]/Bodegas[[#Totals],[Cantidad de vinos]])*100</f>
        <v>0.10085728693898136</v>
      </c>
      <c r="F221" s="25">
        <f>+SUMIF(vinos[Bodega],B221,vinos[Numero de reseñas])</f>
        <v>89</v>
      </c>
      <c r="G221" s="17">
        <f>+(Bodegas[[#This Row],[Cantidad de reseñas]]/Bodegas[[#Totals],[Cantidad de reseñas]])*100</f>
        <v>7.8167816641137693E-3</v>
      </c>
      <c r="H221">
        <f>+_xlfn.MAXIFS(vinos[Acidez],vinos[Bodega],Bodegas[[#This Row],[Bodegas]])</f>
        <v>3</v>
      </c>
      <c r="I221" s="30">
        <f>+_xlfn.MAXIFS(vinos[Precio],vinos[Bodega],Bodegas[[#This Row],[Bodegas]])</f>
        <v>65</v>
      </c>
      <c r="J221" s="32">
        <f>+_xlfn.MINIFS(vinos[Precio],vinos[Bodega],Bodegas[[#This Row],[Bodegas]])</f>
        <v>32.9</v>
      </c>
    </row>
    <row r="222" spans="2:10" x14ac:dyDescent="0.35">
      <c r="B222" t="s">
        <v>386</v>
      </c>
      <c r="C222" s="17">
        <f>+AVERAGEIF(vinos[Bodega],B222,vinos[Clasificación])</f>
        <v>4.4000000000000004</v>
      </c>
      <c r="D222">
        <f>+COUNTIF(vinos[Bodega],B222)</f>
        <v>4</v>
      </c>
      <c r="E222" s="17">
        <f>+(Bodegas[[#This Row],[Cantidad de vinos]]/Bodegas[[#Totals],[Cantidad de vinos]])*100</f>
        <v>0.20171457387796271</v>
      </c>
      <c r="F222" s="25">
        <f>+SUMIF(vinos[Bodega],B222,vinos[Numero de reseñas])</f>
        <v>266</v>
      </c>
      <c r="G222" s="17">
        <f>+(Bodegas[[#This Row],[Cantidad de reseñas]]/Bodegas[[#Totals],[Cantidad de reseñas]])*100</f>
        <v>2.3362515984879356E-2</v>
      </c>
      <c r="H222">
        <f>+_xlfn.MAXIFS(vinos[Acidez],vinos[Bodega],Bodegas[[#This Row],[Bodegas]])</f>
        <v>3</v>
      </c>
      <c r="I222" s="30">
        <f>+_xlfn.MAXIFS(vinos[Precio],vinos[Bodega],Bodegas[[#This Row],[Bodegas]])</f>
        <v>196.29</v>
      </c>
      <c r="J222" s="32">
        <f>+_xlfn.MINIFS(vinos[Precio],vinos[Bodega],Bodegas[[#This Row],[Bodegas]])</f>
        <v>135.94999999999999</v>
      </c>
    </row>
    <row r="223" spans="2:10" x14ac:dyDescent="0.35">
      <c r="B223" t="s">
        <v>1032</v>
      </c>
      <c r="C223" s="17">
        <f>+AVERAGEIF(vinos[Bodega],B223,vinos[Clasificación])</f>
        <v>4.3</v>
      </c>
      <c r="D223">
        <f>+COUNTIF(vinos[Bodega],B223)</f>
        <v>1</v>
      </c>
      <c r="E223" s="17">
        <f>+(Bodegas[[#This Row],[Cantidad de vinos]]/Bodegas[[#Totals],[Cantidad de vinos]])*100</f>
        <v>5.0428643469490678E-2</v>
      </c>
      <c r="F223" s="25">
        <f>+SUMIF(vinos[Bodega],B223,vinos[Numero de reseñas])</f>
        <v>87</v>
      </c>
      <c r="G223" s="17">
        <f>+(Bodegas[[#This Row],[Cantidad de reseñas]]/Bodegas[[#Totals],[Cantidad de reseñas]])*100</f>
        <v>7.6411236491898656E-3</v>
      </c>
      <c r="H223">
        <f>+_xlfn.MAXIFS(vinos[Acidez],vinos[Bodega],Bodegas[[#This Row],[Bodegas]])</f>
        <v>0</v>
      </c>
      <c r="I223" s="30">
        <f>+_xlfn.MAXIFS(vinos[Precio],vinos[Bodega],Bodegas[[#This Row],[Bodegas]])</f>
        <v>29.9</v>
      </c>
      <c r="J223" s="32">
        <f>+_xlfn.MINIFS(vinos[Precio],vinos[Bodega],Bodegas[[#This Row],[Bodegas]])</f>
        <v>29.9</v>
      </c>
    </row>
    <row r="224" spans="2:10" x14ac:dyDescent="0.35">
      <c r="B224" t="s">
        <v>298</v>
      </c>
      <c r="C224" s="17">
        <f>+AVERAGEIF(vinos[Bodega],B224,vinos[Clasificación])</f>
        <v>4.4000000000000004</v>
      </c>
      <c r="D224">
        <f>+COUNTIF(vinos[Bodega],B224)</f>
        <v>2</v>
      </c>
      <c r="E224" s="17">
        <f>+(Bodegas[[#This Row],[Cantidad de vinos]]/Bodegas[[#Totals],[Cantidad de vinos]])*100</f>
        <v>0.10085728693898136</v>
      </c>
      <c r="F224" s="25">
        <f>+SUMIF(vinos[Bodega],B224,vinos[Numero de reseñas])</f>
        <v>704</v>
      </c>
      <c r="G224" s="17">
        <f>+(Bodegas[[#This Row],[Cantidad de reseñas]]/Bodegas[[#Totals],[Cantidad de reseñas]])*100</f>
        <v>6.183162125321455E-2</v>
      </c>
      <c r="H224">
        <f>+_xlfn.MAXIFS(vinos[Acidez],vinos[Bodega],Bodegas[[#This Row],[Bodegas]])</f>
        <v>3</v>
      </c>
      <c r="I224" s="30">
        <f>+_xlfn.MAXIFS(vinos[Precio],vinos[Bodega],Bodegas[[#This Row],[Bodegas]])</f>
        <v>35.85</v>
      </c>
      <c r="J224" s="32">
        <f>+_xlfn.MINIFS(vinos[Precio],vinos[Bodega],Bodegas[[#This Row],[Bodegas]])</f>
        <v>30.9</v>
      </c>
    </row>
    <row r="225" spans="2:10" x14ac:dyDescent="0.35">
      <c r="B225" t="s">
        <v>202</v>
      </c>
      <c r="C225" s="17">
        <f>+AVERAGEIF(vinos[Bodega],B225,vinos[Clasificación])</f>
        <v>4.5999999999999996</v>
      </c>
      <c r="D225">
        <f>+COUNTIF(vinos[Bodega],B225)</f>
        <v>1</v>
      </c>
      <c r="E225" s="17">
        <f>+(Bodegas[[#This Row],[Cantidad de vinos]]/Bodegas[[#Totals],[Cantidad de vinos]])*100</f>
        <v>5.0428643469490678E-2</v>
      </c>
      <c r="F225" s="25">
        <f>+SUMIF(vinos[Bodega],B225,vinos[Numero de reseñas])</f>
        <v>53</v>
      </c>
      <c r="G225" s="17">
        <f>+(Bodegas[[#This Row],[Cantidad de reseñas]]/Bodegas[[#Totals],[Cantidad de reseñas]])*100</f>
        <v>4.6549373954834806E-3</v>
      </c>
      <c r="H225">
        <f>+_xlfn.MAXIFS(vinos[Acidez],vinos[Bodega],Bodegas[[#This Row],[Bodegas]])</f>
        <v>0</v>
      </c>
      <c r="I225" s="30">
        <f>+_xlfn.MAXIFS(vinos[Precio],vinos[Bodega],Bodegas[[#This Row],[Bodegas]])</f>
        <v>34.5</v>
      </c>
      <c r="J225" s="32">
        <f>+_xlfn.MINIFS(vinos[Precio],vinos[Bodega],Bodegas[[#This Row],[Bodegas]])</f>
        <v>34.5</v>
      </c>
    </row>
    <row r="226" spans="2:10" x14ac:dyDescent="0.35">
      <c r="B226" t="s">
        <v>739</v>
      </c>
      <c r="C226" s="17">
        <f>+AVERAGEIF(vinos[Bodega],B226,vinos[Clasificación])</f>
        <v>4.4000000000000004</v>
      </c>
      <c r="D226">
        <f>+COUNTIF(vinos[Bodega],B226)</f>
        <v>1</v>
      </c>
      <c r="E226" s="17">
        <f>+(Bodegas[[#This Row],[Cantidad de vinos]]/Bodegas[[#Totals],[Cantidad de vinos]])*100</f>
        <v>5.0428643469490678E-2</v>
      </c>
      <c r="F226" s="25">
        <f>+SUMIF(vinos[Bodega],B226,vinos[Numero de reseñas])</f>
        <v>43</v>
      </c>
      <c r="G226" s="17">
        <f>+(Bodegas[[#This Row],[Cantidad de reseñas]]/Bodegas[[#Totals],[Cantidad de reseñas]])*100</f>
        <v>3.7766473208639562E-3</v>
      </c>
      <c r="H226">
        <f>+_xlfn.MAXIFS(vinos[Acidez],vinos[Bodega],Bodegas[[#This Row],[Bodegas]])</f>
        <v>3</v>
      </c>
      <c r="I226" s="30">
        <f>+_xlfn.MAXIFS(vinos[Precio],vinos[Bodega],Bodegas[[#This Row],[Bodegas]])</f>
        <v>7.89</v>
      </c>
      <c r="J226" s="32">
        <f>+_xlfn.MINIFS(vinos[Precio],vinos[Bodega],Bodegas[[#This Row],[Bodegas]])</f>
        <v>7.89</v>
      </c>
    </row>
    <row r="227" spans="2:10" x14ac:dyDescent="0.35">
      <c r="B227" t="s">
        <v>768</v>
      </c>
      <c r="C227" s="17">
        <f>+AVERAGEIF(vinos[Bodega],B227,vinos[Clasificación])</f>
        <v>4.4000000000000004</v>
      </c>
      <c r="D227">
        <f>+COUNTIF(vinos[Bodega],B227)</f>
        <v>1</v>
      </c>
      <c r="E227" s="17">
        <f>+(Bodegas[[#This Row],[Cantidad de vinos]]/Bodegas[[#Totals],[Cantidad de vinos]])*100</f>
        <v>5.0428643469490678E-2</v>
      </c>
      <c r="F227" s="25">
        <f>+SUMIF(vinos[Bodega],B227,vinos[Numero de reseñas])</f>
        <v>35</v>
      </c>
      <c r="G227" s="17">
        <f>+(Bodegas[[#This Row],[Cantidad de reseñas]]/Bodegas[[#Totals],[Cantidad de reseñas]])*100</f>
        <v>3.0740152611683368E-3</v>
      </c>
      <c r="H227">
        <f>+_xlfn.MAXIFS(vinos[Acidez],vinos[Bodega],Bodegas[[#This Row],[Bodegas]])</f>
        <v>3</v>
      </c>
      <c r="I227" s="30">
        <f>+_xlfn.MAXIFS(vinos[Precio],vinos[Bodega],Bodegas[[#This Row],[Bodegas]])</f>
        <v>26</v>
      </c>
      <c r="J227" s="32">
        <f>+_xlfn.MINIFS(vinos[Precio],vinos[Bodega],Bodegas[[#This Row],[Bodegas]])</f>
        <v>26</v>
      </c>
    </row>
    <row r="228" spans="2:10" x14ac:dyDescent="0.35">
      <c r="B228" t="s">
        <v>1165</v>
      </c>
      <c r="C228" s="17">
        <f>+AVERAGEIF(vinos[Bodega],B228,vinos[Clasificación])</f>
        <v>4.3</v>
      </c>
      <c r="D228">
        <f>+COUNTIF(vinos[Bodega],B228)</f>
        <v>1</v>
      </c>
      <c r="E228" s="17">
        <f>+(Bodegas[[#This Row],[Cantidad de vinos]]/Bodegas[[#Totals],[Cantidad de vinos]])*100</f>
        <v>5.0428643469490678E-2</v>
      </c>
      <c r="F228" s="25">
        <f>+SUMIF(vinos[Bodega],B228,vinos[Numero de reseñas])</f>
        <v>38</v>
      </c>
      <c r="G228" s="17">
        <f>+(Bodegas[[#This Row],[Cantidad de reseñas]]/Bodegas[[#Totals],[Cantidad de reseñas]])*100</f>
        <v>3.337502283554194E-3</v>
      </c>
      <c r="H228">
        <f>+_xlfn.MAXIFS(vinos[Acidez],vinos[Bodega],Bodegas[[#This Row],[Bodegas]])</f>
        <v>0</v>
      </c>
      <c r="I228" s="30">
        <f>+_xlfn.MAXIFS(vinos[Precio],vinos[Bodega],Bodegas[[#This Row],[Bodegas]])</f>
        <v>13.5</v>
      </c>
      <c r="J228" s="32">
        <f>+_xlfn.MINIFS(vinos[Precio],vinos[Bodega],Bodegas[[#This Row],[Bodegas]])</f>
        <v>13.5</v>
      </c>
    </row>
    <row r="229" spans="2:10" x14ac:dyDescent="0.35">
      <c r="B229" t="s">
        <v>843</v>
      </c>
      <c r="C229" s="17">
        <f>+AVERAGEIF(vinos[Bodega],B229,vinos[Clasificación])</f>
        <v>4.26</v>
      </c>
      <c r="D229">
        <f>+COUNTIF(vinos[Bodega],B229)</f>
        <v>5</v>
      </c>
      <c r="E229" s="17">
        <f>+(Bodegas[[#This Row],[Cantidad de vinos]]/Bodegas[[#Totals],[Cantidad de vinos]])*100</f>
        <v>0.25214321734745332</v>
      </c>
      <c r="F229" s="25">
        <f>+SUMIF(vinos[Bodega],B229,vinos[Numero de reseñas])</f>
        <v>4299</v>
      </c>
      <c r="G229" s="17">
        <f>+(Bodegas[[#This Row],[Cantidad de reseñas]]/Bodegas[[#Totals],[Cantidad de reseñas]])*100</f>
        <v>0.37757690307893366</v>
      </c>
      <c r="H229">
        <f>+_xlfn.MAXIFS(vinos[Acidez],vinos[Bodega],Bodegas[[#This Row],[Bodegas]])</f>
        <v>3</v>
      </c>
      <c r="I229" s="30">
        <f>+_xlfn.MAXIFS(vinos[Precio],vinos[Bodega],Bodegas[[#This Row],[Bodegas]])</f>
        <v>40.92</v>
      </c>
      <c r="J229" s="32">
        <f>+_xlfn.MINIFS(vinos[Precio],vinos[Bodega],Bodegas[[#This Row],[Bodegas]])</f>
        <v>33.5</v>
      </c>
    </row>
    <row r="230" spans="2:10" x14ac:dyDescent="0.35">
      <c r="B230" t="s">
        <v>905</v>
      </c>
      <c r="C230" s="17">
        <f>+AVERAGEIF(vinos[Bodega],B230,vinos[Clasificación])</f>
        <v>4.3</v>
      </c>
      <c r="D230">
        <f>+COUNTIF(vinos[Bodega],B230)</f>
        <v>1</v>
      </c>
      <c r="E230" s="17">
        <f>+(Bodegas[[#This Row],[Cantidad de vinos]]/Bodegas[[#Totals],[Cantidad de vinos]])*100</f>
        <v>5.0428643469490678E-2</v>
      </c>
      <c r="F230" s="25">
        <f>+SUMIF(vinos[Bodega],B230,vinos[Numero de reseñas])</f>
        <v>272</v>
      </c>
      <c r="G230" s="17">
        <f>+(Bodegas[[#This Row],[Cantidad de reseñas]]/Bodegas[[#Totals],[Cantidad de reseñas]])*100</f>
        <v>2.3889490029651073E-2</v>
      </c>
      <c r="H230">
        <f>+_xlfn.MAXIFS(vinos[Acidez],vinos[Bodega],Bodegas[[#This Row],[Bodegas]])</f>
        <v>0</v>
      </c>
      <c r="I230" s="30">
        <f>+_xlfn.MAXIFS(vinos[Precio],vinos[Bodega],Bodegas[[#This Row],[Bodegas]])</f>
        <v>18.48</v>
      </c>
      <c r="J230" s="32">
        <f>+_xlfn.MINIFS(vinos[Precio],vinos[Bodega],Bodegas[[#This Row],[Bodegas]])</f>
        <v>18.48</v>
      </c>
    </row>
    <row r="231" spans="2:10" x14ac:dyDescent="0.35">
      <c r="B231" t="s">
        <v>250</v>
      </c>
      <c r="C231" s="17">
        <f>+AVERAGEIF(vinos[Bodega],B231,vinos[Clasificación])</f>
        <v>4.3666666666666663</v>
      </c>
      <c r="D231">
        <f>+COUNTIF(vinos[Bodega],B231)</f>
        <v>6</v>
      </c>
      <c r="E231" s="17">
        <f>+(Bodegas[[#This Row],[Cantidad de vinos]]/Bodegas[[#Totals],[Cantidad de vinos]])*100</f>
        <v>0.30257186081694404</v>
      </c>
      <c r="F231" s="25">
        <f>+SUMIF(vinos[Bodega],B231,vinos[Numero de reseñas])</f>
        <v>522</v>
      </c>
      <c r="G231" s="17">
        <f>+(Bodegas[[#This Row],[Cantidad de reseñas]]/Bodegas[[#Totals],[Cantidad de reseñas]])*100</f>
        <v>4.5846741895139188E-2</v>
      </c>
      <c r="H231">
        <f>+_xlfn.MAXIFS(vinos[Acidez],vinos[Bodega],Bodegas[[#This Row],[Bodegas]])</f>
        <v>3</v>
      </c>
      <c r="I231" s="30">
        <f>+_xlfn.MAXIFS(vinos[Precio],vinos[Bodega],Bodegas[[#This Row],[Bodegas]])</f>
        <v>97.35</v>
      </c>
      <c r="J231" s="32">
        <f>+_xlfn.MINIFS(vinos[Precio],vinos[Bodega],Bodegas[[#This Row],[Bodegas]])</f>
        <v>34.9</v>
      </c>
    </row>
    <row r="232" spans="2:10" x14ac:dyDescent="0.35">
      <c r="B232" t="s">
        <v>98</v>
      </c>
      <c r="C232" s="17">
        <f>+AVERAGEIF(vinos[Bodega],B232,vinos[Clasificación])</f>
        <v>4.4000000000000004</v>
      </c>
      <c r="D232">
        <f>+COUNTIF(vinos[Bodega],B232)</f>
        <v>5</v>
      </c>
      <c r="E232" s="17">
        <f>+(Bodegas[[#This Row],[Cantidad de vinos]]/Bodegas[[#Totals],[Cantidad de vinos]])*100</f>
        <v>0.25214321734745332</v>
      </c>
      <c r="F232" s="25">
        <f>+SUMIF(vinos[Bodega],B232,vinos[Numero de reseñas])</f>
        <v>3798</v>
      </c>
      <c r="G232" s="17">
        <f>+(Bodegas[[#This Row],[Cantidad de reseñas]]/Bodegas[[#Totals],[Cantidad de reseñas]])*100</f>
        <v>0.33357457034049554</v>
      </c>
      <c r="H232">
        <f>+_xlfn.MAXIFS(vinos[Acidez],vinos[Bodega],Bodegas[[#This Row],[Bodegas]])</f>
        <v>3</v>
      </c>
      <c r="I232" s="30">
        <f>+_xlfn.MAXIFS(vinos[Precio],vinos[Bodega],Bodegas[[#This Row],[Bodegas]])</f>
        <v>400.85</v>
      </c>
      <c r="J232" s="32">
        <f>+_xlfn.MINIFS(vinos[Precio],vinos[Bodega],Bodegas[[#This Row],[Bodegas]])</f>
        <v>63.34</v>
      </c>
    </row>
    <row r="233" spans="2:10" x14ac:dyDescent="0.35">
      <c r="B233" t="s">
        <v>1196</v>
      </c>
      <c r="C233" s="17">
        <f>+AVERAGEIF(vinos[Bodega],B233,vinos[Clasificación])</f>
        <v>4.3</v>
      </c>
      <c r="D233">
        <f>+COUNTIF(vinos[Bodega],B233)</f>
        <v>1</v>
      </c>
      <c r="E233" s="17">
        <f>+(Bodegas[[#This Row],[Cantidad de vinos]]/Bodegas[[#Totals],[Cantidad de vinos]])*100</f>
        <v>5.0428643469490678E-2</v>
      </c>
      <c r="F233" s="25">
        <f>+SUMIF(vinos[Bodega],B233,vinos[Numero de reseñas])</f>
        <v>35</v>
      </c>
      <c r="G233" s="17">
        <f>+(Bodegas[[#This Row],[Cantidad de reseñas]]/Bodegas[[#Totals],[Cantidad de reseñas]])*100</f>
        <v>3.0740152611683368E-3</v>
      </c>
      <c r="H233">
        <f>+_xlfn.MAXIFS(vinos[Acidez],vinos[Bodega],Bodegas[[#This Row],[Bodegas]])</f>
        <v>3</v>
      </c>
      <c r="I233" s="30">
        <f>+_xlfn.MAXIFS(vinos[Precio],vinos[Bodega],Bodegas[[#This Row],[Bodegas]])</f>
        <v>27.7</v>
      </c>
      <c r="J233" s="32">
        <f>+_xlfn.MINIFS(vinos[Precio],vinos[Bodega],Bodegas[[#This Row],[Bodegas]])</f>
        <v>27.7</v>
      </c>
    </row>
    <row r="234" spans="2:10" x14ac:dyDescent="0.35">
      <c r="B234" t="s">
        <v>196</v>
      </c>
      <c r="C234" s="17">
        <f>+AVERAGEIF(vinos[Bodega],B234,vinos[Clasificación])</f>
        <v>4.3800000000000008</v>
      </c>
      <c r="D234">
        <f>+COUNTIF(vinos[Bodega],B234)</f>
        <v>10</v>
      </c>
      <c r="E234" s="17">
        <f>+(Bodegas[[#This Row],[Cantidad de vinos]]/Bodegas[[#Totals],[Cantidad de vinos]])*100</f>
        <v>0.50428643469490664</v>
      </c>
      <c r="F234" s="25">
        <f>+SUMIF(vinos[Bodega],B234,vinos[Numero de reseñas])</f>
        <v>2506</v>
      </c>
      <c r="G234" s="17">
        <f>+(Bodegas[[#This Row],[Cantidad de reseñas]]/Bodegas[[#Totals],[Cantidad de reseñas]])*100</f>
        <v>0.2200994926996529</v>
      </c>
      <c r="H234">
        <f>+_xlfn.MAXIFS(vinos[Acidez],vinos[Bodega],Bodegas[[#This Row],[Bodegas]])</f>
        <v>3</v>
      </c>
      <c r="I234" s="30">
        <f>+_xlfn.MAXIFS(vinos[Precio],vinos[Bodega],Bodegas[[#This Row],[Bodegas]])</f>
        <v>164.66</v>
      </c>
      <c r="J234" s="32">
        <f>+_xlfn.MINIFS(vinos[Precio],vinos[Bodega],Bodegas[[#This Row],[Bodegas]])</f>
        <v>9.9499999999999993</v>
      </c>
    </row>
    <row r="235" spans="2:10" x14ac:dyDescent="0.35">
      <c r="B235" t="s">
        <v>1059</v>
      </c>
      <c r="C235" s="17">
        <f>+AVERAGEIF(vinos[Bodega],B235,vinos[Clasificación])</f>
        <v>4.3</v>
      </c>
      <c r="D235">
        <f>+COUNTIF(vinos[Bodega],B235)</f>
        <v>1</v>
      </c>
      <c r="E235" s="17">
        <f>+(Bodegas[[#This Row],[Cantidad de vinos]]/Bodegas[[#Totals],[Cantidad de vinos]])*100</f>
        <v>5.0428643469490678E-2</v>
      </c>
      <c r="F235" s="25">
        <f>+SUMIF(vinos[Bodega],B235,vinos[Numero de reseñas])</f>
        <v>77</v>
      </c>
      <c r="G235" s="17">
        <f>+(Bodegas[[#This Row],[Cantidad de reseñas]]/Bodegas[[#Totals],[Cantidad de reseñas]])*100</f>
        <v>6.7628335745703403E-3</v>
      </c>
      <c r="H235">
        <f>+_xlfn.MAXIFS(vinos[Acidez],vinos[Bodega],Bodegas[[#This Row],[Bodegas]])</f>
        <v>3</v>
      </c>
      <c r="I235" s="30">
        <f>+_xlfn.MAXIFS(vinos[Precio],vinos[Bodega],Bodegas[[#This Row],[Bodegas]])</f>
        <v>23.22</v>
      </c>
      <c r="J235" s="32">
        <f>+_xlfn.MINIFS(vinos[Precio],vinos[Bodega],Bodegas[[#This Row],[Bodegas]])</f>
        <v>23.22</v>
      </c>
    </row>
    <row r="236" spans="2:10" x14ac:dyDescent="0.35">
      <c r="B236" t="s">
        <v>821</v>
      </c>
      <c r="C236" s="17">
        <f>+AVERAGEIF(vinos[Bodega],B236,vinos[Clasificación])</f>
        <v>4.4000000000000004</v>
      </c>
      <c r="D236">
        <f>+COUNTIF(vinos[Bodega],B236)</f>
        <v>1</v>
      </c>
      <c r="E236" s="17">
        <f>+(Bodegas[[#This Row],[Cantidad de vinos]]/Bodegas[[#Totals],[Cantidad de vinos]])*100</f>
        <v>5.0428643469490678E-2</v>
      </c>
      <c r="F236" s="25">
        <f>+SUMIF(vinos[Bodega],B236,vinos[Numero de reseñas])</f>
        <v>27</v>
      </c>
      <c r="G236" s="17">
        <f>+(Bodegas[[#This Row],[Cantidad de reseñas]]/Bodegas[[#Totals],[Cantidad de reseñas]])*100</f>
        <v>2.3713832014727169E-3</v>
      </c>
      <c r="H236">
        <f>+_xlfn.MAXIFS(vinos[Acidez],vinos[Bodega],Bodegas[[#This Row],[Bodegas]])</f>
        <v>3</v>
      </c>
      <c r="I236" s="30">
        <f>+_xlfn.MAXIFS(vinos[Precio],vinos[Bodega],Bodegas[[#This Row],[Bodegas]])</f>
        <v>29.95</v>
      </c>
      <c r="J236" s="32">
        <f>+_xlfn.MINIFS(vinos[Precio],vinos[Bodega],Bodegas[[#This Row],[Bodegas]])</f>
        <v>29.95</v>
      </c>
    </row>
    <row r="237" spans="2:10" x14ac:dyDescent="0.35">
      <c r="B237" t="s">
        <v>125</v>
      </c>
      <c r="C237" s="17">
        <f>+AVERAGEIF(vinos[Bodega],B237,vinos[Clasificación])</f>
        <v>4.4666666666666668</v>
      </c>
      <c r="D237">
        <f>+COUNTIF(vinos[Bodega],B237)</f>
        <v>3</v>
      </c>
      <c r="E237" s="17">
        <f>+(Bodegas[[#This Row],[Cantidad de vinos]]/Bodegas[[#Totals],[Cantidad de vinos]])*100</f>
        <v>0.15128593040847202</v>
      </c>
      <c r="F237" s="25">
        <f>+SUMIF(vinos[Bodega],B237,vinos[Numero de reseñas])</f>
        <v>92</v>
      </c>
      <c r="G237" s="17">
        <f>+(Bodegas[[#This Row],[Cantidad de reseñas]]/Bodegas[[#Totals],[Cantidad de reseñas]])*100</f>
        <v>8.0802686864996278E-3</v>
      </c>
      <c r="H237">
        <f>+_xlfn.MAXIFS(vinos[Acidez],vinos[Bodega],Bodegas[[#This Row],[Bodegas]])</f>
        <v>0</v>
      </c>
      <c r="I237" s="30">
        <f>+_xlfn.MAXIFS(vinos[Precio],vinos[Bodega],Bodegas[[#This Row],[Bodegas]])</f>
        <v>81.900000000000006</v>
      </c>
      <c r="J237" s="32">
        <f>+_xlfn.MINIFS(vinos[Precio],vinos[Bodega],Bodegas[[#This Row],[Bodegas]])</f>
        <v>15.5</v>
      </c>
    </row>
    <row r="238" spans="2:10" x14ac:dyDescent="0.35">
      <c r="B238" t="s">
        <v>990</v>
      </c>
      <c r="C238" s="17">
        <f>+AVERAGEIF(vinos[Bodega],B238,vinos[Clasificación])</f>
        <v>4.3</v>
      </c>
      <c r="D238">
        <f>+COUNTIF(vinos[Bodega],B238)</f>
        <v>2</v>
      </c>
      <c r="E238" s="17">
        <f>+(Bodegas[[#This Row],[Cantidad de vinos]]/Bodegas[[#Totals],[Cantidad de vinos]])*100</f>
        <v>0.10085728693898136</v>
      </c>
      <c r="F238" s="25">
        <f>+SUMIF(vinos[Bodega],B238,vinos[Numero de reseñas])</f>
        <v>150</v>
      </c>
      <c r="G238" s="17">
        <f>+(Bodegas[[#This Row],[Cantidad de reseñas]]/Bodegas[[#Totals],[Cantidad de reseñas]])*100</f>
        <v>1.317435111929287E-2</v>
      </c>
      <c r="H238">
        <f>+_xlfn.MAXIFS(vinos[Acidez],vinos[Bodega],Bodegas[[#This Row],[Bodegas]])</f>
        <v>3</v>
      </c>
      <c r="I238" s="30">
        <f>+_xlfn.MAXIFS(vinos[Precio],vinos[Bodega],Bodegas[[#This Row],[Bodegas]])</f>
        <v>23.95</v>
      </c>
      <c r="J238" s="32">
        <f>+_xlfn.MINIFS(vinos[Precio],vinos[Bodega],Bodegas[[#This Row],[Bodegas]])</f>
        <v>23.1</v>
      </c>
    </row>
    <row r="239" spans="2:10" x14ac:dyDescent="0.35">
      <c r="B239" t="s">
        <v>1034</v>
      </c>
      <c r="C239" s="17">
        <f>+AVERAGEIF(vinos[Bodega],B239,vinos[Clasificación])</f>
        <v>4.3</v>
      </c>
      <c r="D239">
        <f>+COUNTIF(vinos[Bodega],B239)</f>
        <v>1</v>
      </c>
      <c r="E239" s="17">
        <f>+(Bodegas[[#This Row],[Cantidad de vinos]]/Bodegas[[#Totals],[Cantidad de vinos]])*100</f>
        <v>5.0428643469490678E-2</v>
      </c>
      <c r="F239" s="25">
        <f>+SUMIF(vinos[Bodega],B239,vinos[Numero de reseñas])</f>
        <v>88</v>
      </c>
      <c r="G239" s="17">
        <f>+(Bodegas[[#This Row],[Cantidad de reseñas]]/Bodegas[[#Totals],[Cantidad de reseñas]])*100</f>
        <v>7.7289526566518187E-3</v>
      </c>
      <c r="H239">
        <f>+_xlfn.MAXIFS(vinos[Acidez],vinos[Bodega],Bodegas[[#This Row],[Bodegas]])</f>
        <v>0</v>
      </c>
      <c r="I239" s="30">
        <f>+_xlfn.MAXIFS(vinos[Precio],vinos[Bodega],Bodegas[[#This Row],[Bodegas]])</f>
        <v>20.45</v>
      </c>
      <c r="J239" s="32">
        <f>+_xlfn.MINIFS(vinos[Precio],vinos[Bodega],Bodegas[[#This Row],[Bodegas]])</f>
        <v>20.45</v>
      </c>
    </row>
    <row r="240" spans="2:10" x14ac:dyDescent="0.35">
      <c r="B240" t="s">
        <v>584</v>
      </c>
      <c r="C240" s="17">
        <f>+AVERAGEIF(vinos[Bodega],B240,vinos[Clasificación])</f>
        <v>4.4000000000000004</v>
      </c>
      <c r="D240">
        <f>+COUNTIF(vinos[Bodega],B240)</f>
        <v>2</v>
      </c>
      <c r="E240" s="17">
        <f>+(Bodegas[[#This Row],[Cantidad de vinos]]/Bodegas[[#Totals],[Cantidad de vinos]])*100</f>
        <v>0.10085728693898136</v>
      </c>
      <c r="F240" s="25">
        <f>+SUMIF(vinos[Bodega],B240,vinos[Numero de reseñas])</f>
        <v>205</v>
      </c>
      <c r="G240" s="17">
        <f>+(Bodegas[[#This Row],[Cantidad de reseñas]]/Bodegas[[#Totals],[Cantidad de reseñas]])*100</f>
        <v>1.8004946529700257E-2</v>
      </c>
      <c r="H240">
        <f>+_xlfn.MAXIFS(vinos[Acidez],vinos[Bodega],Bodegas[[#This Row],[Bodegas]])</f>
        <v>3</v>
      </c>
      <c r="I240" s="30">
        <f>+_xlfn.MAXIFS(vinos[Precio],vinos[Bodega],Bodegas[[#This Row],[Bodegas]])</f>
        <v>36.75</v>
      </c>
      <c r="J240" s="32">
        <f>+_xlfn.MINIFS(vinos[Precio],vinos[Bodega],Bodegas[[#This Row],[Bodegas]])</f>
        <v>36.75</v>
      </c>
    </row>
    <row r="241" spans="2:10" x14ac:dyDescent="0.35">
      <c r="B241" t="s">
        <v>176</v>
      </c>
      <c r="C241" s="17">
        <f>+AVERAGEIF(vinos[Bodega],B241,vinos[Clasificación])</f>
        <v>4.4357142857142851</v>
      </c>
      <c r="D241">
        <f>+COUNTIF(vinos[Bodega],B241)</f>
        <v>14</v>
      </c>
      <c r="E241" s="17">
        <f>+(Bodegas[[#This Row],[Cantidad de vinos]]/Bodegas[[#Totals],[Cantidad de vinos]])*100</f>
        <v>0.7060010085728694</v>
      </c>
      <c r="F241" s="25">
        <f>+SUMIF(vinos[Bodega],B241,vinos[Numero de reseñas])</f>
        <v>16262</v>
      </c>
      <c r="G241" s="17">
        <f>+(Bodegas[[#This Row],[Cantidad de reseñas]]/Bodegas[[#Totals],[Cantidad de reseñas]])*100</f>
        <v>1.4282753193462712</v>
      </c>
      <c r="H241">
        <f>+_xlfn.MAXIFS(vinos[Acidez],vinos[Bodega],Bodegas[[#This Row],[Bodegas]])</f>
        <v>3</v>
      </c>
      <c r="I241" s="30">
        <f>+_xlfn.MAXIFS(vinos[Precio],vinos[Bodega],Bodegas[[#This Row],[Bodegas]])</f>
        <v>109.9</v>
      </c>
      <c r="J241" s="32">
        <f>+_xlfn.MINIFS(vinos[Precio],vinos[Bodega],Bodegas[[#This Row],[Bodegas]])</f>
        <v>32.5</v>
      </c>
    </row>
    <row r="242" spans="2:10" x14ac:dyDescent="0.35">
      <c r="B242" t="s">
        <v>200</v>
      </c>
      <c r="C242" s="17">
        <f>+AVERAGEIF(vinos[Bodega],B242,vinos[Clasificación])</f>
        <v>4.4666666666666659</v>
      </c>
      <c r="D242">
        <f>+COUNTIF(vinos[Bodega],B242)</f>
        <v>3</v>
      </c>
      <c r="E242" s="17">
        <f>+(Bodegas[[#This Row],[Cantidad de vinos]]/Bodegas[[#Totals],[Cantidad de vinos]])*100</f>
        <v>0.15128593040847202</v>
      </c>
      <c r="F242" s="25">
        <f>+SUMIF(vinos[Bodega],B242,vinos[Numero de reseñas])</f>
        <v>139</v>
      </c>
      <c r="G242" s="17">
        <f>+(Bodegas[[#This Row],[Cantidad de reseñas]]/Bodegas[[#Totals],[Cantidad de reseñas]])*100</f>
        <v>1.2208232037211393E-2</v>
      </c>
      <c r="H242">
        <f>+_xlfn.MAXIFS(vinos[Acidez],vinos[Bodega],Bodegas[[#This Row],[Bodegas]])</f>
        <v>3</v>
      </c>
      <c r="I242" s="30">
        <f>+_xlfn.MAXIFS(vinos[Precio],vinos[Bodega],Bodegas[[#This Row],[Bodegas]])</f>
        <v>68.900000000000006</v>
      </c>
      <c r="J242" s="32">
        <f>+_xlfn.MINIFS(vinos[Precio],vinos[Bodega],Bodegas[[#This Row],[Bodegas]])</f>
        <v>64.3</v>
      </c>
    </row>
    <row r="243" spans="2:10" x14ac:dyDescent="0.35">
      <c r="B243" t="s">
        <v>1209</v>
      </c>
      <c r="C243" s="17">
        <f>+AVERAGEIF(vinos[Bodega],B243,vinos[Clasificación])</f>
        <v>4.3</v>
      </c>
      <c r="D243">
        <f>+COUNTIF(vinos[Bodega],B243)</f>
        <v>1</v>
      </c>
      <c r="E243" s="17">
        <f>+(Bodegas[[#This Row],[Cantidad de vinos]]/Bodegas[[#Totals],[Cantidad de vinos]])*100</f>
        <v>5.0428643469490678E-2</v>
      </c>
      <c r="F243" s="25">
        <f>+SUMIF(vinos[Bodega],B243,vinos[Numero de reseñas])</f>
        <v>35</v>
      </c>
      <c r="G243" s="17">
        <f>+(Bodegas[[#This Row],[Cantidad de reseñas]]/Bodegas[[#Totals],[Cantidad de reseñas]])*100</f>
        <v>3.0740152611683368E-3</v>
      </c>
      <c r="H243">
        <f>+_xlfn.MAXIFS(vinos[Acidez],vinos[Bodega],Bodegas[[#This Row],[Bodegas]])</f>
        <v>3</v>
      </c>
      <c r="I243" s="30">
        <f>+_xlfn.MAXIFS(vinos[Precio],vinos[Bodega],Bodegas[[#This Row],[Bodegas]])</f>
        <v>35.5</v>
      </c>
      <c r="J243" s="32">
        <f>+_xlfn.MINIFS(vinos[Precio],vinos[Bodega],Bodegas[[#This Row],[Bodegas]])</f>
        <v>35.5</v>
      </c>
    </row>
    <row r="244" spans="2:10" x14ac:dyDescent="0.35">
      <c r="B244" t="s">
        <v>563</v>
      </c>
      <c r="C244" s="17">
        <f>+AVERAGEIF(vinos[Bodega],B244,vinos[Clasificación])</f>
        <v>4.4000000000000004</v>
      </c>
      <c r="D244">
        <f>+COUNTIF(vinos[Bodega],B244)</f>
        <v>2</v>
      </c>
      <c r="E244" s="17">
        <f>+(Bodegas[[#This Row],[Cantidad de vinos]]/Bodegas[[#Totals],[Cantidad de vinos]])*100</f>
        <v>0.10085728693898136</v>
      </c>
      <c r="F244" s="25">
        <f>+SUMIF(vinos[Bodega],B244,vinos[Numero de reseñas])</f>
        <v>194</v>
      </c>
      <c r="G244" s="17">
        <f>+(Bodegas[[#This Row],[Cantidad de reseñas]]/Bodegas[[#Totals],[Cantidad de reseñas]])*100</f>
        <v>1.7038827447618778E-2</v>
      </c>
      <c r="H244">
        <f>+_xlfn.MAXIFS(vinos[Acidez],vinos[Bodega],Bodegas[[#This Row],[Bodegas]])</f>
        <v>3</v>
      </c>
      <c r="I244" s="30">
        <f>+_xlfn.MAXIFS(vinos[Precio],vinos[Bodega],Bodegas[[#This Row],[Bodegas]])</f>
        <v>65</v>
      </c>
      <c r="J244" s="32">
        <f>+_xlfn.MINIFS(vinos[Precio],vinos[Bodega],Bodegas[[#This Row],[Bodegas]])</f>
        <v>58.95</v>
      </c>
    </row>
    <row r="245" spans="2:10" x14ac:dyDescent="0.35">
      <c r="B245" t="s">
        <v>889</v>
      </c>
      <c r="C245" s="17">
        <f>+AVERAGEIF(vinos[Bodega],B245,vinos[Clasificación])</f>
        <v>4.3</v>
      </c>
      <c r="D245">
        <f>+COUNTIF(vinos[Bodega],B245)</f>
        <v>1</v>
      </c>
      <c r="E245" s="17">
        <f>+(Bodegas[[#This Row],[Cantidad de vinos]]/Bodegas[[#Totals],[Cantidad de vinos]])*100</f>
        <v>5.0428643469490678E-2</v>
      </c>
      <c r="F245" s="25">
        <f>+SUMIF(vinos[Bodega],B245,vinos[Numero de reseñas])</f>
        <v>334</v>
      </c>
      <c r="G245" s="17">
        <f>+(Bodegas[[#This Row],[Cantidad de reseñas]]/Bodegas[[#Totals],[Cantidad de reseñas]])*100</f>
        <v>2.9334888492292127E-2</v>
      </c>
      <c r="H245">
        <f>+_xlfn.MAXIFS(vinos[Acidez],vinos[Bodega],Bodegas[[#This Row],[Bodegas]])</f>
        <v>3</v>
      </c>
      <c r="I245" s="30">
        <f>+_xlfn.MAXIFS(vinos[Precio],vinos[Bodega],Bodegas[[#This Row],[Bodegas]])</f>
        <v>27</v>
      </c>
      <c r="J245" s="32">
        <f>+_xlfn.MINIFS(vinos[Precio],vinos[Bodega],Bodegas[[#This Row],[Bodegas]])</f>
        <v>27</v>
      </c>
    </row>
    <row r="246" spans="2:10" x14ac:dyDescent="0.35">
      <c r="B246" t="s">
        <v>1162</v>
      </c>
      <c r="C246" s="17">
        <f>+AVERAGEIF(vinos[Bodega],B246,vinos[Clasificación])</f>
        <v>4.3</v>
      </c>
      <c r="D246">
        <f>+COUNTIF(vinos[Bodega],B246)</f>
        <v>1</v>
      </c>
      <c r="E246" s="17">
        <f>+(Bodegas[[#This Row],[Cantidad de vinos]]/Bodegas[[#Totals],[Cantidad de vinos]])*100</f>
        <v>5.0428643469490678E-2</v>
      </c>
      <c r="F246" s="25">
        <f>+SUMIF(vinos[Bodega],B246,vinos[Numero de reseñas])</f>
        <v>40</v>
      </c>
      <c r="G246" s="17">
        <f>+(Bodegas[[#This Row],[Cantidad de reseñas]]/Bodegas[[#Totals],[Cantidad de reseñas]])*100</f>
        <v>3.513160298478099E-3</v>
      </c>
      <c r="H246">
        <f>+_xlfn.MAXIFS(vinos[Acidez],vinos[Bodega],Bodegas[[#This Row],[Bodegas]])</f>
        <v>3</v>
      </c>
      <c r="I246" s="30">
        <f>+_xlfn.MAXIFS(vinos[Precio],vinos[Bodega],Bodegas[[#This Row],[Bodegas]])</f>
        <v>74.900000000000006</v>
      </c>
      <c r="J246" s="32">
        <f>+_xlfn.MINIFS(vinos[Precio],vinos[Bodega],Bodegas[[#This Row],[Bodegas]])</f>
        <v>74.900000000000006</v>
      </c>
    </row>
    <row r="247" spans="2:10" x14ac:dyDescent="0.35">
      <c r="B247" t="s">
        <v>1323</v>
      </c>
      <c r="C247" s="17">
        <f>+AVERAGEIF(vinos[Bodega],B247,vinos[Clasificación])</f>
        <v>4.2</v>
      </c>
      <c r="D247">
        <f>+COUNTIF(vinos[Bodega],B247)</f>
        <v>2</v>
      </c>
      <c r="E247" s="17">
        <f>+(Bodegas[[#This Row],[Cantidad de vinos]]/Bodegas[[#Totals],[Cantidad de vinos]])*100</f>
        <v>0.10085728693898136</v>
      </c>
      <c r="F247" s="25">
        <f>+SUMIF(vinos[Bodega],B247,vinos[Numero de reseñas])</f>
        <v>1474</v>
      </c>
      <c r="G247" s="17">
        <f>+(Bodegas[[#This Row],[Cantidad de reseñas]]/Bodegas[[#Totals],[Cantidad de reseñas]])*100</f>
        <v>0.12945995699891796</v>
      </c>
      <c r="H247">
        <f>+_xlfn.MAXIFS(vinos[Acidez],vinos[Bodega],Bodegas[[#This Row],[Bodegas]])</f>
        <v>3</v>
      </c>
      <c r="I247" s="30">
        <f>+_xlfn.MAXIFS(vinos[Precio],vinos[Bodega],Bodegas[[#This Row],[Bodegas]])</f>
        <v>19.25</v>
      </c>
      <c r="J247" s="32">
        <f>+_xlfn.MINIFS(vinos[Precio],vinos[Bodega],Bodegas[[#This Row],[Bodegas]])</f>
        <v>18.95</v>
      </c>
    </row>
    <row r="248" spans="2:10" x14ac:dyDescent="0.35">
      <c r="B248" t="s">
        <v>248</v>
      </c>
      <c r="C248" s="17">
        <f>+AVERAGEIF(vinos[Bodega],B248,vinos[Clasificación])</f>
        <v>4.4333333333333327</v>
      </c>
      <c r="D248">
        <f>+COUNTIF(vinos[Bodega],B248)</f>
        <v>3</v>
      </c>
      <c r="E248" s="17">
        <f>+(Bodegas[[#This Row],[Cantidad de vinos]]/Bodegas[[#Totals],[Cantidad de vinos]])*100</f>
        <v>0.15128593040847202</v>
      </c>
      <c r="F248" s="25">
        <f>+SUMIF(vinos[Bodega],B248,vinos[Numero de reseñas])</f>
        <v>1195</v>
      </c>
      <c r="G248" s="17">
        <f>+(Bodegas[[#This Row],[Cantidad de reseñas]]/Bodegas[[#Totals],[Cantidad de reseñas]])*100</f>
        <v>0.1049556639170332</v>
      </c>
      <c r="H248">
        <f>+_xlfn.MAXIFS(vinos[Acidez],vinos[Bodega],Bodegas[[#This Row],[Bodegas]])</f>
        <v>3</v>
      </c>
      <c r="I248" s="30">
        <f>+_xlfn.MAXIFS(vinos[Precio],vinos[Bodega],Bodegas[[#This Row],[Bodegas]])</f>
        <v>79.900000000000006</v>
      </c>
      <c r="J248" s="32">
        <f>+_xlfn.MINIFS(vinos[Precio],vinos[Bodega],Bodegas[[#This Row],[Bodegas]])</f>
        <v>17.04</v>
      </c>
    </row>
    <row r="249" spans="2:10" x14ac:dyDescent="0.35">
      <c r="B249" t="s">
        <v>1174</v>
      </c>
      <c r="C249" s="17">
        <f>+AVERAGEIF(vinos[Bodega],B249,vinos[Clasificación])</f>
        <v>4.3</v>
      </c>
      <c r="D249">
        <f>+COUNTIF(vinos[Bodega],B249)</f>
        <v>1</v>
      </c>
      <c r="E249" s="17">
        <f>+(Bodegas[[#This Row],[Cantidad de vinos]]/Bodegas[[#Totals],[Cantidad de vinos]])*100</f>
        <v>5.0428643469490678E-2</v>
      </c>
      <c r="F249" s="25">
        <f>+SUMIF(vinos[Bodega],B249,vinos[Numero de reseñas])</f>
        <v>38</v>
      </c>
      <c r="G249" s="17">
        <f>+(Bodegas[[#This Row],[Cantidad de reseñas]]/Bodegas[[#Totals],[Cantidad de reseñas]])*100</f>
        <v>3.337502283554194E-3</v>
      </c>
      <c r="H249">
        <f>+_xlfn.MAXIFS(vinos[Acidez],vinos[Bodega],Bodegas[[#This Row],[Bodegas]])</f>
        <v>3</v>
      </c>
      <c r="I249" s="30">
        <f>+_xlfn.MAXIFS(vinos[Precio],vinos[Bodega],Bodegas[[#This Row],[Bodegas]])</f>
        <v>53.55</v>
      </c>
      <c r="J249" s="32">
        <f>+_xlfn.MINIFS(vinos[Precio],vinos[Bodega],Bodegas[[#This Row],[Bodegas]])</f>
        <v>53.55</v>
      </c>
    </row>
    <row r="250" spans="2:10" x14ac:dyDescent="0.35">
      <c r="B250" t="s">
        <v>513</v>
      </c>
      <c r="C250" s="17">
        <f>+AVERAGEIF(vinos[Bodega],B250,vinos[Clasificación])</f>
        <v>4.2777777777777777</v>
      </c>
      <c r="D250">
        <f>+COUNTIF(vinos[Bodega],B250)</f>
        <v>9</v>
      </c>
      <c r="E250" s="17">
        <f>+(Bodegas[[#This Row],[Cantidad de vinos]]/Bodegas[[#Totals],[Cantidad de vinos]])*100</f>
        <v>0.45385779122541603</v>
      </c>
      <c r="F250" s="25">
        <f>+SUMIF(vinos[Bodega],B250,vinos[Numero de reseñas])</f>
        <v>9635</v>
      </c>
      <c r="G250" s="17">
        <f>+(Bodegas[[#This Row],[Cantidad de reseñas]]/Bodegas[[#Totals],[Cantidad de reseñas]])*100</f>
        <v>0.84623248689591202</v>
      </c>
      <c r="H250">
        <f>+_xlfn.MAXIFS(vinos[Acidez],vinos[Bodega],Bodegas[[#This Row],[Bodegas]])</f>
        <v>3</v>
      </c>
      <c r="I250" s="30">
        <f>+_xlfn.MAXIFS(vinos[Precio],vinos[Bodega],Bodegas[[#This Row],[Bodegas]])</f>
        <v>145</v>
      </c>
      <c r="J250" s="32">
        <f>+_xlfn.MINIFS(vinos[Precio],vinos[Bodega],Bodegas[[#This Row],[Bodegas]])</f>
        <v>24.75</v>
      </c>
    </row>
    <row r="251" spans="2:10" x14ac:dyDescent="0.35">
      <c r="B251" t="s">
        <v>1240</v>
      </c>
      <c r="C251" s="17">
        <f>+AVERAGEIF(vinos[Bodega],B251,vinos[Clasificación])</f>
        <v>4.3</v>
      </c>
      <c r="D251">
        <f>+COUNTIF(vinos[Bodega],B251)</f>
        <v>1</v>
      </c>
      <c r="E251" s="17">
        <f>+(Bodegas[[#This Row],[Cantidad de vinos]]/Bodegas[[#Totals],[Cantidad de vinos]])*100</f>
        <v>5.0428643469490678E-2</v>
      </c>
      <c r="F251" s="25">
        <f>+SUMIF(vinos[Bodega],B251,vinos[Numero de reseñas])</f>
        <v>30</v>
      </c>
      <c r="G251" s="17">
        <f>+(Bodegas[[#This Row],[Cantidad de reseñas]]/Bodegas[[#Totals],[Cantidad de reseñas]])*100</f>
        <v>2.6348702238585741E-3</v>
      </c>
      <c r="H251">
        <f>+_xlfn.MAXIFS(vinos[Acidez],vinos[Bodega],Bodegas[[#This Row],[Bodegas]])</f>
        <v>3</v>
      </c>
      <c r="I251" s="30">
        <f>+_xlfn.MAXIFS(vinos[Precio],vinos[Bodega],Bodegas[[#This Row],[Bodegas]])</f>
        <v>26.1</v>
      </c>
      <c r="J251" s="32">
        <f>+_xlfn.MINIFS(vinos[Precio],vinos[Bodega],Bodegas[[#This Row],[Bodegas]])</f>
        <v>26.1</v>
      </c>
    </row>
    <row r="252" spans="2:10" x14ac:dyDescent="0.35">
      <c r="B252" t="s">
        <v>567</v>
      </c>
      <c r="C252" s="17">
        <f>+AVERAGEIF(vinos[Bodega],B252,vinos[Clasificación])</f>
        <v>4.333333333333333</v>
      </c>
      <c r="D252">
        <f>+COUNTIF(vinos[Bodega],B252)</f>
        <v>3</v>
      </c>
      <c r="E252" s="17">
        <f>+(Bodegas[[#This Row],[Cantidad de vinos]]/Bodegas[[#Totals],[Cantidad de vinos]])*100</f>
        <v>0.15128593040847202</v>
      </c>
      <c r="F252" s="25">
        <f>+SUMIF(vinos[Bodega],B252,vinos[Numero de reseñas])</f>
        <v>668</v>
      </c>
      <c r="G252" s="17">
        <f>+(Bodegas[[#This Row],[Cantidad de reseñas]]/Bodegas[[#Totals],[Cantidad de reseñas]])*100</f>
        <v>5.8669776984584254E-2</v>
      </c>
      <c r="H252">
        <f>+_xlfn.MAXIFS(vinos[Acidez],vinos[Bodega],Bodegas[[#This Row],[Bodegas]])</f>
        <v>3</v>
      </c>
      <c r="I252" s="30">
        <f>+_xlfn.MAXIFS(vinos[Precio],vinos[Bodega],Bodegas[[#This Row],[Bodegas]])</f>
        <v>28.95</v>
      </c>
      <c r="J252" s="32">
        <f>+_xlfn.MINIFS(vinos[Precio],vinos[Bodega],Bodegas[[#This Row],[Bodegas]])</f>
        <v>25.65</v>
      </c>
    </row>
    <row r="253" spans="2:10" x14ac:dyDescent="0.35">
      <c r="B253" t="s">
        <v>1139</v>
      </c>
      <c r="C253" s="17">
        <f>+AVERAGEIF(vinos[Bodega],B253,vinos[Clasificación])</f>
        <v>4.3</v>
      </c>
      <c r="D253">
        <f>+COUNTIF(vinos[Bodega],B253)</f>
        <v>1</v>
      </c>
      <c r="E253" s="17">
        <f>+(Bodegas[[#This Row],[Cantidad de vinos]]/Bodegas[[#Totals],[Cantidad de vinos]])*100</f>
        <v>5.0428643469490678E-2</v>
      </c>
      <c r="F253" s="25">
        <f>+SUMIF(vinos[Bodega],B253,vinos[Numero de reseñas])</f>
        <v>45</v>
      </c>
      <c r="G253" s="17">
        <f>+(Bodegas[[#This Row],[Cantidad de reseñas]]/Bodegas[[#Totals],[Cantidad de reseñas]])*100</f>
        <v>3.9523053357878616E-3</v>
      </c>
      <c r="H253">
        <f>+_xlfn.MAXIFS(vinos[Acidez],vinos[Bodega],Bodegas[[#This Row],[Bodegas]])</f>
        <v>3</v>
      </c>
      <c r="I253" s="30">
        <f>+_xlfn.MAXIFS(vinos[Precio],vinos[Bodega],Bodegas[[#This Row],[Bodegas]])</f>
        <v>22.35</v>
      </c>
      <c r="J253" s="32">
        <f>+_xlfn.MINIFS(vinos[Precio],vinos[Bodega],Bodegas[[#This Row],[Bodegas]])</f>
        <v>22.35</v>
      </c>
    </row>
    <row r="254" spans="2:10" x14ac:dyDescent="0.35">
      <c r="B254" t="s">
        <v>558</v>
      </c>
      <c r="C254" s="17">
        <f>+AVERAGEIF(vinos[Bodega],B254,vinos[Clasificación])</f>
        <v>4.3499999999999996</v>
      </c>
      <c r="D254">
        <f>+COUNTIF(vinos[Bodega],B254)</f>
        <v>2</v>
      </c>
      <c r="E254" s="17">
        <f>+(Bodegas[[#This Row],[Cantidad de vinos]]/Bodegas[[#Totals],[Cantidad de vinos]])*100</f>
        <v>0.10085728693898136</v>
      </c>
      <c r="F254" s="25">
        <f>+SUMIF(vinos[Bodega],B254,vinos[Numero de reseñas])</f>
        <v>194</v>
      </c>
      <c r="G254" s="17">
        <f>+(Bodegas[[#This Row],[Cantidad de reseñas]]/Bodegas[[#Totals],[Cantidad de reseñas]])*100</f>
        <v>1.7038827447618778E-2</v>
      </c>
      <c r="H254">
        <f>+_xlfn.MAXIFS(vinos[Acidez],vinos[Bodega],Bodegas[[#This Row],[Bodegas]])</f>
        <v>3</v>
      </c>
      <c r="I254" s="30">
        <f>+_xlfn.MAXIFS(vinos[Precio],vinos[Bodega],Bodegas[[#This Row],[Bodegas]])</f>
        <v>17.739999999999998</v>
      </c>
      <c r="J254" s="32">
        <f>+_xlfn.MINIFS(vinos[Precio],vinos[Bodega],Bodegas[[#This Row],[Bodegas]])</f>
        <v>17.489999999999998</v>
      </c>
    </row>
    <row r="255" spans="2:10" x14ac:dyDescent="0.35">
      <c r="B255" t="s">
        <v>934</v>
      </c>
      <c r="C255" s="17">
        <f>+AVERAGEIF(vinos[Bodega],B255,vinos[Clasificación])</f>
        <v>4.3</v>
      </c>
      <c r="D255">
        <f>+COUNTIF(vinos[Bodega],B255)</f>
        <v>1</v>
      </c>
      <c r="E255" s="17">
        <f>+(Bodegas[[#This Row],[Cantidad de vinos]]/Bodegas[[#Totals],[Cantidad de vinos]])*100</f>
        <v>5.0428643469490678E-2</v>
      </c>
      <c r="F255" s="25">
        <f>+SUMIF(vinos[Bodega],B255,vinos[Numero de reseñas])</f>
        <v>177</v>
      </c>
      <c r="G255" s="17">
        <f>+(Bodegas[[#This Row],[Cantidad de reseñas]]/Bodegas[[#Totals],[Cantidad de reseñas]])*100</f>
        <v>1.5545734320765588E-2</v>
      </c>
      <c r="H255">
        <f>+_xlfn.MAXIFS(vinos[Acidez],vinos[Bodega],Bodegas[[#This Row],[Bodegas]])</f>
        <v>3</v>
      </c>
      <c r="I255" s="30">
        <f>+_xlfn.MAXIFS(vinos[Precio],vinos[Bodega],Bodegas[[#This Row],[Bodegas]])</f>
        <v>41.9</v>
      </c>
      <c r="J255" s="32">
        <f>+_xlfn.MINIFS(vinos[Precio],vinos[Bodega],Bodegas[[#This Row],[Bodegas]])</f>
        <v>41.9</v>
      </c>
    </row>
    <row r="256" spans="2:10" x14ac:dyDescent="0.35">
      <c r="B256" t="s">
        <v>347</v>
      </c>
      <c r="C256" s="17">
        <f>+AVERAGEIF(vinos[Bodega],B256,vinos[Clasificación])</f>
        <v>4.45</v>
      </c>
      <c r="D256">
        <f>+COUNTIF(vinos[Bodega],B256)</f>
        <v>2</v>
      </c>
      <c r="E256" s="17">
        <f>+(Bodegas[[#This Row],[Cantidad de vinos]]/Bodegas[[#Totals],[Cantidad de vinos]])*100</f>
        <v>0.10085728693898136</v>
      </c>
      <c r="F256" s="25">
        <f>+SUMIF(vinos[Bodega],B256,vinos[Numero de reseñas])</f>
        <v>157</v>
      </c>
      <c r="G256" s="17">
        <f>+(Bodegas[[#This Row],[Cantidad de reseñas]]/Bodegas[[#Totals],[Cantidad de reseñas]])*100</f>
        <v>1.3789154171526537E-2</v>
      </c>
      <c r="H256">
        <f>+_xlfn.MAXIFS(vinos[Acidez],vinos[Bodega],Bodegas[[#This Row],[Bodegas]])</f>
        <v>3</v>
      </c>
      <c r="I256" s="30">
        <f>+_xlfn.MAXIFS(vinos[Precio],vinos[Bodega],Bodegas[[#This Row],[Bodegas]])</f>
        <v>67.099999999999994</v>
      </c>
      <c r="J256" s="32">
        <f>+_xlfn.MINIFS(vinos[Precio],vinos[Bodega],Bodegas[[#This Row],[Bodegas]])</f>
        <v>32</v>
      </c>
    </row>
    <row r="257" spans="2:10" x14ac:dyDescent="0.35">
      <c r="B257" t="s">
        <v>1160</v>
      </c>
      <c r="C257" s="17">
        <f>+AVERAGEIF(vinos[Bodega],B257,vinos[Clasificación])</f>
        <v>4.3</v>
      </c>
      <c r="D257">
        <f>+COUNTIF(vinos[Bodega],B257)</f>
        <v>5</v>
      </c>
      <c r="E257" s="17">
        <f>+(Bodegas[[#This Row],[Cantidad de vinos]]/Bodegas[[#Totals],[Cantidad de vinos]])*100</f>
        <v>0.25214321734745332</v>
      </c>
      <c r="F257" s="25">
        <f>+SUMIF(vinos[Bodega],B257,vinos[Numero de reseñas])</f>
        <v>163</v>
      </c>
      <c r="G257" s="17">
        <f>+(Bodegas[[#This Row],[Cantidad de reseñas]]/Bodegas[[#Totals],[Cantidad de reseñas]])*100</f>
        <v>1.4316128216298253E-2</v>
      </c>
      <c r="H257">
        <f>+_xlfn.MAXIFS(vinos[Acidez],vinos[Bodega],Bodegas[[#This Row],[Bodegas]])</f>
        <v>3</v>
      </c>
      <c r="I257" s="30">
        <f>+_xlfn.MAXIFS(vinos[Precio],vinos[Bodega],Bodegas[[#This Row],[Bodegas]])</f>
        <v>197</v>
      </c>
      <c r="J257" s="32">
        <f>+_xlfn.MINIFS(vinos[Precio],vinos[Bodega],Bodegas[[#This Row],[Bodegas]])</f>
        <v>67.95</v>
      </c>
    </row>
    <row r="258" spans="2:10" x14ac:dyDescent="0.35">
      <c r="B258" t="s">
        <v>778</v>
      </c>
      <c r="C258" s="17">
        <f>+AVERAGEIF(vinos[Bodega],B258,vinos[Clasificación])</f>
        <v>4.4000000000000004</v>
      </c>
      <c r="D258">
        <f>+COUNTIF(vinos[Bodega],B258)</f>
        <v>1</v>
      </c>
      <c r="E258" s="17">
        <f>+(Bodegas[[#This Row],[Cantidad de vinos]]/Bodegas[[#Totals],[Cantidad de vinos]])*100</f>
        <v>5.0428643469490678E-2</v>
      </c>
      <c r="F258" s="25">
        <f>+SUMIF(vinos[Bodega],B258,vinos[Numero de reseñas])</f>
        <v>34</v>
      </c>
      <c r="G258" s="17">
        <f>+(Bodegas[[#This Row],[Cantidad de reseñas]]/Bodegas[[#Totals],[Cantidad de reseñas]])*100</f>
        <v>2.9861862537063841E-3</v>
      </c>
      <c r="H258">
        <f>+_xlfn.MAXIFS(vinos[Acidez],vinos[Bodega],Bodegas[[#This Row],[Bodegas]])</f>
        <v>3</v>
      </c>
      <c r="I258" s="30">
        <f>+_xlfn.MAXIFS(vinos[Precio],vinos[Bodega],Bodegas[[#This Row],[Bodegas]])</f>
        <v>16.25</v>
      </c>
      <c r="J258" s="32">
        <f>+_xlfn.MINIFS(vinos[Precio],vinos[Bodega],Bodegas[[#This Row],[Bodegas]])</f>
        <v>16.25</v>
      </c>
    </row>
    <row r="259" spans="2:10" x14ac:dyDescent="0.35">
      <c r="B259" t="s">
        <v>659</v>
      </c>
      <c r="C259" s="17">
        <f>+AVERAGEIF(vinos[Bodega],B259,vinos[Clasificación])</f>
        <v>4.4000000000000004</v>
      </c>
      <c r="D259">
        <f>+COUNTIF(vinos[Bodega],B259)</f>
        <v>1</v>
      </c>
      <c r="E259" s="17">
        <f>+(Bodegas[[#This Row],[Cantidad de vinos]]/Bodegas[[#Totals],[Cantidad de vinos]])*100</f>
        <v>5.0428643469490678E-2</v>
      </c>
      <c r="F259" s="25">
        <f>+SUMIF(vinos[Bodega],B259,vinos[Numero de reseñas])</f>
        <v>70</v>
      </c>
      <c r="G259" s="17">
        <f>+(Bodegas[[#This Row],[Cantidad de reseñas]]/Bodegas[[#Totals],[Cantidad de reseñas]])*100</f>
        <v>6.1480305223366736E-3</v>
      </c>
      <c r="H259">
        <f>+_xlfn.MAXIFS(vinos[Acidez],vinos[Bodega],Bodegas[[#This Row],[Bodegas]])</f>
        <v>3</v>
      </c>
      <c r="I259" s="30">
        <f>+_xlfn.MAXIFS(vinos[Precio],vinos[Bodega],Bodegas[[#This Row],[Bodegas]])</f>
        <v>32.49</v>
      </c>
      <c r="J259" s="32">
        <f>+_xlfn.MINIFS(vinos[Precio],vinos[Bodega],Bodegas[[#This Row],[Bodegas]])</f>
        <v>32.49</v>
      </c>
    </row>
    <row r="260" spans="2:10" x14ac:dyDescent="0.35">
      <c r="B260" t="s">
        <v>679</v>
      </c>
      <c r="C260" s="17">
        <f>+AVERAGEIF(vinos[Bodega],B260,vinos[Clasificación])</f>
        <v>4.3499999999999996</v>
      </c>
      <c r="D260">
        <f>+COUNTIF(vinos[Bodega],B260)</f>
        <v>2</v>
      </c>
      <c r="E260" s="17">
        <f>+(Bodegas[[#This Row],[Cantidad de vinos]]/Bodegas[[#Totals],[Cantidad de vinos]])*100</f>
        <v>0.10085728693898136</v>
      </c>
      <c r="F260" s="25">
        <f>+SUMIF(vinos[Bodega],B260,vinos[Numero de reseñas])</f>
        <v>296</v>
      </c>
      <c r="G260" s="17">
        <f>+(Bodegas[[#This Row],[Cantidad de reseñas]]/Bodegas[[#Totals],[Cantidad de reseñas]])*100</f>
        <v>2.5997386208737934E-2</v>
      </c>
      <c r="H260">
        <f>+_xlfn.MAXIFS(vinos[Acidez],vinos[Bodega],Bodegas[[#This Row],[Bodegas]])</f>
        <v>0</v>
      </c>
      <c r="I260" s="30">
        <f>+_xlfn.MAXIFS(vinos[Precio],vinos[Bodega],Bodegas[[#This Row],[Bodegas]])</f>
        <v>21.4</v>
      </c>
      <c r="J260" s="32">
        <f>+_xlfn.MINIFS(vinos[Precio],vinos[Bodega],Bodegas[[#This Row],[Bodegas]])</f>
        <v>15.9</v>
      </c>
    </row>
    <row r="261" spans="2:10" x14ac:dyDescent="0.35">
      <c r="B261" t="s">
        <v>1064</v>
      </c>
      <c r="C261" s="17">
        <f>+AVERAGEIF(vinos[Bodega],B261,vinos[Clasificación])</f>
        <v>4.3</v>
      </c>
      <c r="D261">
        <f>+COUNTIF(vinos[Bodega],B261)</f>
        <v>1</v>
      </c>
      <c r="E261" s="17">
        <f>+(Bodegas[[#This Row],[Cantidad de vinos]]/Bodegas[[#Totals],[Cantidad de vinos]])*100</f>
        <v>5.0428643469490678E-2</v>
      </c>
      <c r="F261" s="25">
        <f>+SUMIF(vinos[Bodega],B261,vinos[Numero de reseñas])</f>
        <v>74</v>
      </c>
      <c r="G261" s="17">
        <f>+(Bodegas[[#This Row],[Cantidad de reseñas]]/Bodegas[[#Totals],[Cantidad de reseñas]])*100</f>
        <v>6.4993465521844835E-3</v>
      </c>
      <c r="H261">
        <f>+_xlfn.MAXIFS(vinos[Acidez],vinos[Bodega],Bodegas[[#This Row],[Bodegas]])</f>
        <v>3</v>
      </c>
      <c r="I261" s="30">
        <f>+_xlfn.MAXIFS(vinos[Precio],vinos[Bodega],Bodegas[[#This Row],[Bodegas]])</f>
        <v>27.9</v>
      </c>
      <c r="J261" s="32">
        <f>+_xlfn.MINIFS(vinos[Precio],vinos[Bodega],Bodegas[[#This Row],[Bodegas]])</f>
        <v>27.9</v>
      </c>
    </row>
    <row r="262" spans="2:10" x14ac:dyDescent="0.35">
      <c r="B262" t="s">
        <v>442</v>
      </c>
      <c r="C262" s="17">
        <f>+AVERAGEIF(vinos[Bodega],B262,vinos[Clasificación])</f>
        <v>4.3499999999999996</v>
      </c>
      <c r="D262">
        <f>+COUNTIF(vinos[Bodega],B262)</f>
        <v>4</v>
      </c>
      <c r="E262" s="17">
        <f>+(Bodegas[[#This Row],[Cantidad de vinos]]/Bodegas[[#Totals],[Cantidad de vinos]])*100</f>
        <v>0.20171457387796271</v>
      </c>
      <c r="F262" s="25">
        <f>+SUMIF(vinos[Bodega],B262,vinos[Numero de reseñas])</f>
        <v>228</v>
      </c>
      <c r="G262" s="17">
        <f>+(Bodegas[[#This Row],[Cantidad de reseñas]]/Bodegas[[#Totals],[Cantidad de reseñas]])*100</f>
        <v>2.0025013701325166E-2</v>
      </c>
      <c r="H262">
        <f>+_xlfn.MAXIFS(vinos[Acidez],vinos[Bodega],Bodegas[[#This Row],[Bodegas]])</f>
        <v>3</v>
      </c>
      <c r="I262" s="30">
        <f>+_xlfn.MAXIFS(vinos[Precio],vinos[Bodega],Bodegas[[#This Row],[Bodegas]])</f>
        <v>34.5</v>
      </c>
      <c r="J262" s="32">
        <f>+_xlfn.MINIFS(vinos[Precio],vinos[Bodega],Bodegas[[#This Row],[Bodegas]])</f>
        <v>8.9</v>
      </c>
    </row>
    <row r="263" spans="2:10" x14ac:dyDescent="0.35">
      <c r="B263" t="s">
        <v>1030</v>
      </c>
      <c r="C263" s="17">
        <f>+AVERAGEIF(vinos[Bodega],B263,vinos[Clasificación])</f>
        <v>4.3</v>
      </c>
      <c r="D263">
        <f>+COUNTIF(vinos[Bodega],B263)</f>
        <v>2</v>
      </c>
      <c r="E263" s="17">
        <f>+(Bodegas[[#This Row],[Cantidad de vinos]]/Bodegas[[#Totals],[Cantidad de vinos]])*100</f>
        <v>0.10085728693898136</v>
      </c>
      <c r="F263" s="25">
        <f>+SUMIF(vinos[Bodega],B263,vinos[Numero de reseñas])</f>
        <v>113</v>
      </c>
      <c r="G263" s="17">
        <f>+(Bodegas[[#This Row],[Cantidad de reseñas]]/Bodegas[[#Totals],[Cantidad de reseñas]])*100</f>
        <v>9.9246778432006289E-3</v>
      </c>
      <c r="H263">
        <f>+_xlfn.MAXIFS(vinos[Acidez],vinos[Bodega],Bodegas[[#This Row],[Bodegas]])</f>
        <v>3</v>
      </c>
      <c r="I263" s="30">
        <f>+_xlfn.MAXIFS(vinos[Precio],vinos[Bodega],Bodegas[[#This Row],[Bodegas]])</f>
        <v>26.9</v>
      </c>
      <c r="J263" s="32">
        <f>+_xlfn.MINIFS(vinos[Precio],vinos[Bodega],Bodegas[[#This Row],[Bodegas]])</f>
        <v>23.6</v>
      </c>
    </row>
    <row r="264" spans="2:10" x14ac:dyDescent="0.35">
      <c r="B264" t="s">
        <v>300</v>
      </c>
      <c r="C264" s="17">
        <f>+AVERAGEIF(vinos[Bodega],B264,vinos[Clasificación])</f>
        <v>4.3571428571428568</v>
      </c>
      <c r="D264">
        <f>+COUNTIF(vinos[Bodega],B264)</f>
        <v>7</v>
      </c>
      <c r="E264" s="17">
        <f>+(Bodegas[[#This Row],[Cantidad de vinos]]/Bodegas[[#Totals],[Cantidad de vinos]])*100</f>
        <v>0.3530005042864347</v>
      </c>
      <c r="F264" s="25">
        <f>+SUMIF(vinos[Bodega],B264,vinos[Numero de reseñas])</f>
        <v>8416</v>
      </c>
      <c r="G264" s="17">
        <f>+(Bodegas[[#This Row],[Cantidad de reseñas]]/Bodegas[[#Totals],[Cantidad de reseñas]])*100</f>
        <v>0.73916892679979207</v>
      </c>
      <c r="H264">
        <f>+_xlfn.MAXIFS(vinos[Acidez],vinos[Bodega],Bodegas[[#This Row],[Bodegas]])</f>
        <v>3</v>
      </c>
      <c r="I264" s="30">
        <f>+_xlfn.MAXIFS(vinos[Precio],vinos[Bodega],Bodegas[[#This Row],[Bodegas]])</f>
        <v>37.700000000000003</v>
      </c>
      <c r="J264" s="32">
        <f>+_xlfn.MINIFS(vinos[Precio],vinos[Bodega],Bodegas[[#This Row],[Bodegas]])</f>
        <v>21.95</v>
      </c>
    </row>
    <row r="265" spans="2:10" x14ac:dyDescent="0.35">
      <c r="B265" t="s">
        <v>664</v>
      </c>
      <c r="C265" s="17">
        <f>+AVERAGEIF(vinos[Bodega],B265,vinos[Clasificación])</f>
        <v>4.4000000000000004</v>
      </c>
      <c r="D265">
        <f>+COUNTIF(vinos[Bodega],B265)</f>
        <v>2</v>
      </c>
      <c r="E265" s="17">
        <f>+(Bodegas[[#This Row],[Cantidad de vinos]]/Bodegas[[#Totals],[Cantidad de vinos]])*100</f>
        <v>0.10085728693898136</v>
      </c>
      <c r="F265" s="25">
        <f>+SUMIF(vinos[Bodega],B265,vinos[Numero de reseñas])</f>
        <v>117</v>
      </c>
      <c r="G265" s="17">
        <f>+(Bodegas[[#This Row],[Cantidad de reseñas]]/Bodegas[[#Totals],[Cantidad de reseñas]])*100</f>
        <v>1.027599387304844E-2</v>
      </c>
      <c r="H265">
        <f>+_xlfn.MAXIFS(vinos[Acidez],vinos[Bodega],Bodegas[[#This Row],[Bodegas]])</f>
        <v>3</v>
      </c>
      <c r="I265" s="30">
        <f>+_xlfn.MAXIFS(vinos[Precio],vinos[Bodega],Bodegas[[#This Row],[Bodegas]])</f>
        <v>37.9</v>
      </c>
      <c r="J265" s="32">
        <f>+_xlfn.MINIFS(vinos[Precio],vinos[Bodega],Bodegas[[#This Row],[Bodegas]])</f>
        <v>36.9</v>
      </c>
    </row>
    <row r="266" spans="2:10" x14ac:dyDescent="0.35">
      <c r="B266" t="s">
        <v>1052</v>
      </c>
      <c r="C266" s="17">
        <f>+AVERAGEIF(vinos[Bodega],B266,vinos[Clasificación])</f>
        <v>4.3</v>
      </c>
      <c r="D266">
        <f>+COUNTIF(vinos[Bodega],B266)</f>
        <v>2</v>
      </c>
      <c r="E266" s="17">
        <f>+(Bodegas[[#This Row],[Cantidad de vinos]]/Bodegas[[#Totals],[Cantidad de vinos]])*100</f>
        <v>0.10085728693898136</v>
      </c>
      <c r="F266" s="25">
        <f>+SUMIF(vinos[Bodega],B266,vinos[Numero de reseñas])</f>
        <v>126</v>
      </c>
      <c r="G266" s="17">
        <f>+(Bodegas[[#This Row],[Cantidad de reseñas]]/Bodegas[[#Totals],[Cantidad de reseñas]])*100</f>
        <v>1.1066454940206012E-2</v>
      </c>
      <c r="H266">
        <f>+_xlfn.MAXIFS(vinos[Acidez],vinos[Bodega],Bodegas[[#This Row],[Bodegas]])</f>
        <v>3</v>
      </c>
      <c r="I266" s="30">
        <f>+_xlfn.MAXIFS(vinos[Precio],vinos[Bodega],Bodegas[[#This Row],[Bodegas]])</f>
        <v>75.5</v>
      </c>
      <c r="J266" s="32">
        <f>+_xlfn.MINIFS(vinos[Precio],vinos[Bodega],Bodegas[[#This Row],[Bodegas]])</f>
        <v>24.1</v>
      </c>
    </row>
    <row r="267" spans="2:10" x14ac:dyDescent="0.35">
      <c r="B267" t="s">
        <v>47</v>
      </c>
      <c r="C267" s="17">
        <f>+AVERAGEIF(vinos[Bodega],B267,vinos[Clasificación])</f>
        <v>4.3571428571428577</v>
      </c>
      <c r="D267">
        <f>+COUNTIF(vinos[Bodega],B267)</f>
        <v>35</v>
      </c>
      <c r="E267" s="17">
        <f>+(Bodegas[[#This Row],[Cantidad de vinos]]/Bodegas[[#Totals],[Cantidad de vinos]])*100</f>
        <v>1.7650025214321734</v>
      </c>
      <c r="F267" s="25">
        <f>+SUMIF(vinos[Bodega],B267,vinos[Numero de reseñas])</f>
        <v>83634</v>
      </c>
      <c r="G267" s="17">
        <f>+(Bodegas[[#This Row],[Cantidad de reseñas]]/Bodegas[[#Totals],[Cantidad de reseñas]])*100</f>
        <v>7.3454912100729342</v>
      </c>
      <c r="H267">
        <f>+_xlfn.MAXIFS(vinos[Acidez],vinos[Bodega],Bodegas[[#This Row],[Bodegas]])</f>
        <v>3</v>
      </c>
      <c r="I267" s="30">
        <f>+_xlfn.MAXIFS(vinos[Precio],vinos[Bodega],Bodegas[[#This Row],[Bodegas]])</f>
        <v>292.08999999999997</v>
      </c>
      <c r="J267" s="32">
        <f>+_xlfn.MINIFS(vinos[Precio],vinos[Bodega],Bodegas[[#This Row],[Bodegas]])</f>
        <v>11.2</v>
      </c>
    </row>
    <row r="268" spans="2:10" x14ac:dyDescent="0.35">
      <c r="B268" t="s">
        <v>589</v>
      </c>
      <c r="C268" s="17">
        <f>+AVERAGEIF(vinos[Bodega],B268,vinos[Clasificación])</f>
        <v>4.4000000000000004</v>
      </c>
      <c r="D268">
        <f>+COUNTIF(vinos[Bodega],B268)</f>
        <v>1</v>
      </c>
      <c r="E268" s="17">
        <f>+(Bodegas[[#This Row],[Cantidad de vinos]]/Bodegas[[#Totals],[Cantidad de vinos]])*100</f>
        <v>5.0428643469490678E-2</v>
      </c>
      <c r="F268" s="25">
        <f>+SUMIF(vinos[Bodega],B268,vinos[Numero de reseñas])</f>
        <v>131</v>
      </c>
      <c r="G268" s="17">
        <f>+(Bodegas[[#This Row],[Cantidad de reseñas]]/Bodegas[[#Totals],[Cantidad de reseñas]])*100</f>
        <v>1.1505599977515773E-2</v>
      </c>
      <c r="H268">
        <f>+_xlfn.MAXIFS(vinos[Acidez],vinos[Bodega],Bodegas[[#This Row],[Bodegas]])</f>
        <v>2</v>
      </c>
      <c r="I268" s="30">
        <f>+_xlfn.MAXIFS(vinos[Precio],vinos[Bodega],Bodegas[[#This Row],[Bodegas]])</f>
        <v>40</v>
      </c>
      <c r="J268" s="32">
        <f>+_xlfn.MINIFS(vinos[Precio],vinos[Bodega],Bodegas[[#This Row],[Bodegas]])</f>
        <v>40</v>
      </c>
    </row>
    <row r="269" spans="2:10" x14ac:dyDescent="0.35">
      <c r="B269" t="s">
        <v>1134</v>
      </c>
      <c r="C269" s="17">
        <f>+AVERAGEIF(vinos[Bodega],B269,vinos[Clasificación])</f>
        <v>4.3</v>
      </c>
      <c r="D269">
        <f>+COUNTIF(vinos[Bodega],B269)</f>
        <v>1</v>
      </c>
      <c r="E269" s="17">
        <f>+(Bodegas[[#This Row],[Cantidad de vinos]]/Bodegas[[#Totals],[Cantidad de vinos]])*100</f>
        <v>5.0428643469490678E-2</v>
      </c>
      <c r="F269" s="25">
        <f>+SUMIF(vinos[Bodega],B269,vinos[Numero de reseñas])</f>
        <v>45</v>
      </c>
      <c r="G269" s="17">
        <f>+(Bodegas[[#This Row],[Cantidad de reseñas]]/Bodegas[[#Totals],[Cantidad de reseñas]])*100</f>
        <v>3.9523053357878616E-3</v>
      </c>
      <c r="H269">
        <f>+_xlfn.MAXIFS(vinos[Acidez],vinos[Bodega],Bodegas[[#This Row],[Bodegas]])</f>
        <v>3</v>
      </c>
      <c r="I269" s="30">
        <f>+_xlfn.MAXIFS(vinos[Precio],vinos[Bodega],Bodegas[[#This Row],[Bodegas]])</f>
        <v>23.9</v>
      </c>
      <c r="J269" s="32">
        <f>+_xlfn.MINIFS(vinos[Precio],vinos[Bodega],Bodegas[[#This Row],[Bodegas]])</f>
        <v>23.9</v>
      </c>
    </row>
    <row r="270" spans="2:10" x14ac:dyDescent="0.35">
      <c r="B270" t="s">
        <v>537</v>
      </c>
      <c r="C270" s="17">
        <f>+AVERAGEIF(vinos[Bodega],B270,vinos[Clasificación])</f>
        <v>4.3</v>
      </c>
      <c r="D270">
        <f>+COUNTIF(vinos[Bodega],B270)</f>
        <v>5</v>
      </c>
      <c r="E270" s="17">
        <f>+(Bodegas[[#This Row],[Cantidad de vinos]]/Bodegas[[#Totals],[Cantidad de vinos]])*100</f>
        <v>0.25214321734745332</v>
      </c>
      <c r="F270" s="25">
        <f>+SUMIF(vinos[Bodega],B270,vinos[Numero de reseñas])</f>
        <v>1952</v>
      </c>
      <c r="G270" s="17">
        <f>+(Bodegas[[#This Row],[Cantidad de reseñas]]/Bodegas[[#Totals],[Cantidad de reseñas]])*100</f>
        <v>0.17144222256573122</v>
      </c>
      <c r="H270">
        <f>+_xlfn.MAXIFS(vinos[Acidez],vinos[Bodega],Bodegas[[#This Row],[Bodegas]])</f>
        <v>3</v>
      </c>
      <c r="I270" s="30">
        <f>+_xlfn.MAXIFS(vinos[Precio],vinos[Bodega],Bodegas[[#This Row],[Bodegas]])</f>
        <v>59.25</v>
      </c>
      <c r="J270" s="32">
        <f>+_xlfn.MINIFS(vinos[Precio],vinos[Bodega],Bodegas[[#This Row],[Bodegas]])</f>
        <v>17.5</v>
      </c>
    </row>
    <row r="271" spans="2:10" x14ac:dyDescent="0.35">
      <c r="B271" t="s">
        <v>470</v>
      </c>
      <c r="C271" s="17">
        <f>+AVERAGEIF(vinos[Bodega],B271,vinos[Clasificación])</f>
        <v>4.5</v>
      </c>
      <c r="D271">
        <f>+COUNTIF(vinos[Bodega],B271)</f>
        <v>1</v>
      </c>
      <c r="E271" s="17">
        <f>+(Bodegas[[#This Row],[Cantidad de vinos]]/Bodegas[[#Totals],[Cantidad de vinos]])*100</f>
        <v>5.0428643469490678E-2</v>
      </c>
      <c r="F271" s="25">
        <f>+SUMIF(vinos[Bodega],B271,vinos[Numero de reseñas])</f>
        <v>26</v>
      </c>
      <c r="G271" s="17">
        <f>+(Bodegas[[#This Row],[Cantidad de reseñas]]/Bodegas[[#Totals],[Cantidad de reseñas]])*100</f>
        <v>2.2835541940107642E-3</v>
      </c>
      <c r="H271">
        <f>+_xlfn.MAXIFS(vinos[Acidez],vinos[Bodega],Bodegas[[#This Row],[Bodegas]])</f>
        <v>0</v>
      </c>
      <c r="I271" s="30">
        <f>+_xlfn.MAXIFS(vinos[Precio],vinos[Bodega],Bodegas[[#This Row],[Bodegas]])</f>
        <v>73</v>
      </c>
      <c r="J271" s="32">
        <f>+_xlfn.MINIFS(vinos[Precio],vinos[Bodega],Bodegas[[#This Row],[Bodegas]])</f>
        <v>73</v>
      </c>
    </row>
    <row r="272" spans="2:10" x14ac:dyDescent="0.35">
      <c r="B272" t="s">
        <v>787</v>
      </c>
      <c r="C272" s="17">
        <f>+AVERAGEIF(vinos[Bodega],B272,vinos[Clasificación])</f>
        <v>4.4000000000000004</v>
      </c>
      <c r="D272">
        <f>+COUNTIF(vinos[Bodega],B272)</f>
        <v>1</v>
      </c>
      <c r="E272" s="17">
        <f>+(Bodegas[[#This Row],[Cantidad de vinos]]/Bodegas[[#Totals],[Cantidad de vinos]])*100</f>
        <v>5.0428643469490678E-2</v>
      </c>
      <c r="F272" s="25">
        <f>+SUMIF(vinos[Bodega],B272,vinos[Numero de reseñas])</f>
        <v>32</v>
      </c>
      <c r="G272" s="17">
        <f>+(Bodegas[[#This Row],[Cantidad de reseñas]]/Bodegas[[#Totals],[Cantidad de reseñas]])*100</f>
        <v>2.8105282387824791E-3</v>
      </c>
      <c r="H272">
        <f>+_xlfn.MAXIFS(vinos[Acidez],vinos[Bodega],Bodegas[[#This Row],[Bodegas]])</f>
        <v>3</v>
      </c>
      <c r="I272" s="30">
        <f>+_xlfn.MAXIFS(vinos[Precio],vinos[Bodega],Bodegas[[#This Row],[Bodegas]])</f>
        <v>20.95</v>
      </c>
      <c r="J272" s="32">
        <f>+_xlfn.MINIFS(vinos[Precio],vinos[Bodega],Bodegas[[#This Row],[Bodegas]])</f>
        <v>20.95</v>
      </c>
    </row>
    <row r="273" spans="2:10" x14ac:dyDescent="0.35">
      <c r="B273" t="s">
        <v>1246</v>
      </c>
      <c r="C273" s="17">
        <f>+AVERAGEIF(vinos[Bodega],B273,vinos[Clasificación])</f>
        <v>4.3</v>
      </c>
      <c r="D273">
        <f>+COUNTIF(vinos[Bodega],B273)</f>
        <v>1</v>
      </c>
      <c r="E273" s="17">
        <f>+(Bodegas[[#This Row],[Cantidad de vinos]]/Bodegas[[#Totals],[Cantidad de vinos]])*100</f>
        <v>5.0428643469490678E-2</v>
      </c>
      <c r="F273" s="25">
        <f>+SUMIF(vinos[Bodega],B273,vinos[Numero de reseñas])</f>
        <v>30</v>
      </c>
      <c r="G273" s="17">
        <f>+(Bodegas[[#This Row],[Cantidad de reseñas]]/Bodegas[[#Totals],[Cantidad de reseñas]])*100</f>
        <v>2.6348702238585741E-3</v>
      </c>
      <c r="H273">
        <f>+_xlfn.MAXIFS(vinos[Acidez],vinos[Bodega],Bodegas[[#This Row],[Bodegas]])</f>
        <v>0</v>
      </c>
      <c r="I273" s="30">
        <f>+_xlfn.MAXIFS(vinos[Precio],vinos[Bodega],Bodegas[[#This Row],[Bodegas]])</f>
        <v>44.8</v>
      </c>
      <c r="J273" s="32">
        <f>+_xlfn.MINIFS(vinos[Precio],vinos[Bodega],Bodegas[[#This Row],[Bodegas]])</f>
        <v>44.8</v>
      </c>
    </row>
    <row r="274" spans="2:10" x14ac:dyDescent="0.35">
      <c r="B274" t="s">
        <v>302</v>
      </c>
      <c r="C274" s="17">
        <f>+AVERAGEIF(vinos[Bodega],B274,vinos[Clasificación])</f>
        <v>4.3499999999999996</v>
      </c>
      <c r="D274">
        <f>+COUNTIF(vinos[Bodega],B274)</f>
        <v>8</v>
      </c>
      <c r="E274" s="17">
        <f>+(Bodegas[[#This Row],[Cantidad de vinos]]/Bodegas[[#Totals],[Cantidad de vinos]])*100</f>
        <v>0.40342914775592542</v>
      </c>
      <c r="F274" s="25">
        <f>+SUMIF(vinos[Bodega],B274,vinos[Numero de reseñas])</f>
        <v>3513</v>
      </c>
      <c r="G274" s="17">
        <f>+(Bodegas[[#This Row],[Cantidad de reseñas]]/Bodegas[[#Totals],[Cantidad de reseñas]])*100</f>
        <v>0.30854330321383905</v>
      </c>
      <c r="H274">
        <f>+_xlfn.MAXIFS(vinos[Acidez],vinos[Bodega],Bodegas[[#This Row],[Bodegas]])</f>
        <v>3</v>
      </c>
      <c r="I274" s="30">
        <f>+_xlfn.MAXIFS(vinos[Precio],vinos[Bodega],Bodegas[[#This Row],[Bodegas]])</f>
        <v>69</v>
      </c>
      <c r="J274" s="32">
        <f>+_xlfn.MINIFS(vinos[Precio],vinos[Bodega],Bodegas[[#This Row],[Bodegas]])</f>
        <v>14.6</v>
      </c>
    </row>
    <row r="275" spans="2:10" x14ac:dyDescent="0.35">
      <c r="B275" t="s">
        <v>1131</v>
      </c>
      <c r="C275" s="17">
        <f>+AVERAGEIF(vinos[Bodega],B275,vinos[Clasificación])</f>
        <v>4.3</v>
      </c>
      <c r="D275">
        <f>+COUNTIF(vinos[Bodega],B275)</f>
        <v>1</v>
      </c>
      <c r="E275" s="17">
        <f>+(Bodegas[[#This Row],[Cantidad de vinos]]/Bodegas[[#Totals],[Cantidad de vinos]])*100</f>
        <v>5.0428643469490678E-2</v>
      </c>
      <c r="F275" s="25">
        <f>+SUMIF(vinos[Bodega],B275,vinos[Numero de reseñas])</f>
        <v>46</v>
      </c>
      <c r="G275" s="17">
        <f>+(Bodegas[[#This Row],[Cantidad de reseñas]]/Bodegas[[#Totals],[Cantidad de reseñas]])*100</f>
        <v>4.0401343432498139E-3</v>
      </c>
      <c r="H275">
        <f>+_xlfn.MAXIFS(vinos[Acidez],vinos[Bodega],Bodegas[[#This Row],[Bodegas]])</f>
        <v>3</v>
      </c>
      <c r="I275" s="30">
        <f>+_xlfn.MAXIFS(vinos[Precio],vinos[Bodega],Bodegas[[#This Row],[Bodegas]])</f>
        <v>14.9</v>
      </c>
      <c r="J275" s="32">
        <f>+_xlfn.MINIFS(vinos[Precio],vinos[Bodega],Bodegas[[#This Row],[Bodegas]])</f>
        <v>14.9</v>
      </c>
    </row>
    <row r="276" spans="2:10" x14ac:dyDescent="0.35">
      <c r="B276" t="s">
        <v>686</v>
      </c>
      <c r="C276" s="17">
        <f>+AVERAGEIF(vinos[Bodega],B276,vinos[Clasificación])</f>
        <v>4.3499999999999996</v>
      </c>
      <c r="D276">
        <f>+COUNTIF(vinos[Bodega],B276)</f>
        <v>2</v>
      </c>
      <c r="E276" s="17">
        <f>+(Bodegas[[#This Row],[Cantidad de vinos]]/Bodegas[[#Totals],[Cantidad de vinos]])*100</f>
        <v>0.10085728693898136</v>
      </c>
      <c r="F276" s="25">
        <f>+SUMIF(vinos[Bodega],B276,vinos[Numero de reseñas])</f>
        <v>233</v>
      </c>
      <c r="G276" s="17">
        <f>+(Bodegas[[#This Row],[Cantidad de reseñas]]/Bodegas[[#Totals],[Cantidad de reseñas]])*100</f>
        <v>2.0464158738634927E-2</v>
      </c>
      <c r="H276">
        <f>+_xlfn.MAXIFS(vinos[Acidez],vinos[Bodega],Bodegas[[#This Row],[Bodegas]])</f>
        <v>2</v>
      </c>
      <c r="I276" s="30">
        <f>+_xlfn.MAXIFS(vinos[Precio],vinos[Bodega],Bodegas[[#This Row],[Bodegas]])</f>
        <v>37.659999999999997</v>
      </c>
      <c r="J276" s="32">
        <f>+_xlfn.MINIFS(vinos[Precio],vinos[Bodega],Bodegas[[#This Row],[Bodegas]])</f>
        <v>28.38</v>
      </c>
    </row>
    <row r="277" spans="2:10" x14ac:dyDescent="0.35">
      <c r="B277" t="s">
        <v>418</v>
      </c>
      <c r="C277" s="17">
        <f>+AVERAGEIF(vinos[Bodega],B277,vinos[Clasificación])</f>
        <v>4.4333333333333336</v>
      </c>
      <c r="D277">
        <f>+COUNTIF(vinos[Bodega],B277)</f>
        <v>3</v>
      </c>
      <c r="E277" s="17">
        <f>+(Bodegas[[#This Row],[Cantidad de vinos]]/Bodegas[[#Totals],[Cantidad de vinos]])*100</f>
        <v>0.15128593040847202</v>
      </c>
      <c r="F277" s="25">
        <f>+SUMIF(vinos[Bodega],B277,vinos[Numero de reseñas])</f>
        <v>122</v>
      </c>
      <c r="G277" s="17">
        <f>+(Bodegas[[#This Row],[Cantidad de reseñas]]/Bodegas[[#Totals],[Cantidad de reseñas]])*100</f>
        <v>1.0715138910358201E-2</v>
      </c>
      <c r="H277">
        <f>+_xlfn.MAXIFS(vinos[Acidez],vinos[Bodega],Bodegas[[#This Row],[Bodegas]])</f>
        <v>3</v>
      </c>
      <c r="I277" s="30">
        <f>+_xlfn.MAXIFS(vinos[Precio],vinos[Bodega],Bodegas[[#This Row],[Bodegas]])</f>
        <v>71.900000000000006</v>
      </c>
      <c r="J277" s="32">
        <f>+_xlfn.MINIFS(vinos[Precio],vinos[Bodega],Bodegas[[#This Row],[Bodegas]])</f>
        <v>29.89</v>
      </c>
    </row>
    <row r="278" spans="2:10" x14ac:dyDescent="0.35">
      <c r="B278" t="s">
        <v>1062</v>
      </c>
      <c r="C278" s="17">
        <f>+AVERAGEIF(vinos[Bodega],B278,vinos[Clasificación])</f>
        <v>4.3</v>
      </c>
      <c r="D278">
        <f>+COUNTIF(vinos[Bodega],B278)</f>
        <v>1</v>
      </c>
      <c r="E278" s="17">
        <f>+(Bodegas[[#This Row],[Cantidad de vinos]]/Bodegas[[#Totals],[Cantidad de vinos]])*100</f>
        <v>5.0428643469490678E-2</v>
      </c>
      <c r="F278" s="25">
        <f>+SUMIF(vinos[Bodega],B278,vinos[Numero de reseñas])</f>
        <v>76</v>
      </c>
      <c r="G278" s="17">
        <f>+(Bodegas[[#This Row],[Cantidad de reseñas]]/Bodegas[[#Totals],[Cantidad de reseñas]])*100</f>
        <v>6.675004567108388E-3</v>
      </c>
      <c r="H278">
        <f>+_xlfn.MAXIFS(vinos[Acidez],vinos[Bodega],Bodegas[[#This Row],[Bodegas]])</f>
        <v>3</v>
      </c>
      <c r="I278" s="30">
        <f>+_xlfn.MAXIFS(vinos[Precio],vinos[Bodega],Bodegas[[#This Row],[Bodegas]])</f>
        <v>69</v>
      </c>
      <c r="J278" s="32">
        <f>+_xlfn.MINIFS(vinos[Precio],vinos[Bodega],Bodegas[[#This Row],[Bodegas]])</f>
        <v>69</v>
      </c>
    </row>
    <row r="279" spans="2:10" x14ac:dyDescent="0.35">
      <c r="B279" t="s">
        <v>871</v>
      </c>
      <c r="C279" s="17">
        <f>+AVERAGEIF(vinos[Bodega],B279,vinos[Clasificación])</f>
        <v>4.3</v>
      </c>
      <c r="D279">
        <f>+COUNTIF(vinos[Bodega],B279)</f>
        <v>2</v>
      </c>
      <c r="E279" s="17">
        <f>+(Bodegas[[#This Row],[Cantidad de vinos]]/Bodegas[[#Totals],[Cantidad de vinos]])*100</f>
        <v>0.10085728693898136</v>
      </c>
      <c r="F279" s="25">
        <f>+SUMIF(vinos[Bodega],B279,vinos[Numero de reseñas])</f>
        <v>513</v>
      </c>
      <c r="G279" s="17">
        <f>+(Bodegas[[#This Row],[Cantidad de reseñas]]/Bodegas[[#Totals],[Cantidad de reseñas]])*100</f>
        <v>4.5056280827981618E-2</v>
      </c>
      <c r="H279">
        <f>+_xlfn.MAXIFS(vinos[Acidez],vinos[Bodega],Bodegas[[#This Row],[Bodegas]])</f>
        <v>0</v>
      </c>
      <c r="I279" s="30">
        <f>+_xlfn.MAXIFS(vinos[Precio],vinos[Bodega],Bodegas[[#This Row],[Bodegas]])</f>
        <v>21.95</v>
      </c>
      <c r="J279" s="32">
        <f>+_xlfn.MINIFS(vinos[Precio],vinos[Bodega],Bodegas[[#This Row],[Bodegas]])</f>
        <v>21.95</v>
      </c>
    </row>
    <row r="280" spans="2:10" x14ac:dyDescent="0.35">
      <c r="B280" t="s">
        <v>695</v>
      </c>
      <c r="C280" s="17">
        <f>+AVERAGEIF(vinos[Bodega],B280,vinos[Clasificación])</f>
        <v>4.3666666666666663</v>
      </c>
      <c r="D280">
        <f>+COUNTIF(vinos[Bodega],B280)</f>
        <v>3</v>
      </c>
      <c r="E280" s="17">
        <f>+(Bodegas[[#This Row],[Cantidad de vinos]]/Bodegas[[#Totals],[Cantidad de vinos]])*100</f>
        <v>0.15128593040847202</v>
      </c>
      <c r="F280" s="25">
        <f>+SUMIF(vinos[Bodega],B280,vinos[Numero de reseñas])</f>
        <v>187</v>
      </c>
      <c r="G280" s="17">
        <f>+(Bodegas[[#This Row],[Cantidad de reseñas]]/Bodegas[[#Totals],[Cantidad de reseñas]])*100</f>
        <v>1.6424024395385112E-2</v>
      </c>
      <c r="H280">
        <f>+_xlfn.MAXIFS(vinos[Acidez],vinos[Bodega],Bodegas[[#This Row],[Bodegas]])</f>
        <v>3</v>
      </c>
      <c r="I280" s="30">
        <f>+_xlfn.MAXIFS(vinos[Precio],vinos[Bodega],Bodegas[[#This Row],[Bodegas]])</f>
        <v>62.9</v>
      </c>
      <c r="J280" s="32">
        <f>+_xlfn.MINIFS(vinos[Precio],vinos[Bodega],Bodegas[[#This Row],[Bodegas]])</f>
        <v>43.5</v>
      </c>
    </row>
    <row r="281" spans="2:10" x14ac:dyDescent="0.35">
      <c r="B281" t="s">
        <v>1272</v>
      </c>
      <c r="C281" s="17">
        <f>+AVERAGEIF(vinos[Bodega],B281,vinos[Clasificación])</f>
        <v>4.3</v>
      </c>
      <c r="D281">
        <f>+COUNTIF(vinos[Bodega],B281)</f>
        <v>1</v>
      </c>
      <c r="E281" s="17">
        <f>+(Bodegas[[#This Row],[Cantidad de vinos]]/Bodegas[[#Totals],[Cantidad de vinos]])*100</f>
        <v>5.0428643469490678E-2</v>
      </c>
      <c r="F281" s="25">
        <f>+SUMIF(vinos[Bodega],B281,vinos[Numero de reseñas])</f>
        <v>26</v>
      </c>
      <c r="G281" s="17">
        <f>+(Bodegas[[#This Row],[Cantidad de reseñas]]/Bodegas[[#Totals],[Cantidad de reseñas]])*100</f>
        <v>2.2835541940107642E-3</v>
      </c>
      <c r="H281">
        <f>+_xlfn.MAXIFS(vinos[Acidez],vinos[Bodega],Bodegas[[#This Row],[Bodegas]])</f>
        <v>3</v>
      </c>
      <c r="I281" s="30">
        <f>+_xlfn.MAXIFS(vinos[Precio],vinos[Bodega],Bodegas[[#This Row],[Bodegas]])</f>
        <v>8.57</v>
      </c>
      <c r="J281" s="32">
        <f>+_xlfn.MINIFS(vinos[Precio],vinos[Bodega],Bodegas[[#This Row],[Bodegas]])</f>
        <v>8.57</v>
      </c>
    </row>
    <row r="282" spans="2:10" x14ac:dyDescent="0.35">
      <c r="B282" t="s">
        <v>797</v>
      </c>
      <c r="C282" s="17">
        <f>+AVERAGEIF(vinos[Bodega],B282,vinos[Clasificación])</f>
        <v>4.3000000000000007</v>
      </c>
      <c r="D282">
        <f>+COUNTIF(vinos[Bodega],B282)</f>
        <v>2</v>
      </c>
      <c r="E282" s="17">
        <f>+(Bodegas[[#This Row],[Cantidad de vinos]]/Bodegas[[#Totals],[Cantidad de vinos]])*100</f>
        <v>0.10085728693898136</v>
      </c>
      <c r="F282" s="25">
        <f>+SUMIF(vinos[Bodega],B282,vinos[Numero de reseñas])</f>
        <v>590</v>
      </c>
      <c r="G282" s="17">
        <f>+(Bodegas[[#This Row],[Cantidad de reseñas]]/Bodegas[[#Totals],[Cantidad de reseñas]])*100</f>
        <v>5.1819114402551956E-2</v>
      </c>
      <c r="H282">
        <f>+_xlfn.MAXIFS(vinos[Acidez],vinos[Bodega],Bodegas[[#This Row],[Bodegas]])</f>
        <v>3</v>
      </c>
      <c r="I282" s="30">
        <f>+_xlfn.MAXIFS(vinos[Precio],vinos[Bodega],Bodegas[[#This Row],[Bodegas]])</f>
        <v>54</v>
      </c>
      <c r="J282" s="32">
        <f>+_xlfn.MINIFS(vinos[Precio],vinos[Bodega],Bodegas[[#This Row],[Bodegas]])</f>
        <v>35.35</v>
      </c>
    </row>
    <row r="283" spans="2:10" x14ac:dyDescent="0.35">
      <c r="B283" t="s">
        <v>544</v>
      </c>
      <c r="C283" s="17">
        <f>+AVERAGEIF(vinos[Bodega],B283,vinos[Clasificación])</f>
        <v>4.3250000000000002</v>
      </c>
      <c r="D283">
        <f>+COUNTIF(vinos[Bodega],B283)</f>
        <v>4</v>
      </c>
      <c r="E283" s="17">
        <f>+(Bodegas[[#This Row],[Cantidad de vinos]]/Bodegas[[#Totals],[Cantidad de vinos]])*100</f>
        <v>0.20171457387796271</v>
      </c>
      <c r="F283" s="25">
        <f>+SUMIF(vinos[Bodega],B283,vinos[Numero de reseñas])</f>
        <v>851</v>
      </c>
      <c r="G283" s="17">
        <f>+(Bodegas[[#This Row],[Cantidad de reseñas]]/Bodegas[[#Totals],[Cantidad de reseñas]])*100</f>
        <v>7.4742485350121554E-2</v>
      </c>
      <c r="H283">
        <f>+_xlfn.MAXIFS(vinos[Acidez],vinos[Bodega],Bodegas[[#This Row],[Bodegas]])</f>
        <v>3</v>
      </c>
      <c r="I283" s="30">
        <f>+_xlfn.MAXIFS(vinos[Precio],vinos[Bodega],Bodegas[[#This Row],[Bodegas]])</f>
        <v>33.5</v>
      </c>
      <c r="J283" s="32">
        <f>+_xlfn.MINIFS(vinos[Precio],vinos[Bodega],Bodegas[[#This Row],[Bodegas]])</f>
        <v>18.899999999999999</v>
      </c>
    </row>
    <row r="284" spans="2:10" x14ac:dyDescent="0.35">
      <c r="B284" t="s">
        <v>423</v>
      </c>
      <c r="C284" s="17">
        <f>+AVERAGEIF(vinos[Bodega],B284,vinos[Clasificación])</f>
        <v>4.3125</v>
      </c>
      <c r="D284">
        <f>+COUNTIF(vinos[Bodega],B284)</f>
        <v>8</v>
      </c>
      <c r="E284" s="17">
        <f>+(Bodegas[[#This Row],[Cantidad de vinos]]/Bodegas[[#Totals],[Cantidad de vinos]])*100</f>
        <v>0.40342914775592542</v>
      </c>
      <c r="F284" s="25">
        <f>+SUMIF(vinos[Bodega],B284,vinos[Numero de reseñas])</f>
        <v>1740</v>
      </c>
      <c r="G284" s="17">
        <f>+(Bodegas[[#This Row],[Cantidad de reseñas]]/Bodegas[[#Totals],[Cantidad de reseñas]])*100</f>
        <v>0.15282247298379731</v>
      </c>
      <c r="H284">
        <f>+_xlfn.MAXIFS(vinos[Acidez],vinos[Bodega],Bodegas[[#This Row],[Bodegas]])</f>
        <v>3</v>
      </c>
      <c r="I284" s="30">
        <f>+_xlfn.MAXIFS(vinos[Precio],vinos[Bodega],Bodegas[[#This Row],[Bodegas]])</f>
        <v>37.35</v>
      </c>
      <c r="J284" s="32">
        <f>+_xlfn.MINIFS(vinos[Precio],vinos[Bodega],Bodegas[[#This Row],[Bodegas]])</f>
        <v>17.899999999999999</v>
      </c>
    </row>
    <row r="285" spans="2:10" x14ac:dyDescent="0.35">
      <c r="B285" t="s">
        <v>1094</v>
      </c>
      <c r="C285" s="17">
        <f>+AVERAGEIF(vinos[Bodega],B285,vinos[Clasificación])</f>
        <v>4.3</v>
      </c>
      <c r="D285">
        <f>+COUNTIF(vinos[Bodega],B285)</f>
        <v>1</v>
      </c>
      <c r="E285" s="17">
        <f>+(Bodegas[[#This Row],[Cantidad de vinos]]/Bodegas[[#Totals],[Cantidad de vinos]])*100</f>
        <v>5.0428643469490678E-2</v>
      </c>
      <c r="F285" s="25">
        <f>+SUMIF(vinos[Bodega],B285,vinos[Numero de reseñas])</f>
        <v>60</v>
      </c>
      <c r="G285" s="17">
        <f>+(Bodegas[[#This Row],[Cantidad de reseñas]]/Bodegas[[#Totals],[Cantidad de reseñas]])*100</f>
        <v>5.2697404477171483E-3</v>
      </c>
      <c r="H285">
        <f>+_xlfn.MAXIFS(vinos[Acidez],vinos[Bodega],Bodegas[[#This Row],[Bodegas]])</f>
        <v>3</v>
      </c>
      <c r="I285" s="30">
        <f>+_xlfn.MAXIFS(vinos[Precio],vinos[Bodega],Bodegas[[#This Row],[Bodegas]])</f>
        <v>24</v>
      </c>
      <c r="J285" s="32">
        <f>+_xlfn.MINIFS(vinos[Precio],vinos[Bodega],Bodegas[[#This Row],[Bodegas]])</f>
        <v>24</v>
      </c>
    </row>
    <row r="286" spans="2:10" x14ac:dyDescent="0.35">
      <c r="B286" t="s">
        <v>635</v>
      </c>
      <c r="C286" s="17">
        <f>+AVERAGEIF(vinos[Bodega],B286,vinos[Clasificación])</f>
        <v>4.3499999999999996</v>
      </c>
      <c r="D286">
        <f>+COUNTIF(vinos[Bodega],B286)</f>
        <v>2</v>
      </c>
      <c r="E286" s="17">
        <f>+(Bodegas[[#This Row],[Cantidad de vinos]]/Bodegas[[#Totals],[Cantidad de vinos]])*100</f>
        <v>0.10085728693898136</v>
      </c>
      <c r="F286" s="25">
        <f>+SUMIF(vinos[Bodega],B286,vinos[Numero de reseñas])</f>
        <v>122</v>
      </c>
      <c r="G286" s="17">
        <f>+(Bodegas[[#This Row],[Cantidad de reseñas]]/Bodegas[[#Totals],[Cantidad de reseñas]])*100</f>
        <v>1.0715138910358201E-2</v>
      </c>
      <c r="H286">
        <f>+_xlfn.MAXIFS(vinos[Acidez],vinos[Bodega],Bodegas[[#This Row],[Bodegas]])</f>
        <v>3</v>
      </c>
      <c r="I286" s="30">
        <f>+_xlfn.MAXIFS(vinos[Precio],vinos[Bodega],Bodegas[[#This Row],[Bodegas]])</f>
        <v>40.75</v>
      </c>
      <c r="J286" s="32">
        <f>+_xlfn.MINIFS(vinos[Precio],vinos[Bodega],Bodegas[[#This Row],[Bodegas]])</f>
        <v>37.65</v>
      </c>
    </row>
    <row r="287" spans="2:10" x14ac:dyDescent="0.35">
      <c r="B287" t="s">
        <v>840</v>
      </c>
      <c r="C287" s="17">
        <f>+AVERAGEIF(vinos[Bodega],B287,vinos[Clasificación])</f>
        <v>4.3</v>
      </c>
      <c r="D287">
        <f>+COUNTIF(vinos[Bodega],B287)</f>
        <v>4</v>
      </c>
      <c r="E287" s="17">
        <f>+(Bodegas[[#This Row],[Cantidad de vinos]]/Bodegas[[#Totals],[Cantidad de vinos]])*100</f>
        <v>0.20171457387796271</v>
      </c>
      <c r="F287" s="25">
        <f>+SUMIF(vinos[Bodega],B287,vinos[Numero de reseñas])</f>
        <v>2440</v>
      </c>
      <c r="G287" s="17">
        <f>+(Bodegas[[#This Row],[Cantidad de reseñas]]/Bodegas[[#Totals],[Cantidad de reseñas]])*100</f>
        <v>0.21430277820716406</v>
      </c>
      <c r="H287">
        <f>+_xlfn.MAXIFS(vinos[Acidez],vinos[Bodega],Bodegas[[#This Row],[Bodegas]])</f>
        <v>3</v>
      </c>
      <c r="I287" s="30">
        <f>+_xlfn.MAXIFS(vinos[Precio],vinos[Bodega],Bodegas[[#This Row],[Bodegas]])</f>
        <v>118</v>
      </c>
      <c r="J287" s="32">
        <f>+_xlfn.MINIFS(vinos[Precio],vinos[Bodega],Bodegas[[#This Row],[Bodegas]])</f>
        <v>17.07</v>
      </c>
    </row>
    <row r="288" spans="2:10" x14ac:dyDescent="0.35">
      <c r="B288" t="s">
        <v>861</v>
      </c>
      <c r="C288" s="17">
        <f>+AVERAGEIF(vinos[Bodega],B288,vinos[Clasificación])</f>
        <v>4.25</v>
      </c>
      <c r="D288">
        <f>+COUNTIF(vinos[Bodega],B288)</f>
        <v>4</v>
      </c>
      <c r="E288" s="17">
        <f>+(Bodegas[[#This Row],[Cantidad de vinos]]/Bodegas[[#Totals],[Cantidad de vinos]])*100</f>
        <v>0.20171457387796271</v>
      </c>
      <c r="F288" s="25">
        <f>+SUMIF(vinos[Bodega],B288,vinos[Numero de reseñas])</f>
        <v>2079</v>
      </c>
      <c r="G288" s="17">
        <f>+(Bodegas[[#This Row],[Cantidad de reseñas]]/Bodegas[[#Totals],[Cantidad de reseñas]])*100</f>
        <v>0.18259650651339918</v>
      </c>
      <c r="H288">
        <f>+_xlfn.MAXIFS(vinos[Acidez],vinos[Bodega],Bodegas[[#This Row],[Bodegas]])</f>
        <v>3</v>
      </c>
      <c r="I288" s="30">
        <f>+_xlfn.MAXIFS(vinos[Precio],vinos[Bodega],Bodegas[[#This Row],[Bodegas]])</f>
        <v>40</v>
      </c>
      <c r="J288" s="32">
        <f>+_xlfn.MINIFS(vinos[Precio],vinos[Bodega],Bodegas[[#This Row],[Bodegas]])</f>
        <v>7.1</v>
      </c>
    </row>
    <row r="289" spans="2:10" x14ac:dyDescent="0.35">
      <c r="B289" t="s">
        <v>1076</v>
      </c>
      <c r="C289" s="17">
        <f>+AVERAGEIF(vinos[Bodega],B289,vinos[Clasificación])</f>
        <v>4.3</v>
      </c>
      <c r="D289">
        <f>+COUNTIF(vinos[Bodega],B289)</f>
        <v>1</v>
      </c>
      <c r="E289" s="17">
        <f>+(Bodegas[[#This Row],[Cantidad de vinos]]/Bodegas[[#Totals],[Cantidad de vinos]])*100</f>
        <v>5.0428643469490678E-2</v>
      </c>
      <c r="F289" s="25">
        <f>+SUMIF(vinos[Bodega],B289,vinos[Numero de reseñas])</f>
        <v>67</v>
      </c>
      <c r="G289" s="17">
        <f>+(Bodegas[[#This Row],[Cantidad de reseñas]]/Bodegas[[#Totals],[Cantidad de reseñas]])*100</f>
        <v>5.8845434999508159E-3</v>
      </c>
      <c r="H289">
        <f>+_xlfn.MAXIFS(vinos[Acidez],vinos[Bodega],Bodegas[[#This Row],[Bodegas]])</f>
        <v>3</v>
      </c>
      <c r="I289" s="30">
        <f>+_xlfn.MAXIFS(vinos[Precio],vinos[Bodega],Bodegas[[#This Row],[Bodegas]])</f>
        <v>47.45</v>
      </c>
      <c r="J289" s="32">
        <f>+_xlfn.MINIFS(vinos[Precio],vinos[Bodega],Bodegas[[#This Row],[Bodegas]])</f>
        <v>47.45</v>
      </c>
    </row>
    <row r="290" spans="2:10" x14ac:dyDescent="0.35">
      <c r="B290" t="s">
        <v>1224</v>
      </c>
      <c r="C290" s="17">
        <f>+AVERAGEIF(vinos[Bodega],B290,vinos[Clasificación])</f>
        <v>4.3</v>
      </c>
      <c r="D290">
        <f>+COUNTIF(vinos[Bodega],B290)</f>
        <v>1</v>
      </c>
      <c r="E290" s="17">
        <f>+(Bodegas[[#This Row],[Cantidad de vinos]]/Bodegas[[#Totals],[Cantidad de vinos]])*100</f>
        <v>5.0428643469490678E-2</v>
      </c>
      <c r="F290" s="25">
        <f>+SUMIF(vinos[Bodega],B290,vinos[Numero de reseñas])</f>
        <v>31</v>
      </c>
      <c r="G290" s="17">
        <f>+(Bodegas[[#This Row],[Cantidad de reseñas]]/Bodegas[[#Totals],[Cantidad de reseñas]])*100</f>
        <v>2.7226992313205264E-3</v>
      </c>
      <c r="H290">
        <f>+_xlfn.MAXIFS(vinos[Acidez],vinos[Bodega],Bodegas[[#This Row],[Bodegas]])</f>
        <v>3</v>
      </c>
      <c r="I290" s="30">
        <f>+_xlfn.MAXIFS(vinos[Precio],vinos[Bodega],Bodegas[[#This Row],[Bodegas]])</f>
        <v>29.38</v>
      </c>
      <c r="J290" s="32">
        <f>+_xlfn.MINIFS(vinos[Precio],vinos[Bodega],Bodegas[[#This Row],[Bodegas]])</f>
        <v>29.38</v>
      </c>
    </row>
    <row r="291" spans="2:10" x14ac:dyDescent="0.35">
      <c r="B291" t="s">
        <v>1292</v>
      </c>
      <c r="C291" s="17">
        <f>+AVERAGEIF(vinos[Bodega],B291,vinos[Clasificación])</f>
        <v>4.2</v>
      </c>
      <c r="D291">
        <f>+COUNTIF(vinos[Bodega],B291)</f>
        <v>3</v>
      </c>
      <c r="E291" s="17">
        <f>+(Bodegas[[#This Row],[Cantidad de vinos]]/Bodegas[[#Totals],[Cantidad de vinos]])*100</f>
        <v>0.15128593040847202</v>
      </c>
      <c r="F291" s="25">
        <f>+SUMIF(vinos[Bodega],B291,vinos[Numero de reseñas])</f>
        <v>5463</v>
      </c>
      <c r="G291" s="17">
        <f>+(Bodegas[[#This Row],[Cantidad de reseñas]]/Bodegas[[#Totals],[Cantidad de reseñas]])*100</f>
        <v>0.4798098677646464</v>
      </c>
      <c r="H291">
        <f>+_xlfn.MAXIFS(vinos[Acidez],vinos[Bodega],Bodegas[[#This Row],[Bodegas]])</f>
        <v>3</v>
      </c>
      <c r="I291" s="30">
        <f>+_xlfn.MAXIFS(vinos[Precio],vinos[Bodega],Bodegas[[#This Row],[Bodegas]])</f>
        <v>16.78</v>
      </c>
      <c r="J291" s="32">
        <f>+_xlfn.MINIFS(vinos[Precio],vinos[Bodega],Bodegas[[#This Row],[Bodegas]])</f>
        <v>14.8</v>
      </c>
    </row>
    <row r="292" spans="2:10" x14ac:dyDescent="0.35">
      <c r="B292" t="s">
        <v>555</v>
      </c>
      <c r="C292" s="17">
        <f>+AVERAGEIF(vinos[Bodega],B292,vinos[Clasificación])</f>
        <v>4.3499999999999996</v>
      </c>
      <c r="D292">
        <f>+COUNTIF(vinos[Bodega],B292)</f>
        <v>2</v>
      </c>
      <c r="E292" s="17">
        <f>+(Bodegas[[#This Row],[Cantidad de vinos]]/Bodegas[[#Totals],[Cantidad de vinos]])*100</f>
        <v>0.10085728693898136</v>
      </c>
      <c r="F292" s="25">
        <f>+SUMIF(vinos[Bodega],B292,vinos[Numero de reseñas])</f>
        <v>217</v>
      </c>
      <c r="G292" s="17">
        <f>+(Bodegas[[#This Row],[Cantidad de reseñas]]/Bodegas[[#Totals],[Cantidad de reseñas]])*100</f>
        <v>1.9058894619243687E-2</v>
      </c>
      <c r="H292">
        <f>+_xlfn.MAXIFS(vinos[Acidez],vinos[Bodega],Bodegas[[#This Row],[Bodegas]])</f>
        <v>3</v>
      </c>
      <c r="I292" s="30">
        <f>+_xlfn.MAXIFS(vinos[Precio],vinos[Bodega],Bodegas[[#This Row],[Bodegas]])</f>
        <v>43.85</v>
      </c>
      <c r="J292" s="32">
        <f>+_xlfn.MINIFS(vinos[Precio],vinos[Bodega],Bodegas[[#This Row],[Bodegas]])</f>
        <v>43.5</v>
      </c>
    </row>
    <row r="293" spans="2:10" x14ac:dyDescent="0.35">
      <c r="B293" t="s">
        <v>376</v>
      </c>
      <c r="C293" s="17">
        <f>+AVERAGEIF(vinos[Bodega],B293,vinos[Clasificación])</f>
        <v>4.5</v>
      </c>
      <c r="D293">
        <f>+COUNTIF(vinos[Bodega],B293)</f>
        <v>1</v>
      </c>
      <c r="E293" s="17">
        <f>+(Bodegas[[#This Row],[Cantidad de vinos]]/Bodegas[[#Totals],[Cantidad de vinos]])*100</f>
        <v>5.0428643469490678E-2</v>
      </c>
      <c r="F293" s="25">
        <f>+SUMIF(vinos[Bodega],B293,vinos[Numero de reseñas])</f>
        <v>75</v>
      </c>
      <c r="G293" s="17">
        <f>+(Bodegas[[#This Row],[Cantidad de reseñas]]/Bodegas[[#Totals],[Cantidad de reseñas]])*100</f>
        <v>6.5871755596464349E-3</v>
      </c>
      <c r="H293">
        <f>+_xlfn.MAXIFS(vinos[Acidez],vinos[Bodega],Bodegas[[#This Row],[Bodegas]])</f>
        <v>3</v>
      </c>
      <c r="I293" s="30">
        <f>+_xlfn.MAXIFS(vinos[Precio],vinos[Bodega],Bodegas[[#This Row],[Bodegas]])</f>
        <v>29.95</v>
      </c>
      <c r="J293" s="32">
        <f>+_xlfn.MINIFS(vinos[Precio],vinos[Bodega],Bodegas[[#This Row],[Bodegas]])</f>
        <v>29.95</v>
      </c>
    </row>
    <row r="294" spans="2:10" x14ac:dyDescent="0.35">
      <c r="B294" t="s">
        <v>352</v>
      </c>
      <c r="C294" s="17">
        <f>+AVERAGEIF(vinos[Bodega],B294,vinos[Clasificación])</f>
        <v>4.3499999999999996</v>
      </c>
      <c r="D294">
        <f>+COUNTIF(vinos[Bodega],B294)</f>
        <v>8</v>
      </c>
      <c r="E294" s="17">
        <f>+(Bodegas[[#This Row],[Cantidad de vinos]]/Bodegas[[#Totals],[Cantidad de vinos]])*100</f>
        <v>0.40342914775592542</v>
      </c>
      <c r="F294" s="25">
        <f>+SUMIF(vinos[Bodega],B294,vinos[Numero de reseñas])</f>
        <v>3482</v>
      </c>
      <c r="G294" s="17">
        <f>+(Bodegas[[#This Row],[Cantidad de reseñas]]/Bodegas[[#Totals],[Cantidad de reseñas]])*100</f>
        <v>0.30582060398251854</v>
      </c>
      <c r="H294">
        <f>+_xlfn.MAXIFS(vinos[Acidez],vinos[Bodega],Bodegas[[#This Row],[Bodegas]])</f>
        <v>3</v>
      </c>
      <c r="I294" s="30">
        <f>+_xlfn.MAXIFS(vinos[Precio],vinos[Bodega],Bodegas[[#This Row],[Bodegas]])</f>
        <v>125</v>
      </c>
      <c r="J294" s="32">
        <f>+_xlfn.MINIFS(vinos[Precio],vinos[Bodega],Bodegas[[#This Row],[Bodegas]])</f>
        <v>6.99</v>
      </c>
    </row>
    <row r="295" spans="2:10" x14ac:dyDescent="0.35">
      <c r="B295" t="s">
        <v>190</v>
      </c>
      <c r="C295" s="17">
        <f>+AVERAGEIF(vinos[Bodega],B295,vinos[Clasificación])</f>
        <v>4.4749999999999996</v>
      </c>
      <c r="D295">
        <f>+COUNTIF(vinos[Bodega],B295)</f>
        <v>4</v>
      </c>
      <c r="E295" s="17">
        <f>+(Bodegas[[#This Row],[Cantidad de vinos]]/Bodegas[[#Totals],[Cantidad de vinos]])*100</f>
        <v>0.20171457387796271</v>
      </c>
      <c r="F295" s="25">
        <f>+SUMIF(vinos[Bodega],B295,vinos[Numero de reseñas])</f>
        <v>463</v>
      </c>
      <c r="G295" s="17">
        <f>+(Bodegas[[#This Row],[Cantidad de reseñas]]/Bodegas[[#Totals],[Cantidad de reseñas]])*100</f>
        <v>4.0664830454883991E-2</v>
      </c>
      <c r="H295">
        <f>+_xlfn.MAXIFS(vinos[Acidez],vinos[Bodega],Bodegas[[#This Row],[Bodegas]])</f>
        <v>3</v>
      </c>
      <c r="I295" s="30">
        <f>+_xlfn.MAXIFS(vinos[Precio],vinos[Bodega],Bodegas[[#This Row],[Bodegas]])</f>
        <v>162.38</v>
      </c>
      <c r="J295" s="32">
        <f>+_xlfn.MINIFS(vinos[Precio],vinos[Bodega],Bodegas[[#This Row],[Bodegas]])</f>
        <v>47</v>
      </c>
    </row>
    <row r="296" spans="2:10" x14ac:dyDescent="0.35">
      <c r="B296" t="s">
        <v>409</v>
      </c>
      <c r="C296" s="17">
        <f>+AVERAGEIF(vinos[Bodega],B296,vinos[Clasificación])</f>
        <v>4.5</v>
      </c>
      <c r="D296">
        <f>+COUNTIF(vinos[Bodega],B296)</f>
        <v>1</v>
      </c>
      <c r="E296" s="17">
        <f>+(Bodegas[[#This Row],[Cantidad de vinos]]/Bodegas[[#Totals],[Cantidad de vinos]])*100</f>
        <v>5.0428643469490678E-2</v>
      </c>
      <c r="F296" s="25">
        <f>+SUMIF(vinos[Bodega],B296,vinos[Numero de reseñas])</f>
        <v>50</v>
      </c>
      <c r="G296" s="17">
        <f>+(Bodegas[[#This Row],[Cantidad de reseñas]]/Bodegas[[#Totals],[Cantidad de reseñas]])*100</f>
        <v>4.3914503730976238E-3</v>
      </c>
      <c r="H296">
        <f>+_xlfn.MAXIFS(vinos[Acidez],vinos[Bodega],Bodegas[[#This Row],[Bodegas]])</f>
        <v>3</v>
      </c>
      <c r="I296" s="30">
        <f>+_xlfn.MAXIFS(vinos[Precio],vinos[Bodega],Bodegas[[#This Row],[Bodegas]])</f>
        <v>35.5</v>
      </c>
      <c r="J296" s="32">
        <f>+_xlfn.MINIFS(vinos[Precio],vinos[Bodega],Bodegas[[#This Row],[Bodegas]])</f>
        <v>35.5</v>
      </c>
    </row>
    <row r="297" spans="2:10" x14ac:dyDescent="0.35">
      <c r="B297" t="s">
        <v>50</v>
      </c>
      <c r="C297" s="17">
        <f>+AVERAGEIF(vinos[Bodega],B297,vinos[Clasificación])</f>
        <v>4.3969696969696948</v>
      </c>
      <c r="D297">
        <f>+COUNTIF(vinos[Bodega],B297)</f>
        <v>33</v>
      </c>
      <c r="E297" s="17">
        <f>+(Bodegas[[#This Row],[Cantidad de vinos]]/Bodegas[[#Totals],[Cantidad de vinos]])*100</f>
        <v>1.6641452344931922</v>
      </c>
      <c r="F297" s="25">
        <f>+SUMIF(vinos[Bodega],B297,vinos[Numero de reseñas])</f>
        <v>30987</v>
      </c>
      <c r="G297" s="17">
        <f>+(Bodegas[[#This Row],[Cantidad de reseñas]]/Bodegas[[#Totals],[Cantidad de reseñas]])*100</f>
        <v>2.7215574542235212</v>
      </c>
      <c r="H297">
        <f>+_xlfn.MAXIFS(vinos[Acidez],vinos[Bodega],Bodegas[[#This Row],[Bodegas]])</f>
        <v>3</v>
      </c>
      <c r="I297" s="30">
        <f>+_xlfn.MAXIFS(vinos[Precio],vinos[Bodega],Bodegas[[#This Row],[Bodegas]])</f>
        <v>940</v>
      </c>
      <c r="J297" s="32">
        <f>+_xlfn.MINIFS(vinos[Precio],vinos[Bodega],Bodegas[[#This Row],[Bodegas]])</f>
        <v>20.9</v>
      </c>
    </row>
    <row r="298" spans="2:10" x14ac:dyDescent="0.35">
      <c r="B298" t="s">
        <v>152</v>
      </c>
      <c r="C298" s="17">
        <f>+AVERAGEIF(vinos[Bodega],B298,vinos[Clasificación])</f>
        <v>4.3238095238095244</v>
      </c>
      <c r="D298">
        <f>+COUNTIF(vinos[Bodega],B298)</f>
        <v>21</v>
      </c>
      <c r="E298" s="17">
        <f>+(Bodegas[[#This Row],[Cantidad de vinos]]/Bodegas[[#Totals],[Cantidad de vinos]])*100</f>
        <v>1.059001512859304</v>
      </c>
      <c r="F298" s="25">
        <f>+SUMIF(vinos[Bodega],B298,vinos[Numero de reseñas])</f>
        <v>29264</v>
      </c>
      <c r="G298" s="17">
        <f>+(Bodegas[[#This Row],[Cantidad de reseñas]]/Bodegas[[#Totals],[Cantidad de reseñas]])*100</f>
        <v>2.5702280743665771</v>
      </c>
      <c r="H298">
        <f>+_xlfn.MAXIFS(vinos[Acidez],vinos[Bodega],Bodegas[[#This Row],[Bodegas]])</f>
        <v>3</v>
      </c>
      <c r="I298" s="30">
        <f>+_xlfn.MAXIFS(vinos[Precio],vinos[Bodega],Bodegas[[#This Row],[Bodegas]])</f>
        <v>310</v>
      </c>
      <c r="J298" s="32">
        <f>+_xlfn.MINIFS(vinos[Precio],vinos[Bodega],Bodegas[[#This Row],[Bodegas]])</f>
        <v>15.9</v>
      </c>
    </row>
    <row r="299" spans="2:10" x14ac:dyDescent="0.35">
      <c r="B299" t="s">
        <v>883</v>
      </c>
      <c r="C299" s="17">
        <f>+AVERAGEIF(vinos[Bodega],B299,vinos[Clasificación])</f>
        <v>4.3</v>
      </c>
      <c r="D299">
        <f>+COUNTIF(vinos[Bodega],B299)</f>
        <v>2</v>
      </c>
      <c r="E299" s="17">
        <f>+(Bodegas[[#This Row],[Cantidad de vinos]]/Bodegas[[#Totals],[Cantidad de vinos]])*100</f>
        <v>0.10085728693898136</v>
      </c>
      <c r="F299" s="25">
        <f>+SUMIF(vinos[Bodega],B299,vinos[Numero de reseñas])</f>
        <v>430</v>
      </c>
      <c r="G299" s="17">
        <f>+(Bodegas[[#This Row],[Cantidad de reseñas]]/Bodegas[[#Totals],[Cantidad de reseñas]])*100</f>
        <v>3.7766473208639559E-2</v>
      </c>
      <c r="H299">
        <f>+_xlfn.MAXIFS(vinos[Acidez],vinos[Bodega],Bodegas[[#This Row],[Bodegas]])</f>
        <v>3</v>
      </c>
      <c r="I299" s="30">
        <f>+_xlfn.MAXIFS(vinos[Precio],vinos[Bodega],Bodegas[[#This Row],[Bodegas]])</f>
        <v>25.95</v>
      </c>
      <c r="J299" s="32">
        <f>+_xlfn.MINIFS(vinos[Precio],vinos[Bodega],Bodegas[[#This Row],[Bodegas]])</f>
        <v>25.95</v>
      </c>
    </row>
    <row r="300" spans="2:10" x14ac:dyDescent="0.35">
      <c r="B300" t="s">
        <v>489</v>
      </c>
      <c r="C300" s="17">
        <f>+AVERAGEIF(vinos[Bodega],B300,vinos[Clasificación])</f>
        <v>4.3500000000000005</v>
      </c>
      <c r="D300">
        <f>+COUNTIF(vinos[Bodega],B300)</f>
        <v>6</v>
      </c>
      <c r="E300" s="17">
        <f>+(Bodegas[[#This Row],[Cantidad de vinos]]/Bodegas[[#Totals],[Cantidad de vinos]])*100</f>
        <v>0.30257186081694404</v>
      </c>
      <c r="F300" s="25">
        <f>+SUMIF(vinos[Bodega],B300,vinos[Numero de reseñas])</f>
        <v>4484</v>
      </c>
      <c r="G300" s="17">
        <f>+(Bodegas[[#This Row],[Cantidad de reseñas]]/Bodegas[[#Totals],[Cantidad de reseñas]])*100</f>
        <v>0.39382526945939489</v>
      </c>
      <c r="H300">
        <f>+_xlfn.MAXIFS(vinos[Acidez],vinos[Bodega],Bodegas[[#This Row],[Bodegas]])</f>
        <v>3</v>
      </c>
      <c r="I300" s="30">
        <f>+_xlfn.MAXIFS(vinos[Precio],vinos[Bodega],Bodegas[[#This Row],[Bodegas]])</f>
        <v>105.12</v>
      </c>
      <c r="J300" s="32">
        <f>+_xlfn.MINIFS(vinos[Precio],vinos[Bodega],Bodegas[[#This Row],[Bodegas]])</f>
        <v>35.01</v>
      </c>
    </row>
    <row r="301" spans="2:10" x14ac:dyDescent="0.35">
      <c r="B301" t="s">
        <v>750</v>
      </c>
      <c r="C301" s="17">
        <f>+AVERAGEIF(vinos[Bodega],B301,vinos[Clasificación])</f>
        <v>4.4000000000000004</v>
      </c>
      <c r="D301">
        <f>+COUNTIF(vinos[Bodega],B301)</f>
        <v>1</v>
      </c>
      <c r="E301" s="17">
        <f>+(Bodegas[[#This Row],[Cantidad de vinos]]/Bodegas[[#Totals],[Cantidad de vinos]])*100</f>
        <v>5.0428643469490678E-2</v>
      </c>
      <c r="F301" s="25">
        <f>+SUMIF(vinos[Bodega],B301,vinos[Numero de reseñas])</f>
        <v>40</v>
      </c>
      <c r="G301" s="17">
        <f>+(Bodegas[[#This Row],[Cantidad de reseñas]]/Bodegas[[#Totals],[Cantidad de reseñas]])*100</f>
        <v>3.513160298478099E-3</v>
      </c>
      <c r="H301">
        <f>+_xlfn.MAXIFS(vinos[Acidez],vinos[Bodega],Bodegas[[#This Row],[Bodegas]])</f>
        <v>3</v>
      </c>
      <c r="I301" s="30">
        <f>+_xlfn.MAXIFS(vinos[Precio],vinos[Bodega],Bodegas[[#This Row],[Bodegas]])</f>
        <v>29.9</v>
      </c>
      <c r="J301" s="32">
        <f>+_xlfn.MINIFS(vinos[Precio],vinos[Bodega],Bodegas[[#This Row],[Bodegas]])</f>
        <v>29.9</v>
      </c>
    </row>
    <row r="302" spans="2:10" x14ac:dyDescent="0.35">
      <c r="B302" t="s">
        <v>961</v>
      </c>
      <c r="C302" s="17">
        <f>+AVERAGEIF(vinos[Bodega],B302,vinos[Clasificación])</f>
        <v>4.3</v>
      </c>
      <c r="D302">
        <f>+COUNTIF(vinos[Bodega],B302)</f>
        <v>2</v>
      </c>
      <c r="E302" s="17">
        <f>+(Bodegas[[#This Row],[Cantidad de vinos]]/Bodegas[[#Totals],[Cantidad de vinos]])*100</f>
        <v>0.10085728693898136</v>
      </c>
      <c r="F302" s="25">
        <f>+SUMIF(vinos[Bodega],B302,vinos[Numero de reseñas])</f>
        <v>218</v>
      </c>
      <c r="G302" s="17">
        <f>+(Bodegas[[#This Row],[Cantidad de reseñas]]/Bodegas[[#Totals],[Cantidad de reseñas]])*100</f>
        <v>1.914672362670564E-2</v>
      </c>
      <c r="H302">
        <f>+_xlfn.MAXIFS(vinos[Acidez],vinos[Bodega],Bodegas[[#This Row],[Bodegas]])</f>
        <v>3</v>
      </c>
      <c r="I302" s="30">
        <f>+_xlfn.MAXIFS(vinos[Precio],vinos[Bodega],Bodegas[[#This Row],[Bodegas]])</f>
        <v>20.59</v>
      </c>
      <c r="J302" s="32">
        <f>+_xlfn.MINIFS(vinos[Precio],vinos[Bodega],Bodegas[[#This Row],[Bodegas]])</f>
        <v>11.91</v>
      </c>
    </row>
    <row r="303" spans="2:10" x14ac:dyDescent="0.35">
      <c r="B303" t="s">
        <v>734</v>
      </c>
      <c r="C303" s="17">
        <f>+AVERAGEIF(vinos[Bodega],B303,vinos[Clasificación])</f>
        <v>4.4000000000000004</v>
      </c>
      <c r="D303">
        <f>+COUNTIF(vinos[Bodega],B303)</f>
        <v>2</v>
      </c>
      <c r="E303" s="17">
        <f>+(Bodegas[[#This Row],[Cantidad de vinos]]/Bodegas[[#Totals],[Cantidad de vinos]])*100</f>
        <v>0.10085728693898136</v>
      </c>
      <c r="F303" s="25">
        <f>+SUMIF(vinos[Bodega],B303,vinos[Numero de reseñas])</f>
        <v>78</v>
      </c>
      <c r="G303" s="17">
        <f>+(Bodegas[[#This Row],[Cantidad de reseñas]]/Bodegas[[#Totals],[Cantidad de reseñas]])*100</f>
        <v>6.8506625820322926E-3</v>
      </c>
      <c r="H303">
        <f>+_xlfn.MAXIFS(vinos[Acidez],vinos[Bodega],Bodegas[[#This Row],[Bodegas]])</f>
        <v>3</v>
      </c>
      <c r="I303" s="30">
        <f>+_xlfn.MAXIFS(vinos[Precio],vinos[Bodega],Bodegas[[#This Row],[Bodegas]])</f>
        <v>39.950000000000003</v>
      </c>
      <c r="J303" s="32">
        <f>+_xlfn.MINIFS(vinos[Precio],vinos[Bodega],Bodegas[[#This Row],[Bodegas]])</f>
        <v>18.989999999999998</v>
      </c>
    </row>
    <row r="304" spans="2:10" x14ac:dyDescent="0.35">
      <c r="B304" t="s">
        <v>88</v>
      </c>
      <c r="C304" s="17">
        <f>+AVERAGEIF(vinos[Bodega],B304,vinos[Clasificación])</f>
        <v>4.3866666666666667</v>
      </c>
      <c r="D304">
        <f>+COUNTIF(vinos[Bodega],B304)</f>
        <v>30</v>
      </c>
      <c r="E304" s="17">
        <f>+(Bodegas[[#This Row],[Cantidad de vinos]]/Bodegas[[#Totals],[Cantidad de vinos]])*100</f>
        <v>1.5128593040847202</v>
      </c>
      <c r="F304" s="25">
        <f>+SUMIF(vinos[Bodega],B304,vinos[Numero de reseñas])</f>
        <v>5277</v>
      </c>
      <c r="G304" s="17">
        <f>+(Bodegas[[#This Row],[Cantidad de reseñas]]/Bodegas[[#Totals],[Cantidad de reseñas]])*100</f>
        <v>0.46347367237672321</v>
      </c>
      <c r="H304">
        <f>+_xlfn.MAXIFS(vinos[Acidez],vinos[Bodega],Bodegas[[#This Row],[Bodegas]])</f>
        <v>3</v>
      </c>
      <c r="I304" s="30">
        <f>+_xlfn.MAXIFS(vinos[Precio],vinos[Bodega],Bodegas[[#This Row],[Bodegas]])</f>
        <v>182.9</v>
      </c>
      <c r="J304" s="32">
        <f>+_xlfn.MINIFS(vinos[Precio],vinos[Bodega],Bodegas[[#This Row],[Bodegas]])</f>
        <v>21.9</v>
      </c>
    </row>
    <row r="305" spans="2:10" x14ac:dyDescent="0.35">
      <c r="B305" t="s">
        <v>712</v>
      </c>
      <c r="C305" s="17">
        <f>+AVERAGEIF(vinos[Bodega],B305,vinos[Clasificación])</f>
        <v>4.4000000000000004</v>
      </c>
      <c r="D305">
        <f>+COUNTIF(vinos[Bodega],B305)</f>
        <v>1</v>
      </c>
      <c r="E305" s="17">
        <f>+(Bodegas[[#This Row],[Cantidad de vinos]]/Bodegas[[#Totals],[Cantidad de vinos]])*100</f>
        <v>5.0428643469490678E-2</v>
      </c>
      <c r="F305" s="25">
        <f>+SUMIF(vinos[Bodega],B305,vinos[Numero de reseñas])</f>
        <v>51</v>
      </c>
      <c r="G305" s="17">
        <f>+(Bodegas[[#This Row],[Cantidad de reseñas]]/Bodegas[[#Totals],[Cantidad de reseñas]])*100</f>
        <v>4.4792793805595761E-3</v>
      </c>
      <c r="H305">
        <f>+_xlfn.MAXIFS(vinos[Acidez],vinos[Bodega],Bodegas[[#This Row],[Bodegas]])</f>
        <v>3</v>
      </c>
      <c r="I305" s="30">
        <f>+_xlfn.MAXIFS(vinos[Precio],vinos[Bodega],Bodegas[[#This Row],[Bodegas]])</f>
        <v>280</v>
      </c>
      <c r="J305" s="32">
        <f>+_xlfn.MINIFS(vinos[Precio],vinos[Bodega],Bodegas[[#This Row],[Bodegas]])</f>
        <v>280</v>
      </c>
    </row>
    <row r="306" spans="2:10" x14ac:dyDescent="0.35">
      <c r="B306" t="s">
        <v>1202</v>
      </c>
      <c r="C306" s="17">
        <f>+AVERAGEIF(vinos[Bodega],B306,vinos[Clasificación])</f>
        <v>4.3</v>
      </c>
      <c r="D306">
        <f>+COUNTIF(vinos[Bodega],B306)</f>
        <v>1</v>
      </c>
      <c r="E306" s="17">
        <f>+(Bodegas[[#This Row],[Cantidad de vinos]]/Bodegas[[#Totals],[Cantidad de vinos]])*100</f>
        <v>5.0428643469490678E-2</v>
      </c>
      <c r="F306" s="25">
        <f>+SUMIF(vinos[Bodega],B306,vinos[Numero de reseñas])</f>
        <v>34</v>
      </c>
      <c r="G306" s="17">
        <f>+(Bodegas[[#This Row],[Cantidad de reseñas]]/Bodegas[[#Totals],[Cantidad de reseñas]])*100</f>
        <v>2.9861862537063841E-3</v>
      </c>
      <c r="H306">
        <f>+_xlfn.MAXIFS(vinos[Acidez],vinos[Bodega],Bodegas[[#This Row],[Bodegas]])</f>
        <v>3</v>
      </c>
      <c r="I306" s="30">
        <f>+_xlfn.MAXIFS(vinos[Precio],vinos[Bodega],Bodegas[[#This Row],[Bodegas]])</f>
        <v>21.6</v>
      </c>
      <c r="J306" s="32">
        <f>+_xlfn.MINIFS(vinos[Precio],vinos[Bodega],Bodegas[[#This Row],[Bodegas]])</f>
        <v>21.6</v>
      </c>
    </row>
    <row r="307" spans="2:10" x14ac:dyDescent="0.35">
      <c r="B307" t="s">
        <v>805</v>
      </c>
      <c r="C307" s="17">
        <f>+AVERAGEIF(vinos[Bodega],B307,vinos[Clasificación])</f>
        <v>4.4000000000000004</v>
      </c>
      <c r="D307">
        <f>+COUNTIF(vinos[Bodega],B307)</f>
        <v>1</v>
      </c>
      <c r="E307" s="17">
        <f>+(Bodegas[[#This Row],[Cantidad de vinos]]/Bodegas[[#Totals],[Cantidad de vinos]])*100</f>
        <v>5.0428643469490678E-2</v>
      </c>
      <c r="F307" s="25">
        <f>+SUMIF(vinos[Bodega],B307,vinos[Numero de reseñas])</f>
        <v>28</v>
      </c>
      <c r="G307" s="17">
        <f>+(Bodegas[[#This Row],[Cantidad de reseñas]]/Bodegas[[#Totals],[Cantidad de reseñas]])*100</f>
        <v>2.4592122089346692E-3</v>
      </c>
      <c r="H307">
        <f>+_xlfn.MAXIFS(vinos[Acidez],vinos[Bodega],Bodegas[[#This Row],[Bodegas]])</f>
        <v>3</v>
      </c>
      <c r="I307" s="30">
        <f>+_xlfn.MAXIFS(vinos[Precio],vinos[Bodega],Bodegas[[#This Row],[Bodegas]])</f>
        <v>34.5</v>
      </c>
      <c r="J307" s="32">
        <f>+_xlfn.MINIFS(vinos[Precio],vinos[Bodega],Bodegas[[#This Row],[Bodegas]])</f>
        <v>34.5</v>
      </c>
    </row>
    <row r="308" spans="2:10" x14ac:dyDescent="0.35">
      <c r="B308" t="s">
        <v>1056</v>
      </c>
      <c r="C308" s="17">
        <f>+AVERAGEIF(vinos[Bodega],B308,vinos[Clasificación])</f>
        <v>4.3</v>
      </c>
      <c r="D308">
        <f>+COUNTIF(vinos[Bodega],B308)</f>
        <v>1</v>
      </c>
      <c r="E308" s="17">
        <f>+(Bodegas[[#This Row],[Cantidad de vinos]]/Bodegas[[#Totals],[Cantidad de vinos]])*100</f>
        <v>5.0428643469490678E-2</v>
      </c>
      <c r="F308" s="25">
        <f>+SUMIF(vinos[Bodega],B308,vinos[Numero de reseñas])</f>
        <v>79</v>
      </c>
      <c r="G308" s="17">
        <f>+(Bodegas[[#This Row],[Cantidad de reseñas]]/Bodegas[[#Totals],[Cantidad de reseñas]])*100</f>
        <v>6.9384915894942457E-3</v>
      </c>
      <c r="H308">
        <f>+_xlfn.MAXIFS(vinos[Acidez],vinos[Bodega],Bodegas[[#This Row],[Bodegas]])</f>
        <v>3</v>
      </c>
      <c r="I308" s="30">
        <f>+_xlfn.MAXIFS(vinos[Precio],vinos[Bodega],Bodegas[[#This Row],[Bodegas]])</f>
        <v>21.4</v>
      </c>
      <c r="J308" s="32">
        <f>+_xlfn.MINIFS(vinos[Precio],vinos[Bodega],Bodegas[[#This Row],[Bodegas]])</f>
        <v>21.4</v>
      </c>
    </row>
    <row r="309" spans="2:10" x14ac:dyDescent="0.35">
      <c r="B309" t="s">
        <v>368</v>
      </c>
      <c r="C309" s="17">
        <f>+AVERAGEIF(vinos[Bodega],B309,vinos[Clasificación])</f>
        <v>4.5</v>
      </c>
      <c r="D309">
        <f>+COUNTIF(vinos[Bodega],B309)</f>
        <v>1</v>
      </c>
      <c r="E309" s="17">
        <f>+(Bodegas[[#This Row],[Cantidad de vinos]]/Bodegas[[#Totals],[Cantidad de vinos]])*100</f>
        <v>5.0428643469490678E-2</v>
      </c>
      <c r="F309" s="25">
        <f>+SUMIF(vinos[Bodega],B309,vinos[Numero de reseñas])</f>
        <v>82</v>
      </c>
      <c r="G309" s="17">
        <f>+(Bodegas[[#This Row],[Cantidad de reseñas]]/Bodegas[[#Totals],[Cantidad de reseñas]])*100</f>
        <v>7.2019786118801025E-3</v>
      </c>
      <c r="H309">
        <f>+_xlfn.MAXIFS(vinos[Acidez],vinos[Bodega],Bodegas[[#This Row],[Bodegas]])</f>
        <v>3</v>
      </c>
      <c r="I309" s="30">
        <f>+_xlfn.MAXIFS(vinos[Precio],vinos[Bodega],Bodegas[[#This Row],[Bodegas]])</f>
        <v>192.16</v>
      </c>
      <c r="J309" s="32">
        <f>+_xlfn.MINIFS(vinos[Precio],vinos[Bodega],Bodegas[[#This Row],[Bodegas]])</f>
        <v>192.16</v>
      </c>
    </row>
    <row r="310" spans="2:10" x14ac:dyDescent="0.35">
      <c r="B310" t="s">
        <v>140</v>
      </c>
      <c r="C310" s="17">
        <f>+AVERAGEIF(vinos[Bodega],B310,vinos[Clasificación])</f>
        <v>4.3714285714285719</v>
      </c>
      <c r="D310">
        <f>+COUNTIF(vinos[Bodega],B310)</f>
        <v>7</v>
      </c>
      <c r="E310" s="17">
        <f>+(Bodegas[[#This Row],[Cantidad de vinos]]/Bodegas[[#Totals],[Cantidad de vinos]])*100</f>
        <v>0.3530005042864347</v>
      </c>
      <c r="F310" s="25">
        <f>+SUMIF(vinos[Bodega],B310,vinos[Numero de reseñas])</f>
        <v>1470</v>
      </c>
      <c r="G310" s="17">
        <f>+(Bodegas[[#This Row],[Cantidad de reseñas]]/Bodegas[[#Totals],[Cantidad de reseñas]])*100</f>
        <v>0.12910864096907013</v>
      </c>
      <c r="H310">
        <f>+_xlfn.MAXIFS(vinos[Acidez],vinos[Bodega],Bodegas[[#This Row],[Bodegas]])</f>
        <v>3</v>
      </c>
      <c r="I310" s="30">
        <f>+_xlfn.MAXIFS(vinos[Precio],vinos[Bodega],Bodegas[[#This Row],[Bodegas]])</f>
        <v>272</v>
      </c>
      <c r="J310" s="32">
        <f>+_xlfn.MINIFS(vinos[Precio],vinos[Bodega],Bodegas[[#This Row],[Bodegas]])</f>
        <v>24.8</v>
      </c>
    </row>
    <row r="311" spans="2:10" x14ac:dyDescent="0.35">
      <c r="B311" t="s">
        <v>80</v>
      </c>
      <c r="C311" s="17">
        <f>+AVERAGEIF(vinos[Bodega],B311,vinos[Clasificación])</f>
        <v>4.476923076923077</v>
      </c>
      <c r="D311">
        <f>+COUNTIF(vinos[Bodega],B311)</f>
        <v>13</v>
      </c>
      <c r="E311" s="17">
        <f>+(Bodegas[[#This Row],[Cantidad de vinos]]/Bodegas[[#Totals],[Cantidad de vinos]])*100</f>
        <v>0.65557236510337868</v>
      </c>
      <c r="F311" s="25">
        <f>+SUMIF(vinos[Bodega],B311,vinos[Numero de reseñas])</f>
        <v>1249</v>
      </c>
      <c r="G311" s="17">
        <f>+(Bodegas[[#This Row],[Cantidad de reseñas]]/Bodegas[[#Totals],[Cantidad de reseñas]])*100</f>
        <v>0.10969843031997863</v>
      </c>
      <c r="H311">
        <f>+_xlfn.MAXIFS(vinos[Acidez],vinos[Bodega],Bodegas[[#This Row],[Bodegas]])</f>
        <v>3</v>
      </c>
      <c r="I311" s="30">
        <f>+_xlfn.MAXIFS(vinos[Precio],vinos[Bodega],Bodegas[[#This Row],[Bodegas]])</f>
        <v>447.95</v>
      </c>
      <c r="J311" s="32">
        <f>+_xlfn.MINIFS(vinos[Precio],vinos[Bodega],Bodegas[[#This Row],[Bodegas]])</f>
        <v>78.38</v>
      </c>
    </row>
    <row r="312" spans="2:10" x14ac:dyDescent="0.35">
      <c r="B312" t="s">
        <v>668</v>
      </c>
      <c r="C312" s="17">
        <f>+AVERAGEIF(vinos[Bodega],B312,vinos[Clasificación])</f>
        <v>4.4000000000000004</v>
      </c>
      <c r="D312">
        <f>+COUNTIF(vinos[Bodega],B312)</f>
        <v>1</v>
      </c>
      <c r="E312" s="17">
        <f>+(Bodegas[[#This Row],[Cantidad de vinos]]/Bodegas[[#Totals],[Cantidad de vinos]])*100</f>
        <v>5.0428643469490678E-2</v>
      </c>
      <c r="F312" s="25">
        <f>+SUMIF(vinos[Bodega],B312,vinos[Numero de reseñas])</f>
        <v>67</v>
      </c>
      <c r="G312" s="17">
        <f>+(Bodegas[[#This Row],[Cantidad de reseñas]]/Bodegas[[#Totals],[Cantidad de reseñas]])*100</f>
        <v>5.8845434999508159E-3</v>
      </c>
      <c r="H312">
        <f>+_xlfn.MAXIFS(vinos[Acidez],vinos[Bodega],Bodegas[[#This Row],[Bodegas]])</f>
        <v>3</v>
      </c>
      <c r="I312" s="30">
        <f>+_xlfn.MAXIFS(vinos[Precio],vinos[Bodega],Bodegas[[#This Row],[Bodegas]])</f>
        <v>32.229999999999997</v>
      </c>
      <c r="J312" s="32">
        <f>+_xlfn.MINIFS(vinos[Precio],vinos[Bodega],Bodegas[[#This Row],[Bodegas]])</f>
        <v>32.229999999999997</v>
      </c>
    </row>
    <row r="313" spans="2:10" x14ac:dyDescent="0.35">
      <c r="B313" t="s">
        <v>633</v>
      </c>
      <c r="C313" s="17">
        <f>+AVERAGEIF(vinos[Bodega],B313,vinos[Clasificación])</f>
        <v>4.4000000000000004</v>
      </c>
      <c r="D313">
        <f>+COUNTIF(vinos[Bodega],B313)</f>
        <v>1</v>
      </c>
      <c r="E313" s="17">
        <f>+(Bodegas[[#This Row],[Cantidad de vinos]]/Bodegas[[#Totals],[Cantidad de vinos]])*100</f>
        <v>5.0428643469490678E-2</v>
      </c>
      <c r="F313" s="25">
        <f>+SUMIF(vinos[Bodega],B313,vinos[Numero de reseñas])</f>
        <v>85</v>
      </c>
      <c r="G313" s="17">
        <f>+(Bodegas[[#This Row],[Cantidad de reseñas]]/Bodegas[[#Totals],[Cantidad de reseñas]])*100</f>
        <v>7.4654656342659602E-3</v>
      </c>
      <c r="H313">
        <f>+_xlfn.MAXIFS(vinos[Acidez],vinos[Bodega],Bodegas[[#This Row],[Bodegas]])</f>
        <v>3</v>
      </c>
      <c r="I313" s="30">
        <f>+_xlfn.MAXIFS(vinos[Precio],vinos[Bodega],Bodegas[[#This Row],[Bodegas]])</f>
        <v>54.05</v>
      </c>
      <c r="J313" s="32">
        <f>+_xlfn.MINIFS(vinos[Precio],vinos[Bodega],Bodegas[[#This Row],[Bodegas]])</f>
        <v>54.05</v>
      </c>
    </row>
    <row r="314" spans="2:10" x14ac:dyDescent="0.35">
      <c r="B314" t="s">
        <v>966</v>
      </c>
      <c r="C314" s="17">
        <f>+AVERAGEIF(vinos[Bodega],B314,vinos[Clasificación])</f>
        <v>4.3</v>
      </c>
      <c r="D314">
        <f>+COUNTIF(vinos[Bodega],B314)</f>
        <v>1</v>
      </c>
      <c r="E314" s="17">
        <f>+(Bodegas[[#This Row],[Cantidad de vinos]]/Bodegas[[#Totals],[Cantidad de vinos]])*100</f>
        <v>5.0428643469490678E-2</v>
      </c>
      <c r="F314" s="25">
        <f>+SUMIF(vinos[Bodega],B314,vinos[Numero de reseñas])</f>
        <v>141</v>
      </c>
      <c r="G314" s="17">
        <f>+(Bodegas[[#This Row],[Cantidad de reseñas]]/Bodegas[[#Totals],[Cantidad de reseñas]])*100</f>
        <v>1.2383890052135299E-2</v>
      </c>
      <c r="H314">
        <f>+_xlfn.MAXIFS(vinos[Acidez],vinos[Bodega],Bodegas[[#This Row],[Bodegas]])</f>
        <v>3</v>
      </c>
      <c r="I314" s="30">
        <f>+_xlfn.MAXIFS(vinos[Precio],vinos[Bodega],Bodegas[[#This Row],[Bodegas]])</f>
        <v>44.05</v>
      </c>
      <c r="J314" s="32">
        <f>+_xlfn.MINIFS(vinos[Precio],vinos[Bodega],Bodegas[[#This Row],[Bodegas]])</f>
        <v>44.05</v>
      </c>
    </row>
    <row r="315" spans="2:10" x14ac:dyDescent="0.35">
      <c r="B315" t="s">
        <v>144</v>
      </c>
      <c r="C315" s="17">
        <f>+AVERAGEIF(vinos[Bodega],B315,vinos[Clasificación])</f>
        <v>4.3714285714285719</v>
      </c>
      <c r="D315">
        <f>+COUNTIF(vinos[Bodega],B315)</f>
        <v>14</v>
      </c>
      <c r="E315" s="17">
        <f>+(Bodegas[[#This Row],[Cantidad de vinos]]/Bodegas[[#Totals],[Cantidad de vinos]])*100</f>
        <v>0.7060010085728694</v>
      </c>
      <c r="F315" s="25">
        <f>+SUMIF(vinos[Bodega],B315,vinos[Numero de reseñas])</f>
        <v>22598</v>
      </c>
      <c r="G315" s="17">
        <f>+(Bodegas[[#This Row],[Cantidad de reseñas]]/Bodegas[[#Totals],[Cantidad de reseñas]])*100</f>
        <v>1.9847599106252021</v>
      </c>
      <c r="H315">
        <f>+_xlfn.MAXIFS(vinos[Acidez],vinos[Bodega],Bodegas[[#This Row],[Bodegas]])</f>
        <v>3</v>
      </c>
      <c r="I315" s="30">
        <f>+_xlfn.MAXIFS(vinos[Precio],vinos[Bodega],Bodegas[[#This Row],[Bodegas]])</f>
        <v>245.75</v>
      </c>
      <c r="J315" s="32">
        <f>+_xlfn.MINIFS(vinos[Precio],vinos[Bodega],Bodegas[[#This Row],[Bodegas]])</f>
        <v>9.76</v>
      </c>
    </row>
    <row r="316" spans="2:10" x14ac:dyDescent="0.35">
      <c r="B316" t="s">
        <v>487</v>
      </c>
      <c r="C316" s="17">
        <f>+AVERAGEIF(vinos[Bodega],B316,vinos[Clasificación])</f>
        <v>4.2499999999999991</v>
      </c>
      <c r="D316">
        <f>+COUNTIF(vinos[Bodega],B316)</f>
        <v>6</v>
      </c>
      <c r="E316" s="17">
        <f>+(Bodegas[[#This Row],[Cantidad de vinos]]/Bodegas[[#Totals],[Cantidad de vinos]])*100</f>
        <v>0.30257186081694404</v>
      </c>
      <c r="F316" s="25">
        <f>+SUMIF(vinos[Bodega],B316,vinos[Numero de reseñas])</f>
        <v>5437</v>
      </c>
      <c r="G316" s="17">
        <f>+(Bodegas[[#This Row],[Cantidad de reseñas]]/Bodegas[[#Totals],[Cantidad de reseñas]])*100</f>
        <v>0.47752631357063557</v>
      </c>
      <c r="H316">
        <f>+_xlfn.MAXIFS(vinos[Acidez],vinos[Bodega],Bodegas[[#This Row],[Bodegas]])</f>
        <v>3</v>
      </c>
      <c r="I316" s="30">
        <f>+_xlfn.MAXIFS(vinos[Precio],vinos[Bodega],Bodegas[[#This Row],[Bodegas]])</f>
        <v>33.950000000000003</v>
      </c>
      <c r="J316" s="32">
        <f>+_xlfn.MINIFS(vinos[Precio],vinos[Bodega],Bodegas[[#This Row],[Bodegas]])</f>
        <v>26.95</v>
      </c>
    </row>
    <row r="317" spans="2:10" x14ac:dyDescent="0.35">
      <c r="B317" t="s">
        <v>1200</v>
      </c>
      <c r="C317" s="17">
        <f>+AVERAGEIF(vinos[Bodega],B317,vinos[Clasificación])</f>
        <v>4.3</v>
      </c>
      <c r="D317">
        <f>+COUNTIF(vinos[Bodega],B317)</f>
        <v>1</v>
      </c>
      <c r="E317" s="17">
        <f>+(Bodegas[[#This Row],[Cantidad de vinos]]/Bodegas[[#Totals],[Cantidad de vinos]])*100</f>
        <v>5.0428643469490678E-2</v>
      </c>
      <c r="F317" s="25">
        <f>+SUMIF(vinos[Bodega],B317,vinos[Numero de reseñas])</f>
        <v>34</v>
      </c>
      <c r="G317" s="17">
        <f>+(Bodegas[[#This Row],[Cantidad de reseñas]]/Bodegas[[#Totals],[Cantidad de reseñas]])*100</f>
        <v>2.9861862537063841E-3</v>
      </c>
      <c r="H317">
        <f>+_xlfn.MAXIFS(vinos[Acidez],vinos[Bodega],Bodegas[[#This Row],[Bodegas]])</f>
        <v>0</v>
      </c>
      <c r="I317" s="30">
        <f>+_xlfn.MAXIFS(vinos[Precio],vinos[Bodega],Bodegas[[#This Row],[Bodegas]])</f>
        <v>15.9</v>
      </c>
      <c r="J317" s="32">
        <f>+_xlfn.MINIFS(vinos[Precio],vinos[Bodega],Bodegas[[#This Row],[Bodegas]])</f>
        <v>15.9</v>
      </c>
    </row>
    <row r="318" spans="2:10" x14ac:dyDescent="0.35">
      <c r="B318" t="s">
        <v>582</v>
      </c>
      <c r="C318" s="17">
        <f>+AVERAGEIF(vinos[Bodega],B318,vinos[Clasificación])</f>
        <v>4.3500000000000005</v>
      </c>
      <c r="D318">
        <f>+COUNTIF(vinos[Bodega],B318)</f>
        <v>4</v>
      </c>
      <c r="E318" s="17">
        <f>+(Bodegas[[#This Row],[Cantidad de vinos]]/Bodegas[[#Totals],[Cantidad de vinos]])*100</f>
        <v>0.20171457387796271</v>
      </c>
      <c r="F318" s="25">
        <f>+SUMIF(vinos[Bodega],B318,vinos[Numero de reseñas])</f>
        <v>1316</v>
      </c>
      <c r="G318" s="17">
        <f>+(Bodegas[[#This Row],[Cantidad de reseñas]]/Bodegas[[#Totals],[Cantidad de reseñas]])*100</f>
        <v>0.11558297381992946</v>
      </c>
      <c r="H318">
        <f>+_xlfn.MAXIFS(vinos[Acidez],vinos[Bodega],Bodegas[[#This Row],[Bodegas]])</f>
        <v>3</v>
      </c>
      <c r="I318" s="30">
        <f>+_xlfn.MAXIFS(vinos[Precio],vinos[Bodega],Bodegas[[#This Row],[Bodegas]])</f>
        <v>64</v>
      </c>
      <c r="J318" s="32">
        <f>+_xlfn.MINIFS(vinos[Precio],vinos[Bodega],Bodegas[[#This Row],[Bodegas]])</f>
        <v>29.95</v>
      </c>
    </row>
    <row r="319" spans="2:10" x14ac:dyDescent="0.35">
      <c r="B319" t="s">
        <v>357</v>
      </c>
      <c r="C319" s="17">
        <f>+AVERAGEIF(vinos[Bodega],B319,vinos[Clasificación])</f>
        <v>4.4000000000000004</v>
      </c>
      <c r="D319">
        <f>+COUNTIF(vinos[Bodega],B319)</f>
        <v>2</v>
      </c>
      <c r="E319" s="17">
        <f>+(Bodegas[[#This Row],[Cantidad de vinos]]/Bodegas[[#Totals],[Cantidad de vinos]])*100</f>
        <v>0.10085728693898136</v>
      </c>
      <c r="F319" s="25">
        <f>+SUMIF(vinos[Bodega],B319,vinos[Numero de reseñas])</f>
        <v>131</v>
      </c>
      <c r="G319" s="17">
        <f>+(Bodegas[[#This Row],[Cantidad de reseñas]]/Bodegas[[#Totals],[Cantidad de reseñas]])*100</f>
        <v>1.1505599977515773E-2</v>
      </c>
      <c r="H319">
        <f>+_xlfn.MAXIFS(vinos[Acidez],vinos[Bodega],Bodegas[[#This Row],[Bodegas]])</f>
        <v>3</v>
      </c>
      <c r="I319" s="30">
        <f>+_xlfn.MAXIFS(vinos[Precio],vinos[Bodega],Bodegas[[#This Row],[Bodegas]])</f>
        <v>76.17</v>
      </c>
      <c r="J319" s="32">
        <f>+_xlfn.MINIFS(vinos[Precio],vinos[Bodega],Bodegas[[#This Row],[Bodegas]])</f>
        <v>40.33</v>
      </c>
    </row>
    <row r="320" spans="2:10" x14ac:dyDescent="0.35">
      <c r="B320" t="s">
        <v>241</v>
      </c>
      <c r="C320" s="17">
        <f>+AVERAGEIF(vinos[Bodega],B320,vinos[Clasificación])</f>
        <v>4.5999999999999996</v>
      </c>
      <c r="D320">
        <f>+COUNTIF(vinos[Bodega],B320)</f>
        <v>1</v>
      </c>
      <c r="E320" s="17">
        <f>+(Bodegas[[#This Row],[Cantidad de vinos]]/Bodegas[[#Totals],[Cantidad de vinos]])*100</f>
        <v>5.0428643469490678E-2</v>
      </c>
      <c r="F320" s="25">
        <f>+SUMIF(vinos[Bodega],B320,vinos[Numero de reseñas])</f>
        <v>33</v>
      </c>
      <c r="G320" s="17">
        <f>+(Bodegas[[#This Row],[Cantidad de reseñas]]/Bodegas[[#Totals],[Cantidad de reseñas]])*100</f>
        <v>2.8983572462444318E-3</v>
      </c>
      <c r="H320">
        <f>+_xlfn.MAXIFS(vinos[Acidez],vinos[Bodega],Bodegas[[#This Row],[Bodegas]])</f>
        <v>3</v>
      </c>
      <c r="I320" s="30">
        <f>+_xlfn.MAXIFS(vinos[Precio],vinos[Bodega],Bodegas[[#This Row],[Bodegas]])</f>
        <v>75.95</v>
      </c>
      <c r="J320" s="32">
        <f>+_xlfn.MINIFS(vinos[Precio],vinos[Bodega],Bodegas[[#This Row],[Bodegas]])</f>
        <v>75.95</v>
      </c>
    </row>
    <row r="321" spans="2:10" x14ac:dyDescent="0.35">
      <c r="B321" t="s">
        <v>122</v>
      </c>
      <c r="C321" s="17">
        <f>+AVERAGEIF(vinos[Bodega],B321,vinos[Clasificación])</f>
        <v>4.45</v>
      </c>
      <c r="D321">
        <f>+COUNTIF(vinos[Bodega],B321)</f>
        <v>4</v>
      </c>
      <c r="E321" s="17">
        <f>+(Bodegas[[#This Row],[Cantidad de vinos]]/Bodegas[[#Totals],[Cantidad de vinos]])*100</f>
        <v>0.20171457387796271</v>
      </c>
      <c r="F321" s="25">
        <f>+SUMIF(vinos[Bodega],B321,vinos[Numero de reseñas])</f>
        <v>165</v>
      </c>
      <c r="G321" s="17">
        <f>+(Bodegas[[#This Row],[Cantidad de reseñas]]/Bodegas[[#Totals],[Cantidad de reseñas]])*100</f>
        <v>1.4491786231222157E-2</v>
      </c>
      <c r="H321">
        <f>+_xlfn.MAXIFS(vinos[Acidez],vinos[Bodega],Bodegas[[#This Row],[Bodegas]])</f>
        <v>3</v>
      </c>
      <c r="I321" s="30">
        <f>+_xlfn.MAXIFS(vinos[Precio],vinos[Bodega],Bodegas[[#This Row],[Bodegas]])</f>
        <v>48.81</v>
      </c>
      <c r="J321" s="32">
        <f>+_xlfn.MINIFS(vinos[Precio],vinos[Bodega],Bodegas[[#This Row],[Bodegas]])</f>
        <v>21.9</v>
      </c>
    </row>
    <row r="322" spans="2:10" x14ac:dyDescent="0.35">
      <c r="B322" t="s">
        <v>309</v>
      </c>
      <c r="C322" s="17">
        <f>+AVERAGEIF(vinos[Bodega],B322,vinos[Clasificación])</f>
        <v>4.5</v>
      </c>
      <c r="D322">
        <f>+COUNTIF(vinos[Bodega],B322)</f>
        <v>1</v>
      </c>
      <c r="E322" s="17">
        <f>+(Bodegas[[#This Row],[Cantidad de vinos]]/Bodegas[[#Totals],[Cantidad de vinos]])*100</f>
        <v>5.0428643469490678E-2</v>
      </c>
      <c r="F322" s="25">
        <f>+SUMIF(vinos[Bodega],B322,vinos[Numero de reseñas])</f>
        <v>218</v>
      </c>
      <c r="G322" s="17">
        <f>+(Bodegas[[#This Row],[Cantidad de reseñas]]/Bodegas[[#Totals],[Cantidad de reseñas]])*100</f>
        <v>1.914672362670564E-2</v>
      </c>
      <c r="H322">
        <f>+_xlfn.MAXIFS(vinos[Acidez],vinos[Bodega],Bodegas[[#This Row],[Bodegas]])</f>
        <v>3</v>
      </c>
      <c r="I322" s="30">
        <f>+_xlfn.MAXIFS(vinos[Precio],vinos[Bodega],Bodegas[[#This Row],[Bodegas]])</f>
        <v>52.9</v>
      </c>
      <c r="J322" s="32">
        <f>+_xlfn.MINIFS(vinos[Precio],vinos[Bodega],Bodegas[[#This Row],[Bodegas]])</f>
        <v>52.9</v>
      </c>
    </row>
    <row r="323" spans="2:10" x14ac:dyDescent="0.35">
      <c r="B323" t="s">
        <v>1233</v>
      </c>
      <c r="C323" s="17">
        <f>+AVERAGEIF(vinos[Bodega],B323,vinos[Clasificación])</f>
        <v>4.3</v>
      </c>
      <c r="D323">
        <f>+COUNTIF(vinos[Bodega],B323)</f>
        <v>1</v>
      </c>
      <c r="E323" s="17">
        <f>+(Bodegas[[#This Row],[Cantidad de vinos]]/Bodegas[[#Totals],[Cantidad de vinos]])*100</f>
        <v>5.0428643469490678E-2</v>
      </c>
      <c r="F323" s="25">
        <f>+SUMIF(vinos[Bodega],B323,vinos[Numero de reseñas])</f>
        <v>32</v>
      </c>
      <c r="G323" s="17">
        <f>+(Bodegas[[#This Row],[Cantidad de reseñas]]/Bodegas[[#Totals],[Cantidad de reseñas]])*100</f>
        <v>2.8105282387824791E-3</v>
      </c>
      <c r="H323">
        <f>+_xlfn.MAXIFS(vinos[Acidez],vinos[Bodega],Bodegas[[#This Row],[Bodegas]])</f>
        <v>3</v>
      </c>
      <c r="I323" s="30">
        <f>+_xlfn.MAXIFS(vinos[Precio],vinos[Bodega],Bodegas[[#This Row],[Bodegas]])</f>
        <v>6.26</v>
      </c>
      <c r="J323" s="32">
        <f>+_xlfn.MINIFS(vinos[Precio],vinos[Bodega],Bodegas[[#This Row],[Bodegas]])</f>
        <v>6.26</v>
      </c>
    </row>
    <row r="324" spans="2:10" x14ac:dyDescent="0.35">
      <c r="B324" t="s">
        <v>538</v>
      </c>
      <c r="C324" s="17">
        <f>+AVERAGEIF(vinos[Bodega],B324,vinos[Clasificación])</f>
        <v>4.4000000000000004</v>
      </c>
      <c r="D324">
        <f>+COUNTIF(vinos[Bodega],B324)</f>
        <v>1</v>
      </c>
      <c r="E324" s="17">
        <f>+(Bodegas[[#This Row],[Cantidad de vinos]]/Bodegas[[#Totals],[Cantidad de vinos]])*100</f>
        <v>5.0428643469490678E-2</v>
      </c>
      <c r="F324" s="25">
        <f>+SUMIF(vinos[Bodega],B324,vinos[Numero de reseñas])</f>
        <v>236</v>
      </c>
      <c r="G324" s="17">
        <f>+(Bodegas[[#This Row],[Cantidad de reseñas]]/Bodegas[[#Totals],[Cantidad de reseñas]])*100</f>
        <v>2.0727645761020784E-2</v>
      </c>
      <c r="H324">
        <f>+_xlfn.MAXIFS(vinos[Acidez],vinos[Bodega],Bodegas[[#This Row],[Bodegas]])</f>
        <v>3</v>
      </c>
      <c r="I324" s="30">
        <f>+_xlfn.MAXIFS(vinos[Precio],vinos[Bodega],Bodegas[[#This Row],[Bodegas]])</f>
        <v>73.900000000000006</v>
      </c>
      <c r="J324" s="32">
        <f>+_xlfn.MINIFS(vinos[Precio],vinos[Bodega],Bodegas[[#This Row],[Bodegas]])</f>
        <v>73.900000000000006</v>
      </c>
    </row>
    <row r="325" spans="2:10" x14ac:dyDescent="0.35">
      <c r="B325" t="s">
        <v>402</v>
      </c>
      <c r="C325" s="17">
        <f>+AVERAGEIF(vinos[Bodega],B325,vinos[Clasificación])</f>
        <v>4.3999999999999995</v>
      </c>
      <c r="D325">
        <f>+COUNTIF(vinos[Bodega],B325)</f>
        <v>3</v>
      </c>
      <c r="E325" s="17">
        <f>+(Bodegas[[#This Row],[Cantidad de vinos]]/Bodegas[[#Totals],[Cantidad de vinos]])*100</f>
        <v>0.15128593040847202</v>
      </c>
      <c r="F325" s="25">
        <f>+SUMIF(vinos[Bodega],B325,vinos[Numero de reseñas])</f>
        <v>544</v>
      </c>
      <c r="G325" s="17">
        <f>+(Bodegas[[#This Row],[Cantidad de reseñas]]/Bodegas[[#Totals],[Cantidad de reseñas]])*100</f>
        <v>4.7778980059302145E-2</v>
      </c>
      <c r="H325">
        <f>+_xlfn.MAXIFS(vinos[Acidez],vinos[Bodega],Bodegas[[#This Row],[Bodegas]])</f>
        <v>3</v>
      </c>
      <c r="I325" s="30">
        <f>+_xlfn.MAXIFS(vinos[Precio],vinos[Bodega],Bodegas[[#This Row],[Bodegas]])</f>
        <v>140</v>
      </c>
      <c r="J325" s="32">
        <f>+_xlfn.MINIFS(vinos[Precio],vinos[Bodega],Bodegas[[#This Row],[Bodegas]])</f>
        <v>34.9</v>
      </c>
    </row>
    <row r="326" spans="2:10" x14ac:dyDescent="0.35">
      <c r="B326" t="s">
        <v>946</v>
      </c>
      <c r="C326" s="17">
        <f>+AVERAGEIF(vinos[Bodega],B326,vinos[Clasificación])</f>
        <v>4.3</v>
      </c>
      <c r="D326">
        <f>+COUNTIF(vinos[Bodega],B326)</f>
        <v>1</v>
      </c>
      <c r="E326" s="17">
        <f>+(Bodegas[[#This Row],[Cantidad de vinos]]/Bodegas[[#Totals],[Cantidad de vinos]])*100</f>
        <v>5.0428643469490678E-2</v>
      </c>
      <c r="F326" s="25">
        <f>+SUMIF(vinos[Bodega],B326,vinos[Numero de reseñas])</f>
        <v>170</v>
      </c>
      <c r="G326" s="17">
        <f>+(Bodegas[[#This Row],[Cantidad de reseñas]]/Bodegas[[#Totals],[Cantidad de reseñas]])*100</f>
        <v>1.493093126853192E-2</v>
      </c>
      <c r="H326">
        <f>+_xlfn.MAXIFS(vinos[Acidez],vinos[Bodega],Bodegas[[#This Row],[Bodegas]])</f>
        <v>0</v>
      </c>
      <c r="I326" s="30">
        <f>+_xlfn.MAXIFS(vinos[Precio],vinos[Bodega],Bodegas[[#This Row],[Bodegas]])</f>
        <v>28.3</v>
      </c>
      <c r="J326" s="32">
        <f>+_xlfn.MINIFS(vinos[Precio],vinos[Bodega],Bodegas[[#This Row],[Bodegas]])</f>
        <v>28.3</v>
      </c>
    </row>
    <row r="327" spans="2:10" x14ac:dyDescent="0.35">
      <c r="B327" t="s">
        <v>1306</v>
      </c>
      <c r="C327" s="17">
        <f>+AVERAGEIF(vinos[Bodega],B327,vinos[Clasificación])</f>
        <v>4.2</v>
      </c>
      <c r="D327">
        <f>+COUNTIF(vinos[Bodega],B327)</f>
        <v>3</v>
      </c>
      <c r="E327" s="17">
        <f>+(Bodegas[[#This Row],[Cantidad de vinos]]/Bodegas[[#Totals],[Cantidad de vinos]])*100</f>
        <v>0.15128593040847202</v>
      </c>
      <c r="F327" s="25">
        <f>+SUMIF(vinos[Bodega],B327,vinos[Numero de reseñas])</f>
        <v>2261</v>
      </c>
      <c r="G327" s="17">
        <f>+(Bodegas[[#This Row],[Cantidad de reseñas]]/Bodegas[[#Totals],[Cantidad de reseñas]])*100</f>
        <v>0.19858138587147456</v>
      </c>
      <c r="H327">
        <f>+_xlfn.MAXIFS(vinos[Acidez],vinos[Bodega],Bodegas[[#This Row],[Bodegas]])</f>
        <v>3</v>
      </c>
      <c r="I327" s="30">
        <f>+_xlfn.MAXIFS(vinos[Precio],vinos[Bodega],Bodegas[[#This Row],[Bodegas]])</f>
        <v>18.899999999999999</v>
      </c>
      <c r="J327" s="32">
        <f>+_xlfn.MINIFS(vinos[Precio],vinos[Bodega],Bodegas[[#This Row],[Bodegas]])</f>
        <v>16.899999999999999</v>
      </c>
    </row>
    <row r="328" spans="2:10" x14ac:dyDescent="0.35">
      <c r="B328" t="s">
        <v>108</v>
      </c>
      <c r="C328" s="17">
        <f>+AVERAGEIF(vinos[Bodega],B328,vinos[Clasificación])</f>
        <v>4.5333333333333341</v>
      </c>
      <c r="D328">
        <f>+COUNTIF(vinos[Bodega],B328)</f>
        <v>3</v>
      </c>
      <c r="E328" s="17">
        <f>+(Bodegas[[#This Row],[Cantidad de vinos]]/Bodegas[[#Totals],[Cantidad de vinos]])*100</f>
        <v>0.15128593040847202</v>
      </c>
      <c r="F328" s="25">
        <f>+SUMIF(vinos[Bodega],B328,vinos[Numero de reseñas])</f>
        <v>450</v>
      </c>
      <c r="G328" s="17">
        <f>+(Bodegas[[#This Row],[Cantidad de reseñas]]/Bodegas[[#Totals],[Cantidad de reseñas]])*100</f>
        <v>3.9523053357878611E-2</v>
      </c>
      <c r="H328">
        <f>+_xlfn.MAXIFS(vinos[Acidez],vinos[Bodega],Bodegas[[#This Row],[Bodegas]])</f>
        <v>3</v>
      </c>
      <c r="I328" s="30">
        <f>+_xlfn.MAXIFS(vinos[Precio],vinos[Bodega],Bodegas[[#This Row],[Bodegas]])</f>
        <v>93.95</v>
      </c>
      <c r="J328" s="32">
        <f>+_xlfn.MINIFS(vinos[Precio],vinos[Bodega],Bodegas[[#This Row],[Bodegas]])</f>
        <v>29.95</v>
      </c>
    </row>
    <row r="329" spans="2:10" x14ac:dyDescent="0.35">
      <c r="B329" t="s">
        <v>284</v>
      </c>
      <c r="C329" s="17">
        <f>+AVERAGEIF(vinos[Bodega],B329,vinos[Clasificación])</f>
        <v>4.372727272727273</v>
      </c>
      <c r="D329">
        <f>+COUNTIF(vinos[Bodega],B329)</f>
        <v>22</v>
      </c>
      <c r="E329" s="17">
        <f>+(Bodegas[[#This Row],[Cantidad de vinos]]/Bodegas[[#Totals],[Cantidad de vinos]])*100</f>
        <v>1.1094301563287949</v>
      </c>
      <c r="F329" s="25">
        <f>+SUMIF(vinos[Bodega],B329,vinos[Numero de reseñas])</f>
        <v>28545</v>
      </c>
      <c r="G329" s="17">
        <f>+(Bodegas[[#This Row],[Cantidad de reseñas]]/Bodegas[[#Totals],[Cantidad de reseñas]])*100</f>
        <v>2.5070790180014333</v>
      </c>
      <c r="H329">
        <f>+_xlfn.MAXIFS(vinos[Acidez],vinos[Bodega],Bodegas[[#This Row],[Bodegas]])</f>
        <v>3</v>
      </c>
      <c r="I329" s="30">
        <f>+_xlfn.MAXIFS(vinos[Precio],vinos[Bodega],Bodegas[[#This Row],[Bodegas]])</f>
        <v>198</v>
      </c>
      <c r="J329" s="32">
        <f>+_xlfn.MINIFS(vinos[Precio],vinos[Bodega],Bodegas[[#This Row],[Bodegas]])</f>
        <v>27.9</v>
      </c>
    </row>
    <row r="330" spans="2:10" x14ac:dyDescent="0.35">
      <c r="B330" t="s">
        <v>613</v>
      </c>
      <c r="C330" s="17">
        <f>+AVERAGEIF(vinos[Bodega],B330,vinos[Clasificación])</f>
        <v>4.4000000000000004</v>
      </c>
      <c r="D330">
        <f>+COUNTIF(vinos[Bodega],B330)</f>
        <v>1</v>
      </c>
      <c r="E330" s="17">
        <f>+(Bodegas[[#This Row],[Cantidad de vinos]]/Bodegas[[#Totals],[Cantidad de vinos]])*100</f>
        <v>5.0428643469490678E-2</v>
      </c>
      <c r="F330" s="25">
        <f>+SUMIF(vinos[Bodega],B330,vinos[Numero de reseñas])</f>
        <v>101</v>
      </c>
      <c r="G330" s="17">
        <f>+(Bodegas[[#This Row],[Cantidad de reseñas]]/Bodegas[[#Totals],[Cantidad de reseñas]])*100</f>
        <v>8.8707297536572E-3</v>
      </c>
      <c r="H330">
        <f>+_xlfn.MAXIFS(vinos[Acidez],vinos[Bodega],Bodegas[[#This Row],[Bodegas]])</f>
        <v>3</v>
      </c>
      <c r="I330" s="30">
        <f>+_xlfn.MAXIFS(vinos[Precio],vinos[Bodega],Bodegas[[#This Row],[Bodegas]])</f>
        <v>36</v>
      </c>
      <c r="J330" s="32">
        <f>+_xlfn.MINIFS(vinos[Precio],vinos[Bodega],Bodegas[[#This Row],[Bodegas]])</f>
        <v>36</v>
      </c>
    </row>
    <row r="331" spans="2:10" x14ac:dyDescent="0.35">
      <c r="B331" t="s">
        <v>1325</v>
      </c>
      <c r="C331" s="17">
        <f>+AVERAGEIF(vinos[Bodega],B331,vinos[Clasificación])</f>
        <v>4.2</v>
      </c>
      <c r="D331">
        <f>+COUNTIF(vinos[Bodega],B331)</f>
        <v>1</v>
      </c>
      <c r="E331" s="17">
        <f>+(Bodegas[[#This Row],[Cantidad de vinos]]/Bodegas[[#Totals],[Cantidad de vinos]])*100</f>
        <v>5.0428643469490678E-2</v>
      </c>
      <c r="F331" s="25">
        <f>+SUMIF(vinos[Bodega],B331,vinos[Numero de reseñas])</f>
        <v>745</v>
      </c>
      <c r="G331" s="17">
        <f>+(Bodegas[[#This Row],[Cantidad de reseñas]]/Bodegas[[#Totals],[Cantidad de reseñas]])*100</f>
        <v>6.5432610559154586E-2</v>
      </c>
      <c r="H331">
        <f>+_xlfn.MAXIFS(vinos[Acidez],vinos[Bodega],Bodegas[[#This Row],[Bodegas]])</f>
        <v>3</v>
      </c>
      <c r="I331" s="30">
        <f>+_xlfn.MAXIFS(vinos[Precio],vinos[Bodega],Bodegas[[#This Row],[Bodegas]])</f>
        <v>8.9499999999999993</v>
      </c>
      <c r="J331" s="32">
        <f>+_xlfn.MINIFS(vinos[Precio],vinos[Bodega],Bodegas[[#This Row],[Bodegas]])</f>
        <v>8.9499999999999993</v>
      </c>
    </row>
    <row r="332" spans="2:10" x14ac:dyDescent="0.35">
      <c r="B332" t="s">
        <v>762</v>
      </c>
      <c r="C332" s="17">
        <f>+AVERAGEIF(vinos[Bodega],B332,vinos[Clasificación])</f>
        <v>4.4000000000000004</v>
      </c>
      <c r="D332">
        <f>+COUNTIF(vinos[Bodega],B332)</f>
        <v>1</v>
      </c>
      <c r="E332" s="17">
        <f>+(Bodegas[[#This Row],[Cantidad de vinos]]/Bodegas[[#Totals],[Cantidad de vinos]])*100</f>
        <v>5.0428643469490678E-2</v>
      </c>
      <c r="F332" s="25">
        <f>+SUMIF(vinos[Bodega],B332,vinos[Numero de reseñas])</f>
        <v>37</v>
      </c>
      <c r="G332" s="17">
        <f>+(Bodegas[[#This Row],[Cantidad de reseñas]]/Bodegas[[#Totals],[Cantidad de reseñas]])*100</f>
        <v>3.2496732760922417E-3</v>
      </c>
      <c r="H332">
        <f>+_xlfn.MAXIFS(vinos[Acidez],vinos[Bodega],Bodegas[[#This Row],[Bodegas]])</f>
        <v>2</v>
      </c>
      <c r="I332" s="30">
        <f>+_xlfn.MAXIFS(vinos[Precio],vinos[Bodega],Bodegas[[#This Row],[Bodegas]])</f>
        <v>59.9</v>
      </c>
      <c r="J332" s="32">
        <f>+_xlfn.MINIFS(vinos[Precio],vinos[Bodega],Bodegas[[#This Row],[Bodegas]])</f>
        <v>59.9</v>
      </c>
    </row>
    <row r="333" spans="2:10" x14ac:dyDescent="0.35">
      <c r="B333" t="s">
        <v>574</v>
      </c>
      <c r="C333" s="17">
        <f>+AVERAGEIF(vinos[Bodega],B333,vinos[Clasificación])</f>
        <v>4.3</v>
      </c>
      <c r="D333">
        <f>+COUNTIF(vinos[Bodega],B333)</f>
        <v>3</v>
      </c>
      <c r="E333" s="17">
        <f>+(Bodegas[[#This Row],[Cantidad de vinos]]/Bodegas[[#Totals],[Cantidad de vinos]])*100</f>
        <v>0.15128593040847202</v>
      </c>
      <c r="F333" s="25">
        <f>+SUMIF(vinos[Bodega],B333,vinos[Numero de reseñas])</f>
        <v>932</v>
      </c>
      <c r="G333" s="17">
        <f>+(Bodegas[[#This Row],[Cantidad de reseñas]]/Bodegas[[#Totals],[Cantidad de reseñas]])*100</f>
        <v>8.1856634954539709E-2</v>
      </c>
      <c r="H333">
        <f>+_xlfn.MAXIFS(vinos[Acidez],vinos[Bodega],Bodegas[[#This Row],[Bodegas]])</f>
        <v>3</v>
      </c>
      <c r="I333" s="30">
        <f>+_xlfn.MAXIFS(vinos[Precio],vinos[Bodega],Bodegas[[#This Row],[Bodegas]])</f>
        <v>79.95</v>
      </c>
      <c r="J333" s="32">
        <f>+_xlfn.MINIFS(vinos[Precio],vinos[Bodega],Bodegas[[#This Row],[Bodegas]])</f>
        <v>22.8</v>
      </c>
    </row>
    <row r="334" spans="2:10" x14ac:dyDescent="0.35">
      <c r="B334" t="s">
        <v>1248</v>
      </c>
      <c r="C334" s="17">
        <f>+AVERAGEIF(vinos[Bodega],B334,vinos[Clasificación])</f>
        <v>4.3</v>
      </c>
      <c r="D334">
        <f>+COUNTIF(vinos[Bodega],B334)</f>
        <v>1</v>
      </c>
      <c r="E334" s="17">
        <f>+(Bodegas[[#This Row],[Cantidad de vinos]]/Bodegas[[#Totals],[Cantidad de vinos]])*100</f>
        <v>5.0428643469490678E-2</v>
      </c>
      <c r="F334" s="25">
        <f>+SUMIF(vinos[Bodega],B334,vinos[Numero de reseñas])</f>
        <v>29</v>
      </c>
      <c r="G334" s="17">
        <f>+(Bodegas[[#This Row],[Cantidad de reseñas]]/Bodegas[[#Totals],[Cantidad de reseñas]])*100</f>
        <v>2.5470412163966219E-3</v>
      </c>
      <c r="H334">
        <f>+_xlfn.MAXIFS(vinos[Acidez],vinos[Bodega],Bodegas[[#This Row],[Bodegas]])</f>
        <v>3</v>
      </c>
      <c r="I334" s="30">
        <f>+_xlfn.MAXIFS(vinos[Precio],vinos[Bodega],Bodegas[[#This Row],[Bodegas]])</f>
        <v>19.03</v>
      </c>
      <c r="J334" s="32">
        <f>+_xlfn.MINIFS(vinos[Precio],vinos[Bodega],Bodegas[[#This Row],[Bodegas]])</f>
        <v>19.03</v>
      </c>
    </row>
    <row r="335" spans="2:10" x14ac:dyDescent="0.35">
      <c r="B335" t="s">
        <v>953</v>
      </c>
      <c r="C335" s="17">
        <f>+AVERAGEIF(vinos[Bodega],B335,vinos[Clasificación])</f>
        <v>4.3</v>
      </c>
      <c r="D335">
        <f>+COUNTIF(vinos[Bodega],B335)</f>
        <v>2</v>
      </c>
      <c r="E335" s="17">
        <f>+(Bodegas[[#This Row],[Cantidad de vinos]]/Bodegas[[#Totals],[Cantidad de vinos]])*100</f>
        <v>0.10085728693898136</v>
      </c>
      <c r="F335" s="25">
        <f>+SUMIF(vinos[Bodega],B335,vinos[Numero de reseñas])</f>
        <v>289</v>
      </c>
      <c r="G335" s="17">
        <f>+(Bodegas[[#This Row],[Cantidad de reseñas]]/Bodegas[[#Totals],[Cantidad de reseñas]])*100</f>
        <v>2.5382583156504265E-2</v>
      </c>
      <c r="H335">
        <f>+_xlfn.MAXIFS(vinos[Acidez],vinos[Bodega],Bodegas[[#This Row],[Bodegas]])</f>
        <v>3</v>
      </c>
      <c r="I335" s="30">
        <f>+_xlfn.MAXIFS(vinos[Precio],vinos[Bodega],Bodegas[[#This Row],[Bodegas]])</f>
        <v>35</v>
      </c>
      <c r="J335" s="32">
        <f>+_xlfn.MINIFS(vinos[Precio],vinos[Bodega],Bodegas[[#This Row],[Bodegas]])</f>
        <v>32.450000000000003</v>
      </c>
    </row>
    <row r="336" spans="2:10" x14ac:dyDescent="0.35">
      <c r="B336" t="s">
        <v>146</v>
      </c>
      <c r="C336" s="17">
        <f>+AVERAGEIF(vinos[Bodega],B336,vinos[Clasificación])</f>
        <v>4.4333333333333327</v>
      </c>
      <c r="D336">
        <f>+COUNTIF(vinos[Bodega],B336)</f>
        <v>3</v>
      </c>
      <c r="E336" s="17">
        <f>+(Bodegas[[#This Row],[Cantidad de vinos]]/Bodegas[[#Totals],[Cantidad de vinos]])*100</f>
        <v>0.15128593040847202</v>
      </c>
      <c r="F336" s="25">
        <f>+SUMIF(vinos[Bodega],B336,vinos[Numero de reseñas])</f>
        <v>270</v>
      </c>
      <c r="G336" s="17">
        <f>+(Bodegas[[#This Row],[Cantidad de reseñas]]/Bodegas[[#Totals],[Cantidad de reseñas]])*100</f>
        <v>2.3713832014727168E-2</v>
      </c>
      <c r="H336">
        <f>+_xlfn.MAXIFS(vinos[Acidez],vinos[Bodega],Bodegas[[#This Row],[Bodegas]])</f>
        <v>3</v>
      </c>
      <c r="I336" s="30">
        <f>+_xlfn.MAXIFS(vinos[Precio],vinos[Bodega],Bodegas[[#This Row],[Bodegas]])</f>
        <v>345</v>
      </c>
      <c r="J336" s="32">
        <f>+_xlfn.MINIFS(vinos[Precio],vinos[Bodega],Bodegas[[#This Row],[Bodegas]])</f>
        <v>56.95</v>
      </c>
    </row>
    <row r="337" spans="2:10" x14ac:dyDescent="0.35">
      <c r="B337" t="s">
        <v>960</v>
      </c>
      <c r="C337" s="17">
        <f>+AVERAGEIF(vinos[Bodega],B337,vinos[Clasificación])</f>
        <v>4.3</v>
      </c>
      <c r="D337">
        <f>+COUNTIF(vinos[Bodega],B337)</f>
        <v>1</v>
      </c>
      <c r="E337" s="17">
        <f>+(Bodegas[[#This Row],[Cantidad de vinos]]/Bodegas[[#Totals],[Cantidad de vinos]])*100</f>
        <v>5.0428643469490678E-2</v>
      </c>
      <c r="F337" s="25">
        <f>+SUMIF(vinos[Bodega],B337,vinos[Numero de reseñas])</f>
        <v>150</v>
      </c>
      <c r="G337" s="17">
        <f>+(Bodegas[[#This Row],[Cantidad de reseñas]]/Bodegas[[#Totals],[Cantidad de reseñas]])*100</f>
        <v>1.317435111929287E-2</v>
      </c>
      <c r="H337">
        <f>+_xlfn.MAXIFS(vinos[Acidez],vinos[Bodega],Bodegas[[#This Row],[Bodegas]])</f>
        <v>0</v>
      </c>
      <c r="I337" s="30">
        <f>+_xlfn.MAXIFS(vinos[Precio],vinos[Bodega],Bodegas[[#This Row],[Bodegas]])</f>
        <v>21.5</v>
      </c>
      <c r="J337" s="32">
        <f>+_xlfn.MINIFS(vinos[Precio],vinos[Bodega],Bodegas[[#This Row],[Bodegas]])</f>
        <v>21.5</v>
      </c>
    </row>
    <row r="338" spans="2:10" x14ac:dyDescent="0.35">
      <c r="B338" t="s">
        <v>1129</v>
      </c>
      <c r="C338" s="17">
        <f>+AVERAGEIF(vinos[Bodega],B338,vinos[Clasificación])</f>
        <v>4.3</v>
      </c>
      <c r="D338">
        <f>+COUNTIF(vinos[Bodega],B338)</f>
        <v>1</v>
      </c>
      <c r="E338" s="17">
        <f>+(Bodegas[[#This Row],[Cantidad de vinos]]/Bodegas[[#Totals],[Cantidad de vinos]])*100</f>
        <v>5.0428643469490678E-2</v>
      </c>
      <c r="F338" s="25">
        <f>+SUMIF(vinos[Bodega],B338,vinos[Numero de reseñas])</f>
        <v>46</v>
      </c>
      <c r="G338" s="17">
        <f>+(Bodegas[[#This Row],[Cantidad de reseñas]]/Bodegas[[#Totals],[Cantidad de reseñas]])*100</f>
        <v>4.0401343432498139E-3</v>
      </c>
      <c r="H338">
        <f>+_xlfn.MAXIFS(vinos[Acidez],vinos[Bodega],Bodegas[[#This Row],[Bodegas]])</f>
        <v>3</v>
      </c>
      <c r="I338" s="30">
        <f>+_xlfn.MAXIFS(vinos[Precio],vinos[Bodega],Bodegas[[#This Row],[Bodegas]])</f>
        <v>34.950000000000003</v>
      </c>
      <c r="J338" s="32">
        <f>+_xlfn.MINIFS(vinos[Precio],vinos[Bodega],Bodegas[[#This Row],[Bodegas]])</f>
        <v>34.950000000000003</v>
      </c>
    </row>
    <row r="339" spans="2:10" x14ac:dyDescent="0.35">
      <c r="B339" t="s">
        <v>722</v>
      </c>
      <c r="C339" s="17">
        <f>+AVERAGEIF(vinos[Bodega],B339,vinos[Clasificación])</f>
        <v>4.4000000000000004</v>
      </c>
      <c r="D339">
        <f>+COUNTIF(vinos[Bodega],B339)</f>
        <v>1</v>
      </c>
      <c r="E339" s="17">
        <f>+(Bodegas[[#This Row],[Cantidad de vinos]]/Bodegas[[#Totals],[Cantidad de vinos]])*100</f>
        <v>5.0428643469490678E-2</v>
      </c>
      <c r="F339" s="25">
        <f>+SUMIF(vinos[Bodega],B339,vinos[Numero de reseñas])</f>
        <v>48</v>
      </c>
      <c r="G339" s="17">
        <f>+(Bodegas[[#This Row],[Cantidad de reseñas]]/Bodegas[[#Totals],[Cantidad de reseñas]])*100</f>
        <v>4.2157923581737184E-3</v>
      </c>
      <c r="H339">
        <f>+_xlfn.MAXIFS(vinos[Acidez],vinos[Bodega],Bodegas[[#This Row],[Bodegas]])</f>
        <v>3</v>
      </c>
      <c r="I339" s="30">
        <f>+_xlfn.MAXIFS(vinos[Precio],vinos[Bodega],Bodegas[[#This Row],[Bodegas]])</f>
        <v>119.95</v>
      </c>
      <c r="J339" s="32">
        <f>+_xlfn.MINIFS(vinos[Precio],vinos[Bodega],Bodegas[[#This Row],[Bodegas]])</f>
        <v>119.95</v>
      </c>
    </row>
    <row r="340" spans="2:10" x14ac:dyDescent="0.35">
      <c r="B340" t="s">
        <v>1015</v>
      </c>
      <c r="C340" s="17">
        <f>+AVERAGEIF(vinos[Bodega],B340,vinos[Clasificación])</f>
        <v>4.3</v>
      </c>
      <c r="D340">
        <f>+COUNTIF(vinos[Bodega],B340)</f>
        <v>1</v>
      </c>
      <c r="E340" s="17">
        <f>+(Bodegas[[#This Row],[Cantidad de vinos]]/Bodegas[[#Totals],[Cantidad de vinos]])*100</f>
        <v>5.0428643469490678E-2</v>
      </c>
      <c r="F340" s="25">
        <f>+SUMIF(vinos[Bodega],B340,vinos[Numero de reseñas])</f>
        <v>108</v>
      </c>
      <c r="G340" s="17">
        <f>+(Bodegas[[#This Row],[Cantidad de reseñas]]/Bodegas[[#Totals],[Cantidad de reseñas]])*100</f>
        <v>9.4855328058908676E-3</v>
      </c>
      <c r="H340">
        <f>+_xlfn.MAXIFS(vinos[Acidez],vinos[Bodega],Bodegas[[#This Row],[Bodegas]])</f>
        <v>3</v>
      </c>
      <c r="I340" s="30">
        <f>+_xlfn.MAXIFS(vinos[Precio],vinos[Bodega],Bodegas[[#This Row],[Bodegas]])</f>
        <v>33.15</v>
      </c>
      <c r="J340" s="32">
        <f>+_xlfn.MINIFS(vinos[Precio],vinos[Bodega],Bodegas[[#This Row],[Bodegas]])</f>
        <v>33.15</v>
      </c>
    </row>
    <row r="341" spans="2:10" x14ac:dyDescent="0.35">
      <c r="B341" t="s">
        <v>650</v>
      </c>
      <c r="C341" s="17">
        <f>+AVERAGEIF(vinos[Bodega],B341,vinos[Clasificación])</f>
        <v>4.3499999999999996</v>
      </c>
      <c r="D341">
        <f>+COUNTIF(vinos[Bodega],B341)</f>
        <v>2</v>
      </c>
      <c r="E341" s="17">
        <f>+(Bodegas[[#This Row],[Cantidad de vinos]]/Bodegas[[#Totals],[Cantidad de vinos]])*100</f>
        <v>0.10085728693898136</v>
      </c>
      <c r="F341" s="25">
        <f>+SUMIF(vinos[Bodega],B341,vinos[Numero de reseñas])</f>
        <v>306</v>
      </c>
      <c r="G341" s="17">
        <f>+(Bodegas[[#This Row],[Cantidad de reseñas]]/Bodegas[[#Totals],[Cantidad de reseñas]])*100</f>
        <v>2.6875676283357457E-2</v>
      </c>
      <c r="H341">
        <f>+_xlfn.MAXIFS(vinos[Acidez],vinos[Bodega],Bodegas[[#This Row],[Bodegas]])</f>
        <v>3</v>
      </c>
      <c r="I341" s="30">
        <f>+_xlfn.MAXIFS(vinos[Precio],vinos[Bodega],Bodegas[[#This Row],[Bodegas]])</f>
        <v>26.85</v>
      </c>
      <c r="J341" s="32">
        <f>+_xlfn.MINIFS(vinos[Precio],vinos[Bodega],Bodegas[[#This Row],[Bodegas]])</f>
        <v>21.5</v>
      </c>
    </row>
    <row r="342" spans="2:10" x14ac:dyDescent="0.35">
      <c r="B342" t="s">
        <v>565</v>
      </c>
      <c r="C342" s="17">
        <f>+AVERAGEIF(vinos[Bodega],B342,vinos[Clasificación])</f>
        <v>4.3499999999999996</v>
      </c>
      <c r="D342">
        <f>+COUNTIF(vinos[Bodega],B342)</f>
        <v>2</v>
      </c>
      <c r="E342" s="17">
        <f>+(Bodegas[[#This Row],[Cantidad de vinos]]/Bodegas[[#Totals],[Cantidad de vinos]])*100</f>
        <v>0.10085728693898136</v>
      </c>
      <c r="F342" s="25">
        <f>+SUMIF(vinos[Bodega],B342,vinos[Numero de reseñas])</f>
        <v>397</v>
      </c>
      <c r="G342" s="17">
        <f>+(Bodegas[[#This Row],[Cantidad de reseñas]]/Bodegas[[#Totals],[Cantidad de reseñas]])*100</f>
        <v>3.4868115962395134E-2</v>
      </c>
      <c r="H342">
        <f>+_xlfn.MAXIFS(vinos[Acidez],vinos[Bodega],Bodegas[[#This Row],[Bodegas]])</f>
        <v>3</v>
      </c>
      <c r="I342" s="30">
        <f>+_xlfn.MAXIFS(vinos[Precio],vinos[Bodega],Bodegas[[#This Row],[Bodegas]])</f>
        <v>35.5</v>
      </c>
      <c r="J342" s="32">
        <f>+_xlfn.MINIFS(vinos[Precio],vinos[Bodega],Bodegas[[#This Row],[Bodegas]])</f>
        <v>30.3</v>
      </c>
    </row>
    <row r="343" spans="2:10" x14ac:dyDescent="0.35">
      <c r="B343" t="s">
        <v>34</v>
      </c>
      <c r="C343" s="17">
        <f>+AVERAGEIF(vinos[Bodega],B343,vinos[Clasificación])</f>
        <v>4.42</v>
      </c>
      <c r="D343">
        <f>+COUNTIF(vinos[Bodega],B343)</f>
        <v>5</v>
      </c>
      <c r="E343" s="17">
        <f>+(Bodegas[[#This Row],[Cantidad de vinos]]/Bodegas[[#Totals],[Cantidad de vinos]])*100</f>
        <v>0.25214321734745332</v>
      </c>
      <c r="F343" s="25">
        <f>+SUMIF(vinos[Bodega],B343,vinos[Numero de reseñas])</f>
        <v>1514</v>
      </c>
      <c r="G343" s="17">
        <f>+(Bodegas[[#This Row],[Cantidad de reseñas]]/Bodegas[[#Totals],[Cantidad de reseñas]])*100</f>
        <v>0.13297311729739605</v>
      </c>
      <c r="H343">
        <f>+_xlfn.MAXIFS(vinos[Acidez],vinos[Bodega],Bodegas[[#This Row],[Bodegas]])</f>
        <v>3</v>
      </c>
      <c r="I343" s="30">
        <f>+_xlfn.MAXIFS(vinos[Precio],vinos[Bodega],Bodegas[[#This Row],[Bodegas]])</f>
        <v>369.05</v>
      </c>
      <c r="J343" s="32">
        <f>+_xlfn.MINIFS(vinos[Precio],vinos[Bodega],Bodegas[[#This Row],[Bodegas]])</f>
        <v>16.899999999999999</v>
      </c>
    </row>
    <row r="344" spans="2:10" x14ac:dyDescent="0.35">
      <c r="B344" t="s">
        <v>182</v>
      </c>
      <c r="C344" s="17">
        <f>+AVERAGEIF(vinos[Bodega],B344,vinos[Clasificación])</f>
        <v>4.4599999999999991</v>
      </c>
      <c r="D344">
        <f>+COUNTIF(vinos[Bodega],B344)</f>
        <v>5</v>
      </c>
      <c r="E344" s="17">
        <f>+(Bodegas[[#This Row],[Cantidad de vinos]]/Bodegas[[#Totals],[Cantidad de vinos]])*100</f>
        <v>0.25214321734745332</v>
      </c>
      <c r="F344" s="25">
        <f>+SUMIF(vinos[Bodega],B344,vinos[Numero de reseñas])</f>
        <v>346</v>
      </c>
      <c r="G344" s="17">
        <f>+(Bodegas[[#This Row],[Cantidad de reseñas]]/Bodegas[[#Totals],[Cantidad de reseñas]])*100</f>
        <v>3.0388836581835558E-2</v>
      </c>
      <c r="H344">
        <f>+_xlfn.MAXIFS(vinos[Acidez],vinos[Bodega],Bodegas[[#This Row],[Bodegas]])</f>
        <v>3</v>
      </c>
      <c r="I344" s="30">
        <f>+_xlfn.MAXIFS(vinos[Precio],vinos[Bodega],Bodegas[[#This Row],[Bodegas]])</f>
        <v>197.3</v>
      </c>
      <c r="J344" s="32">
        <f>+_xlfn.MINIFS(vinos[Precio],vinos[Bodega],Bodegas[[#This Row],[Bodegas]])</f>
        <v>64.8</v>
      </c>
    </row>
    <row r="345" spans="2:10" x14ac:dyDescent="0.35">
      <c r="B345" t="s">
        <v>163</v>
      </c>
      <c r="C345" s="17">
        <f>+AVERAGEIF(vinos[Bodega],B345,vinos[Clasificación])</f>
        <v>4.3714285714285719</v>
      </c>
      <c r="D345">
        <f>+COUNTIF(vinos[Bodega],B345)</f>
        <v>7</v>
      </c>
      <c r="E345" s="17">
        <f>+(Bodegas[[#This Row],[Cantidad de vinos]]/Bodegas[[#Totals],[Cantidad de vinos]])*100</f>
        <v>0.3530005042864347</v>
      </c>
      <c r="F345" s="25">
        <f>+SUMIF(vinos[Bodega],B345,vinos[Numero de reseñas])</f>
        <v>3772</v>
      </c>
      <c r="G345" s="17">
        <f>+(Bodegas[[#This Row],[Cantidad de reseñas]]/Bodegas[[#Totals],[Cantidad de reseñas]])*100</f>
        <v>0.33129101614648471</v>
      </c>
      <c r="H345">
        <f>+_xlfn.MAXIFS(vinos[Acidez],vinos[Bodega],Bodegas[[#This Row],[Bodegas]])</f>
        <v>3</v>
      </c>
      <c r="I345" s="30">
        <f>+_xlfn.MAXIFS(vinos[Precio],vinos[Bodega],Bodegas[[#This Row],[Bodegas]])</f>
        <v>144.78</v>
      </c>
      <c r="J345" s="32">
        <f>+_xlfn.MINIFS(vinos[Precio],vinos[Bodega],Bodegas[[#This Row],[Bodegas]])</f>
        <v>26.9</v>
      </c>
    </row>
    <row r="346" spans="2:10" x14ac:dyDescent="0.35">
      <c r="B346" t="s">
        <v>699</v>
      </c>
      <c r="C346" s="17">
        <f>+AVERAGEIF(vinos[Bodega],B346,vinos[Clasificación])</f>
        <v>4.333333333333333</v>
      </c>
      <c r="D346">
        <f>+COUNTIF(vinos[Bodega],B346)</f>
        <v>3</v>
      </c>
      <c r="E346" s="17">
        <f>+(Bodegas[[#This Row],[Cantidad de vinos]]/Bodegas[[#Totals],[Cantidad de vinos]])*100</f>
        <v>0.15128593040847202</v>
      </c>
      <c r="F346" s="25">
        <f>+SUMIF(vinos[Bodega],B346,vinos[Numero de reseñas])</f>
        <v>253</v>
      </c>
      <c r="G346" s="17">
        <f>+(Bodegas[[#This Row],[Cantidad de reseñas]]/Bodegas[[#Totals],[Cantidad de reseñas]])*100</f>
        <v>2.2220738887873976E-2</v>
      </c>
      <c r="H346">
        <f>+_xlfn.MAXIFS(vinos[Acidez],vinos[Bodega],Bodegas[[#This Row],[Bodegas]])</f>
        <v>3</v>
      </c>
      <c r="I346" s="30">
        <f>+_xlfn.MAXIFS(vinos[Precio],vinos[Bodega],Bodegas[[#This Row],[Bodegas]])</f>
        <v>54.52</v>
      </c>
      <c r="J346" s="32">
        <f>+_xlfn.MINIFS(vinos[Precio],vinos[Bodega],Bodegas[[#This Row],[Bodegas]])</f>
        <v>31.13</v>
      </c>
    </row>
    <row r="347" spans="2:10" x14ac:dyDescent="0.35">
      <c r="B347" t="s">
        <v>217</v>
      </c>
      <c r="C347" s="17">
        <f>+AVERAGEIF(vinos[Bodega],B347,vinos[Clasificación])</f>
        <v>4.4000000000000004</v>
      </c>
      <c r="D347">
        <f>+COUNTIF(vinos[Bodega],B347)</f>
        <v>4</v>
      </c>
      <c r="E347" s="17">
        <f>+(Bodegas[[#This Row],[Cantidad de vinos]]/Bodegas[[#Totals],[Cantidad de vinos]])*100</f>
        <v>0.20171457387796271</v>
      </c>
      <c r="F347" s="25">
        <f>+SUMIF(vinos[Bodega],B347,vinos[Numero de reseñas])</f>
        <v>327</v>
      </c>
      <c r="G347" s="17">
        <f>+(Bodegas[[#This Row],[Cantidad de reseñas]]/Bodegas[[#Totals],[Cantidad de reseñas]])*100</f>
        <v>2.8720085440058461E-2</v>
      </c>
      <c r="H347">
        <f>+_xlfn.MAXIFS(vinos[Acidez],vinos[Bodega],Bodegas[[#This Row],[Bodegas]])</f>
        <v>3</v>
      </c>
      <c r="I347" s="30">
        <f>+_xlfn.MAXIFS(vinos[Precio],vinos[Bodega],Bodegas[[#This Row],[Bodegas]])</f>
        <v>114.95</v>
      </c>
      <c r="J347" s="32">
        <f>+_xlfn.MINIFS(vinos[Precio],vinos[Bodega],Bodegas[[#This Row],[Bodegas]])</f>
        <v>34.9</v>
      </c>
    </row>
    <row r="348" spans="2:10" x14ac:dyDescent="0.35">
      <c r="B348" t="s">
        <v>999</v>
      </c>
      <c r="C348" s="17">
        <f>+AVERAGEIF(vinos[Bodega],B348,vinos[Clasificación])</f>
        <v>4.3</v>
      </c>
      <c r="D348">
        <f>+COUNTIF(vinos[Bodega],B348)</f>
        <v>1</v>
      </c>
      <c r="E348" s="17">
        <f>+(Bodegas[[#This Row],[Cantidad de vinos]]/Bodegas[[#Totals],[Cantidad de vinos]])*100</f>
        <v>5.0428643469490678E-2</v>
      </c>
      <c r="F348" s="25">
        <f>+SUMIF(vinos[Bodega],B348,vinos[Numero de reseñas])</f>
        <v>117</v>
      </c>
      <c r="G348" s="17">
        <f>+(Bodegas[[#This Row],[Cantidad de reseñas]]/Bodegas[[#Totals],[Cantidad de reseñas]])*100</f>
        <v>1.027599387304844E-2</v>
      </c>
      <c r="H348">
        <f>+_xlfn.MAXIFS(vinos[Acidez],vinos[Bodega],Bodegas[[#This Row],[Bodegas]])</f>
        <v>3</v>
      </c>
      <c r="I348" s="30">
        <f>+_xlfn.MAXIFS(vinos[Precio],vinos[Bodega],Bodegas[[#This Row],[Bodegas]])</f>
        <v>24</v>
      </c>
      <c r="J348" s="32">
        <f>+_xlfn.MINIFS(vinos[Precio],vinos[Bodega],Bodegas[[#This Row],[Bodegas]])</f>
        <v>24</v>
      </c>
    </row>
    <row r="349" spans="2:10" x14ac:dyDescent="0.35">
      <c r="B349" t="s">
        <v>756</v>
      </c>
      <c r="C349" s="17">
        <f>+AVERAGEIF(vinos[Bodega],B349,vinos[Clasificación])</f>
        <v>4.3499999999999996</v>
      </c>
      <c r="D349">
        <f>+COUNTIF(vinos[Bodega],B349)</f>
        <v>2</v>
      </c>
      <c r="E349" s="17">
        <f>+(Bodegas[[#This Row],[Cantidad de vinos]]/Bodegas[[#Totals],[Cantidad de vinos]])*100</f>
        <v>0.10085728693898136</v>
      </c>
      <c r="F349" s="25">
        <f>+SUMIF(vinos[Bodega],B349,vinos[Numero de reseñas])</f>
        <v>107</v>
      </c>
      <c r="G349" s="17">
        <f>+(Bodegas[[#This Row],[Cantidad de reseñas]]/Bodegas[[#Totals],[Cantidad de reseñas]])*100</f>
        <v>9.3977037984289153E-3</v>
      </c>
      <c r="H349">
        <f>+_xlfn.MAXIFS(vinos[Acidez],vinos[Bodega],Bodegas[[#This Row],[Bodegas]])</f>
        <v>3</v>
      </c>
      <c r="I349" s="30">
        <f>+_xlfn.MAXIFS(vinos[Precio],vinos[Bodega],Bodegas[[#This Row],[Bodegas]])</f>
        <v>39.950000000000003</v>
      </c>
      <c r="J349" s="32">
        <f>+_xlfn.MINIFS(vinos[Precio],vinos[Bodega],Bodegas[[#This Row],[Bodegas]])</f>
        <v>34.75</v>
      </c>
    </row>
    <row r="350" spans="2:10" x14ac:dyDescent="0.35">
      <c r="B350" t="s">
        <v>11</v>
      </c>
      <c r="C350" s="17">
        <f>+AVERAGEIF(vinos[Bodega],B350,vinos[Clasificación])</f>
        <v>4.5999999999999996</v>
      </c>
      <c r="D350">
        <f>+COUNTIF(vinos[Bodega],B350)</f>
        <v>9</v>
      </c>
      <c r="E350" s="17">
        <f>+(Bodegas[[#This Row],[Cantidad de vinos]]/Bodegas[[#Totals],[Cantidad de vinos]])*100</f>
        <v>0.45385779122541603</v>
      </c>
      <c r="F350" s="25">
        <f>+SUMIF(vinos[Bodega],B350,vinos[Numero de reseñas])</f>
        <v>21527</v>
      </c>
      <c r="G350" s="17">
        <f>+(Bodegas[[#This Row],[Cantidad de reseñas]]/Bodegas[[#Totals],[Cantidad de reseñas]])*100</f>
        <v>1.8906950436334509</v>
      </c>
      <c r="H350">
        <f>+_xlfn.MAXIFS(vinos[Acidez],vinos[Bodega],Bodegas[[#This Row],[Bodegas]])</f>
        <v>3</v>
      </c>
      <c r="I350" s="30">
        <f>+_xlfn.MAXIFS(vinos[Precio],vinos[Bodega],Bodegas[[#This Row],[Bodegas]])</f>
        <v>166.18</v>
      </c>
      <c r="J350" s="32">
        <f>+_xlfn.MINIFS(vinos[Precio],vinos[Bodega],Bodegas[[#This Row],[Bodegas]])</f>
        <v>25.8</v>
      </c>
    </row>
    <row r="351" spans="2:10" x14ac:dyDescent="0.35">
      <c r="B351" t="s">
        <v>231</v>
      </c>
      <c r="C351" s="17">
        <f>+AVERAGEIF(vinos[Bodega],B351,vinos[Clasificación])</f>
        <v>4.4499999999999993</v>
      </c>
      <c r="D351">
        <f>+COUNTIF(vinos[Bodega],B351)</f>
        <v>2</v>
      </c>
      <c r="E351" s="17">
        <f>+(Bodegas[[#This Row],[Cantidad de vinos]]/Bodegas[[#Totals],[Cantidad de vinos]])*100</f>
        <v>0.10085728693898136</v>
      </c>
      <c r="F351" s="25">
        <f>+SUMIF(vinos[Bodega],B351,vinos[Numero de reseñas])</f>
        <v>88</v>
      </c>
      <c r="G351" s="17">
        <f>+(Bodegas[[#This Row],[Cantidad de reseñas]]/Bodegas[[#Totals],[Cantidad de reseñas]])*100</f>
        <v>7.7289526566518187E-3</v>
      </c>
      <c r="H351">
        <f>+_xlfn.MAXIFS(vinos[Acidez],vinos[Bodega],Bodegas[[#This Row],[Bodegas]])</f>
        <v>3</v>
      </c>
      <c r="I351" s="30">
        <f>+_xlfn.MAXIFS(vinos[Precio],vinos[Bodega],Bodegas[[#This Row],[Bodegas]])</f>
        <v>16.899999999999999</v>
      </c>
      <c r="J351" s="32">
        <f>+_xlfn.MINIFS(vinos[Precio],vinos[Bodega],Bodegas[[#This Row],[Bodegas]])</f>
        <v>12</v>
      </c>
    </row>
    <row r="352" spans="2:10" x14ac:dyDescent="0.35">
      <c r="B352" t="s">
        <v>70</v>
      </c>
      <c r="C352" s="17">
        <f>+AVERAGEIF(vinos[Bodega],B352,vinos[Clasificación])</f>
        <v>4.4611111111111121</v>
      </c>
      <c r="D352">
        <f>+COUNTIF(vinos[Bodega],B352)</f>
        <v>18</v>
      </c>
      <c r="E352" s="17">
        <f>+(Bodegas[[#This Row],[Cantidad de vinos]]/Bodegas[[#Totals],[Cantidad de vinos]])*100</f>
        <v>0.90771558245083206</v>
      </c>
      <c r="F352" s="25">
        <f>+SUMIF(vinos[Bodega],B352,vinos[Numero de reseñas])</f>
        <v>16299</v>
      </c>
      <c r="G352" s="17">
        <f>+(Bodegas[[#This Row],[Cantidad de reseñas]]/Bodegas[[#Totals],[Cantidad de reseñas]])*100</f>
        <v>1.4315249926223632</v>
      </c>
      <c r="H352">
        <f>+_xlfn.MAXIFS(vinos[Acidez],vinos[Bodega],Bodegas[[#This Row],[Bodegas]])</f>
        <v>3</v>
      </c>
      <c r="I352" s="30">
        <f>+_xlfn.MAXIFS(vinos[Precio],vinos[Bodega],Bodegas[[#This Row],[Bodegas]])</f>
        <v>154</v>
      </c>
      <c r="J352" s="32">
        <f>+_xlfn.MINIFS(vinos[Precio],vinos[Bodega],Bodegas[[#This Row],[Bodegas]])</f>
        <v>16.39</v>
      </c>
    </row>
    <row r="353" spans="2:10" x14ac:dyDescent="0.35">
      <c r="B353" t="s">
        <v>622</v>
      </c>
      <c r="C353" s="17">
        <f>+AVERAGEIF(vinos[Bodega],B353,vinos[Clasificación])</f>
        <v>4.3499999999999996</v>
      </c>
      <c r="D353">
        <f>+COUNTIF(vinos[Bodega],B353)</f>
        <v>4</v>
      </c>
      <c r="E353" s="17">
        <f>+(Bodegas[[#This Row],[Cantidad de vinos]]/Bodegas[[#Totals],[Cantidad de vinos]])*100</f>
        <v>0.20171457387796271</v>
      </c>
      <c r="F353" s="25">
        <f>+SUMIF(vinos[Bodega],B353,vinos[Numero de reseñas])</f>
        <v>634</v>
      </c>
      <c r="G353" s="17">
        <f>+(Bodegas[[#This Row],[Cantidad de reseñas]]/Bodegas[[#Totals],[Cantidad de reseñas]])*100</f>
        <v>5.5683590730877863E-2</v>
      </c>
      <c r="H353">
        <f>+_xlfn.MAXIFS(vinos[Acidez],vinos[Bodega],Bodegas[[#This Row],[Bodegas]])</f>
        <v>3</v>
      </c>
      <c r="I353" s="30">
        <f>+_xlfn.MAXIFS(vinos[Precio],vinos[Bodega],Bodegas[[#This Row],[Bodegas]])</f>
        <v>25.31</v>
      </c>
      <c r="J353" s="32">
        <f>+_xlfn.MINIFS(vinos[Precio],vinos[Bodega],Bodegas[[#This Row],[Bodegas]])</f>
        <v>18.5</v>
      </c>
    </row>
    <row r="354" spans="2:10" x14ac:dyDescent="0.35">
      <c r="B354" t="s">
        <v>984</v>
      </c>
      <c r="C354" s="17">
        <f>+AVERAGEIF(vinos[Bodega],B354,vinos[Clasificación])</f>
        <v>4.3</v>
      </c>
      <c r="D354">
        <f>+COUNTIF(vinos[Bodega],B354)</f>
        <v>1</v>
      </c>
      <c r="E354" s="17">
        <f>+(Bodegas[[#This Row],[Cantidad de vinos]]/Bodegas[[#Totals],[Cantidad de vinos]])*100</f>
        <v>5.0428643469490678E-2</v>
      </c>
      <c r="F354" s="25">
        <f>+SUMIF(vinos[Bodega],B354,vinos[Numero de reseñas])</f>
        <v>130</v>
      </c>
      <c r="G354" s="17">
        <f>+(Bodegas[[#This Row],[Cantidad de reseñas]]/Bodegas[[#Totals],[Cantidad de reseñas]])*100</f>
        <v>1.1417770970053823E-2</v>
      </c>
      <c r="H354">
        <f>+_xlfn.MAXIFS(vinos[Acidez],vinos[Bodega],Bodegas[[#This Row],[Bodegas]])</f>
        <v>3</v>
      </c>
      <c r="I354" s="30">
        <f>+_xlfn.MAXIFS(vinos[Precio],vinos[Bodega],Bodegas[[#This Row],[Bodegas]])</f>
        <v>18.95</v>
      </c>
      <c r="J354" s="32">
        <f>+_xlfn.MINIFS(vinos[Precio],vinos[Bodega],Bodegas[[#This Row],[Bodegas]])</f>
        <v>18.95</v>
      </c>
    </row>
    <row r="355" spans="2:10" x14ac:dyDescent="0.35">
      <c r="B355" t="s">
        <v>1341</v>
      </c>
      <c r="C355" s="17">
        <f>+AVERAGEIF(vinos[Bodega],B355,vinos[Clasificación])</f>
        <v>4.2</v>
      </c>
      <c r="D355">
        <f>+COUNTIF(vinos[Bodega],B355)</f>
        <v>1</v>
      </c>
      <c r="E355" s="17">
        <f>+(Bodegas[[#This Row],[Cantidad de vinos]]/Bodegas[[#Totals],[Cantidad de vinos]])*100</f>
        <v>5.0428643469490678E-2</v>
      </c>
      <c r="F355" s="25">
        <f>+SUMIF(vinos[Bodega],B355,vinos[Numero de reseñas])</f>
        <v>527</v>
      </c>
      <c r="G355" s="17">
        <f>+(Bodegas[[#This Row],[Cantidad de reseñas]]/Bodegas[[#Totals],[Cantidad de reseñas]])*100</f>
        <v>4.628588693244895E-2</v>
      </c>
      <c r="H355">
        <f>+_xlfn.MAXIFS(vinos[Acidez],vinos[Bodega],Bodegas[[#This Row],[Bodegas]])</f>
        <v>3</v>
      </c>
      <c r="I355" s="30">
        <f>+_xlfn.MAXIFS(vinos[Precio],vinos[Bodega],Bodegas[[#This Row],[Bodegas]])</f>
        <v>25.9</v>
      </c>
      <c r="J355" s="32">
        <f>+_xlfn.MINIFS(vinos[Precio],vinos[Bodega],Bodegas[[#This Row],[Bodegas]])</f>
        <v>25.9</v>
      </c>
    </row>
    <row r="356" spans="2:10" x14ac:dyDescent="0.35">
      <c r="B356" t="s">
        <v>964</v>
      </c>
      <c r="C356" s="17">
        <f>+AVERAGEIF(vinos[Bodega],B356,vinos[Clasificación])</f>
        <v>4.2</v>
      </c>
      <c r="D356">
        <f>+COUNTIF(vinos[Bodega],B356)</f>
        <v>1</v>
      </c>
      <c r="E356" s="17">
        <f>+(Bodegas[[#This Row],[Cantidad de vinos]]/Bodegas[[#Totals],[Cantidad de vinos]])*100</f>
        <v>5.0428643469490678E-2</v>
      </c>
      <c r="F356" s="25">
        <f>+SUMIF(vinos[Bodega],B356,vinos[Numero de reseñas])</f>
        <v>151</v>
      </c>
      <c r="G356" s="17">
        <f>+(Bodegas[[#This Row],[Cantidad de reseñas]]/Bodegas[[#Totals],[Cantidad de reseñas]])*100</f>
        <v>1.3262180126754824E-2</v>
      </c>
      <c r="H356">
        <f>+_xlfn.MAXIFS(vinos[Acidez],vinos[Bodega],Bodegas[[#This Row],[Bodegas]])</f>
        <v>3</v>
      </c>
      <c r="I356" s="30">
        <f>+_xlfn.MAXIFS(vinos[Precio],vinos[Bodega],Bodegas[[#This Row],[Bodegas]])</f>
        <v>28.9</v>
      </c>
      <c r="J356" s="32">
        <f>+_xlfn.MINIFS(vinos[Precio],vinos[Bodega],Bodegas[[#This Row],[Bodegas]])</f>
        <v>28.9</v>
      </c>
    </row>
    <row r="357" spans="2:10" x14ac:dyDescent="0.35">
      <c r="B357" t="s">
        <v>826</v>
      </c>
      <c r="C357" s="17">
        <f>+AVERAGEIF(vinos[Bodega],B357,vinos[Clasificación])</f>
        <v>4.4000000000000004</v>
      </c>
      <c r="D357">
        <f>+COUNTIF(vinos[Bodega],B357)</f>
        <v>1</v>
      </c>
      <c r="E357" s="17">
        <f>+(Bodegas[[#This Row],[Cantidad de vinos]]/Bodegas[[#Totals],[Cantidad de vinos]])*100</f>
        <v>5.0428643469490678E-2</v>
      </c>
      <c r="F357" s="25">
        <f>+SUMIF(vinos[Bodega],B357,vinos[Numero de reseñas])</f>
        <v>25</v>
      </c>
      <c r="G357" s="17">
        <f>+(Bodegas[[#This Row],[Cantidad de reseñas]]/Bodegas[[#Totals],[Cantidad de reseñas]])*100</f>
        <v>2.1957251865488119E-3</v>
      </c>
      <c r="H357">
        <f>+_xlfn.MAXIFS(vinos[Acidez],vinos[Bodega],Bodegas[[#This Row],[Bodegas]])</f>
        <v>3</v>
      </c>
      <c r="I357" s="30">
        <f>+_xlfn.MAXIFS(vinos[Precio],vinos[Bodega],Bodegas[[#This Row],[Bodegas]])</f>
        <v>13.95</v>
      </c>
      <c r="J357" s="32">
        <f>+_xlfn.MINIFS(vinos[Precio],vinos[Bodega],Bodegas[[#This Row],[Bodegas]])</f>
        <v>13.95</v>
      </c>
    </row>
    <row r="358" spans="2:10" x14ac:dyDescent="0.35">
      <c r="B358" t="s">
        <v>324</v>
      </c>
      <c r="C358" s="17">
        <f>+AVERAGEIF(vinos[Bodega],B358,vinos[Clasificación])</f>
        <v>4.45</v>
      </c>
      <c r="D358">
        <f>+COUNTIF(vinos[Bodega],B358)</f>
        <v>2</v>
      </c>
      <c r="E358" s="17">
        <f>+(Bodegas[[#This Row],[Cantidad de vinos]]/Bodegas[[#Totals],[Cantidad de vinos]])*100</f>
        <v>0.10085728693898136</v>
      </c>
      <c r="F358" s="25">
        <f>+SUMIF(vinos[Bodega],B358,vinos[Numero de reseñas])</f>
        <v>257</v>
      </c>
      <c r="G358" s="17">
        <f>+(Bodegas[[#This Row],[Cantidad de reseñas]]/Bodegas[[#Totals],[Cantidad de reseñas]])*100</f>
        <v>2.2572054917721785E-2</v>
      </c>
      <c r="H358">
        <f>+_xlfn.MAXIFS(vinos[Acidez],vinos[Bodega],Bodegas[[#This Row],[Bodegas]])</f>
        <v>3</v>
      </c>
      <c r="I358" s="30">
        <f>+_xlfn.MAXIFS(vinos[Precio],vinos[Bodega],Bodegas[[#This Row],[Bodegas]])</f>
        <v>59.95</v>
      </c>
      <c r="J358" s="32">
        <f>+_xlfn.MINIFS(vinos[Precio],vinos[Bodega],Bodegas[[#This Row],[Bodegas]])</f>
        <v>34.9</v>
      </c>
    </row>
    <row r="359" spans="2:10" x14ac:dyDescent="0.35">
      <c r="B359" t="s">
        <v>904</v>
      </c>
      <c r="C359" s="17">
        <f>+AVERAGEIF(vinos[Bodega],B359,vinos[Clasificación])</f>
        <v>4.3</v>
      </c>
      <c r="D359">
        <f>+COUNTIF(vinos[Bodega],B359)</f>
        <v>1</v>
      </c>
      <c r="E359" s="17">
        <f>+(Bodegas[[#This Row],[Cantidad de vinos]]/Bodegas[[#Totals],[Cantidad de vinos]])*100</f>
        <v>5.0428643469490678E-2</v>
      </c>
      <c r="F359" s="25">
        <f>+SUMIF(vinos[Bodega],B359,vinos[Numero de reseñas])</f>
        <v>281</v>
      </c>
      <c r="G359" s="17">
        <f>+(Bodegas[[#This Row],[Cantidad de reseñas]]/Bodegas[[#Totals],[Cantidad de reseñas]])*100</f>
        <v>2.4679951096808643E-2</v>
      </c>
      <c r="H359">
        <f>+_xlfn.MAXIFS(vinos[Acidez],vinos[Bodega],Bodegas[[#This Row],[Bodegas]])</f>
        <v>0</v>
      </c>
      <c r="I359" s="30">
        <f>+_xlfn.MAXIFS(vinos[Precio],vinos[Bodega],Bodegas[[#This Row],[Bodegas]])</f>
        <v>13.75</v>
      </c>
      <c r="J359" s="32">
        <f>+_xlfn.MINIFS(vinos[Precio],vinos[Bodega],Bodegas[[#This Row],[Bodegas]])</f>
        <v>13.75</v>
      </c>
    </row>
    <row r="360" spans="2:10" x14ac:dyDescent="0.35">
      <c r="B360" t="s">
        <v>591</v>
      </c>
      <c r="C360" s="17">
        <f>+AVERAGEIF(vinos[Bodega],B360,vinos[Clasificación])</f>
        <v>4.3000000000000007</v>
      </c>
      <c r="D360">
        <f>+COUNTIF(vinos[Bodega],B360)</f>
        <v>3</v>
      </c>
      <c r="E360" s="17">
        <f>+(Bodegas[[#This Row],[Cantidad de vinos]]/Bodegas[[#Totals],[Cantidad de vinos]])*100</f>
        <v>0.15128593040847202</v>
      </c>
      <c r="F360" s="25">
        <f>+SUMIF(vinos[Bodega],B360,vinos[Numero de reseñas])</f>
        <v>631</v>
      </c>
      <c r="G360" s="17">
        <f>+(Bodegas[[#This Row],[Cantidad de reseñas]]/Bodegas[[#Totals],[Cantidad de reseñas]])*100</f>
        <v>5.5420103708492013E-2</v>
      </c>
      <c r="H360">
        <f>+_xlfn.MAXIFS(vinos[Acidez],vinos[Bodega],Bodegas[[#This Row],[Bodegas]])</f>
        <v>3</v>
      </c>
      <c r="I360" s="30">
        <f>+_xlfn.MAXIFS(vinos[Precio],vinos[Bodega],Bodegas[[#This Row],[Bodegas]])</f>
        <v>38</v>
      </c>
      <c r="J360" s="32">
        <f>+_xlfn.MINIFS(vinos[Precio],vinos[Bodega],Bodegas[[#This Row],[Bodegas]])</f>
        <v>34.25</v>
      </c>
    </row>
    <row r="361" spans="2:10" x14ac:dyDescent="0.35">
      <c r="B361" t="s">
        <v>474</v>
      </c>
      <c r="C361" s="17">
        <f>+AVERAGEIF(vinos[Bodega],B361,vinos[Clasificación])</f>
        <v>4.3666666666666671</v>
      </c>
      <c r="D361">
        <f>+COUNTIF(vinos[Bodega],B361)</f>
        <v>3</v>
      </c>
      <c r="E361" s="17">
        <f>+(Bodegas[[#This Row],[Cantidad de vinos]]/Bodegas[[#Totals],[Cantidad de vinos]])*100</f>
        <v>0.15128593040847202</v>
      </c>
      <c r="F361" s="25">
        <f>+SUMIF(vinos[Bodega],B361,vinos[Numero de reseñas])</f>
        <v>185</v>
      </c>
      <c r="G361" s="17">
        <f>+(Bodegas[[#This Row],[Cantidad de reseñas]]/Bodegas[[#Totals],[Cantidad de reseñas]])*100</f>
        <v>1.6248366380461208E-2</v>
      </c>
      <c r="H361">
        <f>+_xlfn.MAXIFS(vinos[Acidez],vinos[Bodega],Bodegas[[#This Row],[Bodegas]])</f>
        <v>3</v>
      </c>
      <c r="I361" s="30">
        <f>+_xlfn.MAXIFS(vinos[Precio],vinos[Bodega],Bodegas[[#This Row],[Bodegas]])</f>
        <v>38</v>
      </c>
      <c r="J361" s="32">
        <f>+_xlfn.MINIFS(vinos[Precio],vinos[Bodega],Bodegas[[#This Row],[Bodegas]])</f>
        <v>15</v>
      </c>
    </row>
    <row r="362" spans="2:10" x14ac:dyDescent="0.35">
      <c r="B362" t="s">
        <v>377</v>
      </c>
      <c r="C362" s="17">
        <f>+AVERAGEIF(vinos[Bodega],B362,vinos[Clasificación])</f>
        <v>4.4333333333333336</v>
      </c>
      <c r="D362">
        <f>+COUNTIF(vinos[Bodega],B362)</f>
        <v>3</v>
      </c>
      <c r="E362" s="17">
        <f>+(Bodegas[[#This Row],[Cantidad de vinos]]/Bodegas[[#Totals],[Cantidad de vinos]])*100</f>
        <v>0.15128593040847202</v>
      </c>
      <c r="F362" s="25">
        <f>+SUMIF(vinos[Bodega],B362,vinos[Numero de reseñas])</f>
        <v>361</v>
      </c>
      <c r="G362" s="17">
        <f>+(Bodegas[[#This Row],[Cantidad de reseñas]]/Bodegas[[#Totals],[Cantidad de reseñas]])*100</f>
        <v>3.1706271693764838E-2</v>
      </c>
      <c r="H362">
        <f>+_xlfn.MAXIFS(vinos[Acidez],vinos[Bodega],Bodegas[[#This Row],[Bodegas]])</f>
        <v>3</v>
      </c>
      <c r="I362" s="30">
        <f>+_xlfn.MAXIFS(vinos[Precio],vinos[Bodega],Bodegas[[#This Row],[Bodegas]])</f>
        <v>49.5</v>
      </c>
      <c r="J362" s="32">
        <f>+_xlfn.MINIFS(vinos[Precio],vinos[Bodega],Bodegas[[#This Row],[Bodegas]])</f>
        <v>9.9</v>
      </c>
    </row>
    <row r="363" spans="2:10" x14ac:dyDescent="0.35">
      <c r="B363" t="s">
        <v>949</v>
      </c>
      <c r="C363" s="17">
        <f>+AVERAGEIF(vinos[Bodega],B363,vinos[Clasificación])</f>
        <v>4.3</v>
      </c>
      <c r="D363">
        <f>+COUNTIF(vinos[Bodega],B363)</f>
        <v>1</v>
      </c>
      <c r="E363" s="17">
        <f>+(Bodegas[[#This Row],[Cantidad de vinos]]/Bodegas[[#Totals],[Cantidad de vinos]])*100</f>
        <v>5.0428643469490678E-2</v>
      </c>
      <c r="F363" s="25">
        <f>+SUMIF(vinos[Bodega],B363,vinos[Numero de reseñas])</f>
        <v>167</v>
      </c>
      <c r="G363" s="17">
        <f>+(Bodegas[[#This Row],[Cantidad de reseñas]]/Bodegas[[#Totals],[Cantidad de reseñas]])*100</f>
        <v>1.4667444246146064E-2</v>
      </c>
      <c r="H363">
        <f>+_xlfn.MAXIFS(vinos[Acidez],vinos[Bodega],Bodegas[[#This Row],[Bodegas]])</f>
        <v>0</v>
      </c>
      <c r="I363" s="30">
        <f>+_xlfn.MAXIFS(vinos[Precio],vinos[Bodega],Bodegas[[#This Row],[Bodegas]])</f>
        <v>23.5</v>
      </c>
      <c r="J363" s="32">
        <f>+_xlfn.MINIFS(vinos[Precio],vinos[Bodega],Bodegas[[#This Row],[Bodegas]])</f>
        <v>23.5</v>
      </c>
    </row>
    <row r="364" spans="2:10" x14ac:dyDescent="0.35">
      <c r="B364" t="s">
        <v>1012</v>
      </c>
      <c r="C364" s="17">
        <f>+AVERAGEIF(vinos[Bodega],B364,vinos[Clasificación])</f>
        <v>4.3</v>
      </c>
      <c r="D364">
        <f>+COUNTIF(vinos[Bodega],B364)</f>
        <v>1</v>
      </c>
      <c r="E364" s="17">
        <f>+(Bodegas[[#This Row],[Cantidad de vinos]]/Bodegas[[#Totals],[Cantidad de vinos]])*100</f>
        <v>5.0428643469490678E-2</v>
      </c>
      <c r="F364" s="25">
        <f>+SUMIF(vinos[Bodega],B364,vinos[Numero de reseñas])</f>
        <v>108</v>
      </c>
      <c r="G364" s="17">
        <f>+(Bodegas[[#This Row],[Cantidad de reseñas]]/Bodegas[[#Totals],[Cantidad de reseñas]])*100</f>
        <v>9.4855328058908676E-3</v>
      </c>
      <c r="H364">
        <f>+_xlfn.MAXIFS(vinos[Acidez],vinos[Bodega],Bodegas[[#This Row],[Bodegas]])</f>
        <v>0</v>
      </c>
      <c r="I364" s="30">
        <f>+_xlfn.MAXIFS(vinos[Precio],vinos[Bodega],Bodegas[[#This Row],[Bodegas]])</f>
        <v>34.9</v>
      </c>
      <c r="J364" s="32">
        <f>+_xlfn.MINIFS(vinos[Precio],vinos[Bodega],Bodegas[[#This Row],[Bodegas]])</f>
        <v>34.9</v>
      </c>
    </row>
    <row r="365" spans="2:10" x14ac:dyDescent="0.35">
      <c r="B365" t="s">
        <v>533</v>
      </c>
      <c r="C365" s="17">
        <f>+AVERAGEIF(vinos[Bodega],B365,vinos[Clasificación])</f>
        <v>4.4000000000000004</v>
      </c>
      <c r="D365">
        <f>+COUNTIF(vinos[Bodega],B365)</f>
        <v>1</v>
      </c>
      <c r="E365" s="17">
        <f>+(Bodegas[[#This Row],[Cantidad de vinos]]/Bodegas[[#Totals],[Cantidad de vinos]])*100</f>
        <v>5.0428643469490678E-2</v>
      </c>
      <c r="F365" s="25">
        <f>+SUMIF(vinos[Bodega],B365,vinos[Numero de reseñas])</f>
        <v>309</v>
      </c>
      <c r="G365" s="17">
        <f>+(Bodegas[[#This Row],[Cantidad de reseñas]]/Bodegas[[#Totals],[Cantidad de reseñas]])*100</f>
        <v>2.7139163305743313E-2</v>
      </c>
      <c r="H365">
        <f>+_xlfn.MAXIFS(vinos[Acidez],vinos[Bodega],Bodegas[[#This Row],[Bodegas]])</f>
        <v>3</v>
      </c>
      <c r="I365" s="30">
        <f>+_xlfn.MAXIFS(vinos[Precio],vinos[Bodega],Bodegas[[#This Row],[Bodegas]])</f>
        <v>65</v>
      </c>
      <c r="J365" s="32">
        <f>+_xlfn.MINIFS(vinos[Precio],vinos[Bodega],Bodegas[[#This Row],[Bodegas]])</f>
        <v>65</v>
      </c>
    </row>
    <row r="366" spans="2:10" x14ac:dyDescent="0.35">
      <c r="B366" t="s">
        <v>605</v>
      </c>
      <c r="C366" s="17">
        <f>+AVERAGEIF(vinos[Bodega],B366,vinos[Clasificación])</f>
        <v>4.3499999999999996</v>
      </c>
      <c r="D366">
        <f>+COUNTIF(vinos[Bodega],B366)</f>
        <v>2</v>
      </c>
      <c r="E366" s="17">
        <f>+(Bodegas[[#This Row],[Cantidad de vinos]]/Bodegas[[#Totals],[Cantidad de vinos]])*100</f>
        <v>0.10085728693898136</v>
      </c>
      <c r="F366" s="25">
        <f>+SUMIF(vinos[Bodega],B366,vinos[Numero de reseñas])</f>
        <v>204</v>
      </c>
      <c r="G366" s="17">
        <f>+(Bodegas[[#This Row],[Cantidad de reseñas]]/Bodegas[[#Totals],[Cantidad de reseñas]])*100</f>
        <v>1.7917117522238304E-2</v>
      </c>
      <c r="H366">
        <f>+_xlfn.MAXIFS(vinos[Acidez],vinos[Bodega],Bodegas[[#This Row],[Bodegas]])</f>
        <v>3</v>
      </c>
      <c r="I366" s="30">
        <f>+_xlfn.MAXIFS(vinos[Precio],vinos[Bodega],Bodegas[[#This Row],[Bodegas]])</f>
        <v>145</v>
      </c>
      <c r="J366" s="32">
        <f>+_xlfn.MINIFS(vinos[Precio],vinos[Bodega],Bodegas[[#This Row],[Bodegas]])</f>
        <v>57.9</v>
      </c>
    </row>
    <row r="367" spans="2:10" x14ac:dyDescent="0.35">
      <c r="B367" t="s">
        <v>276</v>
      </c>
      <c r="C367" s="17">
        <f>+AVERAGEIF(vinos[Bodega],B367,vinos[Clasificación])</f>
        <v>4.371428571428571</v>
      </c>
      <c r="D367">
        <f>+COUNTIF(vinos[Bodega],B367)</f>
        <v>14</v>
      </c>
      <c r="E367" s="17">
        <f>+(Bodegas[[#This Row],[Cantidad de vinos]]/Bodegas[[#Totals],[Cantidad de vinos]])*100</f>
        <v>0.7060010085728694</v>
      </c>
      <c r="F367" s="25">
        <f>+SUMIF(vinos[Bodega],B367,vinos[Numero de reseñas])</f>
        <v>44832</v>
      </c>
      <c r="G367" s="17">
        <f>+(Bodegas[[#This Row],[Cantidad de reseñas]]/Bodegas[[#Totals],[Cantidad de reseñas]])*100</f>
        <v>3.9375500625342537</v>
      </c>
      <c r="H367">
        <f>+_xlfn.MAXIFS(vinos[Acidez],vinos[Bodega],Bodegas[[#This Row],[Bodegas]])</f>
        <v>3</v>
      </c>
      <c r="I367" s="30">
        <f>+_xlfn.MAXIFS(vinos[Precio],vinos[Bodega],Bodegas[[#This Row],[Bodegas]])</f>
        <v>189.45</v>
      </c>
      <c r="J367" s="32">
        <f>+_xlfn.MINIFS(vinos[Precio],vinos[Bodega],Bodegas[[#This Row],[Bodegas]])</f>
        <v>39.5</v>
      </c>
    </row>
    <row r="368" spans="2:10" x14ac:dyDescent="0.35">
      <c r="B368" t="s">
        <v>975</v>
      </c>
      <c r="C368" s="17">
        <f>+AVERAGEIF(vinos[Bodega],B368,vinos[Clasificación])</f>
        <v>4.3</v>
      </c>
      <c r="D368">
        <f>+COUNTIF(vinos[Bodega],B368)</f>
        <v>1</v>
      </c>
      <c r="E368" s="17">
        <f>+(Bodegas[[#This Row],[Cantidad de vinos]]/Bodegas[[#Totals],[Cantidad de vinos]])*100</f>
        <v>5.0428643469490678E-2</v>
      </c>
      <c r="F368" s="25">
        <f>+SUMIF(vinos[Bodega],B368,vinos[Numero de reseñas])</f>
        <v>133</v>
      </c>
      <c r="G368" s="17">
        <f>+(Bodegas[[#This Row],[Cantidad de reseñas]]/Bodegas[[#Totals],[Cantidad de reseñas]])*100</f>
        <v>1.1681257992439678E-2</v>
      </c>
      <c r="H368">
        <f>+_xlfn.MAXIFS(vinos[Acidez],vinos[Bodega],Bodegas[[#This Row],[Bodegas]])</f>
        <v>3</v>
      </c>
      <c r="I368" s="30">
        <f>+_xlfn.MAXIFS(vinos[Precio],vinos[Bodega],Bodegas[[#This Row],[Bodegas]])</f>
        <v>28.5</v>
      </c>
      <c r="J368" s="32">
        <f>+_xlfn.MINIFS(vinos[Precio],vinos[Bodega],Bodegas[[#This Row],[Bodegas]])</f>
        <v>28.5</v>
      </c>
    </row>
    <row r="369" spans="2:10" x14ac:dyDescent="0.35">
      <c r="B369" t="s">
        <v>606</v>
      </c>
      <c r="C369" s="17">
        <f>+AVERAGEIF(vinos[Bodega],B369,vinos[Clasificación])</f>
        <v>4.2714285714285714</v>
      </c>
      <c r="D369">
        <f>+COUNTIF(vinos[Bodega],B369)</f>
        <v>7</v>
      </c>
      <c r="E369" s="17">
        <f>+(Bodegas[[#This Row],[Cantidad de vinos]]/Bodegas[[#Totals],[Cantidad de vinos]])*100</f>
        <v>0.3530005042864347</v>
      </c>
      <c r="F369" s="25">
        <f>+SUMIF(vinos[Bodega],B369,vinos[Numero de reseñas])</f>
        <v>2111</v>
      </c>
      <c r="G369" s="17">
        <f>+(Bodegas[[#This Row],[Cantidad de reseñas]]/Bodegas[[#Totals],[Cantidad de reseñas]])*100</f>
        <v>0.18540703475218168</v>
      </c>
      <c r="H369">
        <f>+_xlfn.MAXIFS(vinos[Acidez],vinos[Bodega],Bodegas[[#This Row],[Bodegas]])</f>
        <v>3</v>
      </c>
      <c r="I369" s="30">
        <f>+_xlfn.MAXIFS(vinos[Precio],vinos[Bodega],Bodegas[[#This Row],[Bodegas]])</f>
        <v>77.36</v>
      </c>
      <c r="J369" s="32">
        <f>+_xlfn.MINIFS(vinos[Precio],vinos[Bodega],Bodegas[[#This Row],[Bodegas]])</f>
        <v>21.7</v>
      </c>
    </row>
    <row r="370" spans="2:10" x14ac:dyDescent="0.35">
      <c r="B370" t="s">
        <v>697</v>
      </c>
      <c r="C370" s="17">
        <f>+AVERAGEIF(vinos[Bodega],B370,vinos[Clasificación])</f>
        <v>4.4000000000000004</v>
      </c>
      <c r="D370">
        <f>+COUNTIF(vinos[Bodega],B370)</f>
        <v>1</v>
      </c>
      <c r="E370" s="17">
        <f>+(Bodegas[[#This Row],[Cantidad de vinos]]/Bodegas[[#Totals],[Cantidad de vinos]])*100</f>
        <v>5.0428643469490678E-2</v>
      </c>
      <c r="F370" s="25">
        <f>+SUMIF(vinos[Bodega],B370,vinos[Numero de reseñas])</f>
        <v>56</v>
      </c>
      <c r="G370" s="17">
        <f>+(Bodegas[[#This Row],[Cantidad de reseñas]]/Bodegas[[#Totals],[Cantidad de reseñas]])*100</f>
        <v>4.9184244178693383E-3</v>
      </c>
      <c r="H370">
        <f>+_xlfn.MAXIFS(vinos[Acidez],vinos[Bodega],Bodegas[[#This Row],[Bodegas]])</f>
        <v>3</v>
      </c>
      <c r="I370" s="30">
        <f>+_xlfn.MAXIFS(vinos[Precio],vinos[Bodega],Bodegas[[#This Row],[Bodegas]])</f>
        <v>89.97</v>
      </c>
      <c r="J370" s="32">
        <f>+_xlfn.MINIFS(vinos[Precio],vinos[Bodega],Bodegas[[#This Row],[Bodegas]])</f>
        <v>89.97</v>
      </c>
    </row>
    <row r="371" spans="2:10" x14ac:dyDescent="0.35">
      <c r="B371" t="s">
        <v>897</v>
      </c>
      <c r="C371" s="17">
        <f>+AVERAGEIF(vinos[Bodega],B371,vinos[Clasificación])</f>
        <v>4.2666666666666666</v>
      </c>
      <c r="D371">
        <f>+COUNTIF(vinos[Bodega],B371)</f>
        <v>3</v>
      </c>
      <c r="E371" s="17">
        <f>+(Bodegas[[#This Row],[Cantidad de vinos]]/Bodegas[[#Totals],[Cantidad de vinos]])*100</f>
        <v>0.15128593040847202</v>
      </c>
      <c r="F371" s="25">
        <f>+SUMIF(vinos[Bodega],B371,vinos[Numero de reseñas])</f>
        <v>794</v>
      </c>
      <c r="G371" s="17">
        <f>+(Bodegas[[#This Row],[Cantidad de reseñas]]/Bodegas[[#Totals],[Cantidad de reseñas]])*100</f>
        <v>6.9736231924790268E-2</v>
      </c>
      <c r="H371">
        <f>+_xlfn.MAXIFS(vinos[Acidez],vinos[Bodega],Bodegas[[#This Row],[Bodegas]])</f>
        <v>3</v>
      </c>
      <c r="I371" s="30">
        <f>+_xlfn.MAXIFS(vinos[Precio],vinos[Bodega],Bodegas[[#This Row],[Bodegas]])</f>
        <v>35.51</v>
      </c>
      <c r="J371" s="32">
        <f>+_xlfn.MINIFS(vinos[Precio],vinos[Bodega],Bodegas[[#This Row],[Bodegas]])</f>
        <v>16.45</v>
      </c>
    </row>
    <row r="372" spans="2:10" x14ac:dyDescent="0.35">
      <c r="B372" t="s">
        <v>561</v>
      </c>
      <c r="C372" s="17">
        <f>+AVERAGEIF(vinos[Bodega],B372,vinos[Clasificación])</f>
        <v>4.2636363636363628</v>
      </c>
      <c r="D372">
        <f>+COUNTIF(vinos[Bodega],B372)</f>
        <v>11</v>
      </c>
      <c r="E372" s="17">
        <f>+(Bodegas[[#This Row],[Cantidad de vinos]]/Bodegas[[#Totals],[Cantidad de vinos]])*100</f>
        <v>0.55471507816439747</v>
      </c>
      <c r="F372" s="25">
        <f>+SUMIF(vinos[Bodega],B372,vinos[Numero de reseñas])</f>
        <v>14804</v>
      </c>
      <c r="G372" s="17">
        <f>+(Bodegas[[#This Row],[Cantidad de reseñas]]/Bodegas[[#Totals],[Cantidad de reseñas]])*100</f>
        <v>1.3002206264667444</v>
      </c>
      <c r="H372">
        <f>+_xlfn.MAXIFS(vinos[Acidez],vinos[Bodega],Bodegas[[#This Row],[Bodegas]])</f>
        <v>3</v>
      </c>
      <c r="I372" s="30">
        <f>+_xlfn.MAXIFS(vinos[Precio],vinos[Bodega],Bodegas[[#This Row],[Bodegas]])</f>
        <v>62.74</v>
      </c>
      <c r="J372" s="32">
        <f>+_xlfn.MINIFS(vinos[Precio],vinos[Bodega],Bodegas[[#This Row],[Bodegas]])</f>
        <v>19.53</v>
      </c>
    </row>
    <row r="373" spans="2:10" x14ac:dyDescent="0.35">
      <c r="B373" t="s">
        <v>1379</v>
      </c>
      <c r="C373" s="17">
        <f>+AVERAGEIF(vinos[Bodega],B373,vinos[Clasificación])</f>
        <v>4.5999999999999996</v>
      </c>
      <c r="D373">
        <f>+COUNTIF(vinos[Bodega],B373)</f>
        <v>1</v>
      </c>
      <c r="E373" s="17">
        <f>+(Bodegas[[#This Row],[Cantidad de vinos]]/Bodegas[[#Totals],[Cantidad de vinos]])*100</f>
        <v>5.0428643469490678E-2</v>
      </c>
      <c r="F373" s="25">
        <f>+SUMIF(vinos[Bodega],B373,vinos[Numero de reseñas])</f>
        <v>45</v>
      </c>
      <c r="G373" s="17">
        <f>+(Bodegas[[#This Row],[Cantidad de reseñas]]/Bodegas[[#Totals],[Cantidad de reseñas]])*100</f>
        <v>3.9523053357878616E-3</v>
      </c>
      <c r="H373">
        <f>+_xlfn.MAXIFS(vinos[Acidez],vinos[Bodega],Bodegas[[#This Row],[Bodegas]])</f>
        <v>3</v>
      </c>
      <c r="I373" s="30">
        <f>+_xlfn.MAXIFS(vinos[Precio],vinos[Bodega],Bodegas[[#This Row],[Bodegas]])</f>
        <v>79.900000000000006</v>
      </c>
      <c r="J373" s="32">
        <f>+_xlfn.MINIFS(vinos[Precio],vinos[Bodega],Bodegas[[#This Row],[Bodegas]])</f>
        <v>79.900000000000006</v>
      </c>
    </row>
    <row r="374" spans="2:10" x14ac:dyDescent="0.35">
      <c r="B374" t="s">
        <v>714</v>
      </c>
      <c r="C374" s="17">
        <f>+AVERAGEIF(vinos[Bodega],B374,vinos[Clasificación])</f>
        <v>4.3374999999999995</v>
      </c>
      <c r="D374">
        <f>+COUNTIF(vinos[Bodega],B374)</f>
        <v>8</v>
      </c>
      <c r="E374" s="17">
        <f>+(Bodegas[[#This Row],[Cantidad de vinos]]/Bodegas[[#Totals],[Cantidad de vinos]])*100</f>
        <v>0.40342914775592542</v>
      </c>
      <c r="F374" s="25">
        <f>+SUMIF(vinos[Bodega],B374,vinos[Numero de reseñas])</f>
        <v>515</v>
      </c>
      <c r="G374" s="17">
        <f>+(Bodegas[[#This Row],[Cantidad de reseñas]]/Bodegas[[#Totals],[Cantidad de reseñas]])*100</f>
        <v>4.5231938842905522E-2</v>
      </c>
      <c r="H374">
        <f>+_xlfn.MAXIFS(vinos[Acidez],vinos[Bodega],Bodegas[[#This Row],[Bodegas]])</f>
        <v>3</v>
      </c>
      <c r="I374" s="30">
        <f>+_xlfn.MAXIFS(vinos[Precio],vinos[Bodega],Bodegas[[#This Row],[Bodegas]])</f>
        <v>140</v>
      </c>
      <c r="J374" s="32">
        <f>+_xlfn.MINIFS(vinos[Precio],vinos[Bodega],Bodegas[[#This Row],[Bodegas]])</f>
        <v>29</v>
      </c>
    </row>
    <row r="375" spans="2:10" x14ac:dyDescent="0.35">
      <c r="B375" t="s">
        <v>59</v>
      </c>
      <c r="C375" s="17">
        <f>+AVERAGEIF(vinos[Bodega],B375,vinos[Clasificación])</f>
        <v>4.5999999999999996</v>
      </c>
      <c r="D375">
        <f>+COUNTIF(vinos[Bodega],B375)</f>
        <v>2</v>
      </c>
      <c r="E375" s="17">
        <f>+(Bodegas[[#This Row],[Cantidad de vinos]]/Bodegas[[#Totals],[Cantidad de vinos]])*100</f>
        <v>0.10085728693898136</v>
      </c>
      <c r="F375" s="25">
        <f>+SUMIF(vinos[Bodega],B375,vinos[Numero de reseñas])</f>
        <v>355</v>
      </c>
      <c r="G375" s="17">
        <f>+(Bodegas[[#This Row],[Cantidad de reseñas]]/Bodegas[[#Totals],[Cantidad de reseñas]])*100</f>
        <v>3.1179297648993125E-2</v>
      </c>
      <c r="H375">
        <f>+_xlfn.MAXIFS(vinos[Acidez],vinos[Bodega],Bodegas[[#This Row],[Bodegas]])</f>
        <v>3</v>
      </c>
      <c r="I375" s="30">
        <f>+_xlfn.MAXIFS(vinos[Precio],vinos[Bodega],Bodegas[[#This Row],[Bodegas]])</f>
        <v>63.75</v>
      </c>
      <c r="J375" s="32">
        <f>+_xlfn.MINIFS(vinos[Precio],vinos[Bodega],Bodegas[[#This Row],[Bodegas]])</f>
        <v>62</v>
      </c>
    </row>
    <row r="376" spans="2:10" x14ac:dyDescent="0.35">
      <c r="B376" t="s">
        <v>884</v>
      </c>
      <c r="C376" s="17">
        <f>+AVERAGEIF(vinos[Bodega],B376,vinos[Clasificación])</f>
        <v>4.25</v>
      </c>
      <c r="D376">
        <f>+COUNTIF(vinos[Bodega],B376)</f>
        <v>4</v>
      </c>
      <c r="E376" s="17">
        <f>+(Bodegas[[#This Row],[Cantidad de vinos]]/Bodegas[[#Totals],[Cantidad de vinos]])*100</f>
        <v>0.20171457387796271</v>
      </c>
      <c r="F376" s="25">
        <f>+SUMIF(vinos[Bodega],B376,vinos[Numero de reseñas])</f>
        <v>2058</v>
      </c>
      <c r="G376" s="17">
        <f>+(Bodegas[[#This Row],[Cantidad de reseñas]]/Bodegas[[#Totals],[Cantidad de reseñas]])*100</f>
        <v>0.1807520973566982</v>
      </c>
      <c r="H376">
        <f>+_xlfn.MAXIFS(vinos[Acidez],vinos[Bodega],Bodegas[[#This Row],[Bodegas]])</f>
        <v>3</v>
      </c>
      <c r="I376" s="30">
        <f>+_xlfn.MAXIFS(vinos[Precio],vinos[Bodega],Bodegas[[#This Row],[Bodegas]])</f>
        <v>40.76</v>
      </c>
      <c r="J376" s="32">
        <f>+_xlfn.MINIFS(vinos[Precio],vinos[Bodega],Bodegas[[#This Row],[Bodegas]])</f>
        <v>35.85</v>
      </c>
    </row>
    <row r="377" spans="2:10" x14ac:dyDescent="0.35">
      <c r="B377" t="s">
        <v>304</v>
      </c>
      <c r="C377" s="17">
        <f>+AVERAGEIF(vinos[Bodega],B377,vinos[Clasificación])</f>
        <v>4.3230769230769237</v>
      </c>
      <c r="D377">
        <f>+COUNTIF(vinos[Bodega],B377)</f>
        <v>13</v>
      </c>
      <c r="E377" s="17">
        <f>+(Bodegas[[#This Row],[Cantidad de vinos]]/Bodegas[[#Totals],[Cantidad de vinos]])*100</f>
        <v>0.65557236510337868</v>
      </c>
      <c r="F377" s="25">
        <f>+SUMIF(vinos[Bodega],B377,vinos[Numero de reseñas])</f>
        <v>18130</v>
      </c>
      <c r="G377" s="17">
        <f>+(Bodegas[[#This Row],[Cantidad de reseñas]]/Bodegas[[#Totals],[Cantidad de reseñas]])*100</f>
        <v>1.5923399052851985</v>
      </c>
      <c r="H377">
        <f>+_xlfn.MAXIFS(vinos[Acidez],vinos[Bodega],Bodegas[[#This Row],[Bodegas]])</f>
        <v>3</v>
      </c>
      <c r="I377" s="30">
        <f>+_xlfn.MAXIFS(vinos[Precio],vinos[Bodega],Bodegas[[#This Row],[Bodegas]])</f>
        <v>274.95</v>
      </c>
      <c r="J377" s="32">
        <f>+_xlfn.MINIFS(vinos[Precio],vinos[Bodega],Bodegas[[#This Row],[Bodegas]])</f>
        <v>20.95</v>
      </c>
    </row>
    <row r="378" spans="2:10" x14ac:dyDescent="0.35">
      <c r="B378" t="s">
        <v>112</v>
      </c>
      <c r="C378" s="17">
        <f>+AVERAGEIF(vinos[Bodega],B378,vinos[Clasificación])</f>
        <v>4.4399999999999995</v>
      </c>
      <c r="D378">
        <f>+COUNTIF(vinos[Bodega],B378)</f>
        <v>5</v>
      </c>
      <c r="E378" s="17">
        <f>+(Bodegas[[#This Row],[Cantidad de vinos]]/Bodegas[[#Totals],[Cantidad de vinos]])*100</f>
        <v>0.25214321734745332</v>
      </c>
      <c r="F378" s="25">
        <f>+SUMIF(vinos[Bodega],B378,vinos[Numero de reseñas])</f>
        <v>3582</v>
      </c>
      <c r="G378" s="17">
        <f>+(Bodegas[[#This Row],[Cantidad de reseñas]]/Bodegas[[#Totals],[Cantidad de reseñas]])*100</f>
        <v>0.31460350472871373</v>
      </c>
      <c r="H378">
        <f>+_xlfn.MAXIFS(vinos[Acidez],vinos[Bodega],Bodegas[[#This Row],[Bodegas]])</f>
        <v>0</v>
      </c>
      <c r="I378" s="30">
        <f>+_xlfn.MAXIFS(vinos[Precio],vinos[Bodega],Bodegas[[#This Row],[Bodegas]])</f>
        <v>194.86</v>
      </c>
      <c r="J378" s="32">
        <f>+_xlfn.MINIFS(vinos[Precio],vinos[Bodega],Bodegas[[#This Row],[Bodegas]])</f>
        <v>19.7</v>
      </c>
    </row>
    <row r="379" spans="2:10" x14ac:dyDescent="0.35">
      <c r="B379" t="s">
        <v>682</v>
      </c>
      <c r="C379" s="17">
        <f>+AVERAGEIF(vinos[Bodega],B379,vinos[Clasificación])</f>
        <v>4.2714285714285714</v>
      </c>
      <c r="D379">
        <f>+COUNTIF(vinos[Bodega],B379)</f>
        <v>7</v>
      </c>
      <c r="E379" s="17">
        <f>+(Bodegas[[#This Row],[Cantidad de vinos]]/Bodegas[[#Totals],[Cantidad de vinos]])*100</f>
        <v>0.3530005042864347</v>
      </c>
      <c r="F379" s="25">
        <f>+SUMIF(vinos[Bodega],B379,vinos[Numero de reseñas])</f>
        <v>2451</v>
      </c>
      <c r="G379" s="17">
        <f>+(Bodegas[[#This Row],[Cantidad de reseñas]]/Bodegas[[#Totals],[Cantidad de reseñas]])*100</f>
        <v>0.21526889728924553</v>
      </c>
      <c r="H379">
        <f>+_xlfn.MAXIFS(vinos[Acidez],vinos[Bodega],Bodegas[[#This Row],[Bodegas]])</f>
        <v>3</v>
      </c>
      <c r="I379" s="30">
        <f>+_xlfn.MAXIFS(vinos[Precio],vinos[Bodega],Bodegas[[#This Row],[Bodegas]])</f>
        <v>58.25</v>
      </c>
      <c r="J379" s="32">
        <f>+_xlfn.MINIFS(vinos[Precio],vinos[Bodega],Bodegas[[#This Row],[Bodegas]])</f>
        <v>28.53</v>
      </c>
    </row>
    <row r="380" spans="2:10" x14ac:dyDescent="0.35">
      <c r="B380" t="s">
        <v>1362</v>
      </c>
      <c r="C380" s="17">
        <f>+AVERAGEIF(vinos[Bodega],B380,vinos[Clasificación])</f>
        <v>4.2</v>
      </c>
      <c r="D380">
        <f>+COUNTIF(vinos[Bodega],B380)</f>
        <v>1</v>
      </c>
      <c r="E380" s="17">
        <f>+(Bodegas[[#This Row],[Cantidad de vinos]]/Bodegas[[#Totals],[Cantidad de vinos]])*100</f>
        <v>5.0428643469490678E-2</v>
      </c>
      <c r="F380" s="25">
        <f>+SUMIF(vinos[Bodega],B380,vinos[Numero de reseñas])</f>
        <v>407</v>
      </c>
      <c r="G380" s="17">
        <f>+(Bodegas[[#This Row],[Cantidad de reseñas]]/Bodegas[[#Totals],[Cantidad de reseñas]])*100</f>
        <v>3.5746406037014657E-2</v>
      </c>
      <c r="H380">
        <f>+_xlfn.MAXIFS(vinos[Acidez],vinos[Bodega],Bodegas[[#This Row],[Bodegas]])</f>
        <v>0</v>
      </c>
      <c r="I380" s="30">
        <f>+_xlfn.MAXIFS(vinos[Precio],vinos[Bodega],Bodegas[[#This Row],[Bodegas]])</f>
        <v>11.95</v>
      </c>
      <c r="J380" s="32">
        <f>+_xlfn.MINIFS(vinos[Precio],vinos[Bodega],Bodegas[[#This Row],[Bodegas]])</f>
        <v>11.95</v>
      </c>
    </row>
    <row r="381" spans="2:10" x14ac:dyDescent="0.35">
      <c r="B381" t="s">
        <v>514</v>
      </c>
      <c r="C381" s="17">
        <f>+AVERAGEIF(vinos[Bodega],B381,vinos[Clasificación])</f>
        <v>4.4000000000000004</v>
      </c>
      <c r="D381">
        <f>+COUNTIF(vinos[Bodega],B381)</f>
        <v>1</v>
      </c>
      <c r="E381" s="17">
        <f>+(Bodegas[[#This Row],[Cantidad de vinos]]/Bodegas[[#Totals],[Cantidad de vinos]])*100</f>
        <v>5.0428643469490678E-2</v>
      </c>
      <c r="F381" s="25">
        <f>+SUMIF(vinos[Bodega],B381,vinos[Numero de reseñas])</f>
        <v>443</v>
      </c>
      <c r="G381" s="17">
        <f>+(Bodegas[[#This Row],[Cantidad de reseñas]]/Bodegas[[#Totals],[Cantidad de reseñas]])*100</f>
        <v>3.8908250305644945E-2</v>
      </c>
      <c r="H381">
        <f>+_xlfn.MAXIFS(vinos[Acidez],vinos[Bodega],Bodegas[[#This Row],[Bodegas]])</f>
        <v>0</v>
      </c>
      <c r="I381" s="30">
        <f>+_xlfn.MAXIFS(vinos[Precio],vinos[Bodega],Bodegas[[#This Row],[Bodegas]])</f>
        <v>34</v>
      </c>
      <c r="J381" s="32">
        <f>+_xlfn.MINIFS(vinos[Precio],vinos[Bodega],Bodegas[[#This Row],[Bodegas]])</f>
        <v>34</v>
      </c>
    </row>
    <row r="382" spans="2:10" x14ac:dyDescent="0.35">
      <c r="B382" t="s">
        <v>1043</v>
      </c>
      <c r="C382" s="17">
        <f>+AVERAGEIF(vinos[Bodega],B382,vinos[Clasificación])</f>
        <v>4.3</v>
      </c>
      <c r="D382">
        <f>+COUNTIF(vinos[Bodega],B382)</f>
        <v>3</v>
      </c>
      <c r="E382" s="17">
        <f>+(Bodegas[[#This Row],[Cantidad de vinos]]/Bodegas[[#Totals],[Cantidad de vinos]])*100</f>
        <v>0.15128593040847202</v>
      </c>
      <c r="F382" s="25">
        <f>+SUMIF(vinos[Bodega],B382,vinos[Numero de reseñas])</f>
        <v>184</v>
      </c>
      <c r="G382" s="17">
        <f>+(Bodegas[[#This Row],[Cantidad de reseñas]]/Bodegas[[#Totals],[Cantidad de reseñas]])*100</f>
        <v>1.6160537372999256E-2</v>
      </c>
      <c r="H382">
        <f>+_xlfn.MAXIFS(vinos[Acidez],vinos[Bodega],Bodegas[[#This Row],[Bodegas]])</f>
        <v>3</v>
      </c>
      <c r="I382" s="30">
        <f>+_xlfn.MAXIFS(vinos[Precio],vinos[Bodega],Bodegas[[#This Row],[Bodegas]])</f>
        <v>45.9</v>
      </c>
      <c r="J382" s="32">
        <f>+_xlfn.MINIFS(vinos[Precio],vinos[Bodega],Bodegas[[#This Row],[Bodegas]])</f>
        <v>39.950000000000003</v>
      </c>
    </row>
    <row r="383" spans="2:10" x14ac:dyDescent="0.35">
      <c r="B383" t="s">
        <v>1083</v>
      </c>
      <c r="C383" s="17">
        <f>+AVERAGEIF(vinos[Bodega],B383,vinos[Clasificación])</f>
        <v>4.3</v>
      </c>
      <c r="D383">
        <f>+COUNTIF(vinos[Bodega],B383)</f>
        <v>2</v>
      </c>
      <c r="E383" s="17">
        <f>+(Bodegas[[#This Row],[Cantidad de vinos]]/Bodegas[[#Totals],[Cantidad de vinos]])*100</f>
        <v>0.10085728693898136</v>
      </c>
      <c r="F383" s="25">
        <f>+SUMIF(vinos[Bodega],B383,vinos[Numero de reseñas])</f>
        <v>100</v>
      </c>
      <c r="G383" s="17">
        <f>+(Bodegas[[#This Row],[Cantidad de reseñas]]/Bodegas[[#Totals],[Cantidad de reseñas]])*100</f>
        <v>8.7829007461952477E-3</v>
      </c>
      <c r="H383">
        <f>+_xlfn.MAXIFS(vinos[Acidez],vinos[Bodega],Bodegas[[#This Row],[Bodegas]])</f>
        <v>3</v>
      </c>
      <c r="I383" s="30">
        <f>+_xlfn.MAXIFS(vinos[Precio],vinos[Bodega],Bodegas[[#This Row],[Bodegas]])</f>
        <v>78.95</v>
      </c>
      <c r="J383" s="32">
        <f>+_xlfn.MINIFS(vinos[Precio],vinos[Bodega],Bodegas[[#This Row],[Bodegas]])</f>
        <v>60.4</v>
      </c>
    </row>
    <row r="384" spans="2:10" x14ac:dyDescent="0.35">
      <c r="B384" t="s">
        <v>90</v>
      </c>
      <c r="C384" s="17">
        <f>+AVERAGEIF(vinos[Bodega],B384,vinos[Clasificación])</f>
        <v>4.458333333333333</v>
      </c>
      <c r="D384">
        <f>+COUNTIF(vinos[Bodega],B384)</f>
        <v>12</v>
      </c>
      <c r="E384" s="17">
        <f>+(Bodegas[[#This Row],[Cantidad de vinos]]/Bodegas[[#Totals],[Cantidad de vinos]])*100</f>
        <v>0.60514372163388808</v>
      </c>
      <c r="F384" s="25">
        <f>+SUMIF(vinos[Bodega],B384,vinos[Numero de reseñas])</f>
        <v>2203</v>
      </c>
      <c r="G384" s="17">
        <f>+(Bodegas[[#This Row],[Cantidad de reseñas]]/Bodegas[[#Totals],[Cantidad de reseñas]])*100</f>
        <v>0.19348730343868131</v>
      </c>
      <c r="H384">
        <f>+_xlfn.MAXIFS(vinos[Acidez],vinos[Bodega],Bodegas[[#This Row],[Bodegas]])</f>
        <v>3</v>
      </c>
      <c r="I384" s="30">
        <f>+_xlfn.MAXIFS(vinos[Precio],vinos[Bodega],Bodegas[[#This Row],[Bodegas]])</f>
        <v>130</v>
      </c>
      <c r="J384" s="32">
        <f>+_xlfn.MINIFS(vinos[Precio],vinos[Bodega],Bodegas[[#This Row],[Bodegas]])</f>
        <v>21.8</v>
      </c>
    </row>
    <row r="385" spans="2:10" x14ac:dyDescent="0.35">
      <c r="B385" t="s">
        <v>531</v>
      </c>
      <c r="C385" s="17">
        <f>+AVERAGEIF(vinos[Bodega],B385,vinos[Clasificación])</f>
        <v>4.3230769230769219</v>
      </c>
      <c r="D385">
        <f>+COUNTIF(vinos[Bodega],B385)</f>
        <v>13</v>
      </c>
      <c r="E385" s="17">
        <f>+(Bodegas[[#This Row],[Cantidad de vinos]]/Bodegas[[#Totals],[Cantidad de vinos]])*100</f>
        <v>0.65557236510337868</v>
      </c>
      <c r="F385" s="25">
        <f>+SUMIF(vinos[Bodega],B385,vinos[Numero de reseñas])</f>
        <v>7627</v>
      </c>
      <c r="G385" s="17">
        <f>+(Bodegas[[#This Row],[Cantidad de reseñas]]/Bodegas[[#Totals],[Cantidad de reseñas]])*100</f>
        <v>0.66987183991231147</v>
      </c>
      <c r="H385">
        <f>+_xlfn.MAXIFS(vinos[Acidez],vinos[Bodega],Bodegas[[#This Row],[Bodegas]])</f>
        <v>3</v>
      </c>
      <c r="I385" s="30">
        <f>+_xlfn.MAXIFS(vinos[Precio],vinos[Bodega],Bodegas[[#This Row],[Bodegas]])</f>
        <v>77.900000000000006</v>
      </c>
      <c r="J385" s="32">
        <f>+_xlfn.MINIFS(vinos[Precio],vinos[Bodega],Bodegas[[#This Row],[Bodegas]])</f>
        <v>15.83</v>
      </c>
    </row>
    <row r="386" spans="2:10" x14ac:dyDescent="0.35">
      <c r="B386" t="s">
        <v>66</v>
      </c>
      <c r="C386" s="17">
        <f>+AVERAGEIF(vinos[Bodega],B386,vinos[Clasificación])</f>
        <v>4.4272727272727277</v>
      </c>
      <c r="D386">
        <f>+COUNTIF(vinos[Bodega],B386)</f>
        <v>22</v>
      </c>
      <c r="E386" s="17">
        <f>+(Bodegas[[#This Row],[Cantidad de vinos]]/Bodegas[[#Totals],[Cantidad de vinos]])*100</f>
        <v>1.1094301563287949</v>
      </c>
      <c r="F386" s="25">
        <f>+SUMIF(vinos[Bodega],B386,vinos[Numero de reseñas])</f>
        <v>10810</v>
      </c>
      <c r="G386" s="17">
        <f>+(Bodegas[[#This Row],[Cantidad de reseñas]]/Bodegas[[#Totals],[Cantidad de reseñas]])*100</f>
        <v>0.94943157066370631</v>
      </c>
      <c r="H386">
        <f>+_xlfn.MAXIFS(vinos[Acidez],vinos[Bodega],Bodegas[[#This Row],[Bodegas]])</f>
        <v>3</v>
      </c>
      <c r="I386" s="30">
        <f>+_xlfn.MAXIFS(vinos[Precio],vinos[Bodega],Bodegas[[#This Row],[Bodegas]])</f>
        <v>234.9</v>
      </c>
      <c r="J386" s="32">
        <f>+_xlfn.MINIFS(vinos[Precio],vinos[Bodega],Bodegas[[#This Row],[Bodegas]])</f>
        <v>23.83</v>
      </c>
    </row>
    <row r="387" spans="2:10" x14ac:dyDescent="0.35">
      <c r="B387" t="s">
        <v>599</v>
      </c>
      <c r="C387" s="17">
        <f>+AVERAGEIF(vinos[Bodega],B387,vinos[Clasificación])</f>
        <v>4.3</v>
      </c>
      <c r="D387">
        <f>+COUNTIF(vinos[Bodega],B387)</f>
        <v>1</v>
      </c>
      <c r="E387" s="17">
        <f>+(Bodegas[[#This Row],[Cantidad de vinos]]/Bodegas[[#Totals],[Cantidad de vinos]])*100</f>
        <v>5.0428643469490678E-2</v>
      </c>
      <c r="F387" s="25">
        <f>+SUMIF(vinos[Bodega],B387,vinos[Numero de reseñas])</f>
        <v>80</v>
      </c>
      <c r="G387" s="17">
        <f>+(Bodegas[[#This Row],[Cantidad de reseñas]]/Bodegas[[#Totals],[Cantidad de reseñas]])*100</f>
        <v>7.026320596956198E-3</v>
      </c>
      <c r="H387">
        <f>+_xlfn.MAXIFS(vinos[Acidez],vinos[Bodega],Bodegas[[#This Row],[Bodegas]])</f>
        <v>0</v>
      </c>
      <c r="I387" s="30">
        <f>+_xlfn.MAXIFS(vinos[Precio],vinos[Bodega],Bodegas[[#This Row],[Bodegas]])</f>
        <v>28.5</v>
      </c>
      <c r="J387" s="32">
        <f>+_xlfn.MINIFS(vinos[Precio],vinos[Bodega],Bodegas[[#This Row],[Bodegas]])</f>
        <v>28.5</v>
      </c>
    </row>
    <row r="388" spans="2:10" x14ac:dyDescent="0.35">
      <c r="B388" t="s">
        <v>1268</v>
      </c>
      <c r="C388" s="17">
        <f>+AVERAGEIF(vinos[Bodega],B388,vinos[Clasificación])</f>
        <v>4.3</v>
      </c>
      <c r="D388">
        <f>+COUNTIF(vinos[Bodega],B388)</f>
        <v>1</v>
      </c>
      <c r="E388" s="17">
        <f>+(Bodegas[[#This Row],[Cantidad de vinos]]/Bodegas[[#Totals],[Cantidad de vinos]])*100</f>
        <v>5.0428643469490678E-2</v>
      </c>
      <c r="F388" s="25">
        <f>+SUMIF(vinos[Bodega],B388,vinos[Numero de reseñas])</f>
        <v>27</v>
      </c>
      <c r="G388" s="17">
        <f>+(Bodegas[[#This Row],[Cantidad de reseñas]]/Bodegas[[#Totals],[Cantidad de reseñas]])*100</f>
        <v>2.3713832014727169E-3</v>
      </c>
      <c r="H388">
        <f>+_xlfn.MAXIFS(vinos[Acidez],vinos[Bodega],Bodegas[[#This Row],[Bodegas]])</f>
        <v>3</v>
      </c>
      <c r="I388" s="30">
        <f>+_xlfn.MAXIFS(vinos[Precio],vinos[Bodega],Bodegas[[#This Row],[Bodegas]])</f>
        <v>18.5</v>
      </c>
      <c r="J388" s="32">
        <f>+_xlfn.MINIFS(vinos[Precio],vinos[Bodega],Bodegas[[#This Row],[Bodegas]])</f>
        <v>18.5</v>
      </c>
    </row>
    <row r="389" spans="2:10" x14ac:dyDescent="0.35">
      <c r="B389" t="s">
        <v>993</v>
      </c>
      <c r="C389" s="17">
        <f>+AVERAGEIF(vinos[Bodega],B389,vinos[Clasificación])</f>
        <v>4.3</v>
      </c>
      <c r="D389">
        <f>+COUNTIF(vinos[Bodega],B389)</f>
        <v>2</v>
      </c>
      <c r="E389" s="17">
        <f>+(Bodegas[[#This Row],[Cantidad de vinos]]/Bodegas[[#Totals],[Cantidad de vinos]])*100</f>
        <v>0.10085728693898136</v>
      </c>
      <c r="F389" s="25">
        <f>+SUMIF(vinos[Bodega],B389,vinos[Numero de reseñas])</f>
        <v>149</v>
      </c>
      <c r="G389" s="17">
        <f>+(Bodegas[[#This Row],[Cantidad de reseñas]]/Bodegas[[#Totals],[Cantidad de reseñas]])*100</f>
        <v>1.3086522111830919E-2</v>
      </c>
      <c r="H389">
        <f>+_xlfn.MAXIFS(vinos[Acidez],vinos[Bodega],Bodegas[[#This Row],[Bodegas]])</f>
        <v>3</v>
      </c>
      <c r="I389" s="30">
        <f>+_xlfn.MAXIFS(vinos[Precio],vinos[Bodega],Bodegas[[#This Row],[Bodegas]])</f>
        <v>15.45</v>
      </c>
      <c r="J389" s="32">
        <f>+_xlfn.MINIFS(vinos[Precio],vinos[Bodega],Bodegas[[#This Row],[Bodegas]])</f>
        <v>12.19</v>
      </c>
    </row>
    <row r="390" spans="2:10" x14ac:dyDescent="0.35">
      <c r="B390" t="s">
        <v>520</v>
      </c>
      <c r="C390" s="17">
        <f>+AVERAGEIF(vinos[Bodega],B390,vinos[Clasificación])</f>
        <v>4.4000000000000004</v>
      </c>
      <c r="D390">
        <f>+COUNTIF(vinos[Bodega],B390)</f>
        <v>1</v>
      </c>
      <c r="E390" s="17">
        <f>+(Bodegas[[#This Row],[Cantidad de vinos]]/Bodegas[[#Totals],[Cantidad de vinos]])*100</f>
        <v>5.0428643469490678E-2</v>
      </c>
      <c r="F390" s="25">
        <f>+SUMIF(vinos[Bodega],B390,vinos[Numero de reseñas])</f>
        <v>363</v>
      </c>
      <c r="G390" s="17">
        <f>+(Bodegas[[#This Row],[Cantidad de reseñas]]/Bodegas[[#Totals],[Cantidad de reseñas]])*100</f>
        <v>3.188192970868875E-2</v>
      </c>
      <c r="H390">
        <f>+_xlfn.MAXIFS(vinos[Acidez],vinos[Bodega],Bodegas[[#This Row],[Bodegas]])</f>
        <v>3</v>
      </c>
      <c r="I390" s="30">
        <f>+_xlfn.MAXIFS(vinos[Precio],vinos[Bodega],Bodegas[[#This Row],[Bodegas]])</f>
        <v>20.9</v>
      </c>
      <c r="J390" s="32">
        <f>+_xlfn.MINIFS(vinos[Precio],vinos[Bodega],Bodegas[[#This Row],[Bodegas]])</f>
        <v>20.9</v>
      </c>
    </row>
    <row r="391" spans="2:10" x14ac:dyDescent="0.35">
      <c r="B391" t="s">
        <v>673</v>
      </c>
      <c r="C391" s="17">
        <f>+AVERAGEIF(vinos[Bodega],B391,vinos[Clasificación])</f>
        <v>4.4000000000000004</v>
      </c>
      <c r="D391">
        <f>+COUNTIF(vinos[Bodega],B391)</f>
        <v>1</v>
      </c>
      <c r="E391" s="17">
        <f>+(Bodegas[[#This Row],[Cantidad de vinos]]/Bodegas[[#Totals],[Cantidad de vinos]])*100</f>
        <v>5.0428643469490678E-2</v>
      </c>
      <c r="F391" s="25">
        <f>+SUMIF(vinos[Bodega],B391,vinos[Numero de reseñas])</f>
        <v>65</v>
      </c>
      <c r="G391" s="17">
        <f>+(Bodegas[[#This Row],[Cantidad de reseñas]]/Bodegas[[#Totals],[Cantidad de reseñas]])*100</f>
        <v>5.7088854850269113E-3</v>
      </c>
      <c r="H391">
        <f>+_xlfn.MAXIFS(vinos[Acidez],vinos[Bodega],Bodegas[[#This Row],[Bodegas]])</f>
        <v>3</v>
      </c>
      <c r="I391" s="30">
        <f>+_xlfn.MAXIFS(vinos[Precio],vinos[Bodega],Bodegas[[#This Row],[Bodegas]])</f>
        <v>14.18</v>
      </c>
      <c r="J391" s="32">
        <f>+_xlfn.MINIFS(vinos[Precio],vinos[Bodega],Bodegas[[#This Row],[Bodegas]])</f>
        <v>14.18</v>
      </c>
    </row>
    <row r="392" spans="2:10" x14ac:dyDescent="0.35">
      <c r="B392" t="s">
        <v>391</v>
      </c>
      <c r="C392" s="17">
        <f>+AVERAGEIF(vinos[Bodega],B392,vinos[Clasificación])</f>
        <v>4.4000000000000004</v>
      </c>
      <c r="D392">
        <f>+COUNTIF(vinos[Bodega],B392)</f>
        <v>4</v>
      </c>
      <c r="E392" s="17">
        <f>+(Bodegas[[#This Row],[Cantidad de vinos]]/Bodegas[[#Totals],[Cantidad de vinos]])*100</f>
        <v>0.20171457387796271</v>
      </c>
      <c r="F392" s="25">
        <f>+SUMIF(vinos[Bodega],B392,vinos[Numero de reseñas])</f>
        <v>181</v>
      </c>
      <c r="G392" s="17">
        <f>+(Bodegas[[#This Row],[Cantidad de reseñas]]/Bodegas[[#Totals],[Cantidad de reseñas]])*100</f>
        <v>1.5897050350613399E-2</v>
      </c>
      <c r="H392">
        <f>+_xlfn.MAXIFS(vinos[Acidez],vinos[Bodega],Bodegas[[#This Row],[Bodegas]])</f>
        <v>3</v>
      </c>
      <c r="I392" s="30">
        <f>+_xlfn.MAXIFS(vinos[Precio],vinos[Bodega],Bodegas[[#This Row],[Bodegas]])</f>
        <v>45</v>
      </c>
      <c r="J392" s="32">
        <f>+_xlfn.MINIFS(vinos[Precio],vinos[Bodega],Bodegas[[#This Row],[Bodegas]])</f>
        <v>15.84</v>
      </c>
    </row>
    <row r="393" spans="2:10" x14ac:dyDescent="0.35">
      <c r="B393" t="s">
        <v>427</v>
      </c>
      <c r="C393" s="17">
        <f>+AVERAGEIF(vinos[Bodega],B393,vinos[Clasificación])</f>
        <v>4.45</v>
      </c>
      <c r="D393">
        <f>+COUNTIF(vinos[Bodega],B393)</f>
        <v>2</v>
      </c>
      <c r="E393" s="17">
        <f>+(Bodegas[[#This Row],[Cantidad de vinos]]/Bodegas[[#Totals],[Cantidad de vinos]])*100</f>
        <v>0.10085728693898136</v>
      </c>
      <c r="F393" s="25">
        <f>+SUMIF(vinos[Bodega],B393,vinos[Numero de reseñas])</f>
        <v>113</v>
      </c>
      <c r="G393" s="17">
        <f>+(Bodegas[[#This Row],[Cantidad de reseñas]]/Bodegas[[#Totals],[Cantidad de reseñas]])*100</f>
        <v>9.9246778432006289E-3</v>
      </c>
      <c r="H393">
        <f>+_xlfn.MAXIFS(vinos[Acidez],vinos[Bodega],Bodegas[[#This Row],[Bodegas]])</f>
        <v>3</v>
      </c>
      <c r="I393" s="30">
        <f>+_xlfn.MAXIFS(vinos[Precio],vinos[Bodega],Bodegas[[#This Row],[Bodegas]])</f>
        <v>96.38</v>
      </c>
      <c r="J393" s="32">
        <f>+_xlfn.MINIFS(vinos[Precio],vinos[Bodega],Bodegas[[#This Row],[Bodegas]])</f>
        <v>62.02</v>
      </c>
    </row>
    <row r="394" spans="2:10" x14ac:dyDescent="0.35">
      <c r="B394" t="s">
        <v>1279</v>
      </c>
      <c r="C394" s="17">
        <f>+AVERAGEIF(vinos[Bodega],B394,vinos[Clasificación])</f>
        <v>4.3</v>
      </c>
      <c r="D394">
        <f>+COUNTIF(vinos[Bodega],B394)</f>
        <v>1</v>
      </c>
      <c r="E394" s="17">
        <f>+(Bodegas[[#This Row],[Cantidad de vinos]]/Bodegas[[#Totals],[Cantidad de vinos]])*100</f>
        <v>5.0428643469490678E-2</v>
      </c>
      <c r="F394" s="25">
        <f>+SUMIF(vinos[Bodega],B394,vinos[Numero de reseñas])</f>
        <v>25</v>
      </c>
      <c r="G394" s="17">
        <f>+(Bodegas[[#This Row],[Cantidad de reseñas]]/Bodegas[[#Totals],[Cantidad de reseñas]])*100</f>
        <v>2.1957251865488119E-3</v>
      </c>
      <c r="H394">
        <f>+_xlfn.MAXIFS(vinos[Acidez],vinos[Bodega],Bodegas[[#This Row],[Bodegas]])</f>
        <v>3</v>
      </c>
      <c r="I394" s="30">
        <f>+_xlfn.MAXIFS(vinos[Precio],vinos[Bodega],Bodegas[[#This Row],[Bodegas]])</f>
        <v>32.5</v>
      </c>
      <c r="J394" s="32">
        <f>+_xlfn.MINIFS(vinos[Precio],vinos[Bodega],Bodegas[[#This Row],[Bodegas]])</f>
        <v>32.5</v>
      </c>
    </row>
    <row r="395" spans="2:10" x14ac:dyDescent="0.35">
      <c r="B395" t="s">
        <v>1150</v>
      </c>
      <c r="C395" s="17">
        <f>+AVERAGEIF(vinos[Bodega],B395,vinos[Clasificación])</f>
        <v>4.3</v>
      </c>
      <c r="D395">
        <f>+COUNTIF(vinos[Bodega],B395)</f>
        <v>1</v>
      </c>
      <c r="E395" s="17">
        <f>+(Bodegas[[#This Row],[Cantidad de vinos]]/Bodegas[[#Totals],[Cantidad de vinos]])*100</f>
        <v>5.0428643469490678E-2</v>
      </c>
      <c r="F395" s="25">
        <f>+SUMIF(vinos[Bodega],B395,vinos[Numero de reseñas])</f>
        <v>42</v>
      </c>
      <c r="G395" s="17">
        <f>+(Bodegas[[#This Row],[Cantidad de reseñas]]/Bodegas[[#Totals],[Cantidad de reseñas]])*100</f>
        <v>3.6888183134020035E-3</v>
      </c>
      <c r="H395">
        <f>+_xlfn.MAXIFS(vinos[Acidez],vinos[Bodega],Bodegas[[#This Row],[Bodegas]])</f>
        <v>3</v>
      </c>
      <c r="I395" s="30">
        <f>+_xlfn.MAXIFS(vinos[Precio],vinos[Bodega],Bodegas[[#This Row],[Bodegas]])</f>
        <v>33</v>
      </c>
      <c r="J395" s="32">
        <f>+_xlfn.MINIFS(vinos[Precio],vinos[Bodega],Bodegas[[#This Row],[Bodegas]])</f>
        <v>33</v>
      </c>
    </row>
    <row r="396" spans="2:10" x14ac:dyDescent="0.35">
      <c r="B396" t="s">
        <v>627</v>
      </c>
      <c r="C396" s="17">
        <f>+AVERAGEIF(vinos[Bodega],B396,vinos[Clasificación])</f>
        <v>4.3499999999999996</v>
      </c>
      <c r="D396">
        <f>+COUNTIF(vinos[Bodega],B396)</f>
        <v>2</v>
      </c>
      <c r="E396" s="17">
        <f>+(Bodegas[[#This Row],[Cantidad de vinos]]/Bodegas[[#Totals],[Cantidad de vinos]])*100</f>
        <v>0.10085728693898136</v>
      </c>
      <c r="F396" s="25">
        <f>+SUMIF(vinos[Bodega],B396,vinos[Numero de reseñas])</f>
        <v>162</v>
      </c>
      <c r="G396" s="17">
        <f>+(Bodegas[[#This Row],[Cantidad de reseñas]]/Bodegas[[#Totals],[Cantidad de reseñas]])*100</f>
        <v>1.4228299208836302E-2</v>
      </c>
      <c r="H396">
        <f>+_xlfn.MAXIFS(vinos[Acidez],vinos[Bodega],Bodegas[[#This Row],[Bodegas]])</f>
        <v>3</v>
      </c>
      <c r="I396" s="30">
        <f>+_xlfn.MAXIFS(vinos[Precio],vinos[Bodega],Bodegas[[#This Row],[Bodegas]])</f>
        <v>54.95</v>
      </c>
      <c r="J396" s="32">
        <f>+_xlfn.MINIFS(vinos[Precio],vinos[Bodega],Bodegas[[#This Row],[Bodegas]])</f>
        <v>50</v>
      </c>
    </row>
    <row r="397" spans="2:10" x14ac:dyDescent="0.35">
      <c r="B397" t="s">
        <v>1158</v>
      </c>
      <c r="C397" s="17">
        <f>+AVERAGEIF(vinos[Bodega],B397,vinos[Clasificación])</f>
        <v>4.3</v>
      </c>
      <c r="D397">
        <f>+COUNTIF(vinos[Bodega],B397)</f>
        <v>1</v>
      </c>
      <c r="E397" s="17">
        <f>+(Bodegas[[#This Row],[Cantidad de vinos]]/Bodegas[[#Totals],[Cantidad de vinos]])*100</f>
        <v>5.0428643469490678E-2</v>
      </c>
      <c r="F397" s="25">
        <f>+SUMIF(vinos[Bodega],B397,vinos[Numero de reseñas])</f>
        <v>40</v>
      </c>
      <c r="G397" s="17">
        <f>+(Bodegas[[#This Row],[Cantidad de reseñas]]/Bodegas[[#Totals],[Cantidad de reseñas]])*100</f>
        <v>3.513160298478099E-3</v>
      </c>
      <c r="H397">
        <f>+_xlfn.MAXIFS(vinos[Acidez],vinos[Bodega],Bodegas[[#This Row],[Bodegas]])</f>
        <v>3</v>
      </c>
      <c r="I397" s="30">
        <f>+_xlfn.MAXIFS(vinos[Precio],vinos[Bodega],Bodegas[[#This Row],[Bodegas]])</f>
        <v>24.9</v>
      </c>
      <c r="J397" s="32">
        <f>+_xlfn.MINIFS(vinos[Precio],vinos[Bodega],Bodegas[[#This Row],[Bodegas]])</f>
        <v>24.9</v>
      </c>
    </row>
    <row r="398" spans="2:10" x14ac:dyDescent="0.35">
      <c r="B398" t="s">
        <v>1198</v>
      </c>
      <c r="C398" s="17">
        <f>+AVERAGEIF(vinos[Bodega],B398,vinos[Clasificación])</f>
        <v>4.3</v>
      </c>
      <c r="D398">
        <f>+COUNTIF(vinos[Bodega],B398)</f>
        <v>1</v>
      </c>
      <c r="E398" s="17">
        <f>+(Bodegas[[#This Row],[Cantidad de vinos]]/Bodegas[[#Totals],[Cantidad de vinos]])*100</f>
        <v>5.0428643469490678E-2</v>
      </c>
      <c r="F398" s="25">
        <f>+SUMIF(vinos[Bodega],B398,vinos[Numero de reseñas])</f>
        <v>35</v>
      </c>
      <c r="G398" s="17">
        <f>+(Bodegas[[#This Row],[Cantidad de reseñas]]/Bodegas[[#Totals],[Cantidad de reseñas]])*100</f>
        <v>3.0740152611683368E-3</v>
      </c>
      <c r="H398">
        <f>+_xlfn.MAXIFS(vinos[Acidez],vinos[Bodega],Bodegas[[#This Row],[Bodegas]])</f>
        <v>3</v>
      </c>
      <c r="I398" s="30">
        <f>+_xlfn.MAXIFS(vinos[Precio],vinos[Bodega],Bodegas[[#This Row],[Bodegas]])</f>
        <v>13.45</v>
      </c>
      <c r="J398" s="32">
        <f>+_xlfn.MINIFS(vinos[Precio],vinos[Bodega],Bodegas[[#This Row],[Bodegas]])</f>
        <v>13.45</v>
      </c>
    </row>
    <row r="399" spans="2:10" x14ac:dyDescent="0.35">
      <c r="B399" t="s">
        <v>393</v>
      </c>
      <c r="C399" s="17">
        <f>+AVERAGEIF(vinos[Bodega],B399,vinos[Clasificación])</f>
        <v>4.45</v>
      </c>
      <c r="D399">
        <f>+COUNTIF(vinos[Bodega],B399)</f>
        <v>2</v>
      </c>
      <c r="E399" s="17">
        <f>+(Bodegas[[#This Row],[Cantidad de vinos]]/Bodegas[[#Totals],[Cantidad de vinos]])*100</f>
        <v>0.10085728693898136</v>
      </c>
      <c r="F399" s="25">
        <f>+SUMIF(vinos[Bodega],B399,vinos[Numero de reseñas])</f>
        <v>128</v>
      </c>
      <c r="G399" s="17">
        <f>+(Bodegas[[#This Row],[Cantidad de reseñas]]/Bodegas[[#Totals],[Cantidad de reseñas]])*100</f>
        <v>1.1242112955129916E-2</v>
      </c>
      <c r="H399">
        <f>+_xlfn.MAXIFS(vinos[Acidez],vinos[Bodega],Bodegas[[#This Row],[Bodegas]])</f>
        <v>3</v>
      </c>
      <c r="I399" s="30">
        <f>+_xlfn.MAXIFS(vinos[Precio],vinos[Bodega],Bodegas[[#This Row],[Bodegas]])</f>
        <v>266.81</v>
      </c>
      <c r="J399" s="32">
        <f>+_xlfn.MINIFS(vinos[Precio],vinos[Bodega],Bodegas[[#This Row],[Bodegas]])</f>
        <v>241.4</v>
      </c>
    </row>
    <row r="400" spans="2:10" x14ac:dyDescent="0.35">
      <c r="B400" t="s">
        <v>446</v>
      </c>
      <c r="C400" s="17">
        <f>+AVERAGEIF(vinos[Bodega],B400,vinos[Clasificación])</f>
        <v>4.333333333333333</v>
      </c>
      <c r="D400">
        <f>+COUNTIF(vinos[Bodega],B400)</f>
        <v>9</v>
      </c>
      <c r="E400" s="17">
        <f>+(Bodegas[[#This Row],[Cantidad de vinos]]/Bodegas[[#Totals],[Cantidad de vinos]])*100</f>
        <v>0.45385779122541603</v>
      </c>
      <c r="F400" s="25">
        <f>+SUMIF(vinos[Bodega],B400,vinos[Numero de reseñas])</f>
        <v>795</v>
      </c>
      <c r="G400" s="17">
        <f>+(Bodegas[[#This Row],[Cantidad de reseñas]]/Bodegas[[#Totals],[Cantidad de reseñas]])*100</f>
        <v>6.9824060932252213E-2</v>
      </c>
      <c r="H400">
        <f>+_xlfn.MAXIFS(vinos[Acidez],vinos[Bodega],Bodegas[[#This Row],[Bodegas]])</f>
        <v>3</v>
      </c>
      <c r="I400" s="30">
        <f>+_xlfn.MAXIFS(vinos[Precio],vinos[Bodega],Bodegas[[#This Row],[Bodegas]])</f>
        <v>84.9</v>
      </c>
      <c r="J400" s="32">
        <f>+_xlfn.MINIFS(vinos[Precio],vinos[Bodega],Bodegas[[#This Row],[Bodegas]])</f>
        <v>23</v>
      </c>
    </row>
    <row r="401" spans="2:10" x14ac:dyDescent="0.35">
      <c r="B401" t="s">
        <v>1193</v>
      </c>
      <c r="C401" s="17">
        <f>+AVERAGEIF(vinos[Bodega],B401,vinos[Clasificación])</f>
        <v>4.3</v>
      </c>
      <c r="D401">
        <f>+COUNTIF(vinos[Bodega],B401)</f>
        <v>3</v>
      </c>
      <c r="E401" s="17">
        <f>+(Bodegas[[#This Row],[Cantidad de vinos]]/Bodegas[[#Totals],[Cantidad de vinos]])*100</f>
        <v>0.15128593040847202</v>
      </c>
      <c r="F401" s="25">
        <f>+SUMIF(vinos[Bodega],B401,vinos[Numero de reseñas])</f>
        <v>98</v>
      </c>
      <c r="G401" s="17">
        <f>+(Bodegas[[#This Row],[Cantidad de reseñas]]/Bodegas[[#Totals],[Cantidad de reseñas]])*100</f>
        <v>8.6072427312713432E-3</v>
      </c>
      <c r="H401">
        <f>+_xlfn.MAXIFS(vinos[Acidez],vinos[Bodega],Bodegas[[#This Row],[Bodegas]])</f>
        <v>0</v>
      </c>
      <c r="I401" s="30">
        <f>+_xlfn.MAXIFS(vinos[Precio],vinos[Bodega],Bodegas[[#This Row],[Bodegas]])</f>
        <v>28.35</v>
      </c>
      <c r="J401" s="32">
        <f>+_xlfn.MINIFS(vinos[Precio],vinos[Bodega],Bodegas[[#This Row],[Bodegas]])</f>
        <v>18.5</v>
      </c>
    </row>
    <row r="402" spans="2:10" x14ac:dyDescent="0.35">
      <c r="B402" t="s">
        <v>385</v>
      </c>
      <c r="C402" s="17">
        <f>+AVERAGEIF(vinos[Bodega],B402,vinos[Clasificación])</f>
        <v>4.2857142857142856</v>
      </c>
      <c r="D402">
        <f>+COUNTIF(vinos[Bodega],B402)</f>
        <v>7</v>
      </c>
      <c r="E402" s="17">
        <f>+(Bodegas[[#This Row],[Cantidad de vinos]]/Bodegas[[#Totals],[Cantidad de vinos]])*100</f>
        <v>0.3530005042864347</v>
      </c>
      <c r="F402" s="25">
        <f>+SUMIF(vinos[Bodega],B402,vinos[Numero de reseñas])</f>
        <v>2161</v>
      </c>
      <c r="G402" s="17">
        <f>+(Bodegas[[#This Row],[Cantidad de reseñas]]/Bodegas[[#Totals],[Cantidad de reseñas]])*100</f>
        <v>0.1897984851252793</v>
      </c>
      <c r="H402">
        <f>+_xlfn.MAXIFS(vinos[Acidez],vinos[Bodega],Bodegas[[#This Row],[Bodegas]])</f>
        <v>3</v>
      </c>
      <c r="I402" s="30">
        <f>+_xlfn.MAXIFS(vinos[Precio],vinos[Bodega],Bodegas[[#This Row],[Bodegas]])</f>
        <v>63.5</v>
      </c>
      <c r="J402" s="32">
        <f>+_xlfn.MINIFS(vinos[Precio],vinos[Bodega],Bodegas[[#This Row],[Bodegas]])</f>
        <v>24.5</v>
      </c>
    </row>
    <row r="403" spans="2:10" x14ac:dyDescent="0.35">
      <c r="B403" t="s">
        <v>292</v>
      </c>
      <c r="C403" s="17">
        <f>+AVERAGEIF(vinos[Bodega],B403,vinos[Clasificación])</f>
        <v>4.3666666666666663</v>
      </c>
      <c r="D403">
        <f>+COUNTIF(vinos[Bodega],B403)</f>
        <v>6</v>
      </c>
      <c r="E403" s="17">
        <f>+(Bodegas[[#This Row],[Cantidad de vinos]]/Bodegas[[#Totals],[Cantidad de vinos]])*100</f>
        <v>0.30257186081694404</v>
      </c>
      <c r="F403" s="25">
        <f>+SUMIF(vinos[Bodega],B403,vinos[Numero de reseñas])</f>
        <v>3651</v>
      </c>
      <c r="G403" s="17">
        <f>+(Bodegas[[#This Row],[Cantidad de reseñas]]/Bodegas[[#Totals],[Cantidad de reseñas]])*100</f>
        <v>0.32066370624358848</v>
      </c>
      <c r="H403">
        <f>+_xlfn.MAXIFS(vinos[Acidez],vinos[Bodega],Bodegas[[#This Row],[Bodegas]])</f>
        <v>3</v>
      </c>
      <c r="I403" s="30">
        <f>+_xlfn.MAXIFS(vinos[Precio],vinos[Bodega],Bodegas[[#This Row],[Bodegas]])</f>
        <v>77.7</v>
      </c>
      <c r="J403" s="32">
        <f>+_xlfn.MINIFS(vinos[Precio],vinos[Bodega],Bodegas[[#This Row],[Bodegas]])</f>
        <v>32.9</v>
      </c>
    </row>
    <row r="404" spans="2:10" x14ac:dyDescent="0.35">
      <c r="B404" t="s">
        <v>40</v>
      </c>
      <c r="C404" s="17">
        <f>+AVERAGEIF(vinos[Bodega],B404,vinos[Clasificación])</f>
        <v>4.4666666666666659</v>
      </c>
      <c r="D404">
        <f>+COUNTIF(vinos[Bodega],B404)</f>
        <v>18</v>
      </c>
      <c r="E404" s="17">
        <f>+(Bodegas[[#This Row],[Cantidad de vinos]]/Bodegas[[#Totals],[Cantidad de vinos]])*100</f>
        <v>0.90771558245083206</v>
      </c>
      <c r="F404" s="25">
        <f>+SUMIF(vinos[Bodega],B404,vinos[Numero de reseñas])</f>
        <v>2740</v>
      </c>
      <c r="G404" s="17">
        <f>+(Bodegas[[#This Row],[Cantidad de reseñas]]/Bodegas[[#Totals],[Cantidad de reseñas]])*100</f>
        <v>0.24065148044574977</v>
      </c>
      <c r="H404">
        <f>+_xlfn.MAXIFS(vinos[Acidez],vinos[Bodega],Bodegas[[#This Row],[Bodegas]])</f>
        <v>3</v>
      </c>
      <c r="I404" s="30">
        <f>+_xlfn.MAXIFS(vinos[Precio],vinos[Bodega],Bodegas[[#This Row],[Bodegas]])</f>
        <v>544.5</v>
      </c>
      <c r="J404" s="32">
        <f>+_xlfn.MINIFS(vinos[Precio],vinos[Bodega],Bodegas[[#This Row],[Bodegas]])</f>
        <v>28.3</v>
      </c>
    </row>
    <row r="405" spans="2:10" x14ac:dyDescent="0.35">
      <c r="B405" t="s">
        <v>458</v>
      </c>
      <c r="C405" s="17">
        <f>+AVERAGEIF(vinos[Bodega],B405,vinos[Clasificación])</f>
        <v>4.5</v>
      </c>
      <c r="D405">
        <f>+COUNTIF(vinos[Bodega],B405)</f>
        <v>1</v>
      </c>
      <c r="E405" s="17">
        <f>+(Bodegas[[#This Row],[Cantidad de vinos]]/Bodegas[[#Totals],[Cantidad de vinos]])*100</f>
        <v>5.0428643469490678E-2</v>
      </c>
      <c r="F405" s="25">
        <f>+SUMIF(vinos[Bodega],B405,vinos[Numero de reseñas])</f>
        <v>28</v>
      </c>
      <c r="G405" s="17">
        <f>+(Bodegas[[#This Row],[Cantidad de reseñas]]/Bodegas[[#Totals],[Cantidad de reseñas]])*100</f>
        <v>2.4592122089346692E-3</v>
      </c>
      <c r="H405">
        <f>+_xlfn.MAXIFS(vinos[Acidez],vinos[Bodega],Bodegas[[#This Row],[Bodegas]])</f>
        <v>3</v>
      </c>
      <c r="I405" s="30">
        <f>+_xlfn.MAXIFS(vinos[Precio],vinos[Bodega],Bodegas[[#This Row],[Bodegas]])</f>
        <v>53.25</v>
      </c>
      <c r="J405" s="32">
        <f>+_xlfn.MINIFS(vinos[Precio],vinos[Bodega],Bodegas[[#This Row],[Bodegas]])</f>
        <v>53.25</v>
      </c>
    </row>
    <row r="406" spans="2:10" x14ac:dyDescent="0.35">
      <c r="B406" t="s">
        <v>917</v>
      </c>
      <c r="C406" s="17">
        <f>+AVERAGEIF(vinos[Bodega],B406,vinos[Clasificación])</f>
        <v>4.3</v>
      </c>
      <c r="D406">
        <f>+COUNTIF(vinos[Bodega],B406)</f>
        <v>1</v>
      </c>
      <c r="E406" s="17">
        <f>+(Bodegas[[#This Row],[Cantidad de vinos]]/Bodegas[[#Totals],[Cantidad de vinos]])*100</f>
        <v>5.0428643469490678E-2</v>
      </c>
      <c r="F406" s="25">
        <f>+SUMIF(vinos[Bodega],B406,vinos[Numero de reseñas])</f>
        <v>227</v>
      </c>
      <c r="G406" s="17">
        <f>+(Bodegas[[#This Row],[Cantidad de reseñas]]/Bodegas[[#Totals],[Cantidad de reseñas]])*100</f>
        <v>1.9937184693863214E-2</v>
      </c>
      <c r="H406">
        <f>+_xlfn.MAXIFS(vinos[Acidez],vinos[Bodega],Bodegas[[#This Row],[Bodegas]])</f>
        <v>3</v>
      </c>
      <c r="I406" s="30">
        <f>+_xlfn.MAXIFS(vinos[Precio],vinos[Bodega],Bodegas[[#This Row],[Bodegas]])</f>
        <v>28.5</v>
      </c>
      <c r="J406" s="32">
        <f>+_xlfn.MINIFS(vinos[Precio],vinos[Bodega],Bodegas[[#This Row],[Bodegas]])</f>
        <v>28.5</v>
      </c>
    </row>
    <row r="407" spans="2:10" x14ac:dyDescent="0.35">
      <c r="B407" t="s">
        <v>801</v>
      </c>
      <c r="C407" s="17">
        <f>+AVERAGEIF(vinos[Bodega],B407,vinos[Clasificación])</f>
        <v>4.4000000000000004</v>
      </c>
      <c r="D407">
        <f>+COUNTIF(vinos[Bodega],B407)</f>
        <v>1</v>
      </c>
      <c r="E407" s="17">
        <f>+(Bodegas[[#This Row],[Cantidad de vinos]]/Bodegas[[#Totals],[Cantidad de vinos]])*100</f>
        <v>5.0428643469490678E-2</v>
      </c>
      <c r="F407" s="25">
        <f>+SUMIF(vinos[Bodega],B407,vinos[Numero de reseñas])</f>
        <v>30</v>
      </c>
      <c r="G407" s="17">
        <f>+(Bodegas[[#This Row],[Cantidad de reseñas]]/Bodegas[[#Totals],[Cantidad de reseñas]])*100</f>
        <v>2.6348702238585741E-3</v>
      </c>
      <c r="H407">
        <f>+_xlfn.MAXIFS(vinos[Acidez],vinos[Bodega],Bodegas[[#This Row],[Bodegas]])</f>
        <v>3</v>
      </c>
      <c r="I407" s="30">
        <f>+_xlfn.MAXIFS(vinos[Precio],vinos[Bodega],Bodegas[[#This Row],[Bodegas]])</f>
        <v>33.4</v>
      </c>
      <c r="J407" s="32">
        <f>+_xlfn.MINIFS(vinos[Precio],vinos[Bodega],Bodegas[[#This Row],[Bodegas]])</f>
        <v>33.4</v>
      </c>
    </row>
    <row r="408" spans="2:10" x14ac:dyDescent="0.35">
      <c r="B408" t="s">
        <v>867</v>
      </c>
      <c r="C408" s="17">
        <f>+AVERAGEIF(vinos[Bodega],B408,vinos[Clasificación])</f>
        <v>4.3</v>
      </c>
      <c r="D408">
        <f>+COUNTIF(vinos[Bodega],B408)</f>
        <v>2</v>
      </c>
      <c r="E408" s="17">
        <f>+(Bodegas[[#This Row],[Cantidad de vinos]]/Bodegas[[#Totals],[Cantidad de vinos]])*100</f>
        <v>0.10085728693898136</v>
      </c>
      <c r="F408" s="25">
        <f>+SUMIF(vinos[Bodega],B408,vinos[Numero de reseñas])</f>
        <v>572</v>
      </c>
      <c r="G408" s="17">
        <f>+(Bodegas[[#This Row],[Cantidad de reseñas]]/Bodegas[[#Totals],[Cantidad de reseñas]])*100</f>
        <v>5.0238192268236809E-2</v>
      </c>
      <c r="H408">
        <f>+_xlfn.MAXIFS(vinos[Acidez],vinos[Bodega],Bodegas[[#This Row],[Bodegas]])</f>
        <v>0</v>
      </c>
      <c r="I408" s="30">
        <f>+_xlfn.MAXIFS(vinos[Precio],vinos[Bodega],Bodegas[[#This Row],[Bodegas]])</f>
        <v>13.95</v>
      </c>
      <c r="J408" s="32">
        <f>+_xlfn.MINIFS(vinos[Precio],vinos[Bodega],Bodegas[[#This Row],[Bodegas]])</f>
        <v>10.89</v>
      </c>
    </row>
    <row r="409" spans="2:10" x14ac:dyDescent="0.35">
      <c r="B409" t="s">
        <v>912</v>
      </c>
      <c r="C409" s="17">
        <f>+AVERAGEIF(vinos[Bodega],B409,vinos[Clasificación])</f>
        <v>4.3</v>
      </c>
      <c r="D409">
        <f>+COUNTIF(vinos[Bodega],B409)</f>
        <v>2</v>
      </c>
      <c r="E409" s="17">
        <f>+(Bodegas[[#This Row],[Cantidad de vinos]]/Bodegas[[#Totals],[Cantidad de vinos]])*100</f>
        <v>0.10085728693898136</v>
      </c>
      <c r="F409" s="25">
        <f>+SUMIF(vinos[Bodega],B409,vinos[Numero de reseñas])</f>
        <v>276</v>
      </c>
      <c r="G409" s="17">
        <f>+(Bodegas[[#This Row],[Cantidad de reseñas]]/Bodegas[[#Totals],[Cantidad de reseñas]])*100</f>
        <v>2.4240806059498882E-2</v>
      </c>
      <c r="H409">
        <f>+_xlfn.MAXIFS(vinos[Acidez],vinos[Bodega],Bodegas[[#This Row],[Bodegas]])</f>
        <v>3</v>
      </c>
      <c r="I409" s="30">
        <f>+_xlfn.MAXIFS(vinos[Precio],vinos[Bodega],Bodegas[[#This Row],[Bodegas]])</f>
        <v>19.899999999999999</v>
      </c>
      <c r="J409" s="32">
        <f>+_xlfn.MINIFS(vinos[Precio],vinos[Bodega],Bodegas[[#This Row],[Bodegas]])</f>
        <v>10.199999999999999</v>
      </c>
    </row>
    <row r="410" spans="2:10" x14ac:dyDescent="0.35">
      <c r="B410" t="s">
        <v>397</v>
      </c>
      <c r="C410" s="17">
        <f>+AVERAGEIF(vinos[Bodega],B410,vinos[Clasificación])</f>
        <v>4.4000000000000004</v>
      </c>
      <c r="D410">
        <f>+COUNTIF(vinos[Bodega],B410)</f>
        <v>2</v>
      </c>
      <c r="E410" s="17">
        <f>+(Bodegas[[#This Row],[Cantidad de vinos]]/Bodegas[[#Totals],[Cantidad de vinos]])*100</f>
        <v>0.10085728693898136</v>
      </c>
      <c r="F410" s="25">
        <f>+SUMIF(vinos[Bodega],B410,vinos[Numero de reseñas])</f>
        <v>102</v>
      </c>
      <c r="G410" s="17">
        <f>+(Bodegas[[#This Row],[Cantidad de reseñas]]/Bodegas[[#Totals],[Cantidad de reseñas]])*100</f>
        <v>8.9585587611191522E-3</v>
      </c>
      <c r="H410">
        <f>+_xlfn.MAXIFS(vinos[Acidez],vinos[Bodega],Bodegas[[#This Row],[Bodegas]])</f>
        <v>3</v>
      </c>
      <c r="I410" s="30">
        <f>+_xlfn.MAXIFS(vinos[Precio],vinos[Bodega],Bodegas[[#This Row],[Bodegas]])</f>
        <v>89.66</v>
      </c>
      <c r="J410" s="32">
        <f>+_xlfn.MINIFS(vinos[Precio],vinos[Bodega],Bodegas[[#This Row],[Bodegas]])</f>
        <v>38.5</v>
      </c>
    </row>
    <row r="411" spans="2:10" x14ac:dyDescent="0.35">
      <c r="B411" t="s">
        <v>265</v>
      </c>
      <c r="C411" s="17">
        <f>+AVERAGEIF(vinos[Bodega],B411,vinos[Clasificación])</f>
        <v>4.3500000000000005</v>
      </c>
      <c r="D411">
        <f>+COUNTIF(vinos[Bodega],B411)</f>
        <v>6</v>
      </c>
      <c r="E411" s="17">
        <f>+(Bodegas[[#This Row],[Cantidad de vinos]]/Bodegas[[#Totals],[Cantidad de vinos]])*100</f>
        <v>0.30257186081694404</v>
      </c>
      <c r="F411" s="25">
        <f>+SUMIF(vinos[Bodega],B411,vinos[Numero de reseñas])</f>
        <v>393</v>
      </c>
      <c r="G411" s="17">
        <f>+(Bodegas[[#This Row],[Cantidad de reseñas]]/Bodegas[[#Totals],[Cantidad de reseñas]])*100</f>
        <v>3.4516799932547325E-2</v>
      </c>
      <c r="H411">
        <f>+_xlfn.MAXIFS(vinos[Acidez],vinos[Bodega],Bodegas[[#This Row],[Bodegas]])</f>
        <v>3</v>
      </c>
      <c r="I411" s="30">
        <f>+_xlfn.MAXIFS(vinos[Precio],vinos[Bodega],Bodegas[[#This Row],[Bodegas]])</f>
        <v>73.95</v>
      </c>
      <c r="J411" s="32">
        <f>+_xlfn.MINIFS(vinos[Precio],vinos[Bodega],Bodegas[[#This Row],[Bodegas]])</f>
        <v>39.75</v>
      </c>
    </row>
    <row r="412" spans="2:10" x14ac:dyDescent="0.35">
      <c r="B412" t="s">
        <v>956</v>
      </c>
      <c r="C412" s="17">
        <f>+AVERAGEIF(vinos[Bodega],B412,vinos[Clasificación])</f>
        <v>4.3</v>
      </c>
      <c r="D412">
        <f>+COUNTIF(vinos[Bodega],B412)</f>
        <v>1</v>
      </c>
      <c r="E412" s="17">
        <f>+(Bodegas[[#This Row],[Cantidad de vinos]]/Bodegas[[#Totals],[Cantidad de vinos]])*100</f>
        <v>5.0428643469490678E-2</v>
      </c>
      <c r="F412" s="25">
        <f>+SUMIF(vinos[Bodega],B412,vinos[Numero de reseñas])</f>
        <v>155</v>
      </c>
      <c r="G412" s="17">
        <f>+(Bodegas[[#This Row],[Cantidad de reseñas]]/Bodegas[[#Totals],[Cantidad de reseñas]])*100</f>
        <v>1.3613496156602635E-2</v>
      </c>
      <c r="H412">
        <f>+_xlfn.MAXIFS(vinos[Acidez],vinos[Bodega],Bodegas[[#This Row],[Bodegas]])</f>
        <v>0</v>
      </c>
      <c r="I412" s="30">
        <f>+_xlfn.MAXIFS(vinos[Precio],vinos[Bodega],Bodegas[[#This Row],[Bodegas]])</f>
        <v>31.45</v>
      </c>
      <c r="J412" s="32">
        <f>+_xlfn.MINIFS(vinos[Precio],vinos[Bodega],Bodegas[[#This Row],[Bodegas]])</f>
        <v>31.45</v>
      </c>
    </row>
    <row r="413" spans="2:10" x14ac:dyDescent="0.35">
      <c r="B413" t="s">
        <v>116</v>
      </c>
      <c r="C413" s="17">
        <f>+AVERAGEIF(vinos[Bodega],B413,vinos[Clasificación])</f>
        <v>4.4249999999999998</v>
      </c>
      <c r="D413">
        <f>+COUNTIF(vinos[Bodega],B413)</f>
        <v>4</v>
      </c>
      <c r="E413" s="17">
        <f>+(Bodegas[[#This Row],[Cantidad de vinos]]/Bodegas[[#Totals],[Cantidad de vinos]])*100</f>
        <v>0.20171457387796271</v>
      </c>
      <c r="F413" s="25">
        <f>+SUMIF(vinos[Bodega],B413,vinos[Numero de reseñas])</f>
        <v>186</v>
      </c>
      <c r="G413" s="17">
        <f>+(Bodegas[[#This Row],[Cantidad de reseñas]]/Bodegas[[#Totals],[Cantidad de reseñas]])*100</f>
        <v>1.633619538792316E-2</v>
      </c>
      <c r="H413">
        <f>+_xlfn.MAXIFS(vinos[Acidez],vinos[Bodega],Bodegas[[#This Row],[Bodegas]])</f>
        <v>3</v>
      </c>
      <c r="I413" s="30">
        <f>+_xlfn.MAXIFS(vinos[Precio],vinos[Bodega],Bodegas[[#This Row],[Bodegas]])</f>
        <v>379</v>
      </c>
      <c r="J413" s="32">
        <f>+_xlfn.MINIFS(vinos[Precio],vinos[Bodega],Bodegas[[#This Row],[Bodegas]])</f>
        <v>47</v>
      </c>
    </row>
    <row r="414" spans="2:10" x14ac:dyDescent="0.35">
      <c r="B414" t="s">
        <v>899</v>
      </c>
      <c r="C414" s="17">
        <f>+AVERAGEIF(vinos[Bodega],B414,vinos[Clasificación])</f>
        <v>4.25</v>
      </c>
      <c r="D414">
        <f>+COUNTIF(vinos[Bodega],B414)</f>
        <v>4</v>
      </c>
      <c r="E414" s="17">
        <f>+(Bodegas[[#This Row],[Cantidad de vinos]]/Bodegas[[#Totals],[Cantidad de vinos]])*100</f>
        <v>0.20171457387796271</v>
      </c>
      <c r="F414" s="25">
        <f>+SUMIF(vinos[Bodega],B414,vinos[Numero de reseñas])</f>
        <v>4460</v>
      </c>
      <c r="G414" s="17">
        <f>+(Bodegas[[#This Row],[Cantidad de reseñas]]/Bodegas[[#Totals],[Cantidad de reseñas]])*100</f>
        <v>0.39171737328030809</v>
      </c>
      <c r="H414">
        <f>+_xlfn.MAXIFS(vinos[Acidez],vinos[Bodega],Bodegas[[#This Row],[Bodegas]])</f>
        <v>3</v>
      </c>
      <c r="I414" s="30">
        <f>+_xlfn.MAXIFS(vinos[Precio],vinos[Bodega],Bodegas[[#This Row],[Bodegas]])</f>
        <v>27.7</v>
      </c>
      <c r="J414" s="32">
        <f>+_xlfn.MINIFS(vinos[Precio],vinos[Bodega],Bodegas[[#This Row],[Bodegas]])</f>
        <v>11.9</v>
      </c>
    </row>
    <row r="415" spans="2:10" x14ac:dyDescent="0.35">
      <c r="B415" t="s">
        <v>110</v>
      </c>
      <c r="C415" s="17">
        <f>+AVERAGEIF(vinos[Bodega],B415,vinos[Clasificación])</f>
        <v>4.4749999999999996</v>
      </c>
      <c r="D415">
        <f>+COUNTIF(vinos[Bodega],B415)</f>
        <v>4</v>
      </c>
      <c r="E415" s="17">
        <f>+(Bodegas[[#This Row],[Cantidad de vinos]]/Bodegas[[#Totals],[Cantidad de vinos]])*100</f>
        <v>0.20171457387796271</v>
      </c>
      <c r="F415" s="25">
        <f>+SUMIF(vinos[Bodega],B415,vinos[Numero de reseñas])</f>
        <v>284</v>
      </c>
      <c r="G415" s="17">
        <f>+(Bodegas[[#This Row],[Cantidad de reseñas]]/Bodegas[[#Totals],[Cantidad de reseñas]])*100</f>
        <v>2.4943438119194503E-2</v>
      </c>
      <c r="H415">
        <f>+_xlfn.MAXIFS(vinos[Acidez],vinos[Bodega],Bodegas[[#This Row],[Bodegas]])</f>
        <v>3</v>
      </c>
      <c r="I415" s="30">
        <f>+_xlfn.MAXIFS(vinos[Precio],vinos[Bodega],Bodegas[[#This Row],[Bodegas]])</f>
        <v>248</v>
      </c>
      <c r="J415" s="32">
        <f>+_xlfn.MINIFS(vinos[Precio],vinos[Bodega],Bodegas[[#This Row],[Bodegas]])</f>
        <v>28.9</v>
      </c>
    </row>
    <row r="416" spans="2:10" x14ac:dyDescent="0.35">
      <c r="B416" t="s">
        <v>243</v>
      </c>
      <c r="C416" s="17">
        <f>+AVERAGEIF(vinos[Bodega],B416,vinos[Clasificación])</f>
        <v>4.3599999999999994</v>
      </c>
      <c r="D416">
        <f>+COUNTIF(vinos[Bodega],B416)</f>
        <v>10</v>
      </c>
      <c r="E416" s="17">
        <f>+(Bodegas[[#This Row],[Cantidad de vinos]]/Bodegas[[#Totals],[Cantidad de vinos]])*100</f>
        <v>0.50428643469490664</v>
      </c>
      <c r="F416" s="25">
        <f>+SUMIF(vinos[Bodega],B416,vinos[Numero de reseñas])</f>
        <v>686</v>
      </c>
      <c r="G416" s="17">
        <f>+(Bodegas[[#This Row],[Cantidad de reseñas]]/Bodegas[[#Totals],[Cantidad de reseñas]])*100</f>
        <v>6.0250699118899402E-2</v>
      </c>
      <c r="H416">
        <f>+_xlfn.MAXIFS(vinos[Acidez],vinos[Bodega],Bodegas[[#This Row],[Bodegas]])</f>
        <v>3</v>
      </c>
      <c r="I416" s="30">
        <f>+_xlfn.MAXIFS(vinos[Precio],vinos[Bodega],Bodegas[[#This Row],[Bodegas]])</f>
        <v>348.85</v>
      </c>
      <c r="J416" s="32">
        <f>+_xlfn.MINIFS(vinos[Precio],vinos[Bodega],Bodegas[[#This Row],[Bodegas]])</f>
        <v>57.9</v>
      </c>
    </row>
    <row r="417" spans="2:10" x14ac:dyDescent="0.35">
      <c r="B417" t="s">
        <v>0</v>
      </c>
      <c r="C417" s="17">
        <f>+AVERAGEIF(vinos[Bodega],B417,vinos[Clasificación])</f>
        <v>4.5764705882352938</v>
      </c>
      <c r="D417">
        <f>+COUNTIF(vinos[Bodega],B417)</f>
        <v>17</v>
      </c>
      <c r="E417" s="17">
        <f>+(Bodegas[[#This Row],[Cantidad de vinos]]/Bodegas[[#Totals],[Cantidad de vinos]])*100</f>
        <v>0.85728693898134145</v>
      </c>
      <c r="F417" s="25">
        <f>+SUMIF(vinos[Bodega],B417,vinos[Numero de reseñas])</f>
        <v>5088</v>
      </c>
      <c r="G417" s="17">
        <f>+(Bodegas[[#This Row],[Cantidad de reseñas]]/Bodegas[[#Totals],[Cantidad de reseñas]])*100</f>
        <v>0.4468739899664142</v>
      </c>
      <c r="H417">
        <f>+_xlfn.MAXIFS(vinos[Acidez],vinos[Bodega],Bodegas[[#This Row],[Bodegas]])</f>
        <v>3</v>
      </c>
      <c r="I417" s="30">
        <f>+_xlfn.MAXIFS(vinos[Precio],vinos[Bodega],Bodegas[[#This Row],[Bodegas]])</f>
        <v>1325</v>
      </c>
      <c r="J417" s="32">
        <f>+_xlfn.MINIFS(vinos[Precio],vinos[Bodega],Bodegas[[#This Row],[Bodegas]])</f>
        <v>33.9</v>
      </c>
    </row>
    <row r="418" spans="2:10" x14ac:dyDescent="0.35">
      <c r="B418" t="s">
        <v>313</v>
      </c>
      <c r="C418" s="17">
        <f>+AVERAGEIF(vinos[Bodega],B418,vinos[Clasificación])</f>
        <v>4.3538461538461535</v>
      </c>
      <c r="D418">
        <f>+COUNTIF(vinos[Bodega],B418)</f>
        <v>13</v>
      </c>
      <c r="E418" s="17">
        <f>+(Bodegas[[#This Row],[Cantidad de vinos]]/Bodegas[[#Totals],[Cantidad de vinos]])*100</f>
        <v>0.65557236510337868</v>
      </c>
      <c r="F418" s="25">
        <f>+SUMIF(vinos[Bodega],B418,vinos[Numero de reseñas])</f>
        <v>10325</v>
      </c>
      <c r="G418" s="17">
        <f>+(Bodegas[[#This Row],[Cantidad de reseñas]]/Bodegas[[#Totals],[Cantidad de reseñas]])*100</f>
        <v>0.90683450204465921</v>
      </c>
      <c r="H418">
        <f>+_xlfn.MAXIFS(vinos[Acidez],vinos[Bodega],Bodegas[[#This Row],[Bodegas]])</f>
        <v>3</v>
      </c>
      <c r="I418" s="30">
        <f>+_xlfn.MAXIFS(vinos[Precio],vinos[Bodega],Bodegas[[#This Row],[Bodegas]])</f>
        <v>199.45</v>
      </c>
      <c r="J418" s="32">
        <f>+_xlfn.MINIFS(vinos[Precio],vinos[Bodega],Bodegas[[#This Row],[Bodegas]])</f>
        <v>17.25</v>
      </c>
    </row>
    <row r="419" spans="2:10" x14ac:dyDescent="0.35">
      <c r="B419" t="s">
        <v>328</v>
      </c>
      <c r="C419" s="17">
        <f>+AVERAGEIF(vinos[Bodega],B419,vinos[Clasificación])</f>
        <v>4.5</v>
      </c>
      <c r="D419">
        <f>+COUNTIF(vinos[Bodega],B419)</f>
        <v>1</v>
      </c>
      <c r="E419" s="17">
        <f>+(Bodegas[[#This Row],[Cantidad de vinos]]/Bodegas[[#Totals],[Cantidad de vinos]])*100</f>
        <v>5.0428643469490678E-2</v>
      </c>
      <c r="F419" s="25">
        <f>+SUMIF(vinos[Bodega],B419,vinos[Numero de reseñas])</f>
        <v>186</v>
      </c>
      <c r="G419" s="17">
        <f>+(Bodegas[[#This Row],[Cantidad de reseñas]]/Bodegas[[#Totals],[Cantidad de reseñas]])*100</f>
        <v>1.633619538792316E-2</v>
      </c>
      <c r="H419">
        <f>+_xlfn.MAXIFS(vinos[Acidez],vinos[Bodega],Bodegas[[#This Row],[Bodegas]])</f>
        <v>3</v>
      </c>
      <c r="I419" s="30">
        <f>+_xlfn.MAXIFS(vinos[Precio],vinos[Bodega],Bodegas[[#This Row],[Bodegas]])</f>
        <v>112.26</v>
      </c>
      <c r="J419" s="32">
        <f>+_xlfn.MINIFS(vinos[Precio],vinos[Bodega],Bodegas[[#This Row],[Bodegas]])</f>
        <v>112.26</v>
      </c>
    </row>
    <row r="420" spans="2:10" x14ac:dyDescent="0.35">
      <c r="B420" t="s">
        <v>380</v>
      </c>
      <c r="C420" s="17">
        <f>+AVERAGEIF(vinos[Bodega],B420,vinos[Clasificación])</f>
        <v>4.375</v>
      </c>
      <c r="D420">
        <f>+COUNTIF(vinos[Bodega],B420)</f>
        <v>4</v>
      </c>
      <c r="E420" s="17">
        <f>+(Bodegas[[#This Row],[Cantidad de vinos]]/Bodegas[[#Totals],[Cantidad de vinos]])*100</f>
        <v>0.20171457387796271</v>
      </c>
      <c r="F420" s="25">
        <f>+SUMIF(vinos[Bodega],B420,vinos[Numero de reseñas])</f>
        <v>762</v>
      </c>
      <c r="G420" s="17">
        <f>+(Bodegas[[#This Row],[Cantidad de reseñas]]/Bodegas[[#Totals],[Cantidad de reseñas]])*100</f>
        <v>6.6925703686007781E-2</v>
      </c>
      <c r="H420">
        <f>+_xlfn.MAXIFS(vinos[Acidez],vinos[Bodega],Bodegas[[#This Row],[Bodegas]])</f>
        <v>3</v>
      </c>
      <c r="I420" s="30">
        <f>+_xlfn.MAXIFS(vinos[Precio],vinos[Bodega],Bodegas[[#This Row],[Bodegas]])</f>
        <v>40</v>
      </c>
      <c r="J420" s="32">
        <f>+_xlfn.MINIFS(vinos[Precio],vinos[Bodega],Bodegas[[#This Row],[Bodegas]])</f>
        <v>20</v>
      </c>
    </row>
    <row r="421" spans="2:10" x14ac:dyDescent="0.35">
      <c r="B421" t="s">
        <v>159</v>
      </c>
      <c r="C421" s="17">
        <f>+AVERAGEIF(vinos[Bodega],B421,vinos[Clasificación])</f>
        <v>4.45</v>
      </c>
      <c r="D421">
        <f>+COUNTIF(vinos[Bodega],B421)</f>
        <v>8</v>
      </c>
      <c r="E421" s="17">
        <f>+(Bodegas[[#This Row],[Cantidad de vinos]]/Bodegas[[#Totals],[Cantidad de vinos]])*100</f>
        <v>0.40342914775592542</v>
      </c>
      <c r="F421" s="25">
        <f>+SUMIF(vinos[Bodega],B421,vinos[Numero de reseñas])</f>
        <v>6598</v>
      </c>
      <c r="G421" s="17">
        <f>+(Bodegas[[#This Row],[Cantidad de reseñas]]/Bodegas[[#Totals],[Cantidad de reseñas]])*100</f>
        <v>0.57949579123396244</v>
      </c>
      <c r="H421">
        <f>+_xlfn.MAXIFS(vinos[Acidez],vinos[Bodega],Bodegas[[#This Row],[Bodegas]])</f>
        <v>3</v>
      </c>
      <c r="I421" s="30">
        <f>+_xlfn.MAXIFS(vinos[Precio],vinos[Bodega],Bodegas[[#This Row],[Bodegas]])</f>
        <v>69.900000000000006</v>
      </c>
      <c r="J421" s="32">
        <f>+_xlfn.MINIFS(vinos[Precio],vinos[Bodega],Bodegas[[#This Row],[Bodegas]])</f>
        <v>24.5</v>
      </c>
    </row>
    <row r="422" spans="2:10" x14ac:dyDescent="0.35">
      <c r="B422" t="s">
        <v>1213</v>
      </c>
      <c r="C422" s="17">
        <f>+AVERAGEIF(vinos[Bodega],B422,vinos[Clasificación])</f>
        <v>4.3</v>
      </c>
      <c r="D422">
        <f>+COUNTIF(vinos[Bodega],B422)</f>
        <v>1</v>
      </c>
      <c r="E422" s="17">
        <f>+(Bodegas[[#This Row],[Cantidad de vinos]]/Bodegas[[#Totals],[Cantidad de vinos]])*100</f>
        <v>5.0428643469490678E-2</v>
      </c>
      <c r="F422" s="25">
        <f>+SUMIF(vinos[Bodega],B422,vinos[Numero de reseñas])</f>
        <v>33</v>
      </c>
      <c r="G422" s="17">
        <f>+(Bodegas[[#This Row],[Cantidad de reseñas]]/Bodegas[[#Totals],[Cantidad de reseñas]])*100</f>
        <v>2.8983572462444318E-3</v>
      </c>
      <c r="H422">
        <f>+_xlfn.MAXIFS(vinos[Acidez],vinos[Bodega],Bodegas[[#This Row],[Bodegas]])</f>
        <v>0</v>
      </c>
      <c r="I422" s="30">
        <f>+_xlfn.MAXIFS(vinos[Precio],vinos[Bodega],Bodegas[[#This Row],[Bodegas]])</f>
        <v>110.47</v>
      </c>
      <c r="J422" s="32">
        <f>+_xlfn.MINIFS(vinos[Precio],vinos[Bodega],Bodegas[[#This Row],[Bodegas]])</f>
        <v>110.47</v>
      </c>
    </row>
    <row r="423" spans="2:10" x14ac:dyDescent="0.35">
      <c r="B423" t="s">
        <v>13</v>
      </c>
      <c r="C423" s="17">
        <f>+AVERAGEIF(vinos[Bodega],B423,vinos[Clasificación])</f>
        <v>4.5478260869565217</v>
      </c>
      <c r="D423">
        <f>+COUNTIF(vinos[Bodega],B423)</f>
        <v>23</v>
      </c>
      <c r="E423" s="17">
        <f>+(Bodegas[[#This Row],[Cantidad de vinos]]/Bodegas[[#Totals],[Cantidad de vinos]])*100</f>
        <v>1.1598587997982854</v>
      </c>
      <c r="F423" s="25">
        <f>+SUMIF(vinos[Bodega],B423,vinos[Numero de reseñas])</f>
        <v>2075</v>
      </c>
      <c r="G423" s="17">
        <f>+(Bodegas[[#This Row],[Cantidad de reseñas]]/Bodegas[[#Totals],[Cantidad de reseñas]])*100</f>
        <v>0.18224519048355139</v>
      </c>
      <c r="H423">
        <f>+_xlfn.MAXIFS(vinos[Acidez],vinos[Bodega],Bodegas[[#This Row],[Bodegas]])</f>
        <v>1</v>
      </c>
      <c r="I423" s="30">
        <f>+_xlfn.MAXIFS(vinos[Precio],vinos[Bodega],Bodegas[[#This Row],[Bodegas]])</f>
        <v>701.05</v>
      </c>
      <c r="J423" s="32">
        <f>+_xlfn.MINIFS(vinos[Precio],vinos[Bodega],Bodegas[[#This Row],[Bodegas]])</f>
        <v>19.8</v>
      </c>
    </row>
    <row r="424" spans="2:10" x14ac:dyDescent="0.35">
      <c r="B424" t="s">
        <v>727</v>
      </c>
      <c r="C424" s="17">
        <f>+AVERAGEIF(vinos[Bodega],B424,vinos[Clasificación])</f>
        <v>4.3000000000000007</v>
      </c>
      <c r="D424">
        <f>+COUNTIF(vinos[Bodega],B424)</f>
        <v>4</v>
      </c>
      <c r="E424" s="17">
        <f>+(Bodegas[[#This Row],[Cantidad de vinos]]/Bodegas[[#Totals],[Cantidad de vinos]])*100</f>
        <v>0.20171457387796271</v>
      </c>
      <c r="F424" s="25">
        <f>+SUMIF(vinos[Bodega],B424,vinos[Numero de reseñas])</f>
        <v>1277</v>
      </c>
      <c r="G424" s="17">
        <f>+(Bodegas[[#This Row],[Cantidad de reseñas]]/Bodegas[[#Totals],[Cantidad de reseñas]])*100</f>
        <v>0.11215764252891332</v>
      </c>
      <c r="H424">
        <f>+_xlfn.MAXIFS(vinos[Acidez],vinos[Bodega],Bodegas[[#This Row],[Bodegas]])</f>
        <v>3</v>
      </c>
      <c r="I424" s="30">
        <f>+_xlfn.MAXIFS(vinos[Precio],vinos[Bodega],Bodegas[[#This Row],[Bodegas]])</f>
        <v>50</v>
      </c>
      <c r="J424" s="32">
        <f>+_xlfn.MINIFS(vinos[Precio],vinos[Bodega],Bodegas[[#This Row],[Bodegas]])</f>
        <v>20.5</v>
      </c>
    </row>
    <row r="425" spans="2:10" x14ac:dyDescent="0.35">
      <c r="B425" t="s">
        <v>793</v>
      </c>
      <c r="C425" s="17">
        <f>+AVERAGEIF(vinos[Bodega],B425,vinos[Clasificación])</f>
        <v>4.4000000000000004</v>
      </c>
      <c r="D425">
        <f>+COUNTIF(vinos[Bodega],B425)</f>
        <v>1</v>
      </c>
      <c r="E425" s="17">
        <f>+(Bodegas[[#This Row],[Cantidad de vinos]]/Bodegas[[#Totals],[Cantidad de vinos]])*100</f>
        <v>5.0428643469490678E-2</v>
      </c>
      <c r="F425" s="25">
        <f>+SUMIF(vinos[Bodega],B425,vinos[Numero de reseñas])</f>
        <v>31</v>
      </c>
      <c r="G425" s="17">
        <f>+(Bodegas[[#This Row],[Cantidad de reseñas]]/Bodegas[[#Totals],[Cantidad de reseñas]])*100</f>
        <v>2.7226992313205264E-3</v>
      </c>
      <c r="H425">
        <f>+_xlfn.MAXIFS(vinos[Acidez],vinos[Bodega],Bodegas[[#This Row],[Bodegas]])</f>
        <v>3</v>
      </c>
      <c r="I425" s="30">
        <f>+_xlfn.MAXIFS(vinos[Precio],vinos[Bodega],Bodegas[[#This Row],[Bodegas]])</f>
        <v>35.479999999999997</v>
      </c>
      <c r="J425" s="32">
        <f>+_xlfn.MINIFS(vinos[Precio],vinos[Bodega],Bodegas[[#This Row],[Bodegas]])</f>
        <v>35.479999999999997</v>
      </c>
    </row>
    <row r="426" spans="2:10" x14ac:dyDescent="0.35">
      <c r="B426" t="s">
        <v>1136</v>
      </c>
      <c r="C426" s="17">
        <f>+AVERAGEIF(vinos[Bodega],B426,vinos[Clasificación])</f>
        <v>4.3</v>
      </c>
      <c r="D426">
        <f>+COUNTIF(vinos[Bodega],B426)</f>
        <v>1</v>
      </c>
      <c r="E426" s="17">
        <f>+(Bodegas[[#This Row],[Cantidad de vinos]]/Bodegas[[#Totals],[Cantidad de vinos]])*100</f>
        <v>5.0428643469490678E-2</v>
      </c>
      <c r="F426" s="25">
        <f>+SUMIF(vinos[Bodega],B426,vinos[Numero de reseñas])</f>
        <v>45</v>
      </c>
      <c r="G426" s="17">
        <f>+(Bodegas[[#This Row],[Cantidad de reseñas]]/Bodegas[[#Totals],[Cantidad de reseñas]])*100</f>
        <v>3.9523053357878616E-3</v>
      </c>
      <c r="H426">
        <f>+_xlfn.MAXIFS(vinos[Acidez],vinos[Bodega],Bodegas[[#This Row],[Bodegas]])</f>
        <v>2</v>
      </c>
      <c r="I426" s="30">
        <f>+_xlfn.MAXIFS(vinos[Precio],vinos[Bodega],Bodegas[[#This Row],[Bodegas]])</f>
        <v>12.8</v>
      </c>
      <c r="J426" s="32">
        <f>+_xlfn.MINIFS(vinos[Precio],vinos[Bodega],Bodegas[[#This Row],[Bodegas]])</f>
        <v>12.8</v>
      </c>
    </row>
    <row r="427" spans="2:10" x14ac:dyDescent="0.35">
      <c r="B427" t="s">
        <v>382</v>
      </c>
      <c r="C427" s="17">
        <f>+AVERAGEIF(vinos[Bodega],B427,vinos[Clasificación])</f>
        <v>4.3666666666666663</v>
      </c>
      <c r="D427">
        <f>+COUNTIF(vinos[Bodega],B427)</f>
        <v>3</v>
      </c>
      <c r="E427" s="17">
        <f>+(Bodegas[[#This Row],[Cantidad de vinos]]/Bodegas[[#Totals],[Cantidad de vinos]])*100</f>
        <v>0.15128593040847202</v>
      </c>
      <c r="F427" s="25">
        <f>+SUMIF(vinos[Bodega],B427,vinos[Numero de reseñas])</f>
        <v>1216</v>
      </c>
      <c r="G427" s="17">
        <f>+(Bodegas[[#This Row],[Cantidad de reseñas]]/Bodegas[[#Totals],[Cantidad de reseñas]])*100</f>
        <v>0.10680007307373421</v>
      </c>
      <c r="H427">
        <f>+_xlfn.MAXIFS(vinos[Acidez],vinos[Bodega],Bodegas[[#This Row],[Bodegas]])</f>
        <v>3</v>
      </c>
      <c r="I427" s="30">
        <f>+_xlfn.MAXIFS(vinos[Precio],vinos[Bodega],Bodegas[[#This Row],[Bodegas]])</f>
        <v>100</v>
      </c>
      <c r="J427" s="32">
        <f>+_xlfn.MINIFS(vinos[Precio],vinos[Bodega],Bodegas[[#This Row],[Bodegas]])</f>
        <v>28.65</v>
      </c>
    </row>
    <row r="428" spans="2:10" x14ac:dyDescent="0.35">
      <c r="B428" t="s">
        <v>501</v>
      </c>
      <c r="C428" s="17">
        <f>+AVERAGEIF(vinos[Bodega],B428,vinos[Clasificación])</f>
        <v>4.333333333333333</v>
      </c>
      <c r="D428">
        <f>+COUNTIF(vinos[Bodega],B428)</f>
        <v>6</v>
      </c>
      <c r="E428" s="17">
        <f>+(Bodegas[[#This Row],[Cantidad de vinos]]/Bodegas[[#Totals],[Cantidad de vinos]])*100</f>
        <v>0.30257186081694404</v>
      </c>
      <c r="F428" s="25">
        <f>+SUMIF(vinos[Bodega],B428,vinos[Numero de reseñas])</f>
        <v>1528</v>
      </c>
      <c r="G428" s="17">
        <f>+(Bodegas[[#This Row],[Cantidad de reseñas]]/Bodegas[[#Totals],[Cantidad de reseñas]])*100</f>
        <v>0.1342027234018634</v>
      </c>
      <c r="H428">
        <f>+_xlfn.MAXIFS(vinos[Acidez],vinos[Bodega],Bodegas[[#This Row],[Bodegas]])</f>
        <v>3</v>
      </c>
      <c r="I428" s="30">
        <f>+_xlfn.MAXIFS(vinos[Precio],vinos[Bodega],Bodegas[[#This Row],[Bodegas]])</f>
        <v>36.97</v>
      </c>
      <c r="J428" s="32">
        <f>+_xlfn.MINIFS(vinos[Precio],vinos[Bodega],Bodegas[[#This Row],[Bodegas]])</f>
        <v>21.4</v>
      </c>
    </row>
    <row r="429" spans="2:10" x14ac:dyDescent="0.35">
      <c r="B429" t="s">
        <v>354</v>
      </c>
      <c r="C429" s="17">
        <f>+AVERAGEIF(vinos[Bodega],B429,vinos[Clasificación])</f>
        <v>4.4000000000000004</v>
      </c>
      <c r="D429">
        <f>+COUNTIF(vinos[Bodega],B429)</f>
        <v>2</v>
      </c>
      <c r="E429" s="17">
        <f>+(Bodegas[[#This Row],[Cantidad de vinos]]/Bodegas[[#Totals],[Cantidad de vinos]])*100</f>
        <v>0.10085728693898136</v>
      </c>
      <c r="F429" s="25">
        <f>+SUMIF(vinos[Bodega],B429,vinos[Numero de reseñas])</f>
        <v>133</v>
      </c>
      <c r="G429" s="17">
        <f>+(Bodegas[[#This Row],[Cantidad de reseñas]]/Bodegas[[#Totals],[Cantidad de reseñas]])*100</f>
        <v>1.1681257992439678E-2</v>
      </c>
      <c r="H429">
        <f>+_xlfn.MAXIFS(vinos[Acidez],vinos[Bodega],Bodegas[[#This Row],[Bodegas]])</f>
        <v>3</v>
      </c>
      <c r="I429" s="30">
        <f>+_xlfn.MAXIFS(vinos[Precio],vinos[Bodega],Bodegas[[#This Row],[Bodegas]])</f>
        <v>48.9</v>
      </c>
      <c r="J429" s="32">
        <f>+_xlfn.MINIFS(vinos[Precio],vinos[Bodega],Bodegas[[#This Row],[Bodegas]])</f>
        <v>47.95</v>
      </c>
    </row>
    <row r="430" spans="2:10" x14ac:dyDescent="0.35">
      <c r="B430" t="s">
        <v>235</v>
      </c>
      <c r="C430" s="17">
        <f>+AVERAGEIF(vinos[Bodega],B430,vinos[Clasificación])</f>
        <v>4.4499999999999993</v>
      </c>
      <c r="D430">
        <f>+COUNTIF(vinos[Bodega],B430)</f>
        <v>2</v>
      </c>
      <c r="E430" s="17">
        <f>+(Bodegas[[#This Row],[Cantidad de vinos]]/Bodegas[[#Totals],[Cantidad de vinos]])*100</f>
        <v>0.10085728693898136</v>
      </c>
      <c r="F430" s="25">
        <f>+SUMIF(vinos[Bodega],B430,vinos[Numero de reseñas])</f>
        <v>183</v>
      </c>
      <c r="G430" s="17">
        <f>+(Bodegas[[#This Row],[Cantidad de reseñas]]/Bodegas[[#Totals],[Cantidad de reseñas]])*100</f>
        <v>1.60727083655373E-2</v>
      </c>
      <c r="H430">
        <f>+_xlfn.MAXIFS(vinos[Acidez],vinos[Bodega],Bodegas[[#This Row],[Bodegas]])</f>
        <v>3</v>
      </c>
      <c r="I430" s="30">
        <f>+_xlfn.MAXIFS(vinos[Precio],vinos[Bodega],Bodegas[[#This Row],[Bodegas]])</f>
        <v>40.5</v>
      </c>
      <c r="J430" s="32">
        <f>+_xlfn.MINIFS(vinos[Precio],vinos[Bodega],Bodegas[[#This Row],[Bodegas]])</f>
        <v>39.9</v>
      </c>
    </row>
    <row r="431" spans="2:10" x14ac:dyDescent="0.35">
      <c r="B431" t="s">
        <v>429</v>
      </c>
      <c r="C431" s="17">
        <f>+AVERAGEIF(vinos[Bodega],B431,vinos[Clasificación])</f>
        <v>4.5</v>
      </c>
      <c r="D431">
        <f>+COUNTIF(vinos[Bodega],B431)</f>
        <v>1</v>
      </c>
      <c r="E431" s="17">
        <f>+(Bodegas[[#This Row],[Cantidad de vinos]]/Bodegas[[#Totals],[Cantidad de vinos]])*100</f>
        <v>5.0428643469490678E-2</v>
      </c>
      <c r="F431" s="25">
        <f>+SUMIF(vinos[Bodega],B431,vinos[Numero de reseñas])</f>
        <v>38</v>
      </c>
      <c r="G431" s="17">
        <f>+(Bodegas[[#This Row],[Cantidad de reseñas]]/Bodegas[[#Totals],[Cantidad de reseñas]])*100</f>
        <v>3.337502283554194E-3</v>
      </c>
      <c r="H431">
        <f>+_xlfn.MAXIFS(vinos[Acidez],vinos[Bodega],Bodegas[[#This Row],[Bodegas]])</f>
        <v>3</v>
      </c>
      <c r="I431" s="30">
        <f>+_xlfn.MAXIFS(vinos[Precio],vinos[Bodega],Bodegas[[#This Row],[Bodegas]])</f>
        <v>44.95</v>
      </c>
      <c r="J431" s="32">
        <f>+_xlfn.MINIFS(vinos[Precio],vinos[Bodega],Bodegas[[#This Row],[Bodegas]])</f>
        <v>44.95</v>
      </c>
    </row>
    <row r="432" spans="2:10" x14ac:dyDescent="0.35">
      <c r="B432" t="s">
        <v>1228</v>
      </c>
      <c r="C432" s="17">
        <f>+AVERAGEIF(vinos[Bodega],B432,vinos[Clasificación])</f>
        <v>4.3</v>
      </c>
      <c r="D432">
        <f>+COUNTIF(vinos[Bodega],B432)</f>
        <v>1</v>
      </c>
      <c r="E432" s="17">
        <f>+(Bodegas[[#This Row],[Cantidad de vinos]]/Bodegas[[#Totals],[Cantidad de vinos]])*100</f>
        <v>5.0428643469490678E-2</v>
      </c>
      <c r="F432" s="25">
        <f>+SUMIF(vinos[Bodega],B432,vinos[Numero de reseñas])</f>
        <v>31</v>
      </c>
      <c r="G432" s="17">
        <f>+(Bodegas[[#This Row],[Cantidad de reseñas]]/Bodegas[[#Totals],[Cantidad de reseñas]])*100</f>
        <v>2.7226992313205264E-3</v>
      </c>
      <c r="H432">
        <f>+_xlfn.MAXIFS(vinos[Acidez],vinos[Bodega],Bodegas[[#This Row],[Bodegas]])</f>
        <v>3</v>
      </c>
      <c r="I432" s="30">
        <f>+_xlfn.MAXIFS(vinos[Precio],vinos[Bodega],Bodegas[[#This Row],[Bodegas]])</f>
        <v>12</v>
      </c>
      <c r="J432" s="32">
        <f>+_xlfn.MINIFS(vinos[Precio],vinos[Bodega],Bodegas[[#This Row],[Bodegas]])</f>
        <v>12</v>
      </c>
    </row>
    <row r="433" spans="2:10" x14ac:dyDescent="0.35">
      <c r="B433" t="s">
        <v>818</v>
      </c>
      <c r="C433" s="17">
        <f>+AVERAGEIF(vinos[Bodega],B433,vinos[Clasificación])</f>
        <v>4.4000000000000004</v>
      </c>
      <c r="D433">
        <f>+COUNTIF(vinos[Bodega],B433)</f>
        <v>1</v>
      </c>
      <c r="E433" s="17">
        <f>+(Bodegas[[#This Row],[Cantidad de vinos]]/Bodegas[[#Totals],[Cantidad de vinos]])*100</f>
        <v>5.0428643469490678E-2</v>
      </c>
      <c r="F433" s="25">
        <f>+SUMIF(vinos[Bodega],B433,vinos[Numero de reseñas])</f>
        <v>27</v>
      </c>
      <c r="G433" s="17">
        <f>+(Bodegas[[#This Row],[Cantidad de reseñas]]/Bodegas[[#Totals],[Cantidad de reseñas]])*100</f>
        <v>2.3713832014727169E-3</v>
      </c>
      <c r="H433">
        <f>+_xlfn.MAXIFS(vinos[Acidez],vinos[Bodega],Bodegas[[#This Row],[Bodegas]])</f>
        <v>2</v>
      </c>
      <c r="I433" s="30">
        <f>+_xlfn.MAXIFS(vinos[Precio],vinos[Bodega],Bodegas[[#This Row],[Bodegas]])</f>
        <v>40.200000000000003</v>
      </c>
      <c r="J433" s="32">
        <f>+_xlfn.MINIFS(vinos[Precio],vinos[Bodega],Bodegas[[#This Row],[Bodegas]])</f>
        <v>40.200000000000003</v>
      </c>
    </row>
    <row r="434" spans="2:10" x14ac:dyDescent="0.35">
      <c r="B434" t="s">
        <v>440</v>
      </c>
      <c r="C434" s="17">
        <f>+AVERAGEIF(vinos[Bodega],B434,vinos[Clasificación])</f>
        <v>4.3250000000000002</v>
      </c>
      <c r="D434">
        <f>+COUNTIF(vinos[Bodega],B434)</f>
        <v>4</v>
      </c>
      <c r="E434" s="17">
        <f>+(Bodegas[[#This Row],[Cantidad de vinos]]/Bodegas[[#Totals],[Cantidad de vinos]])*100</f>
        <v>0.20171457387796271</v>
      </c>
      <c r="F434" s="25">
        <f>+SUMIF(vinos[Bodega],B434,vinos[Numero de reseñas])</f>
        <v>626</v>
      </c>
      <c r="G434" s="17">
        <f>+(Bodegas[[#This Row],[Cantidad de reseñas]]/Bodegas[[#Totals],[Cantidad de reseñas]])*100</f>
        <v>5.4980958671182252E-2</v>
      </c>
      <c r="H434">
        <f>+_xlfn.MAXIFS(vinos[Acidez],vinos[Bodega],Bodegas[[#This Row],[Bodegas]])</f>
        <v>3</v>
      </c>
      <c r="I434" s="30">
        <f>+_xlfn.MAXIFS(vinos[Precio],vinos[Bodega],Bodegas[[#This Row],[Bodegas]])</f>
        <v>71.3</v>
      </c>
      <c r="J434" s="32">
        <f>+_xlfn.MINIFS(vinos[Precio],vinos[Bodega],Bodegas[[#This Row],[Bodegas]])</f>
        <v>21.5</v>
      </c>
    </row>
    <row r="435" spans="2:10" x14ac:dyDescent="0.35">
      <c r="B435" t="s">
        <v>22</v>
      </c>
      <c r="C435" s="17">
        <f>+AVERAGEIF(vinos[Bodega],B435,vinos[Clasificación])</f>
        <v>4.5333333333333341</v>
      </c>
      <c r="D435">
        <f>+COUNTIF(vinos[Bodega],B435)</f>
        <v>3</v>
      </c>
      <c r="E435" s="17">
        <f>+(Bodegas[[#This Row],[Cantidad de vinos]]/Bodegas[[#Totals],[Cantidad de vinos]])*100</f>
        <v>0.15128593040847202</v>
      </c>
      <c r="F435" s="25">
        <f>+SUMIF(vinos[Bodega],B435,vinos[Numero de reseñas])</f>
        <v>371</v>
      </c>
      <c r="G435" s="17">
        <f>+(Bodegas[[#This Row],[Cantidad de reseñas]]/Bodegas[[#Totals],[Cantidad de reseñas]])*100</f>
        <v>3.2584561768384368E-2</v>
      </c>
      <c r="H435">
        <f>+_xlfn.MAXIFS(vinos[Acidez],vinos[Bodega],Bodegas[[#This Row],[Bodegas]])</f>
        <v>3</v>
      </c>
      <c r="I435" s="30">
        <f>+_xlfn.MAXIFS(vinos[Precio],vinos[Bodega],Bodegas[[#This Row],[Bodegas]])</f>
        <v>253</v>
      </c>
      <c r="J435" s="32">
        <f>+_xlfn.MINIFS(vinos[Precio],vinos[Bodega],Bodegas[[#This Row],[Bodegas]])</f>
        <v>176.5</v>
      </c>
    </row>
    <row r="436" spans="2:10" x14ac:dyDescent="0.35">
      <c r="B436" t="s">
        <v>1185</v>
      </c>
      <c r="C436" s="17">
        <f>+AVERAGEIF(vinos[Bodega],B436,vinos[Clasificación])</f>
        <v>4.3</v>
      </c>
      <c r="D436">
        <f>+COUNTIF(vinos[Bodega],B436)</f>
        <v>1</v>
      </c>
      <c r="E436" s="17">
        <f>+(Bodegas[[#This Row],[Cantidad de vinos]]/Bodegas[[#Totals],[Cantidad de vinos]])*100</f>
        <v>5.0428643469490678E-2</v>
      </c>
      <c r="F436" s="25">
        <f>+SUMIF(vinos[Bodega],B436,vinos[Numero de reseñas])</f>
        <v>37</v>
      </c>
      <c r="G436" s="17">
        <f>+(Bodegas[[#This Row],[Cantidad de reseñas]]/Bodegas[[#Totals],[Cantidad de reseñas]])*100</f>
        <v>3.2496732760922417E-3</v>
      </c>
      <c r="H436">
        <f>+_xlfn.MAXIFS(vinos[Acidez],vinos[Bodega],Bodegas[[#This Row],[Bodegas]])</f>
        <v>3</v>
      </c>
      <c r="I436" s="30">
        <f>+_xlfn.MAXIFS(vinos[Precio],vinos[Bodega],Bodegas[[#This Row],[Bodegas]])</f>
        <v>35</v>
      </c>
      <c r="J436" s="32">
        <f>+_xlfn.MINIFS(vinos[Precio],vinos[Bodega],Bodegas[[#This Row],[Bodegas]])</f>
        <v>35</v>
      </c>
    </row>
    <row r="437" spans="2:10" x14ac:dyDescent="0.35">
      <c r="B437" t="s">
        <v>632</v>
      </c>
      <c r="C437" s="17">
        <f>+AVERAGEIF(vinos[Bodega],B437,vinos[Clasificación])</f>
        <v>4.2666666666666666</v>
      </c>
      <c r="D437">
        <f>+COUNTIF(vinos[Bodega],B437)</f>
        <v>3</v>
      </c>
      <c r="E437" s="17">
        <f>+(Bodegas[[#This Row],[Cantidad de vinos]]/Bodegas[[#Totals],[Cantidad de vinos]])*100</f>
        <v>0.15128593040847202</v>
      </c>
      <c r="F437" s="25">
        <f>+SUMIF(vinos[Bodega],B437,vinos[Numero de reseñas])</f>
        <v>1324</v>
      </c>
      <c r="G437" s="17">
        <f>+(Bodegas[[#This Row],[Cantidad de reseñas]]/Bodegas[[#Totals],[Cantidad de reseñas]])*100</f>
        <v>0.11628560587962507</v>
      </c>
      <c r="H437">
        <f>+_xlfn.MAXIFS(vinos[Acidez],vinos[Bodega],Bodegas[[#This Row],[Bodegas]])</f>
        <v>3</v>
      </c>
      <c r="I437" s="30">
        <f>+_xlfn.MAXIFS(vinos[Precio],vinos[Bodega],Bodegas[[#This Row],[Bodegas]])</f>
        <v>57.9</v>
      </c>
      <c r="J437" s="32">
        <f>+_xlfn.MINIFS(vinos[Precio],vinos[Bodega],Bodegas[[#This Row],[Bodegas]])</f>
        <v>17.75</v>
      </c>
    </row>
    <row r="438" spans="2:10" x14ac:dyDescent="0.35">
      <c r="B438" t="s">
        <v>229</v>
      </c>
      <c r="C438" s="17">
        <f>+AVERAGEIF(vinos[Bodega],B438,vinos[Clasificación])</f>
        <v>4.3875000000000002</v>
      </c>
      <c r="D438">
        <f>+COUNTIF(vinos[Bodega],B438)</f>
        <v>8</v>
      </c>
      <c r="E438" s="17">
        <f>+(Bodegas[[#This Row],[Cantidad de vinos]]/Bodegas[[#Totals],[Cantidad de vinos]])*100</f>
        <v>0.40342914775592542</v>
      </c>
      <c r="F438" s="25">
        <f>+SUMIF(vinos[Bodega],B438,vinos[Numero de reseñas])</f>
        <v>1162</v>
      </c>
      <c r="G438" s="17">
        <f>+(Bodegas[[#This Row],[Cantidad de reseñas]]/Bodegas[[#Totals],[Cantidad de reseñas]])*100</f>
        <v>0.10205730667078877</v>
      </c>
      <c r="H438">
        <f>+_xlfn.MAXIFS(vinos[Acidez],vinos[Bodega],Bodegas[[#This Row],[Bodegas]])</f>
        <v>3</v>
      </c>
      <c r="I438" s="30">
        <f>+_xlfn.MAXIFS(vinos[Precio],vinos[Bodega],Bodegas[[#This Row],[Bodegas]])</f>
        <v>367.39</v>
      </c>
      <c r="J438" s="32">
        <f>+_xlfn.MINIFS(vinos[Precio],vinos[Bodega],Bodegas[[#This Row],[Bodegas]])</f>
        <v>34.299999999999997</v>
      </c>
    </row>
    <row r="439" spans="2:10" x14ac:dyDescent="0.35">
      <c r="B439" t="s">
        <v>1087</v>
      </c>
      <c r="C439" s="17">
        <f>+AVERAGEIF(vinos[Bodega],B439,vinos[Clasificación])</f>
        <v>4.3</v>
      </c>
      <c r="D439">
        <f>+COUNTIF(vinos[Bodega],B439)</f>
        <v>1</v>
      </c>
      <c r="E439" s="17">
        <f>+(Bodegas[[#This Row],[Cantidad de vinos]]/Bodegas[[#Totals],[Cantidad de vinos]])*100</f>
        <v>5.0428643469490678E-2</v>
      </c>
      <c r="F439" s="25">
        <f>+SUMIF(vinos[Bodega],B439,vinos[Numero de reseñas])</f>
        <v>62</v>
      </c>
      <c r="G439" s="17">
        <f>+(Bodegas[[#This Row],[Cantidad de reseñas]]/Bodegas[[#Totals],[Cantidad de reseñas]])*100</f>
        <v>5.4453984626410528E-3</v>
      </c>
      <c r="H439">
        <f>+_xlfn.MAXIFS(vinos[Acidez],vinos[Bodega],Bodegas[[#This Row],[Bodegas]])</f>
        <v>3</v>
      </c>
      <c r="I439" s="30">
        <f>+_xlfn.MAXIFS(vinos[Precio],vinos[Bodega],Bodegas[[#This Row],[Bodegas]])</f>
        <v>32</v>
      </c>
      <c r="J439" s="32">
        <f>+_xlfn.MINIFS(vinos[Precio],vinos[Bodega],Bodegas[[#This Row],[Bodegas]])</f>
        <v>32</v>
      </c>
    </row>
    <row r="440" spans="2:10" x14ac:dyDescent="0.35">
      <c r="B440" t="s">
        <v>1003</v>
      </c>
      <c r="C440" s="17">
        <f>+AVERAGEIF(vinos[Bodega],B440,vinos[Clasificación])</f>
        <v>4.3</v>
      </c>
      <c r="D440">
        <f>+COUNTIF(vinos[Bodega],B440)</f>
        <v>2</v>
      </c>
      <c r="E440" s="17">
        <f>+(Bodegas[[#This Row],[Cantidad de vinos]]/Bodegas[[#Totals],[Cantidad de vinos]])*100</f>
        <v>0.10085728693898136</v>
      </c>
      <c r="F440" s="25">
        <f>+SUMIF(vinos[Bodega],B440,vinos[Numero de reseñas])</f>
        <v>148</v>
      </c>
      <c r="G440" s="17">
        <f>+(Bodegas[[#This Row],[Cantidad de reseñas]]/Bodegas[[#Totals],[Cantidad de reseñas]])*100</f>
        <v>1.2998693104368967E-2</v>
      </c>
      <c r="H440">
        <f>+_xlfn.MAXIFS(vinos[Acidez],vinos[Bodega],Bodegas[[#This Row],[Bodegas]])</f>
        <v>3</v>
      </c>
      <c r="I440" s="30">
        <f>+_xlfn.MAXIFS(vinos[Precio],vinos[Bodega],Bodegas[[#This Row],[Bodegas]])</f>
        <v>27.9</v>
      </c>
      <c r="J440" s="32">
        <f>+_xlfn.MINIFS(vinos[Precio],vinos[Bodega],Bodegas[[#This Row],[Bodegas]])</f>
        <v>23.5</v>
      </c>
    </row>
    <row r="441" spans="2:10" x14ac:dyDescent="0.35">
      <c r="B441" t="s">
        <v>7</v>
      </c>
      <c r="C441" s="17">
        <f>+AVERAGEIF(vinos[Bodega],B441,vinos[Clasificación])</f>
        <v>4.6711340206185561</v>
      </c>
      <c r="D441">
        <f>+COUNTIF(vinos[Bodega],B441)</f>
        <v>97</v>
      </c>
      <c r="E441" s="17">
        <f>+(Bodegas[[#This Row],[Cantidad de vinos]]/Bodegas[[#Totals],[Cantidad de vinos]])*100</f>
        <v>4.8915784165405949</v>
      </c>
      <c r="F441" s="25">
        <f>+SUMIF(vinos[Bodega],B441,vinos[Numero de reseñas])</f>
        <v>117663</v>
      </c>
      <c r="G441" s="17">
        <f>+(Bodegas[[#This Row],[Cantidad de reseñas]]/Bodegas[[#Totals],[Cantidad de reseñas]])*100</f>
        <v>10.334224504995714</v>
      </c>
      <c r="H441">
        <f>+_xlfn.MAXIFS(vinos[Acidez],vinos[Bodega],Bodegas[[#This Row],[Bodegas]])</f>
        <v>3</v>
      </c>
      <c r="I441" s="30">
        <f>+_xlfn.MAXIFS(vinos[Precio],vinos[Bodega],Bodegas[[#This Row],[Bodegas]])</f>
        <v>2884.04</v>
      </c>
      <c r="J441" s="30">
        <f>+_xlfn.MINIFS(vinos[Precio],vinos[Bodega],Bodegas[[#This Row],[Bodegas]])</f>
        <v>107.57</v>
      </c>
    </row>
    <row r="442" spans="2:10" x14ac:dyDescent="0.35">
      <c r="B442" t="s">
        <v>1336</v>
      </c>
      <c r="C442" s="17">
        <f>+AVERAGEIF(vinos[Bodega],B442,vinos[Clasificación])</f>
        <v>4.2</v>
      </c>
      <c r="D442">
        <f>+COUNTIF(vinos[Bodega],B442)</f>
        <v>1</v>
      </c>
      <c r="E442" s="17">
        <f>+(Bodegas[[#This Row],[Cantidad de vinos]]/Bodegas[[#Totals],[Cantidad de vinos]])*100</f>
        <v>5.0428643469490678E-2</v>
      </c>
      <c r="F442" s="25">
        <f>+SUMIF(vinos[Bodega],B442,vinos[Numero de reseñas])</f>
        <v>559</v>
      </c>
      <c r="G442" s="17">
        <f>+(Bodegas[[#This Row],[Cantidad de reseñas]]/Bodegas[[#Totals],[Cantidad de reseñas]])*100</f>
        <v>4.9096415171231436E-2</v>
      </c>
      <c r="H442">
        <f>+_xlfn.MAXIFS(vinos[Acidez],vinos[Bodega],Bodegas[[#This Row],[Bodegas]])</f>
        <v>3</v>
      </c>
      <c r="I442" s="30">
        <f>+_xlfn.MAXIFS(vinos[Precio],vinos[Bodega],Bodegas[[#This Row],[Bodegas]])</f>
        <v>17.7</v>
      </c>
      <c r="J442" s="32">
        <f>+_xlfn.MINIFS(vinos[Precio],vinos[Bodega],Bodegas[[#This Row],[Bodegas]])</f>
        <v>17.7</v>
      </c>
    </row>
    <row r="443" spans="2:10" x14ac:dyDescent="0.35">
      <c r="B443" t="s">
        <v>415</v>
      </c>
      <c r="C443" s="17">
        <f>+AVERAGEIF(vinos[Bodega],B443,vinos[Clasificación])</f>
        <v>4.5</v>
      </c>
      <c r="D443">
        <f>+COUNTIF(vinos[Bodega],B443)</f>
        <v>1</v>
      </c>
      <c r="E443" s="17">
        <f>+(Bodegas[[#This Row],[Cantidad de vinos]]/Bodegas[[#Totals],[Cantidad de vinos]])*100</f>
        <v>5.0428643469490678E-2</v>
      </c>
      <c r="F443" s="25">
        <f>+SUMIF(vinos[Bodega],B443,vinos[Numero de reseñas])</f>
        <v>45</v>
      </c>
      <c r="G443" s="17">
        <f>+(Bodegas[[#This Row],[Cantidad de reseñas]]/Bodegas[[#Totals],[Cantidad de reseñas]])*100</f>
        <v>3.9523053357878616E-3</v>
      </c>
      <c r="H443">
        <f>+_xlfn.MAXIFS(vinos[Acidez],vinos[Bodega],Bodegas[[#This Row],[Bodegas]])</f>
        <v>0</v>
      </c>
      <c r="I443" s="30">
        <f>+_xlfn.MAXIFS(vinos[Precio],vinos[Bodega],Bodegas[[#This Row],[Bodegas]])</f>
        <v>14.96</v>
      </c>
      <c r="J443" s="32">
        <f>+_xlfn.MINIFS(vinos[Precio],vinos[Bodega],Bodegas[[#This Row],[Bodegas]])</f>
        <v>14.96</v>
      </c>
    </row>
    <row r="444" spans="2:10" x14ac:dyDescent="0.35">
      <c r="B444" t="s">
        <v>752</v>
      </c>
      <c r="C444" s="17">
        <f>+AVERAGEIF(vinos[Bodega],B444,vinos[Clasificación])</f>
        <v>4.3499999999999996</v>
      </c>
      <c r="D444">
        <f>+COUNTIF(vinos[Bodega],B444)</f>
        <v>2</v>
      </c>
      <c r="E444" s="17">
        <f>+(Bodegas[[#This Row],[Cantidad de vinos]]/Bodegas[[#Totals],[Cantidad de vinos]])*100</f>
        <v>0.10085728693898136</v>
      </c>
      <c r="F444" s="25">
        <f>+SUMIF(vinos[Bodega],B444,vinos[Numero de reseñas])</f>
        <v>85</v>
      </c>
      <c r="G444" s="17">
        <f>+(Bodegas[[#This Row],[Cantidad de reseñas]]/Bodegas[[#Totals],[Cantidad de reseñas]])*100</f>
        <v>7.4654656342659602E-3</v>
      </c>
      <c r="H444">
        <f>+_xlfn.MAXIFS(vinos[Acidez],vinos[Bodega],Bodegas[[#This Row],[Bodegas]])</f>
        <v>3</v>
      </c>
      <c r="I444" s="30">
        <f>+_xlfn.MAXIFS(vinos[Precio],vinos[Bodega],Bodegas[[#This Row],[Bodegas]])</f>
        <v>39.9</v>
      </c>
      <c r="J444" s="32">
        <f>+_xlfn.MINIFS(vinos[Precio],vinos[Bodega],Bodegas[[#This Row],[Bodegas]])</f>
        <v>39.700000000000003</v>
      </c>
    </row>
    <row r="445" spans="2:10" x14ac:dyDescent="0.35">
      <c r="B445" t="s">
        <v>472</v>
      </c>
      <c r="C445" s="17">
        <f>+AVERAGEIF(vinos[Bodega],B445,vinos[Clasificación])</f>
        <v>4.3666666666666671</v>
      </c>
      <c r="D445">
        <f>+COUNTIF(vinos[Bodega],B445)</f>
        <v>3</v>
      </c>
      <c r="E445" s="17">
        <f>+(Bodegas[[#This Row],[Cantidad de vinos]]/Bodegas[[#Totals],[Cantidad de vinos]])*100</f>
        <v>0.15128593040847202</v>
      </c>
      <c r="F445" s="25">
        <f>+SUMIF(vinos[Bodega],B445,vinos[Numero de reseñas])</f>
        <v>280</v>
      </c>
      <c r="G445" s="17">
        <f>+(Bodegas[[#This Row],[Cantidad de reseñas]]/Bodegas[[#Totals],[Cantidad de reseñas]])*100</f>
        <v>2.4592122089346694E-2</v>
      </c>
      <c r="H445">
        <f>+_xlfn.MAXIFS(vinos[Acidez],vinos[Bodega],Bodegas[[#This Row],[Bodegas]])</f>
        <v>3</v>
      </c>
      <c r="I445" s="30">
        <f>+_xlfn.MAXIFS(vinos[Precio],vinos[Bodega],Bodegas[[#This Row],[Bodegas]])</f>
        <v>59.55</v>
      </c>
      <c r="J445" s="32">
        <f>+_xlfn.MINIFS(vinos[Precio],vinos[Bodega],Bodegas[[#This Row],[Bodegas]])</f>
        <v>35.35</v>
      </c>
    </row>
    <row r="446" spans="2:10" x14ac:dyDescent="0.35">
      <c r="B446" t="s">
        <v>406</v>
      </c>
      <c r="C446" s="17">
        <f>+AVERAGEIF(vinos[Bodega],B446,vinos[Clasificación])</f>
        <v>4.5</v>
      </c>
      <c r="D446">
        <f>+COUNTIF(vinos[Bodega],B446)</f>
        <v>1</v>
      </c>
      <c r="E446" s="17">
        <f>+(Bodegas[[#This Row],[Cantidad de vinos]]/Bodegas[[#Totals],[Cantidad de vinos]])*100</f>
        <v>5.0428643469490678E-2</v>
      </c>
      <c r="F446" s="25">
        <f>+SUMIF(vinos[Bodega],B446,vinos[Numero de reseñas])</f>
        <v>51</v>
      </c>
      <c r="G446" s="17">
        <f>+(Bodegas[[#This Row],[Cantidad de reseñas]]/Bodegas[[#Totals],[Cantidad de reseñas]])*100</f>
        <v>4.4792793805595761E-3</v>
      </c>
      <c r="H446">
        <f>+_xlfn.MAXIFS(vinos[Acidez],vinos[Bodega],Bodegas[[#This Row],[Bodegas]])</f>
        <v>3</v>
      </c>
      <c r="I446" s="30">
        <f>+_xlfn.MAXIFS(vinos[Precio],vinos[Bodega],Bodegas[[#This Row],[Bodegas]])</f>
        <v>58.19</v>
      </c>
      <c r="J446" s="32">
        <f>+_xlfn.MINIFS(vinos[Precio],vinos[Bodega],Bodegas[[#This Row],[Bodegas]])</f>
        <v>58.19</v>
      </c>
    </row>
    <row r="447" spans="2:10" x14ac:dyDescent="0.35">
      <c r="B447" t="s">
        <v>270</v>
      </c>
      <c r="C447" s="17">
        <f>+AVERAGEIF(vinos[Bodega],B447,vinos[Clasificación])</f>
        <v>4.33</v>
      </c>
      <c r="D447">
        <f>+COUNTIF(vinos[Bodega],B447)</f>
        <v>10</v>
      </c>
      <c r="E447" s="17">
        <f>+(Bodegas[[#This Row],[Cantidad de vinos]]/Bodegas[[#Totals],[Cantidad de vinos]])*100</f>
        <v>0.50428643469490664</v>
      </c>
      <c r="F447" s="25">
        <f>+SUMIF(vinos[Bodega],B447,vinos[Numero de reseñas])</f>
        <v>2401</v>
      </c>
      <c r="G447" s="17">
        <f>+(Bodegas[[#This Row],[Cantidad de reseñas]]/Bodegas[[#Totals],[Cantidad de reseñas]])*100</f>
        <v>0.2108774469161479</v>
      </c>
      <c r="H447">
        <f>+_xlfn.MAXIFS(vinos[Acidez],vinos[Bodega],Bodegas[[#This Row],[Bodegas]])</f>
        <v>3</v>
      </c>
      <c r="I447" s="30">
        <f>+_xlfn.MAXIFS(vinos[Precio],vinos[Bodega],Bodegas[[#This Row],[Bodegas]])</f>
        <v>259</v>
      </c>
      <c r="J447" s="32">
        <f>+_xlfn.MINIFS(vinos[Precio],vinos[Bodega],Bodegas[[#This Row],[Bodegas]])</f>
        <v>24.9</v>
      </c>
    </row>
    <row r="448" spans="2:10" x14ac:dyDescent="0.35">
      <c r="B448" t="s">
        <v>578</v>
      </c>
      <c r="C448" s="17">
        <f>+AVERAGEIF(vinos[Bodega],B448,vinos[Clasificación])</f>
        <v>4.375</v>
      </c>
      <c r="D448">
        <f>+COUNTIF(vinos[Bodega],B448)</f>
        <v>4</v>
      </c>
      <c r="E448" s="17">
        <f>+(Bodegas[[#This Row],[Cantidad de vinos]]/Bodegas[[#Totals],[Cantidad de vinos]])*100</f>
        <v>0.20171457387796271</v>
      </c>
      <c r="F448" s="25">
        <f>+SUMIF(vinos[Bodega],B448,vinos[Numero de reseñas])</f>
        <v>290</v>
      </c>
      <c r="G448" s="17">
        <f>+(Bodegas[[#This Row],[Cantidad de reseñas]]/Bodegas[[#Totals],[Cantidad de reseñas]])*100</f>
        <v>2.5470412163966217E-2</v>
      </c>
      <c r="H448">
        <f>+_xlfn.MAXIFS(vinos[Acidez],vinos[Bodega],Bodegas[[#This Row],[Bodegas]])</f>
        <v>3</v>
      </c>
      <c r="I448" s="30">
        <f>+_xlfn.MAXIFS(vinos[Precio],vinos[Bodega],Bodegas[[#This Row],[Bodegas]])</f>
        <v>82.5</v>
      </c>
      <c r="J448" s="32">
        <f>+_xlfn.MINIFS(vinos[Precio],vinos[Bodega],Bodegas[[#This Row],[Bodegas]])</f>
        <v>34.9</v>
      </c>
    </row>
    <row r="449" spans="2:10" x14ac:dyDescent="0.35">
      <c r="B449" t="s">
        <v>237</v>
      </c>
      <c r="C449" s="17">
        <f>+AVERAGEIF(vinos[Bodega],B449,vinos[Clasificación])</f>
        <v>4.5999999999999996</v>
      </c>
      <c r="D449">
        <f>+COUNTIF(vinos[Bodega],B449)</f>
        <v>1</v>
      </c>
      <c r="E449" s="17">
        <f>+(Bodegas[[#This Row],[Cantidad de vinos]]/Bodegas[[#Totals],[Cantidad de vinos]])*100</f>
        <v>5.0428643469490678E-2</v>
      </c>
      <c r="F449" s="25">
        <f>+SUMIF(vinos[Bodega],B449,vinos[Numero de reseñas])</f>
        <v>35</v>
      </c>
      <c r="G449" s="17">
        <f>+(Bodegas[[#This Row],[Cantidad de reseñas]]/Bodegas[[#Totals],[Cantidad de reseñas]])*100</f>
        <v>3.0740152611683368E-3</v>
      </c>
      <c r="H449">
        <f>+_xlfn.MAXIFS(vinos[Acidez],vinos[Bodega],Bodegas[[#This Row],[Bodegas]])</f>
        <v>3</v>
      </c>
      <c r="I449" s="30">
        <f>+_xlfn.MAXIFS(vinos[Precio],vinos[Bodega],Bodegas[[#This Row],[Bodegas]])</f>
        <v>123</v>
      </c>
      <c r="J449" s="32">
        <f>+_xlfn.MINIFS(vinos[Precio],vinos[Bodega],Bodegas[[#This Row],[Bodegas]])</f>
        <v>123</v>
      </c>
    </row>
    <row r="450" spans="2:10" x14ac:dyDescent="0.35">
      <c r="B450" t="s">
        <v>38</v>
      </c>
      <c r="C450" s="17">
        <f>+AVERAGEIF(vinos[Bodega],B450,vinos[Clasificación])</f>
        <v>4.4840000000000009</v>
      </c>
      <c r="D450">
        <f>+COUNTIF(vinos[Bodega],B450)</f>
        <v>25</v>
      </c>
      <c r="E450" s="17">
        <f>+(Bodegas[[#This Row],[Cantidad de vinos]]/Bodegas[[#Totals],[Cantidad de vinos]])*100</f>
        <v>1.2607160867372669</v>
      </c>
      <c r="F450" s="25">
        <f>+SUMIF(vinos[Bodega],B450,vinos[Numero de reseñas])</f>
        <v>4104</v>
      </c>
      <c r="G450" s="17">
        <f>+(Bodegas[[#This Row],[Cantidad de reseñas]]/Bodegas[[#Totals],[Cantidad de reseñas]])*100</f>
        <v>0.36045024662385294</v>
      </c>
      <c r="H450">
        <f>+_xlfn.MAXIFS(vinos[Acidez],vinos[Bodega],Bodegas[[#This Row],[Bodegas]])</f>
        <v>3</v>
      </c>
      <c r="I450" s="30">
        <f>+_xlfn.MAXIFS(vinos[Precio],vinos[Bodega],Bodegas[[#This Row],[Bodegas]])</f>
        <v>509.25</v>
      </c>
      <c r="J450" s="32">
        <f>+_xlfn.MINIFS(vinos[Precio],vinos[Bodega],Bodegas[[#This Row],[Bodegas]])</f>
        <v>40.9</v>
      </c>
    </row>
    <row r="451" spans="2:10" x14ac:dyDescent="0.35">
      <c r="B451" t="s">
        <v>365</v>
      </c>
      <c r="C451" s="17">
        <f>+AVERAGEIF(vinos[Bodega],B451,vinos[Clasificación])</f>
        <v>4.5</v>
      </c>
      <c r="D451">
        <f>+COUNTIF(vinos[Bodega],B451)</f>
        <v>1</v>
      </c>
      <c r="E451" s="17">
        <f>+(Bodegas[[#This Row],[Cantidad de vinos]]/Bodegas[[#Totals],[Cantidad de vinos]])*100</f>
        <v>5.0428643469490678E-2</v>
      </c>
      <c r="F451" s="25">
        <f>+SUMIF(vinos[Bodega],B451,vinos[Numero de reseñas])</f>
        <v>92</v>
      </c>
      <c r="G451" s="17">
        <f>+(Bodegas[[#This Row],[Cantidad de reseñas]]/Bodegas[[#Totals],[Cantidad de reseñas]])*100</f>
        <v>8.0802686864996278E-3</v>
      </c>
      <c r="H451">
        <f>+_xlfn.MAXIFS(vinos[Acidez],vinos[Bodega],Bodegas[[#This Row],[Bodegas]])</f>
        <v>2</v>
      </c>
      <c r="I451" s="30">
        <f>+_xlfn.MAXIFS(vinos[Precio],vinos[Bodega],Bodegas[[#This Row],[Bodegas]])</f>
        <v>37.5</v>
      </c>
      <c r="J451" s="32">
        <f>+_xlfn.MINIFS(vinos[Precio],vinos[Bodega],Bodegas[[#This Row],[Bodegas]])</f>
        <v>37.5</v>
      </c>
    </row>
    <row r="452" spans="2:10" x14ac:dyDescent="0.35">
      <c r="B452" t="s">
        <v>149</v>
      </c>
      <c r="C452" s="17">
        <f>+AVERAGEIF(vinos[Bodega],B452,vinos[Clasificación])</f>
        <v>4.4250000000000007</v>
      </c>
      <c r="D452">
        <f>+COUNTIF(vinos[Bodega],B452)</f>
        <v>4</v>
      </c>
      <c r="E452" s="17">
        <f>+(Bodegas[[#This Row],[Cantidad de vinos]]/Bodegas[[#Totals],[Cantidad de vinos]])*100</f>
        <v>0.20171457387796271</v>
      </c>
      <c r="F452" s="25">
        <f>+SUMIF(vinos[Bodega],B452,vinos[Numero de reseñas])</f>
        <v>378</v>
      </c>
      <c r="G452" s="17">
        <f>+(Bodegas[[#This Row],[Cantidad de reseñas]]/Bodegas[[#Totals],[Cantidad de reseñas]])*100</f>
        <v>3.3199364820618034E-2</v>
      </c>
      <c r="H452">
        <f>+_xlfn.MAXIFS(vinos[Acidez],vinos[Bodega],Bodegas[[#This Row],[Bodegas]])</f>
        <v>3</v>
      </c>
      <c r="I452" s="30">
        <f>+_xlfn.MAXIFS(vinos[Precio],vinos[Bodega],Bodegas[[#This Row],[Bodegas]])</f>
        <v>74.95</v>
      </c>
      <c r="J452" s="32">
        <f>+_xlfn.MINIFS(vinos[Precio],vinos[Bodega],Bodegas[[#This Row],[Bodegas]])</f>
        <v>69</v>
      </c>
    </row>
    <row r="453" spans="2:10" x14ac:dyDescent="0.35">
      <c r="B453" t="s">
        <v>53</v>
      </c>
      <c r="C453" s="17">
        <f>+AVERAGEIF(vinos[Bodega],B453,vinos[Clasificación])</f>
        <v>4.4000000000000004</v>
      </c>
      <c r="D453">
        <f>+COUNTIF(vinos[Bodega],B453)</f>
        <v>13</v>
      </c>
      <c r="E453" s="17">
        <f>+(Bodegas[[#This Row],[Cantidad de vinos]]/Bodegas[[#Totals],[Cantidad de vinos]])*100</f>
        <v>0.65557236510337868</v>
      </c>
      <c r="F453" s="25">
        <f>+SUMIF(vinos[Bodega],B453,vinos[Numero de reseñas])</f>
        <v>6376</v>
      </c>
      <c r="G453" s="17">
        <f>+(Bodegas[[#This Row],[Cantidad de reseñas]]/Bodegas[[#Totals],[Cantidad de reseñas]])*100</f>
        <v>0.55999775157740905</v>
      </c>
      <c r="H453">
        <f>+_xlfn.MAXIFS(vinos[Acidez],vinos[Bodega],Bodegas[[#This Row],[Bodegas]])</f>
        <v>3</v>
      </c>
      <c r="I453" s="30">
        <f>+_xlfn.MAXIFS(vinos[Precio],vinos[Bodega],Bodegas[[#This Row],[Bodegas]])</f>
        <v>108.21</v>
      </c>
      <c r="J453" s="32">
        <f>+_xlfn.MINIFS(vinos[Precio],vinos[Bodega],Bodegas[[#This Row],[Bodegas]])</f>
        <v>33</v>
      </c>
    </row>
    <row r="454" spans="2:10" x14ac:dyDescent="0.35">
      <c r="B454" t="s">
        <v>736</v>
      </c>
      <c r="C454" s="17">
        <f>+AVERAGEIF(vinos[Bodega],B454,vinos[Clasificación])</f>
        <v>4.4000000000000004</v>
      </c>
      <c r="D454">
        <f>+COUNTIF(vinos[Bodega],B454)</f>
        <v>2</v>
      </c>
      <c r="E454" s="17">
        <f>+(Bodegas[[#This Row],[Cantidad de vinos]]/Bodegas[[#Totals],[Cantidad de vinos]])*100</f>
        <v>0.10085728693898136</v>
      </c>
      <c r="F454" s="25">
        <f>+SUMIF(vinos[Bodega],B454,vinos[Numero de reseñas])</f>
        <v>84</v>
      </c>
      <c r="G454" s="17">
        <f>+(Bodegas[[#This Row],[Cantidad de reseñas]]/Bodegas[[#Totals],[Cantidad de reseñas]])*100</f>
        <v>7.3776366268040071E-3</v>
      </c>
      <c r="H454">
        <f>+_xlfn.MAXIFS(vinos[Acidez],vinos[Bodega],Bodegas[[#This Row],[Bodegas]])</f>
        <v>3</v>
      </c>
      <c r="I454" s="30">
        <f>+_xlfn.MAXIFS(vinos[Precio],vinos[Bodega],Bodegas[[#This Row],[Bodegas]])</f>
        <v>33.549999999999997</v>
      </c>
      <c r="J454" s="32">
        <f>+_xlfn.MINIFS(vinos[Precio],vinos[Bodega],Bodegas[[#This Row],[Bodegas]])</f>
        <v>19.95</v>
      </c>
    </row>
    <row r="455" spans="2:10" x14ac:dyDescent="0.35">
      <c r="B455" t="s">
        <v>421</v>
      </c>
      <c r="C455" s="17">
        <f>+AVERAGEIF(vinos[Bodega],B455,vinos[Clasificación])</f>
        <v>4.3636363636363633</v>
      </c>
      <c r="D455">
        <f>+COUNTIF(vinos[Bodega],B455)</f>
        <v>11</v>
      </c>
      <c r="E455" s="17">
        <f>+(Bodegas[[#This Row],[Cantidad de vinos]]/Bodegas[[#Totals],[Cantidad de vinos]])*100</f>
        <v>0.55471507816439747</v>
      </c>
      <c r="F455" s="25">
        <f>+SUMIF(vinos[Bodega],B455,vinos[Numero de reseñas])</f>
        <v>4186</v>
      </c>
      <c r="G455" s="17">
        <f>+(Bodegas[[#This Row],[Cantidad de reseñas]]/Bodegas[[#Totals],[Cantidad de reseñas]])*100</f>
        <v>0.36765222523573304</v>
      </c>
      <c r="H455">
        <f>+_xlfn.MAXIFS(vinos[Acidez],vinos[Bodega],Bodegas[[#This Row],[Bodegas]])</f>
        <v>3</v>
      </c>
      <c r="I455" s="30">
        <f>+_xlfn.MAXIFS(vinos[Precio],vinos[Bodega],Bodegas[[#This Row],[Bodegas]])</f>
        <v>107.5</v>
      </c>
      <c r="J455" s="32">
        <f>+_xlfn.MINIFS(vinos[Precio],vinos[Bodega],Bodegas[[#This Row],[Bodegas]])</f>
        <v>35</v>
      </c>
    </row>
    <row r="456" spans="2:10" x14ac:dyDescent="0.35">
      <c r="B456" t="s">
        <v>951</v>
      </c>
      <c r="C456" s="17">
        <f>+AVERAGEIF(vinos[Bodega],B456,vinos[Clasificación])</f>
        <v>4.3</v>
      </c>
      <c r="D456">
        <f>+COUNTIF(vinos[Bodega],B456)</f>
        <v>1</v>
      </c>
      <c r="E456" s="17">
        <f>+(Bodegas[[#This Row],[Cantidad de vinos]]/Bodegas[[#Totals],[Cantidad de vinos]])*100</f>
        <v>5.0428643469490678E-2</v>
      </c>
      <c r="F456" s="25">
        <f>+SUMIF(vinos[Bodega],B456,vinos[Numero de reseñas])</f>
        <v>166</v>
      </c>
      <c r="G456" s="17">
        <f>+(Bodegas[[#This Row],[Cantidad de reseñas]]/Bodegas[[#Totals],[Cantidad de reseñas]])*100</f>
        <v>1.4579615238684111E-2</v>
      </c>
      <c r="H456">
        <f>+_xlfn.MAXIFS(vinos[Acidez],vinos[Bodega],Bodegas[[#This Row],[Bodegas]])</f>
        <v>0</v>
      </c>
      <c r="I456" s="30">
        <f>+_xlfn.MAXIFS(vinos[Precio],vinos[Bodega],Bodegas[[#This Row],[Bodegas]])</f>
        <v>8.9499999999999993</v>
      </c>
      <c r="J456" s="32">
        <f>+_xlfn.MINIFS(vinos[Precio],vinos[Bodega],Bodegas[[#This Row],[Bodegas]])</f>
        <v>8.9499999999999993</v>
      </c>
    </row>
    <row r="457" spans="2:10" x14ac:dyDescent="0.35">
      <c r="B457" t="s">
        <v>461</v>
      </c>
      <c r="C457" s="17">
        <f>+AVERAGEIF(vinos[Bodega],B457,vinos[Clasificación])</f>
        <v>4.5</v>
      </c>
      <c r="D457">
        <f>+COUNTIF(vinos[Bodega],B457)</f>
        <v>1</v>
      </c>
      <c r="E457" s="17">
        <f>+(Bodegas[[#This Row],[Cantidad de vinos]]/Bodegas[[#Totals],[Cantidad de vinos]])*100</f>
        <v>5.0428643469490678E-2</v>
      </c>
      <c r="F457" s="25">
        <f>+SUMIF(vinos[Bodega],B457,vinos[Numero de reseñas])</f>
        <v>27</v>
      </c>
      <c r="G457" s="17">
        <f>+(Bodegas[[#This Row],[Cantidad de reseñas]]/Bodegas[[#Totals],[Cantidad de reseñas]])*100</f>
        <v>2.3713832014727169E-3</v>
      </c>
      <c r="H457">
        <f>+_xlfn.MAXIFS(vinos[Acidez],vinos[Bodega],Bodegas[[#This Row],[Bodegas]])</f>
        <v>3</v>
      </c>
      <c r="I457" s="30">
        <f>+_xlfn.MAXIFS(vinos[Precio],vinos[Bodega],Bodegas[[#This Row],[Bodegas]])</f>
        <v>13.45</v>
      </c>
      <c r="J457" s="32">
        <f>+_xlfn.MINIFS(vinos[Precio],vinos[Bodega],Bodegas[[#This Row],[Bodegas]])</f>
        <v>13.45</v>
      </c>
    </row>
    <row r="458" spans="2:10" x14ac:dyDescent="0.35">
      <c r="B458" t="s">
        <v>919</v>
      </c>
      <c r="C458" s="17">
        <f>+AVERAGEIF(vinos[Bodega],B458,vinos[Clasificación])</f>
        <v>4.3</v>
      </c>
      <c r="D458">
        <f>+COUNTIF(vinos[Bodega],B458)</f>
        <v>1</v>
      </c>
      <c r="E458" s="17">
        <f>+(Bodegas[[#This Row],[Cantidad de vinos]]/Bodegas[[#Totals],[Cantidad de vinos]])*100</f>
        <v>5.0428643469490678E-2</v>
      </c>
      <c r="F458" s="25">
        <f>+SUMIF(vinos[Bodega],B458,vinos[Numero de reseñas])</f>
        <v>221</v>
      </c>
      <c r="G458" s="17">
        <f>+(Bodegas[[#This Row],[Cantidad de reseñas]]/Bodegas[[#Totals],[Cantidad de reseñas]])*100</f>
        <v>1.9410210649091496E-2</v>
      </c>
      <c r="H458">
        <f>+_xlfn.MAXIFS(vinos[Acidez],vinos[Bodega],Bodegas[[#This Row],[Bodegas]])</f>
        <v>3</v>
      </c>
      <c r="I458" s="30">
        <f>+_xlfn.MAXIFS(vinos[Precio],vinos[Bodega],Bodegas[[#This Row],[Bodegas]])</f>
        <v>30.3</v>
      </c>
      <c r="J458" s="32">
        <f>+_xlfn.MINIFS(vinos[Precio],vinos[Bodega],Bodegas[[#This Row],[Bodegas]])</f>
        <v>30.3</v>
      </c>
    </row>
    <row r="459" spans="2:10" x14ac:dyDescent="0.35">
      <c r="B459" t="s">
        <v>1255</v>
      </c>
      <c r="C459" s="17">
        <f>+AVERAGEIF(vinos[Bodega],B459,vinos[Clasificación])</f>
        <v>4.3</v>
      </c>
      <c r="D459">
        <f>+COUNTIF(vinos[Bodega],B459)</f>
        <v>1</v>
      </c>
      <c r="E459" s="17">
        <f>+(Bodegas[[#This Row],[Cantidad de vinos]]/Bodegas[[#Totals],[Cantidad de vinos]])*100</f>
        <v>5.0428643469490678E-2</v>
      </c>
      <c r="F459" s="25">
        <f>+SUMIF(vinos[Bodega],B459,vinos[Numero de reseñas])</f>
        <v>28</v>
      </c>
      <c r="G459" s="17">
        <f>+(Bodegas[[#This Row],[Cantidad de reseñas]]/Bodegas[[#Totals],[Cantidad de reseñas]])*100</f>
        <v>2.4592122089346692E-3</v>
      </c>
      <c r="H459">
        <f>+_xlfn.MAXIFS(vinos[Acidez],vinos[Bodega],Bodegas[[#This Row],[Bodegas]])</f>
        <v>3</v>
      </c>
      <c r="I459" s="30">
        <f>+_xlfn.MAXIFS(vinos[Precio],vinos[Bodega],Bodegas[[#This Row],[Bodegas]])</f>
        <v>25.9</v>
      </c>
      <c r="J459" s="32">
        <f>+_xlfn.MINIFS(vinos[Precio],vinos[Bodega],Bodegas[[#This Row],[Bodegas]])</f>
        <v>25.9</v>
      </c>
    </row>
    <row r="460" spans="2:10" x14ac:dyDescent="0.35">
      <c r="B460" t="s">
        <v>1084</v>
      </c>
      <c r="C460" s="17">
        <f>+AVERAGEIF(vinos[Bodega],B460,vinos[Clasificación])</f>
        <v>4.3</v>
      </c>
      <c r="D460">
        <f>+COUNTIF(vinos[Bodega],B460)</f>
        <v>1</v>
      </c>
      <c r="E460" s="17">
        <f>+(Bodegas[[#This Row],[Cantidad de vinos]]/Bodegas[[#Totals],[Cantidad de vinos]])*100</f>
        <v>5.0428643469490678E-2</v>
      </c>
      <c r="F460" s="25">
        <f>+SUMIF(vinos[Bodega],B460,vinos[Numero de reseñas])</f>
        <v>64</v>
      </c>
      <c r="G460" s="17">
        <f>+(Bodegas[[#This Row],[Cantidad de reseñas]]/Bodegas[[#Totals],[Cantidad de reseñas]])*100</f>
        <v>5.6210564775649582E-3</v>
      </c>
      <c r="H460">
        <f>+_xlfn.MAXIFS(vinos[Acidez],vinos[Bodega],Bodegas[[#This Row],[Bodegas]])</f>
        <v>3</v>
      </c>
      <c r="I460" s="30">
        <f>+_xlfn.MAXIFS(vinos[Precio],vinos[Bodega],Bodegas[[#This Row],[Bodegas]])</f>
        <v>31.5</v>
      </c>
      <c r="J460" s="32">
        <f>+_xlfn.MINIFS(vinos[Precio],vinos[Bodega],Bodegas[[#This Row],[Bodegas]])</f>
        <v>31.5</v>
      </c>
    </row>
    <row r="461" spans="2:10" x14ac:dyDescent="0.35">
      <c r="B461" t="s">
        <v>616</v>
      </c>
      <c r="C461" s="17">
        <f>+AVERAGEIF(vinos[Bodega],B461,vinos[Clasificación])</f>
        <v>4.3249999999999993</v>
      </c>
      <c r="D461">
        <f>+COUNTIF(vinos[Bodega],B461)</f>
        <v>4</v>
      </c>
      <c r="E461" s="17">
        <f>+(Bodegas[[#This Row],[Cantidad de vinos]]/Bodegas[[#Totals],[Cantidad de vinos]])*100</f>
        <v>0.20171457387796271</v>
      </c>
      <c r="F461" s="25">
        <f>+SUMIF(vinos[Bodega],B461,vinos[Numero de reseñas])</f>
        <v>494</v>
      </c>
      <c r="G461" s="17">
        <f>+(Bodegas[[#This Row],[Cantidad de reseñas]]/Bodegas[[#Totals],[Cantidad de reseñas]])*100</f>
        <v>4.3387529686204525E-2</v>
      </c>
      <c r="H461">
        <f>+_xlfn.MAXIFS(vinos[Acidez],vinos[Bodega],Bodegas[[#This Row],[Bodegas]])</f>
        <v>3</v>
      </c>
      <c r="I461" s="30">
        <f>+_xlfn.MAXIFS(vinos[Precio],vinos[Bodega],Bodegas[[#This Row],[Bodegas]])</f>
        <v>51.05</v>
      </c>
      <c r="J461" s="32">
        <f>+_xlfn.MINIFS(vinos[Precio],vinos[Bodega],Bodegas[[#This Row],[Bodegas]])</f>
        <v>36.93</v>
      </c>
    </row>
    <row r="462" spans="2:10" x14ac:dyDescent="0.35">
      <c r="B462" t="s">
        <v>388</v>
      </c>
      <c r="C462" s="17">
        <f>+AVERAGEIF(vinos[Bodega],B462,vinos[Clasificación])</f>
        <v>4.5</v>
      </c>
      <c r="D462">
        <f>+COUNTIF(vinos[Bodega],B462)</f>
        <v>1</v>
      </c>
      <c r="E462" s="17">
        <f>+(Bodegas[[#This Row],[Cantidad de vinos]]/Bodegas[[#Totals],[Cantidad de vinos]])*100</f>
        <v>5.0428643469490678E-2</v>
      </c>
      <c r="F462" s="25">
        <f>+SUMIF(vinos[Bodega],B462,vinos[Numero de reseñas])</f>
        <v>66</v>
      </c>
      <c r="G462" s="17">
        <f>+(Bodegas[[#This Row],[Cantidad de reseñas]]/Bodegas[[#Totals],[Cantidad de reseñas]])*100</f>
        <v>5.7967144924888636E-3</v>
      </c>
      <c r="H462">
        <f>+_xlfn.MAXIFS(vinos[Acidez],vinos[Bodega],Bodegas[[#This Row],[Bodegas]])</f>
        <v>3</v>
      </c>
      <c r="I462" s="30">
        <f>+_xlfn.MAXIFS(vinos[Precio],vinos[Bodega],Bodegas[[#This Row],[Bodegas]])</f>
        <v>59.95</v>
      </c>
      <c r="J462" s="32">
        <f>+_xlfn.MINIFS(vinos[Precio],vinos[Bodega],Bodegas[[#This Row],[Bodegas]])</f>
        <v>59.95</v>
      </c>
    </row>
    <row r="463" spans="2:10" x14ac:dyDescent="0.35">
      <c r="B463" t="s">
        <v>707</v>
      </c>
      <c r="C463" s="17">
        <f>+AVERAGEIF(vinos[Bodega],B463,vinos[Clasificación])</f>
        <v>4.4000000000000004</v>
      </c>
      <c r="D463">
        <f>+COUNTIF(vinos[Bodega],B463)</f>
        <v>1</v>
      </c>
      <c r="E463" s="17">
        <f>+(Bodegas[[#This Row],[Cantidad de vinos]]/Bodegas[[#Totals],[Cantidad de vinos]])*100</f>
        <v>5.0428643469490678E-2</v>
      </c>
      <c r="F463" s="25">
        <f>+SUMIF(vinos[Bodega],B463,vinos[Numero de reseñas])</f>
        <v>52</v>
      </c>
      <c r="G463" s="17">
        <f>+(Bodegas[[#This Row],[Cantidad de reseñas]]/Bodegas[[#Totals],[Cantidad de reseñas]])*100</f>
        <v>4.5671083880215284E-3</v>
      </c>
      <c r="H463">
        <f>+_xlfn.MAXIFS(vinos[Acidez],vinos[Bodega],Bodegas[[#This Row],[Bodegas]])</f>
        <v>3</v>
      </c>
      <c r="I463" s="30">
        <f>+_xlfn.MAXIFS(vinos[Precio],vinos[Bodega],Bodegas[[#This Row],[Bodegas]])</f>
        <v>119</v>
      </c>
      <c r="J463" s="32">
        <f>+_xlfn.MINIFS(vinos[Precio],vinos[Bodega],Bodegas[[#This Row],[Bodegas]])</f>
        <v>119</v>
      </c>
    </row>
    <row r="464" spans="2:10" x14ac:dyDescent="0.35">
      <c r="B464" t="s">
        <v>758</v>
      </c>
      <c r="C464" s="17">
        <f>+AVERAGEIF(vinos[Bodega],B464,vinos[Clasificación])</f>
        <v>4.3499999999999996</v>
      </c>
      <c r="D464">
        <f>+COUNTIF(vinos[Bodega],B464)</f>
        <v>2</v>
      </c>
      <c r="E464" s="17">
        <f>+(Bodegas[[#This Row],[Cantidad de vinos]]/Bodegas[[#Totals],[Cantidad de vinos]])*100</f>
        <v>0.10085728693898136</v>
      </c>
      <c r="F464" s="25">
        <f>+SUMIF(vinos[Bodega],B464,vinos[Numero de reseñas])</f>
        <v>81</v>
      </c>
      <c r="G464" s="17">
        <f>+(Bodegas[[#This Row],[Cantidad de reseñas]]/Bodegas[[#Totals],[Cantidad de reseñas]])*100</f>
        <v>7.1141496044181511E-3</v>
      </c>
      <c r="H464">
        <f>+_xlfn.MAXIFS(vinos[Acidez],vinos[Bodega],Bodegas[[#This Row],[Bodegas]])</f>
        <v>3</v>
      </c>
      <c r="I464" s="30">
        <f>+_xlfn.MAXIFS(vinos[Precio],vinos[Bodega],Bodegas[[#This Row],[Bodegas]])</f>
        <v>36.5</v>
      </c>
      <c r="J464" s="32">
        <f>+_xlfn.MINIFS(vinos[Precio],vinos[Bodega],Bodegas[[#This Row],[Bodegas]])</f>
        <v>24</v>
      </c>
    </row>
    <row r="465" spans="2:10" x14ac:dyDescent="0.35">
      <c r="B465" t="s">
        <v>416</v>
      </c>
      <c r="C465" s="17">
        <f>+AVERAGEIF(vinos[Bodega],B465,vinos[Clasificación])</f>
        <v>4.3428571428571434</v>
      </c>
      <c r="D465">
        <f>+COUNTIF(vinos[Bodega],B465)</f>
        <v>7</v>
      </c>
      <c r="E465" s="17">
        <f>+(Bodegas[[#This Row],[Cantidad de vinos]]/Bodegas[[#Totals],[Cantidad de vinos]])*100</f>
        <v>0.3530005042864347</v>
      </c>
      <c r="F465" s="25">
        <f>+SUMIF(vinos[Bodega],B465,vinos[Numero de reseñas])</f>
        <v>529</v>
      </c>
      <c r="G465" s="17">
        <f>+(Bodegas[[#This Row],[Cantidad de reseñas]]/Bodegas[[#Totals],[Cantidad de reseñas]])*100</f>
        <v>4.6461544947372854E-2</v>
      </c>
      <c r="H465">
        <f>+_xlfn.MAXIFS(vinos[Acidez],vinos[Bodega],Bodegas[[#This Row],[Bodegas]])</f>
        <v>3</v>
      </c>
      <c r="I465" s="30">
        <f>+_xlfn.MAXIFS(vinos[Precio],vinos[Bodega],Bodegas[[#This Row],[Bodegas]])</f>
        <v>79.98</v>
      </c>
      <c r="J465" s="32">
        <f>+_xlfn.MINIFS(vinos[Precio],vinos[Bodega],Bodegas[[#This Row],[Bodegas]])</f>
        <v>32.450000000000003</v>
      </c>
    </row>
    <row r="466" spans="2:10" x14ac:dyDescent="0.35">
      <c r="B466" t="s">
        <v>495</v>
      </c>
      <c r="C466" s="17">
        <f>+AVERAGEIF(vinos[Bodega],B466,vinos[Clasificación])</f>
        <v>4.3500000000000005</v>
      </c>
      <c r="D466">
        <f>+COUNTIF(vinos[Bodega],B466)</f>
        <v>6</v>
      </c>
      <c r="E466" s="17">
        <f>+(Bodegas[[#This Row],[Cantidad de vinos]]/Bodegas[[#Totals],[Cantidad de vinos]])*100</f>
        <v>0.30257186081694404</v>
      </c>
      <c r="F466" s="25">
        <f>+SUMIF(vinos[Bodega],B466,vinos[Numero de reseñas])</f>
        <v>3135</v>
      </c>
      <c r="G466" s="17">
        <f>+(Bodegas[[#This Row],[Cantidad de reseñas]]/Bodegas[[#Totals],[Cantidad de reseñas]])*100</f>
        <v>0.27534393839322102</v>
      </c>
      <c r="H466">
        <f>+_xlfn.MAXIFS(vinos[Acidez],vinos[Bodega],Bodegas[[#This Row],[Bodegas]])</f>
        <v>3</v>
      </c>
      <c r="I466" s="30">
        <f>+_xlfn.MAXIFS(vinos[Precio],vinos[Bodega],Bodegas[[#This Row],[Bodegas]])</f>
        <v>34.9</v>
      </c>
      <c r="J466" s="32">
        <f>+_xlfn.MINIFS(vinos[Precio],vinos[Bodega],Bodegas[[#This Row],[Bodegas]])</f>
        <v>14.9</v>
      </c>
    </row>
    <row r="467" spans="2:10" x14ac:dyDescent="0.35">
      <c r="B467" t="s">
        <v>846</v>
      </c>
      <c r="C467" s="17">
        <f>+AVERAGEIF(vinos[Bodega],B467,vinos[Clasificación])</f>
        <v>4.25</v>
      </c>
      <c r="D467">
        <f>+COUNTIF(vinos[Bodega],B467)</f>
        <v>4</v>
      </c>
      <c r="E467" s="17">
        <f>+(Bodegas[[#This Row],[Cantidad de vinos]]/Bodegas[[#Totals],[Cantidad de vinos]])*100</f>
        <v>0.20171457387796271</v>
      </c>
      <c r="F467" s="25">
        <f>+SUMIF(vinos[Bodega],B467,vinos[Numero de reseñas])</f>
        <v>2259</v>
      </c>
      <c r="G467" s="17">
        <f>+(Bodegas[[#This Row],[Cantidad de reseñas]]/Bodegas[[#Totals],[Cantidad de reseñas]])*100</f>
        <v>0.19840572785655061</v>
      </c>
      <c r="H467">
        <f>+_xlfn.MAXIFS(vinos[Acidez],vinos[Bodega],Bodegas[[#This Row],[Bodegas]])</f>
        <v>3</v>
      </c>
      <c r="I467" s="30">
        <f>+_xlfn.MAXIFS(vinos[Precio],vinos[Bodega],Bodegas[[#This Row],[Bodegas]])</f>
        <v>33.5</v>
      </c>
      <c r="J467" s="32">
        <f>+_xlfn.MINIFS(vinos[Precio],vinos[Bodega],Bodegas[[#This Row],[Bodegas]])</f>
        <v>29.25</v>
      </c>
    </row>
    <row r="468" spans="2:10" x14ac:dyDescent="0.35">
      <c r="B468" t="s">
        <v>781</v>
      </c>
      <c r="C468" s="17">
        <f>+AVERAGEIF(vinos[Bodega],B468,vinos[Clasificación])</f>
        <v>4.4000000000000004</v>
      </c>
      <c r="D468">
        <f>+COUNTIF(vinos[Bodega],B468)</f>
        <v>1</v>
      </c>
      <c r="E468" s="17">
        <f>+(Bodegas[[#This Row],[Cantidad de vinos]]/Bodegas[[#Totals],[Cantidad de vinos]])*100</f>
        <v>5.0428643469490678E-2</v>
      </c>
      <c r="F468" s="25">
        <f>+SUMIF(vinos[Bodega],B468,vinos[Numero de reseñas])</f>
        <v>33</v>
      </c>
      <c r="G468" s="17">
        <f>+(Bodegas[[#This Row],[Cantidad de reseñas]]/Bodegas[[#Totals],[Cantidad de reseñas]])*100</f>
        <v>2.8983572462444318E-3</v>
      </c>
      <c r="H468">
        <f>+_xlfn.MAXIFS(vinos[Acidez],vinos[Bodega],Bodegas[[#This Row],[Bodegas]])</f>
        <v>3</v>
      </c>
      <c r="I468" s="30">
        <f>+_xlfn.MAXIFS(vinos[Precio],vinos[Bodega],Bodegas[[#This Row],[Bodegas]])</f>
        <v>35.4</v>
      </c>
      <c r="J468" s="32">
        <f>+_xlfn.MINIFS(vinos[Precio],vinos[Bodega],Bodegas[[#This Row],[Bodegas]])</f>
        <v>35.4</v>
      </c>
    </row>
    <row r="469" spans="2:10" x14ac:dyDescent="0.35">
      <c r="B469" t="s">
        <v>188</v>
      </c>
      <c r="C469" s="17">
        <f>+AVERAGEIF(vinos[Bodega],B469,vinos[Clasificación])</f>
        <v>4.4666666666666668</v>
      </c>
      <c r="D469">
        <f>+COUNTIF(vinos[Bodega],B469)</f>
        <v>3</v>
      </c>
      <c r="E469" s="17">
        <f>+(Bodegas[[#This Row],[Cantidad de vinos]]/Bodegas[[#Totals],[Cantidad de vinos]])*100</f>
        <v>0.15128593040847202</v>
      </c>
      <c r="F469" s="25">
        <f>+SUMIF(vinos[Bodega],B469,vinos[Numero de reseñas])</f>
        <v>128</v>
      </c>
      <c r="G469" s="17">
        <f>+(Bodegas[[#This Row],[Cantidad de reseñas]]/Bodegas[[#Totals],[Cantidad de reseñas]])*100</f>
        <v>1.1242112955129916E-2</v>
      </c>
      <c r="H469">
        <f>+_xlfn.MAXIFS(vinos[Acidez],vinos[Bodega],Bodegas[[#This Row],[Bodegas]])</f>
        <v>3</v>
      </c>
      <c r="I469" s="30">
        <f>+_xlfn.MAXIFS(vinos[Precio],vinos[Bodega],Bodegas[[#This Row],[Bodegas]])</f>
        <v>126.64</v>
      </c>
      <c r="J469" s="32">
        <f>+_xlfn.MINIFS(vinos[Precio],vinos[Bodega],Bodegas[[#This Row],[Bodegas]])</f>
        <v>30</v>
      </c>
    </row>
    <row r="470" spans="2:10" x14ac:dyDescent="0.35">
      <c r="B470" t="s">
        <v>958</v>
      </c>
      <c r="C470" s="17">
        <f>+AVERAGEIF(vinos[Bodega],B470,vinos[Clasificación])</f>
        <v>4.3</v>
      </c>
      <c r="D470">
        <f>+COUNTIF(vinos[Bodega],B470)</f>
        <v>1</v>
      </c>
      <c r="E470" s="17">
        <f>+(Bodegas[[#This Row],[Cantidad de vinos]]/Bodegas[[#Totals],[Cantidad de vinos]])*100</f>
        <v>5.0428643469490678E-2</v>
      </c>
      <c r="F470" s="25">
        <f>+SUMIF(vinos[Bodega],B470,vinos[Numero de reseñas])</f>
        <v>155</v>
      </c>
      <c r="G470" s="17">
        <f>+(Bodegas[[#This Row],[Cantidad de reseñas]]/Bodegas[[#Totals],[Cantidad de reseñas]])*100</f>
        <v>1.3613496156602635E-2</v>
      </c>
      <c r="H470">
        <f>+_xlfn.MAXIFS(vinos[Acidez],vinos[Bodega],Bodegas[[#This Row],[Bodegas]])</f>
        <v>0</v>
      </c>
      <c r="I470" s="30">
        <f>+_xlfn.MAXIFS(vinos[Precio],vinos[Bodega],Bodegas[[#This Row],[Bodegas]])</f>
        <v>33.67</v>
      </c>
      <c r="J470" s="32">
        <f>+_xlfn.MINIFS(vinos[Precio],vinos[Bodega],Bodegas[[#This Row],[Bodegas]])</f>
        <v>33.67</v>
      </c>
    </row>
    <row r="471" spans="2:10" x14ac:dyDescent="0.35">
      <c r="B471" t="s">
        <v>1261</v>
      </c>
      <c r="C471" s="17">
        <f>+AVERAGEIF(vinos[Bodega],B471,vinos[Clasificación])</f>
        <v>4.3</v>
      </c>
      <c r="D471">
        <f>+COUNTIF(vinos[Bodega],B471)</f>
        <v>2</v>
      </c>
      <c r="E471" s="17">
        <f>+(Bodegas[[#This Row],[Cantidad de vinos]]/Bodegas[[#Totals],[Cantidad de vinos]])*100</f>
        <v>0.10085728693898136</v>
      </c>
      <c r="F471" s="25">
        <f>+SUMIF(vinos[Bodega],B471,vinos[Numero de reseñas])</f>
        <v>53</v>
      </c>
      <c r="G471" s="17">
        <f>+(Bodegas[[#This Row],[Cantidad de reseñas]]/Bodegas[[#Totals],[Cantidad de reseñas]])*100</f>
        <v>4.6549373954834806E-3</v>
      </c>
      <c r="H471">
        <f>+_xlfn.MAXIFS(vinos[Acidez],vinos[Bodega],Bodegas[[#This Row],[Bodegas]])</f>
        <v>3</v>
      </c>
      <c r="I471" s="30">
        <f>+_xlfn.MAXIFS(vinos[Precio],vinos[Bodega],Bodegas[[#This Row],[Bodegas]])</f>
        <v>39.549999999999997</v>
      </c>
      <c r="J471" s="32">
        <f>+_xlfn.MINIFS(vinos[Precio],vinos[Bodega],Bodegas[[#This Row],[Bodegas]])</f>
        <v>8.9</v>
      </c>
    </row>
    <row r="472" spans="2:10" x14ac:dyDescent="0.35">
      <c r="B472" t="s">
        <v>1429</v>
      </c>
      <c r="C472" s="18">
        <f>+AVERAGE(Bodegas[Clasificación promedio])</f>
        <v>4.3654380633567493</v>
      </c>
      <c r="D472">
        <f>+SUM(Bodegas[Cantidad de vinos])</f>
        <v>1983</v>
      </c>
      <c r="E472">
        <f>+SUM(Bodegas[% Vinos por Bodegas])</f>
        <v>99.999999999999616</v>
      </c>
      <c r="F472">
        <f>+SUM(Bodegas[Cantidad de reseñas])</f>
        <v>1138576</v>
      </c>
      <c r="H472">
        <f>+MAX(Bodegas[Máx. de Acidez])</f>
        <v>3</v>
      </c>
      <c r="I472" s="31">
        <f>+MAX(Bodegas[Máx. de Precio])</f>
        <v>3119.08</v>
      </c>
      <c r="J472" s="30">
        <f>+MIN(Bodegas[Mín. De Precio])</f>
        <v>4.99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1B7D0-66D6-490F-B8C8-2E9849C1C1E0}">
  <sheetPr>
    <tabColor rgb="FFE0C1FF"/>
  </sheetPr>
  <dimension ref="B2:O73"/>
  <sheetViews>
    <sheetView topLeftCell="A31" zoomScale="85" zoomScaleNormal="85" workbookViewId="0"/>
  </sheetViews>
  <sheetFormatPr baseColWidth="10" defaultRowHeight="14.5" x14ac:dyDescent="0.35"/>
  <cols>
    <col min="1" max="1" width="4.54296875" customWidth="1"/>
    <col min="2" max="2" width="10.81640625" style="38"/>
    <col min="4" max="4" width="10.54296875" customWidth="1"/>
    <col min="5" max="5" width="13.54296875" customWidth="1"/>
    <col min="6" max="6" width="15.453125" customWidth="1"/>
    <col min="7" max="7" width="18.1796875" customWidth="1"/>
    <col min="8" max="8" width="12.81640625" customWidth="1"/>
    <col min="9" max="9" width="15.81640625" bestFit="1" customWidth="1"/>
    <col min="10" max="10" width="15.26953125" bestFit="1" customWidth="1"/>
    <col min="13" max="13" width="16.54296875" bestFit="1" customWidth="1"/>
    <col min="14" max="14" width="13" bestFit="1" customWidth="1"/>
    <col min="15" max="15" width="13.453125" bestFit="1" customWidth="1"/>
    <col min="16" max="16" width="13.7265625" bestFit="1" customWidth="1"/>
    <col min="17" max="17" width="14.1796875" bestFit="1" customWidth="1"/>
  </cols>
  <sheetData>
    <row r="2" spans="2:15" ht="29" x14ac:dyDescent="0.35">
      <c r="B2" s="34" t="s">
        <v>1432</v>
      </c>
      <c r="C2" s="35" t="s">
        <v>1419</v>
      </c>
      <c r="D2" s="35" t="s">
        <v>1420</v>
      </c>
      <c r="E2" s="36" t="s">
        <v>1426</v>
      </c>
      <c r="F2" s="36" t="s">
        <v>1430</v>
      </c>
      <c r="G2" s="36" t="s">
        <v>1427</v>
      </c>
      <c r="H2" s="36" t="s">
        <v>1422</v>
      </c>
      <c r="I2" s="37" t="s">
        <v>1425</v>
      </c>
      <c r="J2" s="36" t="s">
        <v>1428</v>
      </c>
      <c r="K2" s="67" t="s">
        <v>1437</v>
      </c>
    </row>
    <row r="3" spans="2:15" x14ac:dyDescent="0.35">
      <c r="B3" s="38">
        <v>1910</v>
      </c>
      <c r="C3" s="18">
        <f>+AVERAGEIF(vinos[Año],B3,vinos[Clasificación])</f>
        <v>4.5999999999999996</v>
      </c>
      <c r="D3">
        <f>+COUNTIF(vinos[Año],B3)</f>
        <v>1</v>
      </c>
      <c r="E3" s="17">
        <f>+(Años[[#This Row],[Cantidad de vinos]]/Años[[#Totals],[Cantidad de vinos]])*100</f>
        <v>5.2301255230125521E-2</v>
      </c>
      <c r="F3" s="25">
        <f>+SUMIF(vinos[Año],B3,vinos[Numero de reseñas])</f>
        <v>70</v>
      </c>
      <c r="G3" s="17">
        <f>+(Años[[#This Row],[Cantidad de reseñas]]/Años[[#Totals],[Cantidad de reseñas]])*100</f>
        <v>6.5084493619395186E-3</v>
      </c>
      <c r="H3">
        <f>+_xlfn.MAXIFS(vinos[Acidez],vinos[Año],Años[[#This Row],[Años]])</f>
        <v>1</v>
      </c>
      <c r="I3" s="30">
        <f>+_xlfn.MAXIFS(vinos[Precio],vinos[Año],Años[[#This Row],[Años]])</f>
        <v>701.05</v>
      </c>
      <c r="J3" s="30">
        <f>+_xlfn.MINIFS(vinos[Precio],vinos[Año],Años[[#This Row],[Años]])</f>
        <v>701.05</v>
      </c>
      <c r="K3">
        <f>+AVERAGE(Años[[#This Row],[Máx. de Precio]:[Mín. De Precio]])</f>
        <v>701.05</v>
      </c>
      <c r="M3" s="88" t="s">
        <v>1445</v>
      </c>
      <c r="N3" s="39" t="s">
        <v>1461</v>
      </c>
      <c r="O3" s="39" t="s">
        <v>1422</v>
      </c>
    </row>
    <row r="4" spans="2:15" x14ac:dyDescent="0.35">
      <c r="B4" s="38">
        <v>1922</v>
      </c>
      <c r="C4" s="18">
        <f>+AVERAGEIF(vinos[Año],B4,vinos[Clasificación])</f>
        <v>4.4000000000000004</v>
      </c>
      <c r="D4">
        <f>+COUNTIF(vinos[Año],B4)</f>
        <v>1</v>
      </c>
      <c r="E4" s="17">
        <f>+(Años[[#This Row],[Cantidad de vinos]]/Años[[#Totals],[Cantidad de vinos]])*100</f>
        <v>5.2301255230125521E-2</v>
      </c>
      <c r="F4" s="25">
        <f>+SUMIF(vinos[Año],B4,vinos[Numero de reseñas])</f>
        <v>51</v>
      </c>
      <c r="G4" s="17">
        <f>+(Años[[#This Row],[Cantidad de reseñas]]/Años[[#Totals],[Cantidad de reseñas]])*100</f>
        <v>4.7418702494130775E-3</v>
      </c>
      <c r="H4">
        <f>+_xlfn.MAXIFS(vinos[Acidez],vinos[Año],Años[[#This Row],[Años]])</f>
        <v>3</v>
      </c>
      <c r="I4" s="30">
        <f>+_xlfn.MAXIFS(vinos[Precio],vinos[Año],Años[[#This Row],[Años]])</f>
        <v>280</v>
      </c>
      <c r="J4" s="32">
        <f>+_xlfn.MINIFS(vinos[Precio],vinos[Año],Años[[#This Row],[Años]])</f>
        <v>280</v>
      </c>
      <c r="K4">
        <f>+AVERAGE(Años[[#This Row],[Máx. de Precio]:[Mín. De Precio]])</f>
        <v>280</v>
      </c>
      <c r="M4" s="89">
        <v>2000</v>
      </c>
      <c r="N4" s="8">
        <v>3</v>
      </c>
      <c r="O4" s="8">
        <v>3</v>
      </c>
    </row>
    <row r="5" spans="2:15" x14ac:dyDescent="0.35">
      <c r="B5" s="38">
        <v>1925</v>
      </c>
      <c r="C5" s="18">
        <f>+AVERAGEIF(vinos[Año],B5,vinos[Clasificación])</f>
        <v>4.3</v>
      </c>
      <c r="D5">
        <f>+COUNTIF(vinos[Año],B5)</f>
        <v>1</v>
      </c>
      <c r="E5" s="17">
        <f>+(Años[[#This Row],[Cantidad de vinos]]/Años[[#Totals],[Cantidad de vinos]])*100</f>
        <v>5.2301255230125521E-2</v>
      </c>
      <c r="F5" s="25">
        <f>+SUMIF(vinos[Año],B5,vinos[Numero de reseñas])</f>
        <v>48</v>
      </c>
      <c r="G5" s="17">
        <f>+(Años[[#This Row],[Cantidad de reseñas]]/Años[[#Totals],[Cantidad de reseñas]])*100</f>
        <v>4.4629367053299557E-3</v>
      </c>
      <c r="H5">
        <f>+_xlfn.MAXIFS(vinos[Acidez],vinos[Año],Años[[#This Row],[Años]])</f>
        <v>3</v>
      </c>
      <c r="I5" s="30">
        <f>+_xlfn.MAXIFS(vinos[Precio],vinos[Año],Años[[#This Row],[Años]])</f>
        <v>532</v>
      </c>
      <c r="J5" s="32">
        <f>+_xlfn.MINIFS(vinos[Precio],vinos[Año],Años[[#This Row],[Años]])</f>
        <v>532</v>
      </c>
      <c r="K5">
        <f>+AVERAGE(Años[[#This Row],[Máx. de Precio]:[Mín. De Precio]])</f>
        <v>532</v>
      </c>
      <c r="M5" s="89">
        <v>2001</v>
      </c>
      <c r="N5" s="8">
        <v>2</v>
      </c>
      <c r="O5" s="8">
        <v>3</v>
      </c>
    </row>
    <row r="6" spans="2:15" x14ac:dyDescent="0.35">
      <c r="B6" s="38">
        <v>1928</v>
      </c>
      <c r="C6" s="18">
        <f>+AVERAGEIF(vinos[Año],B6,vinos[Clasificación])</f>
        <v>4.5</v>
      </c>
      <c r="D6">
        <f>+COUNTIF(vinos[Año],B6)</f>
        <v>1</v>
      </c>
      <c r="E6" s="17">
        <f>+(Años[[#This Row],[Cantidad de vinos]]/Años[[#Totals],[Cantidad de vinos]])*100</f>
        <v>5.2301255230125521E-2</v>
      </c>
      <c r="F6" s="25">
        <f>+SUMIF(vinos[Año],B6,vinos[Numero de reseñas])</f>
        <v>43</v>
      </c>
      <c r="G6" s="17">
        <f>+(Años[[#This Row],[Cantidad de reseñas]]/Años[[#Totals],[Cantidad de reseñas]])*100</f>
        <v>3.9980474651914177E-3</v>
      </c>
      <c r="H6">
        <f>+_xlfn.MAXIFS(vinos[Acidez],vinos[Año],Años[[#This Row],[Años]])</f>
        <v>3</v>
      </c>
      <c r="I6" s="30">
        <f>+_xlfn.MAXIFS(vinos[Precio],vinos[Año],Años[[#This Row],[Años]])</f>
        <v>270</v>
      </c>
      <c r="J6" s="32">
        <f>+_xlfn.MINIFS(vinos[Precio],vinos[Año],Años[[#This Row],[Años]])</f>
        <v>270</v>
      </c>
      <c r="K6">
        <f>+AVERAGE(Años[[#This Row],[Máx. de Precio]:[Mín. De Precio]])</f>
        <v>270</v>
      </c>
      <c r="M6" s="89">
        <v>2002</v>
      </c>
      <c r="N6" s="8">
        <v>3</v>
      </c>
      <c r="O6" s="8">
        <v>3</v>
      </c>
    </row>
    <row r="7" spans="2:15" x14ac:dyDescent="0.35">
      <c r="B7" s="38">
        <v>1929</v>
      </c>
      <c r="C7" s="18">
        <f>+AVERAGEIF(vinos[Año],B7,vinos[Clasificación])</f>
        <v>4.8</v>
      </c>
      <c r="D7">
        <f>+COUNTIF(vinos[Año],B7)</f>
        <v>1</v>
      </c>
      <c r="E7" s="17">
        <f>+(Años[[#This Row],[Cantidad de vinos]]/Años[[#Totals],[Cantidad de vinos]])*100</f>
        <v>5.2301255230125521E-2</v>
      </c>
      <c r="F7" s="25">
        <f>+SUMIF(vinos[Año],B7,vinos[Numero de reseñas])</f>
        <v>69</v>
      </c>
      <c r="G7" s="17">
        <f>+(Años[[#This Row],[Cantidad de reseñas]]/Años[[#Totals],[Cantidad de reseñas]])*100</f>
        <v>6.4154715139118097E-3</v>
      </c>
      <c r="H7">
        <f>+_xlfn.MAXIFS(vinos[Acidez],vinos[Año],Años[[#This Row],[Años]])</f>
        <v>1</v>
      </c>
      <c r="I7" s="30">
        <f>+_xlfn.MAXIFS(vinos[Precio],vinos[Año],Años[[#This Row],[Años]])</f>
        <v>227.95</v>
      </c>
      <c r="J7" s="32">
        <f>+_xlfn.MINIFS(vinos[Precio],vinos[Año],Años[[#This Row],[Años]])</f>
        <v>227.95</v>
      </c>
      <c r="K7">
        <f>+AVERAGE(Años[[#This Row],[Máx. de Precio]:[Mín. De Precio]])</f>
        <v>227.95</v>
      </c>
      <c r="M7" s="89">
        <v>2003</v>
      </c>
      <c r="N7" s="8">
        <v>3</v>
      </c>
      <c r="O7" s="8">
        <v>3</v>
      </c>
    </row>
    <row r="8" spans="2:15" x14ac:dyDescent="0.35">
      <c r="B8" s="38">
        <v>1931</v>
      </c>
      <c r="C8" s="18">
        <f>+AVERAGEIF(vinos[Año],B8,vinos[Clasificación])</f>
        <v>4.8</v>
      </c>
      <c r="D8">
        <f>+COUNTIF(vinos[Año],B8)</f>
        <v>1</v>
      </c>
      <c r="E8" s="17">
        <f>+(Años[[#This Row],[Cantidad de vinos]]/Años[[#Totals],[Cantidad de vinos]])*100</f>
        <v>5.2301255230125521E-2</v>
      </c>
      <c r="F8" s="25">
        <f>+SUMIF(vinos[Año],B8,vinos[Numero de reseñas])</f>
        <v>139</v>
      </c>
      <c r="G8" s="17">
        <f>+(Años[[#This Row],[Cantidad de reseñas]]/Años[[#Totals],[Cantidad de reseñas]])*100</f>
        <v>1.2923920875851329E-2</v>
      </c>
      <c r="H8">
        <f>+_xlfn.MAXIFS(vinos[Acidez],vinos[Año],Años[[#This Row],[Años]])</f>
        <v>1</v>
      </c>
      <c r="I8" s="30">
        <f>+_xlfn.MAXIFS(vinos[Precio],vinos[Año],Años[[#This Row],[Años]])</f>
        <v>244.85</v>
      </c>
      <c r="J8" s="32">
        <f>+_xlfn.MINIFS(vinos[Precio],vinos[Año],Años[[#This Row],[Años]])</f>
        <v>244.85</v>
      </c>
      <c r="K8">
        <f>+AVERAGE(Años[[#This Row],[Máx. de Precio]:[Mín. De Precio]])</f>
        <v>244.85</v>
      </c>
      <c r="M8" s="89">
        <v>2004</v>
      </c>
      <c r="N8" s="8">
        <v>2</v>
      </c>
      <c r="O8" s="8">
        <v>3</v>
      </c>
    </row>
    <row r="9" spans="2:15" x14ac:dyDescent="0.35">
      <c r="B9" s="38">
        <v>1942</v>
      </c>
      <c r="C9" s="18">
        <f>+AVERAGEIF(vinos[Año],B9,vinos[Clasificación])</f>
        <v>4.7</v>
      </c>
      <c r="D9">
        <f>+COUNTIF(vinos[Año],B9)</f>
        <v>1</v>
      </c>
      <c r="E9" s="17">
        <f>+(Años[[#This Row],[Cantidad de vinos]]/Años[[#Totals],[Cantidad de vinos]])*100</f>
        <v>5.2301255230125521E-2</v>
      </c>
      <c r="F9" s="25">
        <f>+SUMIF(vinos[Año],B9,vinos[Numero de reseñas])</f>
        <v>27</v>
      </c>
      <c r="G9" s="17">
        <f>+(Años[[#This Row],[Cantidad de reseñas]]/Años[[#Totals],[Cantidad de reseñas]])*100</f>
        <v>2.5104018967480996E-3</v>
      </c>
      <c r="H9">
        <f>+_xlfn.MAXIFS(vinos[Acidez],vinos[Año],Años[[#This Row],[Años]])</f>
        <v>3</v>
      </c>
      <c r="I9" s="30">
        <f>+_xlfn.MAXIFS(vinos[Precio],vinos[Año],Años[[#This Row],[Años]])</f>
        <v>680</v>
      </c>
      <c r="J9" s="32">
        <f>+_xlfn.MINIFS(vinos[Precio],vinos[Año],Años[[#This Row],[Años]])</f>
        <v>680</v>
      </c>
      <c r="K9">
        <f>+AVERAGE(Años[[#This Row],[Máx. de Precio]:[Mín. De Precio]])</f>
        <v>680</v>
      </c>
      <c r="M9" s="89">
        <v>2005</v>
      </c>
      <c r="N9" s="8">
        <v>2</v>
      </c>
      <c r="O9" s="8">
        <v>3</v>
      </c>
    </row>
    <row r="10" spans="2:15" x14ac:dyDescent="0.35">
      <c r="B10" s="38">
        <v>1946</v>
      </c>
      <c r="C10" s="18">
        <f>+AVERAGEIF(vinos[Año],B10,vinos[Clasificación])</f>
        <v>4.8</v>
      </c>
      <c r="D10">
        <f>+COUNTIF(vinos[Año],B10)</f>
        <v>2</v>
      </c>
      <c r="E10" s="17">
        <f>+(Años[[#This Row],[Cantidad de vinos]]/Años[[#Totals],[Cantidad de vinos]])*100</f>
        <v>0.10460251046025104</v>
      </c>
      <c r="F10" s="25">
        <f>+SUMIF(vinos[Año],B10,vinos[Numero de reseñas])</f>
        <v>501</v>
      </c>
      <c r="G10" s="17">
        <f>+(Años[[#This Row],[Cantidad de reseñas]]/Años[[#Totals],[Cantidad de reseñas]])*100</f>
        <v>4.6581901861881408E-2</v>
      </c>
      <c r="H10">
        <f>+_xlfn.MAXIFS(vinos[Acidez],vinos[Año],Años[[#This Row],[Años]])</f>
        <v>1</v>
      </c>
      <c r="I10" s="30">
        <f>+_xlfn.MAXIFS(vinos[Precio],vinos[Año],Años[[#This Row],[Años]])</f>
        <v>350</v>
      </c>
      <c r="J10" s="32">
        <f>+_xlfn.MINIFS(vinos[Precio],vinos[Año],Años[[#This Row],[Años]])</f>
        <v>285.86</v>
      </c>
      <c r="K10">
        <f>+AVERAGE(Años[[#This Row],[Máx. de Precio]:[Mín. De Precio]])</f>
        <v>317.93</v>
      </c>
      <c r="M10" s="89">
        <v>2006</v>
      </c>
      <c r="N10" s="8">
        <v>2</v>
      </c>
      <c r="O10" s="8">
        <v>3</v>
      </c>
    </row>
    <row r="11" spans="2:15" x14ac:dyDescent="0.35">
      <c r="B11" s="38">
        <v>1949</v>
      </c>
      <c r="C11" s="18">
        <f>+AVERAGEIF(vinos[Año],B11,vinos[Clasificación])</f>
        <v>4.5</v>
      </c>
      <c r="D11">
        <f>+COUNTIF(vinos[Año],B11)</f>
        <v>1</v>
      </c>
      <c r="E11" s="17">
        <f>+(Años[[#This Row],[Cantidad de vinos]]/Años[[#Totals],[Cantidad de vinos]])*100</f>
        <v>5.2301255230125521E-2</v>
      </c>
      <c r="F11" s="25">
        <f>+SUMIF(vinos[Año],B11,vinos[Numero de reseñas])</f>
        <v>34</v>
      </c>
      <c r="G11" s="17">
        <f>+(Años[[#This Row],[Cantidad de reseñas]]/Años[[#Totals],[Cantidad de reseñas]])*100</f>
        <v>3.1612468329420512E-3</v>
      </c>
      <c r="H11">
        <f>+_xlfn.MAXIFS(vinos[Acidez],vinos[Año],Años[[#This Row],[Años]])</f>
        <v>1</v>
      </c>
      <c r="I11" s="30">
        <f>+_xlfn.MAXIFS(vinos[Precio],vinos[Año],Años[[#This Row],[Años]])</f>
        <v>295</v>
      </c>
      <c r="J11" s="32">
        <f>+_xlfn.MINIFS(vinos[Precio],vinos[Año],Años[[#This Row],[Años]])</f>
        <v>295</v>
      </c>
      <c r="K11">
        <f>+AVERAGE(Años[[#This Row],[Máx. de Precio]:[Mín. De Precio]])</f>
        <v>295</v>
      </c>
      <c r="M11" s="89">
        <v>2007</v>
      </c>
      <c r="N11" s="8">
        <v>2</v>
      </c>
      <c r="O11" s="8">
        <v>3</v>
      </c>
    </row>
    <row r="12" spans="2:15" x14ac:dyDescent="0.35">
      <c r="B12" s="38">
        <v>1951</v>
      </c>
      <c r="C12" s="18">
        <f>+AVERAGEIF(vinos[Año],B12,vinos[Clasificación])</f>
        <v>4.5</v>
      </c>
      <c r="D12">
        <f>+COUNTIF(vinos[Año],B12)</f>
        <v>1</v>
      </c>
      <c r="E12" s="17">
        <f>+(Años[[#This Row],[Cantidad de vinos]]/Años[[#Totals],[Cantidad de vinos]])*100</f>
        <v>5.2301255230125521E-2</v>
      </c>
      <c r="F12" s="25">
        <f>+SUMIF(vinos[Año],B12,vinos[Numero de reseñas])</f>
        <v>53</v>
      </c>
      <c r="G12" s="17">
        <f>+(Años[[#This Row],[Cantidad de reseñas]]/Años[[#Totals],[Cantidad de reseñas]])*100</f>
        <v>4.927825945468492E-3</v>
      </c>
      <c r="H12">
        <f>+_xlfn.MAXIFS(vinos[Acidez],vinos[Año],Años[[#This Row],[Años]])</f>
        <v>1</v>
      </c>
      <c r="I12" s="30">
        <f>+_xlfn.MAXIFS(vinos[Precio],vinos[Año],Años[[#This Row],[Años]])</f>
        <v>169.95</v>
      </c>
      <c r="J12" s="32">
        <f>+_xlfn.MINIFS(vinos[Precio],vinos[Año],Años[[#This Row],[Años]])</f>
        <v>169.95</v>
      </c>
      <c r="K12">
        <f>+AVERAGE(Años[[#This Row],[Máx. de Precio]:[Mín. De Precio]])</f>
        <v>169.95</v>
      </c>
      <c r="M12" s="89">
        <v>2008</v>
      </c>
      <c r="N12" s="8">
        <v>2</v>
      </c>
      <c r="O12" s="8">
        <v>3</v>
      </c>
    </row>
    <row r="13" spans="2:15" x14ac:dyDescent="0.35">
      <c r="B13" s="38">
        <v>1953</v>
      </c>
      <c r="C13" s="18">
        <f>+AVERAGEIF(vinos[Año],B13,vinos[Clasificación])</f>
        <v>4.7</v>
      </c>
      <c r="D13">
        <f>+COUNTIF(vinos[Año],B13)</f>
        <v>1</v>
      </c>
      <c r="E13" s="17">
        <f>+(Años[[#This Row],[Cantidad de vinos]]/Años[[#Totals],[Cantidad de vinos]])*100</f>
        <v>5.2301255230125521E-2</v>
      </c>
      <c r="F13" s="25">
        <f>+SUMIF(vinos[Año],B13,vinos[Numero de reseñas])</f>
        <v>89</v>
      </c>
      <c r="G13" s="17">
        <f>+(Años[[#This Row],[Cantidad de reseñas]]/Años[[#Totals],[Cantidad de reseñas]])*100</f>
        <v>8.2750284744659581E-3</v>
      </c>
      <c r="H13">
        <f>+_xlfn.MAXIFS(vinos[Acidez],vinos[Año],Años[[#This Row],[Años]])</f>
        <v>3</v>
      </c>
      <c r="I13" s="30">
        <f>+_xlfn.MAXIFS(vinos[Precio],vinos[Año],Años[[#This Row],[Años]])</f>
        <v>1207.5999999999999</v>
      </c>
      <c r="J13" s="32">
        <f>+_xlfn.MINIFS(vinos[Precio],vinos[Año],Años[[#This Row],[Años]])</f>
        <v>1207.5999999999999</v>
      </c>
      <c r="K13">
        <f>+AVERAGE(Años[[#This Row],[Máx. de Precio]:[Mín. De Precio]])</f>
        <v>1207.5999999999999</v>
      </c>
      <c r="M13" s="89">
        <v>2009</v>
      </c>
      <c r="N13" s="8">
        <v>2</v>
      </c>
      <c r="O13" s="8">
        <v>3</v>
      </c>
    </row>
    <row r="14" spans="2:15" x14ac:dyDescent="0.35">
      <c r="B14" s="38">
        <v>1954</v>
      </c>
      <c r="C14" s="18">
        <f>+AVERAGEIF(vinos[Año],B14,vinos[Clasificación])</f>
        <v>4.5999999999999996</v>
      </c>
      <c r="D14">
        <f>+COUNTIF(vinos[Año],B14)</f>
        <v>1</v>
      </c>
      <c r="E14" s="17">
        <f>+(Años[[#This Row],[Cantidad de vinos]]/Años[[#Totals],[Cantidad de vinos]])*100</f>
        <v>5.2301255230125521E-2</v>
      </c>
      <c r="F14" s="25">
        <f>+SUMIF(vinos[Año],B14,vinos[Numero de reseñas])</f>
        <v>42</v>
      </c>
      <c r="G14" s="17">
        <f>+(Años[[#This Row],[Cantidad de reseñas]]/Años[[#Totals],[Cantidad de reseñas]])*100</f>
        <v>3.9050696171637109E-3</v>
      </c>
      <c r="H14">
        <f>+_xlfn.MAXIFS(vinos[Acidez],vinos[Año],Años[[#This Row],[Años]])</f>
        <v>3</v>
      </c>
      <c r="I14" s="30">
        <f>+_xlfn.MAXIFS(vinos[Precio],vinos[Año],Años[[#This Row],[Años]])</f>
        <v>210</v>
      </c>
      <c r="J14" s="32">
        <f>+_xlfn.MINIFS(vinos[Precio],vinos[Año],Años[[#This Row],[Años]])</f>
        <v>210</v>
      </c>
      <c r="K14">
        <f>+AVERAGE(Años[[#This Row],[Máx. de Precio]:[Mín. De Precio]])</f>
        <v>210</v>
      </c>
      <c r="M14" s="89">
        <v>2010</v>
      </c>
      <c r="N14" s="8">
        <v>2</v>
      </c>
      <c r="O14" s="8">
        <v>3</v>
      </c>
    </row>
    <row r="15" spans="2:15" x14ac:dyDescent="0.35">
      <c r="B15" s="38">
        <v>1955</v>
      </c>
      <c r="C15" s="18">
        <f>+AVERAGEIF(vinos[Año],B15,vinos[Clasificación])</f>
        <v>4.7</v>
      </c>
      <c r="D15">
        <f>+COUNTIF(vinos[Año],B15)</f>
        <v>2</v>
      </c>
      <c r="E15" s="17">
        <f>+(Años[[#This Row],[Cantidad de vinos]]/Años[[#Totals],[Cantidad de vinos]])*100</f>
        <v>0.10460251046025104</v>
      </c>
      <c r="F15" s="25">
        <f>+SUMIF(vinos[Año],B15,vinos[Numero de reseñas])</f>
        <v>167</v>
      </c>
      <c r="G15" s="17">
        <f>+(Años[[#This Row],[Cantidad de reseñas]]/Años[[#Totals],[Cantidad de reseñas]])*100</f>
        <v>1.5527300620627136E-2</v>
      </c>
      <c r="H15">
        <f>+_xlfn.MAXIFS(vinos[Acidez],vinos[Año],Años[[#This Row],[Años]])</f>
        <v>1</v>
      </c>
      <c r="I15" s="30">
        <f>+_xlfn.MAXIFS(vinos[Precio],vinos[Año],Años[[#This Row],[Años]])</f>
        <v>250</v>
      </c>
      <c r="J15" s="32">
        <f>+_xlfn.MINIFS(vinos[Precio],vinos[Año],Años[[#This Row],[Años]])</f>
        <v>185</v>
      </c>
      <c r="K15">
        <f>+AVERAGE(Años[[#This Row],[Máx. de Precio]:[Mín. De Precio]])</f>
        <v>217.5</v>
      </c>
      <c r="M15" s="89">
        <v>2011</v>
      </c>
      <c r="N15" s="8">
        <v>2</v>
      </c>
      <c r="O15" s="8">
        <v>3</v>
      </c>
    </row>
    <row r="16" spans="2:15" x14ac:dyDescent="0.35">
      <c r="B16" s="38">
        <v>1958</v>
      </c>
      <c r="C16" s="18">
        <f>+AVERAGEIF(vinos[Año],B16,vinos[Clasificación])</f>
        <v>4.7</v>
      </c>
      <c r="D16">
        <f>+COUNTIF(vinos[Año],B16)</f>
        <v>1</v>
      </c>
      <c r="E16" s="17">
        <f>+(Años[[#This Row],[Cantidad de vinos]]/Años[[#Totals],[Cantidad de vinos]])*100</f>
        <v>5.2301255230125521E-2</v>
      </c>
      <c r="F16" s="25">
        <f>+SUMIF(vinos[Año],B16,vinos[Numero de reseñas])</f>
        <v>47</v>
      </c>
      <c r="G16" s="17">
        <f>+(Años[[#This Row],[Cantidad de reseñas]]/Años[[#Totals],[Cantidad de reseñas]])*100</f>
        <v>4.3699588573022476E-3</v>
      </c>
      <c r="H16">
        <f>+_xlfn.MAXIFS(vinos[Acidez],vinos[Año],Años[[#This Row],[Años]])</f>
        <v>1</v>
      </c>
      <c r="I16" s="30">
        <f>+_xlfn.MAXIFS(vinos[Precio],vinos[Año],Años[[#This Row],[Años]])</f>
        <v>191.61</v>
      </c>
      <c r="J16" s="32">
        <f>+_xlfn.MINIFS(vinos[Precio],vinos[Año],Años[[#This Row],[Años]])</f>
        <v>191.61</v>
      </c>
      <c r="K16">
        <f>+AVERAGE(Años[[#This Row],[Máx. de Precio]:[Mín. De Precio]])</f>
        <v>191.61</v>
      </c>
      <c r="M16" s="89">
        <v>2012</v>
      </c>
      <c r="N16" s="8">
        <v>2</v>
      </c>
      <c r="O16" s="8">
        <v>3</v>
      </c>
    </row>
    <row r="17" spans="2:15" x14ac:dyDescent="0.35">
      <c r="B17" s="38">
        <v>1959</v>
      </c>
      <c r="C17" s="18">
        <f>+AVERAGEIF(vinos[Año],B17,vinos[Clasificación])</f>
        <v>4.3499999999999996</v>
      </c>
      <c r="D17">
        <f>+COUNTIF(vinos[Año],B17)</f>
        <v>2</v>
      </c>
      <c r="E17" s="17">
        <f>+(Años[[#This Row],[Cantidad de vinos]]/Años[[#Totals],[Cantidad de vinos]])*100</f>
        <v>0.10460251046025104</v>
      </c>
      <c r="F17" s="25">
        <f>+SUMIF(vinos[Año],B17,vinos[Numero de reseñas])</f>
        <v>109</v>
      </c>
      <c r="G17" s="17">
        <f>+(Años[[#This Row],[Cantidad de reseñas]]/Años[[#Totals],[Cantidad de reseñas]])*100</f>
        <v>1.0134585435020107E-2</v>
      </c>
      <c r="H17">
        <f>+_xlfn.MAXIFS(vinos[Acidez],vinos[Año],Años[[#This Row],[Años]])</f>
        <v>3</v>
      </c>
      <c r="I17" s="30">
        <f>+_xlfn.MAXIFS(vinos[Precio],vinos[Año],Años[[#This Row],[Años]])</f>
        <v>940</v>
      </c>
      <c r="J17" s="32">
        <f>+_xlfn.MINIFS(vinos[Precio],vinos[Año],Años[[#This Row],[Años]])</f>
        <v>230</v>
      </c>
      <c r="K17">
        <f>+AVERAGE(Años[[#This Row],[Máx. de Precio]:[Mín. De Precio]])</f>
        <v>585</v>
      </c>
      <c r="M17" s="89">
        <v>2013</v>
      </c>
      <c r="N17" s="8">
        <v>2</v>
      </c>
      <c r="O17" s="8">
        <v>3</v>
      </c>
    </row>
    <row r="18" spans="2:15" x14ac:dyDescent="0.35">
      <c r="B18" s="38">
        <v>1961</v>
      </c>
      <c r="C18" s="18">
        <f>+AVERAGEIF(vinos[Año],B18,vinos[Clasificación])</f>
        <v>4.5999999999999996</v>
      </c>
      <c r="D18">
        <f>+COUNTIF(vinos[Año],B18)</f>
        <v>1</v>
      </c>
      <c r="E18" s="17">
        <f>+(Años[[#This Row],[Cantidad de vinos]]/Años[[#Totals],[Cantidad de vinos]])*100</f>
        <v>5.2301255230125521E-2</v>
      </c>
      <c r="F18" s="25">
        <f>+SUMIF(vinos[Año],B18,vinos[Numero de reseñas])</f>
        <v>50</v>
      </c>
      <c r="G18" s="17">
        <f>+(Años[[#This Row],[Cantidad de reseñas]]/Años[[#Totals],[Cantidad de reseñas]])*100</f>
        <v>4.6488924013853702E-3</v>
      </c>
      <c r="H18">
        <f>+_xlfn.MAXIFS(vinos[Acidez],vinos[Año],Años[[#This Row],[Años]])</f>
        <v>3</v>
      </c>
      <c r="I18" s="30">
        <f>+_xlfn.MAXIFS(vinos[Precio],vinos[Año],Años[[#This Row],[Años]])</f>
        <v>1099.28</v>
      </c>
      <c r="J18" s="32">
        <f>+_xlfn.MINIFS(vinos[Precio],vinos[Año],Años[[#This Row],[Años]])</f>
        <v>1099.28</v>
      </c>
      <c r="K18">
        <f>+AVERAGE(Años[[#This Row],[Máx. de Precio]:[Mín. De Precio]])</f>
        <v>1099.28</v>
      </c>
      <c r="M18" s="89">
        <v>2014</v>
      </c>
      <c r="N18" s="8">
        <v>2</v>
      </c>
      <c r="O18" s="8">
        <v>3</v>
      </c>
    </row>
    <row r="19" spans="2:15" x14ac:dyDescent="0.35">
      <c r="B19" s="38">
        <v>1962</v>
      </c>
      <c r="C19" s="18">
        <f>+AVERAGEIF(vinos[Año],B19,vinos[Clasificación])</f>
        <v>4.6999999999999993</v>
      </c>
      <c r="D19">
        <f>+COUNTIF(vinos[Año],B19)</f>
        <v>2</v>
      </c>
      <c r="E19" s="17">
        <f>+(Años[[#This Row],[Cantidad de vinos]]/Años[[#Totals],[Cantidad de vinos]])*100</f>
        <v>0.10460251046025104</v>
      </c>
      <c r="F19" s="25">
        <f>+SUMIF(vinos[Año],B19,vinos[Numero de reseñas])</f>
        <v>329</v>
      </c>
      <c r="G19" s="17">
        <f>+(Años[[#This Row],[Cantidad de reseñas]]/Años[[#Totals],[Cantidad de reseñas]])*100</f>
        <v>3.0589712001115734E-2</v>
      </c>
      <c r="H19">
        <f>+_xlfn.MAXIFS(vinos[Acidez],vinos[Año],Años[[#This Row],[Años]])</f>
        <v>3</v>
      </c>
      <c r="I19" s="30">
        <f>+_xlfn.MAXIFS(vinos[Precio],vinos[Año],Años[[#This Row],[Años]])</f>
        <v>1620</v>
      </c>
      <c r="J19" s="32">
        <f>+_xlfn.MINIFS(vinos[Precio],vinos[Año],Años[[#This Row],[Años]])</f>
        <v>207</v>
      </c>
      <c r="K19">
        <f>+AVERAGE(Años[[#This Row],[Máx. de Precio]:[Mín. De Precio]])</f>
        <v>913.5</v>
      </c>
      <c r="M19" s="89">
        <v>2015</v>
      </c>
      <c r="N19" s="8">
        <v>2</v>
      </c>
      <c r="O19" s="8">
        <v>3</v>
      </c>
    </row>
    <row r="20" spans="2:15" x14ac:dyDescent="0.35">
      <c r="B20" s="38">
        <v>1964</v>
      </c>
      <c r="C20" s="18">
        <f>+AVERAGEIF(vinos[Año],B20,vinos[Clasificación])</f>
        <v>4.3714285714285719</v>
      </c>
      <c r="D20">
        <f>+COUNTIF(vinos[Año],B20)</f>
        <v>7</v>
      </c>
      <c r="E20" s="17">
        <f>+(Años[[#This Row],[Cantidad de vinos]]/Años[[#Totals],[Cantidad de vinos]])*100</f>
        <v>0.36610878661087864</v>
      </c>
      <c r="F20" s="25">
        <f>+SUMIF(vinos[Año],B20,vinos[Numero de reseñas])</f>
        <v>1360</v>
      </c>
      <c r="G20" s="17">
        <f>+(Años[[#This Row],[Cantidad de reseñas]]/Años[[#Totals],[Cantidad de reseñas]])*100</f>
        <v>0.12644987331768207</v>
      </c>
      <c r="H20">
        <f>+_xlfn.MAXIFS(vinos[Acidez],vinos[Año],Años[[#This Row],[Años]])</f>
        <v>3</v>
      </c>
      <c r="I20" s="30">
        <f>+_xlfn.MAXIFS(vinos[Precio],vinos[Año],Años[[#This Row],[Años]])</f>
        <v>1384.54</v>
      </c>
      <c r="J20" s="32">
        <f>+_xlfn.MINIFS(vinos[Precio],vinos[Año],Años[[#This Row],[Años]])</f>
        <v>49.95</v>
      </c>
      <c r="K20">
        <f>+AVERAGE(Años[[#This Row],[Máx. de Precio]:[Mín. De Precio]])</f>
        <v>717.245</v>
      </c>
      <c r="M20" s="89">
        <v>2016</v>
      </c>
      <c r="N20" s="8">
        <v>2</v>
      </c>
      <c r="O20" s="8">
        <v>3</v>
      </c>
    </row>
    <row r="21" spans="2:15" x14ac:dyDescent="0.35">
      <c r="B21" s="38">
        <v>1965</v>
      </c>
      <c r="C21" s="18">
        <f>+AVERAGEIF(vinos[Año],B21,vinos[Clasificación])</f>
        <v>4.5999999999999996</v>
      </c>
      <c r="D21">
        <f>+COUNTIF(vinos[Año],B21)</f>
        <v>2</v>
      </c>
      <c r="E21" s="17">
        <f>+(Años[[#This Row],[Cantidad de vinos]]/Años[[#Totals],[Cantidad de vinos]])*100</f>
        <v>0.10460251046025104</v>
      </c>
      <c r="F21" s="25">
        <f>+SUMIF(vinos[Año],B21,vinos[Numero de reseñas])</f>
        <v>283</v>
      </c>
      <c r="G21" s="17">
        <f>+(Años[[#This Row],[Cantidad de reseñas]]/Años[[#Totals],[Cantidad de reseñas]])*100</f>
        <v>2.6312730991841195E-2</v>
      </c>
      <c r="H21">
        <f>+_xlfn.MAXIFS(vinos[Acidez],vinos[Año],Años[[#This Row],[Años]])</f>
        <v>3</v>
      </c>
      <c r="I21" s="30">
        <f>+_xlfn.MAXIFS(vinos[Precio],vinos[Año],Años[[#This Row],[Años]])</f>
        <v>2884.04</v>
      </c>
      <c r="J21" s="32">
        <f>+_xlfn.MINIFS(vinos[Precio],vinos[Año],Años[[#This Row],[Años]])</f>
        <v>144.99</v>
      </c>
      <c r="K21">
        <f>+AVERAGE(Años[[#This Row],[Máx. de Precio]:[Mín. De Precio]])</f>
        <v>1514.5149999999999</v>
      </c>
      <c r="M21" s="89">
        <v>2017</v>
      </c>
      <c r="N21" s="8">
        <v>1</v>
      </c>
      <c r="O21" s="8">
        <v>3</v>
      </c>
    </row>
    <row r="22" spans="2:15" x14ac:dyDescent="0.35">
      <c r="B22" s="38">
        <v>1967</v>
      </c>
      <c r="C22" s="18">
        <f>+AVERAGEIF(vinos[Año],B22,vinos[Clasificación])</f>
        <v>4.5999999999999996</v>
      </c>
      <c r="D22">
        <f>+COUNTIF(vinos[Año],B22)</f>
        <v>1</v>
      </c>
      <c r="E22" s="17">
        <f>+(Años[[#This Row],[Cantidad de vinos]]/Años[[#Totals],[Cantidad de vinos]])*100</f>
        <v>5.2301255230125521E-2</v>
      </c>
      <c r="F22" s="25">
        <f>+SUMIF(vinos[Año],B22,vinos[Numero de reseñas])</f>
        <v>123</v>
      </c>
      <c r="G22" s="17">
        <f>+(Años[[#This Row],[Cantidad de reseñas]]/Años[[#Totals],[Cantidad de reseñas]])*100</f>
        <v>1.1436275307408011E-2</v>
      </c>
      <c r="H22">
        <f>+_xlfn.MAXIFS(vinos[Acidez],vinos[Año],Años[[#This Row],[Años]])</f>
        <v>3</v>
      </c>
      <c r="I22" s="30">
        <f>+_xlfn.MAXIFS(vinos[Precio],vinos[Año],Años[[#This Row],[Años]])</f>
        <v>1106.24</v>
      </c>
      <c r="J22" s="32">
        <f>+_xlfn.MINIFS(vinos[Precio],vinos[Año],Años[[#This Row],[Años]])</f>
        <v>1106.24</v>
      </c>
      <c r="K22">
        <f>+AVERAGE(Años[[#This Row],[Máx. de Precio]:[Mín. De Precio]])</f>
        <v>1106.24</v>
      </c>
      <c r="M22" s="89">
        <v>2018</v>
      </c>
      <c r="N22" s="8">
        <v>1</v>
      </c>
      <c r="O22" s="8">
        <v>3</v>
      </c>
    </row>
    <row r="23" spans="2:15" x14ac:dyDescent="0.35">
      <c r="B23" s="38">
        <v>1968</v>
      </c>
      <c r="C23" s="18">
        <f>+AVERAGEIF(vinos[Año],B23,vinos[Clasificación])</f>
        <v>4.4800000000000004</v>
      </c>
      <c r="D23">
        <f>+COUNTIF(vinos[Año],B23)</f>
        <v>5</v>
      </c>
      <c r="E23" s="17">
        <f>+(Años[[#This Row],[Cantidad de vinos]]/Años[[#Totals],[Cantidad de vinos]])*100</f>
        <v>0.2615062761506276</v>
      </c>
      <c r="F23" s="25">
        <f>+SUMIF(vinos[Año],B23,vinos[Numero de reseñas])</f>
        <v>351</v>
      </c>
      <c r="G23" s="17">
        <f>+(Años[[#This Row],[Cantidad de reseñas]]/Años[[#Totals],[Cantidad de reseñas]])*100</f>
        <v>3.2635224657725302E-2</v>
      </c>
      <c r="H23">
        <f>+_xlfn.MAXIFS(vinos[Acidez],vinos[Año],Años[[#This Row],[Años]])</f>
        <v>3</v>
      </c>
      <c r="I23" s="30">
        <f>+_xlfn.MAXIFS(vinos[Precio],vinos[Año],Años[[#This Row],[Años]])</f>
        <v>2087.25</v>
      </c>
      <c r="J23" s="32">
        <f>+_xlfn.MINIFS(vinos[Precio],vinos[Año],Años[[#This Row],[Años]])</f>
        <v>160</v>
      </c>
      <c r="K23">
        <f>+AVERAGE(Años[[#This Row],[Máx. de Precio]:[Mín. De Precio]])</f>
        <v>1123.625</v>
      </c>
      <c r="M23" s="89">
        <v>2019</v>
      </c>
      <c r="N23" s="8">
        <v>1</v>
      </c>
      <c r="O23" s="8">
        <v>3</v>
      </c>
    </row>
    <row r="24" spans="2:15" x14ac:dyDescent="0.35">
      <c r="B24" s="38">
        <v>1969</v>
      </c>
      <c r="C24" s="18">
        <f>+AVERAGEIF(vinos[Año],B24,vinos[Clasificación])</f>
        <v>4.5</v>
      </c>
      <c r="D24">
        <f>+COUNTIF(vinos[Año],B24)</f>
        <v>1</v>
      </c>
      <c r="E24" s="17">
        <f>+(Años[[#This Row],[Cantidad de vinos]]/Años[[#Totals],[Cantidad de vinos]])*100</f>
        <v>5.2301255230125521E-2</v>
      </c>
      <c r="F24" s="25">
        <f>+SUMIF(vinos[Año],B24,vinos[Numero de reseñas])</f>
        <v>60</v>
      </c>
      <c r="G24" s="17">
        <f>+(Años[[#This Row],[Cantidad de reseñas]]/Años[[#Totals],[Cantidad de reseñas]])*100</f>
        <v>5.5786708816624436E-3</v>
      </c>
      <c r="H24">
        <f>+_xlfn.MAXIFS(vinos[Acidez],vinos[Año],Años[[#This Row],[Años]])</f>
        <v>3</v>
      </c>
      <c r="I24" s="30">
        <f>+_xlfn.MAXIFS(vinos[Precio],vinos[Año],Años[[#This Row],[Años]])</f>
        <v>976.83</v>
      </c>
      <c r="J24" s="32">
        <f>+_xlfn.MINIFS(vinos[Precio],vinos[Año],Años[[#This Row],[Años]])</f>
        <v>976.83</v>
      </c>
      <c r="K24">
        <f>+AVERAGE(Años[[#This Row],[Máx. de Precio]:[Mín. De Precio]])</f>
        <v>976.83</v>
      </c>
      <c r="M24" s="89">
        <v>2020</v>
      </c>
      <c r="N24" s="8">
        <v>3</v>
      </c>
      <c r="O24" s="8">
        <v>3</v>
      </c>
    </row>
    <row r="25" spans="2:15" x14ac:dyDescent="0.35">
      <c r="B25" s="38">
        <v>1970</v>
      </c>
      <c r="C25" s="18">
        <f>+AVERAGEIF(vinos[Año],B25,vinos[Clasificación])</f>
        <v>4.42</v>
      </c>
      <c r="D25">
        <f>+COUNTIF(vinos[Año],B25)</f>
        <v>5</v>
      </c>
      <c r="E25" s="17">
        <f>+(Años[[#This Row],[Cantidad de vinos]]/Años[[#Totals],[Cantidad de vinos]])*100</f>
        <v>0.2615062761506276</v>
      </c>
      <c r="F25" s="25">
        <f>+SUMIF(vinos[Año],B25,vinos[Numero de reseñas])</f>
        <v>973</v>
      </c>
      <c r="G25" s="17">
        <f>+(Años[[#This Row],[Cantidad de reseñas]]/Años[[#Totals],[Cantidad de reseñas]])*100</f>
        <v>9.0467446130959306E-2</v>
      </c>
      <c r="H25">
        <f>+_xlfn.MAXIFS(vinos[Acidez],vinos[Año],Años[[#This Row],[Años]])</f>
        <v>3</v>
      </c>
      <c r="I25" s="30">
        <f>+_xlfn.MAXIFS(vinos[Precio],vinos[Año],Años[[#This Row],[Años]])</f>
        <v>925</v>
      </c>
      <c r="J25" s="32">
        <f>+_xlfn.MINIFS(vinos[Precio],vinos[Año],Años[[#This Row],[Años]])</f>
        <v>72</v>
      </c>
      <c r="K25">
        <f>+AVERAGE(Años[[#This Row],[Máx. de Precio]:[Mín. De Precio]])</f>
        <v>498.5</v>
      </c>
      <c r="M25" s="89">
        <v>2021</v>
      </c>
      <c r="N25" s="8">
        <v>3</v>
      </c>
      <c r="O25" s="8">
        <v>3</v>
      </c>
    </row>
    <row r="26" spans="2:15" x14ac:dyDescent="0.35">
      <c r="B26" s="38">
        <v>1972</v>
      </c>
      <c r="C26" s="18">
        <f>+AVERAGEIF(vinos[Año],B26,vinos[Clasificación])</f>
        <v>4.7</v>
      </c>
      <c r="D26">
        <f>+COUNTIF(vinos[Año],B26)</f>
        <v>1</v>
      </c>
      <c r="E26" s="17">
        <f>+(Años[[#This Row],[Cantidad de vinos]]/Años[[#Totals],[Cantidad de vinos]])*100</f>
        <v>5.2301255230125521E-2</v>
      </c>
      <c r="F26" s="25">
        <f>+SUMIF(vinos[Año],B26,vinos[Numero de reseñas])</f>
        <v>110</v>
      </c>
      <c r="G26" s="17">
        <f>+(Años[[#This Row],[Cantidad de reseñas]]/Años[[#Totals],[Cantidad de reseñas]])*100</f>
        <v>1.0227563283047815E-2</v>
      </c>
      <c r="H26">
        <f>+_xlfn.MAXIFS(vinos[Acidez],vinos[Año],Años[[#This Row],[Años]])</f>
        <v>3</v>
      </c>
      <c r="I26" s="30">
        <f>+_xlfn.MAXIFS(vinos[Precio],vinos[Año],Años[[#This Row],[Años]])</f>
        <v>698.95</v>
      </c>
      <c r="J26" s="32">
        <f>+_xlfn.MINIFS(vinos[Precio],vinos[Año],Años[[#This Row],[Años]])</f>
        <v>698.95</v>
      </c>
      <c r="K26">
        <f>+AVERAGE(Años[[#This Row],[Máx. de Precio]:[Mín. De Precio]])</f>
        <v>698.95</v>
      </c>
      <c r="M26" s="89" t="s">
        <v>1421</v>
      </c>
      <c r="N26" s="8">
        <v>1</v>
      </c>
      <c r="O26" s="8">
        <v>3</v>
      </c>
    </row>
    <row r="27" spans="2:15" x14ac:dyDescent="0.35">
      <c r="B27" s="38">
        <v>1973</v>
      </c>
      <c r="C27" s="18">
        <f>+AVERAGEIF(vinos[Año],B27,vinos[Clasificación])</f>
        <v>4.5</v>
      </c>
      <c r="D27">
        <f>+COUNTIF(vinos[Año],B27)</f>
        <v>3</v>
      </c>
      <c r="E27" s="17">
        <f>+(Años[[#This Row],[Cantidad de vinos]]/Años[[#Totals],[Cantidad de vinos]])*100</f>
        <v>0.15690376569037656</v>
      </c>
      <c r="F27" s="25">
        <f>+SUMIF(vinos[Año],B27,vinos[Numero de reseñas])</f>
        <v>289</v>
      </c>
      <c r="G27" s="17">
        <f>+(Años[[#This Row],[Cantidad de reseñas]]/Años[[#Totals],[Cantidad de reseñas]])*100</f>
        <v>2.6870598080007441E-2</v>
      </c>
      <c r="H27">
        <f>+_xlfn.MAXIFS(vinos[Acidez],vinos[Año],Años[[#This Row],[Años]])</f>
        <v>3</v>
      </c>
      <c r="I27" s="30">
        <f>+_xlfn.MAXIFS(vinos[Precio],vinos[Año],Años[[#This Row],[Años]])</f>
        <v>932.3</v>
      </c>
      <c r="J27" s="32">
        <f>+_xlfn.MINIFS(vinos[Precio],vinos[Año],Años[[#This Row],[Años]])</f>
        <v>109.76</v>
      </c>
      <c r="K27">
        <f>+AVERAGE(Años[[#This Row],[Máx. de Precio]:[Mín. De Precio]])</f>
        <v>521.03</v>
      </c>
    </row>
    <row r="28" spans="2:15" x14ac:dyDescent="0.35">
      <c r="B28" s="38">
        <v>1974</v>
      </c>
      <c r="C28" s="18">
        <f>+AVERAGEIF(vinos[Año],B28,vinos[Clasificación])</f>
        <v>4.7</v>
      </c>
      <c r="D28">
        <f>+COUNTIF(vinos[Año],B28)</f>
        <v>1</v>
      </c>
      <c r="E28" s="17">
        <f>+(Años[[#This Row],[Cantidad de vinos]]/Años[[#Totals],[Cantidad de vinos]])*100</f>
        <v>5.2301255230125521E-2</v>
      </c>
      <c r="F28" s="25">
        <f>+SUMIF(vinos[Año],B28,vinos[Numero de reseñas])</f>
        <v>173</v>
      </c>
      <c r="G28" s="17">
        <f>+(Años[[#This Row],[Cantidad de reseñas]]/Años[[#Totals],[Cantidad de reseñas]])*100</f>
        <v>1.6085167708793383E-2</v>
      </c>
      <c r="H28">
        <f>+_xlfn.MAXIFS(vinos[Acidez],vinos[Año],Años[[#This Row],[Años]])</f>
        <v>3</v>
      </c>
      <c r="I28" s="30">
        <f>+_xlfn.MAXIFS(vinos[Precio],vinos[Año],Años[[#This Row],[Años]])</f>
        <v>932.3</v>
      </c>
      <c r="J28" s="32">
        <f>+_xlfn.MINIFS(vinos[Precio],vinos[Año],Años[[#This Row],[Años]])</f>
        <v>932.3</v>
      </c>
      <c r="K28">
        <f>+AVERAGE(Años[[#This Row],[Máx. de Precio]:[Mín. De Precio]])</f>
        <v>932.3</v>
      </c>
    </row>
    <row r="29" spans="2:15" x14ac:dyDescent="0.35">
      <c r="B29" s="38">
        <v>1975</v>
      </c>
      <c r="C29" s="18">
        <f>+AVERAGEIF(vinos[Año],B29,vinos[Clasificación])</f>
        <v>4.55</v>
      </c>
      <c r="D29">
        <f>+COUNTIF(vinos[Año],B29)</f>
        <v>2</v>
      </c>
      <c r="E29" s="17">
        <f>+(Años[[#This Row],[Cantidad de vinos]]/Años[[#Totals],[Cantidad de vinos]])*100</f>
        <v>0.10460251046025104</v>
      </c>
      <c r="F29" s="25">
        <f>+SUMIF(vinos[Año],B29,vinos[Numero de reseñas])</f>
        <v>146</v>
      </c>
      <c r="G29" s="17">
        <f>+(Años[[#This Row],[Cantidad de reseñas]]/Años[[#Totals],[Cantidad de reseñas]])*100</f>
        <v>1.3574765812045281E-2</v>
      </c>
      <c r="H29">
        <f>+_xlfn.MAXIFS(vinos[Acidez],vinos[Año],Años[[#This Row],[Años]])</f>
        <v>3</v>
      </c>
      <c r="I29" s="30">
        <f>+_xlfn.MAXIFS(vinos[Precio],vinos[Año],Años[[#This Row],[Años]])</f>
        <v>769.9</v>
      </c>
      <c r="J29" s="32">
        <f>+_xlfn.MINIFS(vinos[Precio],vinos[Año],Años[[#This Row],[Años]])</f>
        <v>195</v>
      </c>
      <c r="K29">
        <f>+AVERAGE(Años[[#This Row],[Máx. de Precio]:[Mín. De Precio]])</f>
        <v>482.45</v>
      </c>
    </row>
    <row r="30" spans="2:15" x14ac:dyDescent="0.35">
      <c r="B30" s="38">
        <v>1976</v>
      </c>
      <c r="C30" s="18">
        <f>+AVERAGEIF(vinos[Año],B30,vinos[Clasificación])</f>
        <v>4.5</v>
      </c>
      <c r="D30">
        <f>+COUNTIF(vinos[Año],B30)</f>
        <v>1</v>
      </c>
      <c r="E30" s="17">
        <f>+(Años[[#This Row],[Cantidad de vinos]]/Años[[#Totals],[Cantidad de vinos]])*100</f>
        <v>5.2301255230125521E-2</v>
      </c>
      <c r="F30" s="25">
        <f>+SUMIF(vinos[Año],B30,vinos[Numero de reseñas])</f>
        <v>37</v>
      </c>
      <c r="G30" s="17">
        <f>+(Años[[#This Row],[Cantidad de reseñas]]/Años[[#Totals],[Cantidad de reseñas]])*100</f>
        <v>3.4401803770251738E-3</v>
      </c>
      <c r="H30">
        <f>+_xlfn.MAXIFS(vinos[Acidez],vinos[Año],Años[[#This Row],[Años]])</f>
        <v>3</v>
      </c>
      <c r="I30" s="30">
        <f>+_xlfn.MAXIFS(vinos[Precio],vinos[Año],Años[[#This Row],[Años]])</f>
        <v>195</v>
      </c>
      <c r="J30" s="32">
        <f>+_xlfn.MINIFS(vinos[Precio],vinos[Año],Años[[#This Row],[Años]])</f>
        <v>195</v>
      </c>
      <c r="K30">
        <f>+AVERAGE(Años[[#This Row],[Máx. de Precio]:[Mín. De Precio]])</f>
        <v>195</v>
      </c>
    </row>
    <row r="31" spans="2:15" x14ac:dyDescent="0.35">
      <c r="B31" s="38">
        <v>1978</v>
      </c>
      <c r="C31" s="18">
        <f>+AVERAGEIF(vinos[Año],B31,vinos[Clasificación])</f>
        <v>4.4000000000000004</v>
      </c>
      <c r="D31">
        <f>+COUNTIF(vinos[Año],B31)</f>
        <v>1</v>
      </c>
      <c r="E31" s="17">
        <f>+(Años[[#This Row],[Cantidad de vinos]]/Años[[#Totals],[Cantidad de vinos]])*100</f>
        <v>5.2301255230125521E-2</v>
      </c>
      <c r="F31" s="25">
        <f>+SUMIF(vinos[Año],B31,vinos[Numero de reseñas])</f>
        <v>45</v>
      </c>
      <c r="G31" s="17">
        <f>+(Años[[#This Row],[Cantidad de reseñas]]/Años[[#Totals],[Cantidad de reseñas]])*100</f>
        <v>4.1840031612468331E-3</v>
      </c>
      <c r="H31">
        <f>+_xlfn.MAXIFS(vinos[Acidez],vinos[Año],Años[[#This Row],[Años]])</f>
        <v>3</v>
      </c>
      <c r="I31" s="30">
        <f>+_xlfn.MAXIFS(vinos[Precio],vinos[Año],Años[[#This Row],[Años]])</f>
        <v>97</v>
      </c>
      <c r="J31" s="32">
        <f>+_xlfn.MINIFS(vinos[Precio],vinos[Año],Años[[#This Row],[Años]])</f>
        <v>97</v>
      </c>
      <c r="K31">
        <f>+AVERAGE(Años[[#This Row],[Máx. de Precio]:[Mín. De Precio]])</f>
        <v>97</v>
      </c>
    </row>
    <row r="32" spans="2:15" x14ac:dyDescent="0.35">
      <c r="B32" s="38">
        <v>1979</v>
      </c>
      <c r="C32" s="18">
        <f>+AVERAGEIF(vinos[Año],B32,vinos[Clasificación])</f>
        <v>4.6999999999999993</v>
      </c>
      <c r="D32">
        <f>+COUNTIF(vinos[Año],B32)</f>
        <v>2</v>
      </c>
      <c r="E32" s="17">
        <f>+(Años[[#This Row],[Cantidad de vinos]]/Años[[#Totals],[Cantidad de vinos]])*100</f>
        <v>0.10460251046025104</v>
      </c>
      <c r="F32" s="25">
        <f>+SUMIF(vinos[Año],B32,vinos[Numero de reseñas])</f>
        <v>164</v>
      </c>
      <c r="G32" s="17">
        <f>+(Años[[#This Row],[Cantidad de reseñas]]/Años[[#Totals],[Cantidad de reseñas]])*100</f>
        <v>1.5248367076544013E-2</v>
      </c>
      <c r="H32">
        <f>+_xlfn.MAXIFS(vinos[Acidez],vinos[Año],Años[[#This Row],[Años]])</f>
        <v>3</v>
      </c>
      <c r="I32" s="30">
        <f>+_xlfn.MAXIFS(vinos[Precio],vinos[Año],Años[[#This Row],[Años]])</f>
        <v>815</v>
      </c>
      <c r="J32" s="32">
        <f>+_xlfn.MINIFS(vinos[Precio],vinos[Año],Años[[#This Row],[Años]])</f>
        <v>195</v>
      </c>
      <c r="K32">
        <f>+AVERAGE(Años[[#This Row],[Máx. de Precio]:[Mín. De Precio]])</f>
        <v>505</v>
      </c>
    </row>
    <row r="33" spans="2:11" x14ac:dyDescent="0.35">
      <c r="B33" s="38">
        <v>1980</v>
      </c>
      <c r="C33" s="18">
        <f>+AVERAGEIF(vinos[Año],B33,vinos[Clasificación])</f>
        <v>4.6500000000000004</v>
      </c>
      <c r="D33">
        <f>+COUNTIF(vinos[Año],B33)</f>
        <v>2</v>
      </c>
      <c r="E33" s="17">
        <f>+(Años[[#This Row],[Cantidad de vinos]]/Años[[#Totals],[Cantidad de vinos]])*100</f>
        <v>0.10460251046025104</v>
      </c>
      <c r="F33" s="25">
        <f>+SUMIF(vinos[Año],B33,vinos[Numero de reseñas])</f>
        <v>200</v>
      </c>
      <c r="G33" s="17">
        <f>+(Años[[#This Row],[Cantidad de reseñas]]/Años[[#Totals],[Cantidad de reseñas]])*100</f>
        <v>1.8595569605541481E-2</v>
      </c>
      <c r="H33">
        <f>+_xlfn.MAXIFS(vinos[Acidez],vinos[Año],Años[[#This Row],[Años]])</f>
        <v>3</v>
      </c>
      <c r="I33" s="30">
        <f>+_xlfn.MAXIFS(vinos[Precio],vinos[Año],Años[[#This Row],[Años]])</f>
        <v>911.43</v>
      </c>
      <c r="J33" s="32">
        <f>+_xlfn.MINIFS(vinos[Precio],vinos[Año],Años[[#This Row],[Años]])</f>
        <v>195</v>
      </c>
      <c r="K33">
        <f>+AVERAGE(Años[[#This Row],[Máx. de Precio]:[Mín. De Precio]])</f>
        <v>553.21499999999992</v>
      </c>
    </row>
    <row r="34" spans="2:11" x14ac:dyDescent="0.35">
      <c r="B34" s="38">
        <v>1981</v>
      </c>
      <c r="C34" s="18">
        <f>+AVERAGEIF(vinos[Año],B34,vinos[Clasificación])</f>
        <v>4.45</v>
      </c>
      <c r="D34">
        <f>+COUNTIF(vinos[Año],B34)</f>
        <v>4</v>
      </c>
      <c r="E34" s="17">
        <f>+(Años[[#This Row],[Cantidad de vinos]]/Años[[#Totals],[Cantidad de vinos]])*100</f>
        <v>0.20920502092050208</v>
      </c>
      <c r="F34" s="25">
        <f>+SUMIF(vinos[Año],B34,vinos[Numero de reseñas])</f>
        <v>499</v>
      </c>
      <c r="G34" s="17">
        <f>+(Años[[#This Row],[Cantidad de reseñas]]/Años[[#Totals],[Cantidad de reseñas]])*100</f>
        <v>4.6395946165825992E-2</v>
      </c>
      <c r="H34">
        <f>+_xlfn.MAXIFS(vinos[Acidez],vinos[Año],Años[[#This Row],[Años]])</f>
        <v>3</v>
      </c>
      <c r="I34" s="30">
        <f>+_xlfn.MAXIFS(vinos[Precio],vinos[Año],Años[[#This Row],[Años]])</f>
        <v>873.86</v>
      </c>
      <c r="J34" s="32">
        <f>+_xlfn.MINIFS(vinos[Precio],vinos[Año],Años[[#This Row],[Años]])</f>
        <v>199</v>
      </c>
      <c r="K34">
        <f>+AVERAGE(Años[[#This Row],[Máx. de Precio]:[Mín. De Precio]])</f>
        <v>536.43000000000006</v>
      </c>
    </row>
    <row r="35" spans="2:11" x14ac:dyDescent="0.35">
      <c r="B35" s="38">
        <v>1982</v>
      </c>
      <c r="C35" s="18">
        <f>+AVERAGEIF(vinos[Año],B35,vinos[Clasificación])</f>
        <v>4.4749999999999996</v>
      </c>
      <c r="D35">
        <f>+COUNTIF(vinos[Año],B35)</f>
        <v>8</v>
      </c>
      <c r="E35" s="17">
        <f>+(Años[[#This Row],[Cantidad de vinos]]/Años[[#Totals],[Cantidad de vinos]])*100</f>
        <v>0.41841004184100417</v>
      </c>
      <c r="F35" s="25">
        <f>+SUMIF(vinos[Año],B35,vinos[Numero de reseñas])</f>
        <v>892</v>
      </c>
      <c r="G35" s="17">
        <f>+(Años[[#This Row],[Cantidad de reseñas]]/Años[[#Totals],[Cantidad de reseñas]])*100</f>
        <v>8.2936240440715001E-2</v>
      </c>
      <c r="H35">
        <f>+_xlfn.MAXIFS(vinos[Acidez],vinos[Año],Años[[#This Row],[Años]])</f>
        <v>3</v>
      </c>
      <c r="I35" s="30">
        <f>+_xlfn.MAXIFS(vinos[Precio],vinos[Año],Años[[#This Row],[Años]])</f>
        <v>1238.43</v>
      </c>
      <c r="J35" s="32">
        <f>+_xlfn.MINIFS(vinos[Precio],vinos[Año],Años[[#This Row],[Años]])</f>
        <v>145</v>
      </c>
      <c r="K35">
        <f>+AVERAGE(Años[[#This Row],[Máx. de Precio]:[Mín. De Precio]])</f>
        <v>691.71500000000003</v>
      </c>
    </row>
    <row r="36" spans="2:11" x14ac:dyDescent="0.35">
      <c r="B36" s="38">
        <v>1983</v>
      </c>
      <c r="C36" s="18">
        <f>+AVERAGEIF(vinos[Año],B36,vinos[Clasificación])</f>
        <v>4.6500000000000004</v>
      </c>
      <c r="D36">
        <f>+COUNTIF(vinos[Año],B36)</f>
        <v>2</v>
      </c>
      <c r="E36" s="17">
        <f>+(Años[[#This Row],[Cantidad de vinos]]/Años[[#Totals],[Cantidad de vinos]])*100</f>
        <v>0.10460251046025104</v>
      </c>
      <c r="F36" s="25">
        <f>+SUMIF(vinos[Año],B36,vinos[Numero de reseñas])</f>
        <v>184</v>
      </c>
      <c r="G36" s="17">
        <f>+(Años[[#This Row],[Cantidad de reseñas]]/Años[[#Totals],[Cantidad de reseñas]])*100</f>
        <v>1.7107924037098161E-2</v>
      </c>
      <c r="H36">
        <f>+_xlfn.MAXIFS(vinos[Acidez],vinos[Año],Años[[#This Row],[Años]])</f>
        <v>3</v>
      </c>
      <c r="I36" s="30">
        <f>+_xlfn.MAXIFS(vinos[Precio],vinos[Año],Años[[#This Row],[Años]])</f>
        <v>700</v>
      </c>
      <c r="J36" s="32">
        <f>+_xlfn.MINIFS(vinos[Precio],vinos[Año],Años[[#This Row],[Años]])</f>
        <v>247.75</v>
      </c>
      <c r="K36">
        <f>+AVERAGE(Años[[#This Row],[Máx. de Precio]:[Mín. De Precio]])</f>
        <v>473.875</v>
      </c>
    </row>
    <row r="37" spans="2:11" x14ac:dyDescent="0.35">
      <c r="B37" s="38">
        <v>1985</v>
      </c>
      <c r="C37" s="18">
        <f>+AVERAGEIF(vinos[Año],B37,vinos[Clasificación])</f>
        <v>4.5428571428571436</v>
      </c>
      <c r="D37">
        <f>+COUNTIF(vinos[Año],B37)</f>
        <v>7</v>
      </c>
      <c r="E37" s="17">
        <f>+(Años[[#This Row],[Cantidad de vinos]]/Años[[#Totals],[Cantidad de vinos]])*100</f>
        <v>0.36610878661087864</v>
      </c>
      <c r="F37" s="25">
        <f>+SUMIF(vinos[Año],B37,vinos[Numero de reseñas])</f>
        <v>678</v>
      </c>
      <c r="G37" s="17">
        <f>+(Años[[#This Row],[Cantidad de reseñas]]/Años[[#Totals],[Cantidad de reseñas]])*100</f>
        <v>6.303898096278561E-2</v>
      </c>
      <c r="H37">
        <f>+_xlfn.MAXIFS(vinos[Acidez],vinos[Año],Años[[#This Row],[Años]])</f>
        <v>3</v>
      </c>
      <c r="I37" s="30">
        <f>+_xlfn.MAXIFS(vinos[Precio],vinos[Año],Años[[#This Row],[Años]])</f>
        <v>1182.77</v>
      </c>
      <c r="J37" s="32">
        <f>+_xlfn.MINIFS(vinos[Precio],vinos[Año],Años[[#This Row],[Años]])</f>
        <v>45</v>
      </c>
      <c r="K37">
        <f>+AVERAGE(Años[[#This Row],[Máx. de Precio]:[Mín. De Precio]])</f>
        <v>613.88499999999999</v>
      </c>
    </row>
    <row r="38" spans="2:11" x14ac:dyDescent="0.35">
      <c r="B38" s="38">
        <v>1986</v>
      </c>
      <c r="C38" s="18">
        <f>+AVERAGEIF(vinos[Año],B38,vinos[Clasificación])</f>
        <v>4.5999999999999996</v>
      </c>
      <c r="D38">
        <f>+COUNTIF(vinos[Año],B38)</f>
        <v>6</v>
      </c>
      <c r="E38" s="17">
        <f>+(Años[[#This Row],[Cantidad de vinos]]/Años[[#Totals],[Cantidad de vinos]])*100</f>
        <v>0.31380753138075312</v>
      </c>
      <c r="F38" s="25">
        <f>+SUMIF(vinos[Año],B38,vinos[Numero de reseñas])</f>
        <v>939</v>
      </c>
      <c r="G38" s="17">
        <f>+(Años[[#This Row],[Cantidad de reseñas]]/Años[[#Totals],[Cantidad de reseñas]])*100</f>
        <v>8.7306199298017237E-2</v>
      </c>
      <c r="H38">
        <f>+_xlfn.MAXIFS(vinos[Acidez],vinos[Año],Años[[#This Row],[Años]])</f>
        <v>3</v>
      </c>
      <c r="I38" s="30">
        <f>+_xlfn.MAXIFS(vinos[Precio],vinos[Año],Años[[#This Row],[Años]])</f>
        <v>1113.2</v>
      </c>
      <c r="J38" s="32">
        <f>+_xlfn.MINIFS(vinos[Precio],vinos[Año],Años[[#This Row],[Años]])</f>
        <v>90</v>
      </c>
      <c r="K38">
        <f>+AVERAGE(Años[[#This Row],[Máx. de Precio]:[Mín. De Precio]])</f>
        <v>601.6</v>
      </c>
    </row>
    <row r="39" spans="2:11" x14ac:dyDescent="0.35">
      <c r="B39" s="38">
        <v>1987</v>
      </c>
      <c r="C39" s="18">
        <f>+AVERAGEIF(vinos[Año],B39,vinos[Clasificación])</f>
        <v>4.6333333333333337</v>
      </c>
      <c r="D39">
        <f>+COUNTIF(vinos[Año],B39)</f>
        <v>6</v>
      </c>
      <c r="E39" s="17">
        <f>+(Años[[#This Row],[Cantidad de vinos]]/Años[[#Totals],[Cantidad de vinos]])*100</f>
        <v>0.31380753138075312</v>
      </c>
      <c r="F39" s="25">
        <f>+SUMIF(vinos[Año],B39,vinos[Numero de reseñas])</f>
        <v>1051</v>
      </c>
      <c r="G39" s="17">
        <f>+(Años[[#This Row],[Cantidad de reseñas]]/Años[[#Totals],[Cantidad de reseñas]])*100</f>
        <v>9.7719718277120476E-2</v>
      </c>
      <c r="H39">
        <f>+_xlfn.MAXIFS(vinos[Acidez],vinos[Año],Años[[#This Row],[Años]])</f>
        <v>3</v>
      </c>
      <c r="I39" s="30">
        <f>+_xlfn.MAXIFS(vinos[Precio],vinos[Año],Años[[#This Row],[Años]])</f>
        <v>1071.45</v>
      </c>
      <c r="J39" s="32">
        <f>+_xlfn.MINIFS(vinos[Precio],vinos[Año],Años[[#This Row],[Años]])</f>
        <v>81.900000000000006</v>
      </c>
      <c r="K39">
        <f>+AVERAGE(Años[[#This Row],[Máx. de Precio]:[Mín. De Precio]])</f>
        <v>576.67500000000007</v>
      </c>
    </row>
    <row r="40" spans="2:11" x14ac:dyDescent="0.35">
      <c r="B40" s="38">
        <v>1988</v>
      </c>
      <c r="C40" s="18">
        <f>+AVERAGEIF(vinos[Año],B40,vinos[Clasificación])</f>
        <v>4.4000000000000004</v>
      </c>
      <c r="D40">
        <f>+COUNTIF(vinos[Año],B40)</f>
        <v>2</v>
      </c>
      <c r="E40" s="17">
        <f>+(Años[[#This Row],[Cantidad de vinos]]/Años[[#Totals],[Cantidad de vinos]])*100</f>
        <v>0.10460251046025104</v>
      </c>
      <c r="F40" s="25">
        <f>+SUMIF(vinos[Año],B40,vinos[Numero de reseñas])</f>
        <v>230</v>
      </c>
      <c r="G40" s="17">
        <f>+(Años[[#This Row],[Cantidad de reseñas]]/Años[[#Totals],[Cantidad de reseñas]])*100</f>
        <v>2.13849050463727E-2</v>
      </c>
      <c r="H40">
        <f>+_xlfn.MAXIFS(vinos[Acidez],vinos[Año],Años[[#This Row],[Años]])</f>
        <v>3</v>
      </c>
      <c r="I40" s="30">
        <f>+_xlfn.MAXIFS(vinos[Precio],vinos[Año],Años[[#This Row],[Años]])</f>
        <v>228.63</v>
      </c>
      <c r="J40" s="32">
        <f>+_xlfn.MINIFS(vinos[Precio],vinos[Año],Años[[#This Row],[Años]])</f>
        <v>19.8</v>
      </c>
      <c r="K40">
        <f>+AVERAGE(Años[[#This Row],[Máx. de Precio]:[Mín. De Precio]])</f>
        <v>124.215</v>
      </c>
    </row>
    <row r="41" spans="2:11" x14ac:dyDescent="0.35">
      <c r="B41" s="38">
        <v>1989</v>
      </c>
      <c r="C41" s="18">
        <f>+AVERAGEIF(vinos[Año],B41,vinos[Clasificación])</f>
        <v>4.4571428571428573</v>
      </c>
      <c r="D41">
        <f>+COUNTIF(vinos[Año],B41)</f>
        <v>7</v>
      </c>
      <c r="E41" s="17">
        <f>+(Años[[#This Row],[Cantidad de vinos]]/Años[[#Totals],[Cantidad de vinos]])*100</f>
        <v>0.36610878661087864</v>
      </c>
      <c r="F41" s="25">
        <f>+SUMIF(vinos[Año],B41,vinos[Numero de reseñas])</f>
        <v>1669</v>
      </c>
      <c r="G41" s="17">
        <f>+(Años[[#This Row],[Cantidad de reseñas]]/Años[[#Totals],[Cantidad de reseñas]])*100</f>
        <v>0.15518002835824365</v>
      </c>
      <c r="H41">
        <f>+_xlfn.MAXIFS(vinos[Acidez],vinos[Año],Años[[#This Row],[Años]])</f>
        <v>3</v>
      </c>
      <c r="I41" s="30">
        <f>+_xlfn.MAXIFS(vinos[Precio],vinos[Año],Años[[#This Row],[Años]])</f>
        <v>895.4</v>
      </c>
      <c r="J41" s="32">
        <f>+_xlfn.MINIFS(vinos[Precio],vinos[Año],Años[[#This Row],[Años]])</f>
        <v>140</v>
      </c>
      <c r="K41">
        <f>+AVERAGE(Años[[#This Row],[Máx. de Precio]:[Mín. De Precio]])</f>
        <v>517.70000000000005</v>
      </c>
    </row>
    <row r="42" spans="2:11" x14ac:dyDescent="0.35">
      <c r="B42" s="38">
        <v>1990</v>
      </c>
      <c r="C42" s="18">
        <f>+AVERAGEIF(vinos[Año],B42,vinos[Clasificación])</f>
        <v>4.5500000000000007</v>
      </c>
      <c r="D42">
        <f>+COUNTIF(vinos[Año],B42)</f>
        <v>2</v>
      </c>
      <c r="E42" s="17">
        <f>+(Años[[#This Row],[Cantidad de vinos]]/Años[[#Totals],[Cantidad de vinos]])*100</f>
        <v>0.10460251046025104</v>
      </c>
      <c r="F42" s="25">
        <f>+SUMIF(vinos[Año],B42,vinos[Numero de reseñas])</f>
        <v>763</v>
      </c>
      <c r="G42" s="17">
        <f>+(Años[[#This Row],[Cantidad de reseñas]]/Años[[#Totals],[Cantidad de reseñas]])*100</f>
        <v>7.0942098045140747E-2</v>
      </c>
      <c r="H42">
        <f>+_xlfn.MAXIFS(vinos[Acidez],vinos[Año],Años[[#This Row],[Años]])</f>
        <v>3</v>
      </c>
      <c r="I42" s="30">
        <f>+_xlfn.MAXIFS(vinos[Precio],vinos[Año],Años[[#This Row],[Años]])</f>
        <v>827.94</v>
      </c>
      <c r="J42" s="32">
        <f>+_xlfn.MINIFS(vinos[Precio],vinos[Año],Años[[#This Row],[Años]])</f>
        <v>35.9</v>
      </c>
      <c r="K42">
        <f>+AVERAGE(Años[[#This Row],[Máx. de Precio]:[Mín. De Precio]])</f>
        <v>431.92</v>
      </c>
    </row>
    <row r="43" spans="2:11" x14ac:dyDescent="0.35">
      <c r="B43" s="38">
        <v>1991</v>
      </c>
      <c r="C43" s="18">
        <f>+AVERAGEIF(vinos[Año],B43,vinos[Clasificación])</f>
        <v>4.5333333333333332</v>
      </c>
      <c r="D43">
        <f>+COUNTIF(vinos[Año],B43)</f>
        <v>3</v>
      </c>
      <c r="E43" s="17">
        <f>+(Años[[#This Row],[Cantidad de vinos]]/Años[[#Totals],[Cantidad de vinos]])*100</f>
        <v>0.15690376569037656</v>
      </c>
      <c r="F43" s="25">
        <f>+SUMIF(vinos[Año],B43,vinos[Numero de reseñas])</f>
        <v>1243</v>
      </c>
      <c r="G43" s="17">
        <f>+(Años[[#This Row],[Cantidad de reseñas]]/Años[[#Totals],[Cantidad de reseñas]])*100</f>
        <v>0.11557146509844031</v>
      </c>
      <c r="H43">
        <f>+_xlfn.MAXIFS(vinos[Acidez],vinos[Año],Años[[#This Row],[Años]])</f>
        <v>3</v>
      </c>
      <c r="I43" s="30">
        <f>+_xlfn.MAXIFS(vinos[Precio],vinos[Año],Años[[#This Row],[Años]])</f>
        <v>698.9</v>
      </c>
      <c r="J43" s="32">
        <f>+_xlfn.MINIFS(vinos[Precio],vinos[Año],Años[[#This Row],[Años]])</f>
        <v>167</v>
      </c>
      <c r="K43">
        <f>+AVERAGE(Años[[#This Row],[Máx. de Precio]:[Mín. De Precio]])</f>
        <v>432.95</v>
      </c>
    </row>
    <row r="44" spans="2:11" x14ac:dyDescent="0.35">
      <c r="B44" s="38">
        <v>1992</v>
      </c>
      <c r="C44" s="18">
        <f>+AVERAGEIF(vinos[Año],B44,vinos[Clasificación])</f>
        <v>4.5999999999999996</v>
      </c>
      <c r="D44">
        <f>+COUNTIF(vinos[Año],B44)</f>
        <v>1</v>
      </c>
      <c r="E44" s="17">
        <f>+(Años[[#This Row],[Cantidad de vinos]]/Años[[#Totals],[Cantidad de vinos]])*100</f>
        <v>5.2301255230125521E-2</v>
      </c>
      <c r="F44" s="25">
        <f>+SUMIF(vinos[Año],B44,vinos[Numero de reseñas])</f>
        <v>176</v>
      </c>
      <c r="G44" s="17">
        <f>+(Años[[#This Row],[Cantidad de reseñas]]/Años[[#Totals],[Cantidad de reseñas]])*100</f>
        <v>1.63641012528765E-2</v>
      </c>
      <c r="H44">
        <f>+_xlfn.MAXIFS(vinos[Acidez],vinos[Año],Años[[#This Row],[Años]])</f>
        <v>3</v>
      </c>
      <c r="I44" s="30">
        <f>+_xlfn.MAXIFS(vinos[Precio],vinos[Año],Años[[#This Row],[Años]])</f>
        <v>195</v>
      </c>
      <c r="J44" s="32">
        <f>+_xlfn.MINIFS(vinos[Precio],vinos[Año],Años[[#This Row],[Años]])</f>
        <v>195</v>
      </c>
      <c r="K44">
        <f>+AVERAGE(Años[[#This Row],[Máx. de Precio]:[Mín. De Precio]])</f>
        <v>195</v>
      </c>
    </row>
    <row r="45" spans="2:11" x14ac:dyDescent="0.35">
      <c r="B45" s="38">
        <v>1994</v>
      </c>
      <c r="C45" s="18">
        <f>+AVERAGEIF(vinos[Año],B45,vinos[Clasificación])</f>
        <v>4.384615384615385</v>
      </c>
      <c r="D45">
        <f>+COUNTIF(vinos[Año],B45)</f>
        <v>13</v>
      </c>
      <c r="E45" s="17">
        <f>+(Años[[#This Row],[Cantidad de vinos]]/Años[[#Totals],[Cantidad de vinos]])*100</f>
        <v>0.67991631799163188</v>
      </c>
      <c r="F45" s="25">
        <f>+SUMIF(vinos[Año],B45,vinos[Numero de reseñas])</f>
        <v>4486</v>
      </c>
      <c r="G45" s="17">
        <f>+(Años[[#This Row],[Cantidad de reseñas]]/Años[[#Totals],[Cantidad de reseñas]])*100</f>
        <v>0.41709862625229538</v>
      </c>
      <c r="H45">
        <f>+_xlfn.MAXIFS(vinos[Acidez],vinos[Año],Años[[#This Row],[Años]])</f>
        <v>3</v>
      </c>
      <c r="I45" s="30">
        <f>+_xlfn.MAXIFS(vinos[Precio],vinos[Año],Años[[#This Row],[Años]])</f>
        <v>872.47</v>
      </c>
      <c r="J45" s="32">
        <f>+_xlfn.MINIFS(vinos[Precio],vinos[Año],Años[[#This Row],[Años]])</f>
        <v>33.229999999999997</v>
      </c>
      <c r="K45">
        <f>+AVERAGE(Años[[#This Row],[Máx. de Precio]:[Mín. De Precio]])</f>
        <v>452.85</v>
      </c>
    </row>
    <row r="46" spans="2:11" x14ac:dyDescent="0.35">
      <c r="B46" s="38">
        <v>1995</v>
      </c>
      <c r="C46" s="18">
        <f>+AVERAGEIF(vinos[Año],B46,vinos[Clasificación])</f>
        <v>4.4846153846153847</v>
      </c>
      <c r="D46">
        <f>+COUNTIF(vinos[Año],B46)</f>
        <v>13</v>
      </c>
      <c r="E46" s="17">
        <f>+(Años[[#This Row],[Cantidad de vinos]]/Años[[#Totals],[Cantidad de vinos]])*100</f>
        <v>0.67991631799163188</v>
      </c>
      <c r="F46" s="25">
        <f>+SUMIF(vinos[Año],B46,vinos[Numero de reseñas])</f>
        <v>3435</v>
      </c>
      <c r="G46" s="17">
        <f>+(Años[[#This Row],[Cantidad de reseñas]]/Años[[#Totals],[Cantidad de reseñas]])*100</f>
        <v>0.31937890797517493</v>
      </c>
      <c r="H46">
        <f>+_xlfn.MAXIFS(vinos[Acidez],vinos[Año],Años[[#This Row],[Años]])</f>
        <v>3</v>
      </c>
      <c r="I46" s="30">
        <f>+_xlfn.MAXIFS(vinos[Precio],vinos[Año],Años[[#This Row],[Años]])</f>
        <v>1500</v>
      </c>
      <c r="J46" s="32">
        <f>+_xlfn.MINIFS(vinos[Precio],vinos[Año],Años[[#This Row],[Años]])</f>
        <v>50</v>
      </c>
      <c r="K46">
        <f>+AVERAGE(Años[[#This Row],[Máx. de Precio]:[Mín. De Precio]])</f>
        <v>775</v>
      </c>
    </row>
    <row r="47" spans="2:11" x14ac:dyDescent="0.35">
      <c r="B47" s="38">
        <v>1996</v>
      </c>
      <c r="C47" s="18">
        <f>+AVERAGEIF(vinos[Año],B47,vinos[Clasificación])</f>
        <v>4.5090909090909088</v>
      </c>
      <c r="D47">
        <f>+COUNTIF(vinos[Año],B47)</f>
        <v>11</v>
      </c>
      <c r="E47" s="17">
        <f>+(Años[[#This Row],[Cantidad de vinos]]/Años[[#Totals],[Cantidad de vinos]])*100</f>
        <v>0.57531380753138073</v>
      </c>
      <c r="F47" s="25">
        <f>+SUMIF(vinos[Año],B47,vinos[Numero de reseñas])</f>
        <v>3263</v>
      </c>
      <c r="G47" s="17">
        <f>+(Años[[#This Row],[Cantidad de reseñas]]/Años[[#Totals],[Cantidad de reseñas]])*100</f>
        <v>0.30338671811440926</v>
      </c>
      <c r="H47">
        <f>+_xlfn.MAXIFS(vinos[Acidez],vinos[Año],Años[[#This Row],[Años]])</f>
        <v>3</v>
      </c>
      <c r="I47" s="30">
        <f>+_xlfn.MAXIFS(vinos[Precio],vinos[Año],Años[[#This Row],[Años]])</f>
        <v>1746.94</v>
      </c>
      <c r="J47" s="32">
        <f>+_xlfn.MINIFS(vinos[Precio],vinos[Año],Años[[#This Row],[Años]])</f>
        <v>38.119999999999997</v>
      </c>
      <c r="K47">
        <f>+AVERAGE(Años[[#This Row],[Máx. de Precio]:[Mín. De Precio]])</f>
        <v>892.53</v>
      </c>
    </row>
    <row r="48" spans="2:11" x14ac:dyDescent="0.35">
      <c r="B48" s="38">
        <v>1997</v>
      </c>
      <c r="C48" s="18">
        <f>+AVERAGEIF(vinos[Año],B48,vinos[Clasificación])</f>
        <v>4.3999999999999995</v>
      </c>
      <c r="D48">
        <f>+COUNTIF(vinos[Año],B48)</f>
        <v>3</v>
      </c>
      <c r="E48" s="17">
        <f>+(Años[[#This Row],[Cantidad de vinos]]/Años[[#Totals],[Cantidad de vinos]])*100</f>
        <v>0.15690376569037656</v>
      </c>
      <c r="F48" s="25">
        <f>+SUMIF(vinos[Año],B48,vinos[Numero de reseñas])</f>
        <v>289</v>
      </c>
      <c r="G48" s="17">
        <f>+(Años[[#This Row],[Cantidad de reseñas]]/Años[[#Totals],[Cantidad de reseñas]])*100</f>
        <v>2.6870598080007441E-2</v>
      </c>
      <c r="H48">
        <f>+_xlfn.MAXIFS(vinos[Acidez],vinos[Año],Años[[#This Row],[Años]])</f>
        <v>3</v>
      </c>
      <c r="I48" s="30">
        <f>+_xlfn.MAXIFS(vinos[Precio],vinos[Año],Años[[#This Row],[Años]])</f>
        <v>1080</v>
      </c>
      <c r="J48" s="32">
        <f>+_xlfn.MINIFS(vinos[Precio],vinos[Año],Años[[#This Row],[Años]])</f>
        <v>119.95</v>
      </c>
      <c r="K48">
        <f>+AVERAGE(Años[[#This Row],[Máx. de Precio]:[Mín. De Precio]])</f>
        <v>599.97500000000002</v>
      </c>
    </row>
    <row r="49" spans="2:11" x14ac:dyDescent="0.35">
      <c r="B49" s="38">
        <v>1998</v>
      </c>
      <c r="C49" s="18">
        <f>+AVERAGEIF(vinos[Año],B49,vinos[Clasificación])</f>
        <v>4.4749999999999996</v>
      </c>
      <c r="D49">
        <f>+COUNTIF(vinos[Año],B49)</f>
        <v>12</v>
      </c>
      <c r="E49" s="17">
        <f>+(Años[[#This Row],[Cantidad de vinos]]/Años[[#Totals],[Cantidad de vinos]])*100</f>
        <v>0.62761506276150625</v>
      </c>
      <c r="F49" s="25">
        <f>+SUMIF(vinos[Año],B49,vinos[Numero de reseñas])</f>
        <v>4284</v>
      </c>
      <c r="G49" s="17">
        <f>+(Años[[#This Row],[Cantidad de reseñas]]/Años[[#Totals],[Cantidad de reseñas]])*100</f>
        <v>0.3983171009506985</v>
      </c>
      <c r="H49">
        <f>+_xlfn.MAXIFS(vinos[Acidez],vinos[Año],Años[[#This Row],[Años]])</f>
        <v>3</v>
      </c>
      <c r="I49" s="30">
        <f>+_xlfn.MAXIFS(vinos[Precio],vinos[Año],Años[[#This Row],[Años]])</f>
        <v>1372.14</v>
      </c>
      <c r="J49" s="32">
        <f>+_xlfn.MINIFS(vinos[Precio],vinos[Año],Años[[#This Row],[Años]])</f>
        <v>34.9</v>
      </c>
      <c r="K49">
        <f>+AVERAGE(Años[[#This Row],[Máx. de Precio]:[Mín. De Precio]])</f>
        <v>703.5200000000001</v>
      </c>
    </row>
    <row r="50" spans="2:11" x14ac:dyDescent="0.35">
      <c r="B50" s="38">
        <v>1999</v>
      </c>
      <c r="C50" s="18">
        <f>+AVERAGEIF(vinos[Año],B50,vinos[Clasificación])</f>
        <v>4.5299999999999994</v>
      </c>
      <c r="D50">
        <f>+COUNTIF(vinos[Año],B50)</f>
        <v>10</v>
      </c>
      <c r="E50" s="17">
        <f>+(Años[[#This Row],[Cantidad de vinos]]/Años[[#Totals],[Cantidad de vinos]])*100</f>
        <v>0.52301255230125521</v>
      </c>
      <c r="F50" s="25">
        <f>+SUMIF(vinos[Año],B50,vinos[Numero de reseñas])</f>
        <v>3126</v>
      </c>
      <c r="G50" s="17">
        <f>+(Años[[#This Row],[Cantidad de reseñas]]/Años[[#Totals],[Cantidad de reseñas]])*100</f>
        <v>0.29064875293461334</v>
      </c>
      <c r="H50">
        <f>+_xlfn.MAXIFS(vinos[Acidez],vinos[Año],Años[[#This Row],[Años]])</f>
        <v>3</v>
      </c>
      <c r="I50" s="30">
        <f>+_xlfn.MAXIFS(vinos[Precio],vinos[Año],Años[[#This Row],[Años]])</f>
        <v>1715.18</v>
      </c>
      <c r="J50" s="32">
        <f>+_xlfn.MINIFS(vinos[Precio],vinos[Año],Años[[#This Row],[Años]])</f>
        <v>36.9</v>
      </c>
      <c r="K50">
        <f>+AVERAGE(Años[[#This Row],[Máx. de Precio]:[Mín. De Precio]])</f>
        <v>876.04000000000008</v>
      </c>
    </row>
    <row r="51" spans="2:11" x14ac:dyDescent="0.35">
      <c r="B51" s="38">
        <v>2000</v>
      </c>
      <c r="C51" s="18">
        <f>+AVERAGEIF(vinos[Año],B51,vinos[Clasificación])</f>
        <v>4.4444444444444455</v>
      </c>
      <c r="D51">
        <f>+COUNTIF(vinos[Año],B51)</f>
        <v>18</v>
      </c>
      <c r="E51" s="17">
        <f>+(Años[[#This Row],[Cantidad de vinos]]/Años[[#Totals],[Cantidad de vinos]])*100</f>
        <v>0.94142259414225948</v>
      </c>
      <c r="F51" s="25">
        <f>+SUMIF(vinos[Año],B51,vinos[Numero de reseñas])</f>
        <v>7584</v>
      </c>
      <c r="G51" s="17">
        <f>+(Años[[#This Row],[Cantidad de reseñas]]/Años[[#Totals],[Cantidad de reseñas]])*100</f>
        <v>0.70514399944213291</v>
      </c>
      <c r="H51">
        <f>+_xlfn.MAXIFS(vinos[Acidez],vinos[Año],Años[[#This Row],[Años]])</f>
        <v>3</v>
      </c>
      <c r="I51" s="30">
        <f>+_xlfn.MAXIFS(vinos[Precio],vinos[Año],Años[[#This Row],[Años]])</f>
        <v>1503</v>
      </c>
      <c r="J51" s="32">
        <f>+_xlfn.MINIFS(vinos[Precio],vinos[Año],Años[[#This Row],[Años]])</f>
        <v>21.95</v>
      </c>
      <c r="K51">
        <f>+AVERAGE(Años[[#This Row],[Máx. de Precio]:[Mín. De Precio]])</f>
        <v>762.47500000000002</v>
      </c>
    </row>
    <row r="52" spans="2:11" x14ac:dyDescent="0.35">
      <c r="B52" s="38">
        <v>2001</v>
      </c>
      <c r="C52" s="18">
        <f>+AVERAGEIF(vinos[Año],B52,vinos[Clasificación])</f>
        <v>4.4666666666666668</v>
      </c>
      <c r="D52">
        <f>+COUNTIF(vinos[Año],B52)</f>
        <v>21</v>
      </c>
      <c r="E52" s="17">
        <f>+(Años[[#This Row],[Cantidad de vinos]]/Años[[#Totals],[Cantidad de vinos]])*100</f>
        <v>1.0983263598326358</v>
      </c>
      <c r="F52" s="25">
        <f>+SUMIF(vinos[Año],B52,vinos[Numero de reseñas])</f>
        <v>3260</v>
      </c>
      <c r="G52" s="17">
        <f>+(Años[[#This Row],[Cantidad de reseñas]]/Años[[#Totals],[Cantidad de reseñas]])*100</f>
        <v>0.30310778457032617</v>
      </c>
      <c r="H52">
        <f>+_xlfn.MAXIFS(vinos[Acidez],vinos[Año],Años[[#This Row],[Años]])</f>
        <v>3</v>
      </c>
      <c r="I52" s="30">
        <f>+_xlfn.MAXIFS(vinos[Precio],vinos[Año],Años[[#This Row],[Años]])</f>
        <v>945</v>
      </c>
      <c r="J52" s="32">
        <f>+_xlfn.MINIFS(vinos[Precio],vinos[Año],Años[[#This Row],[Años]])</f>
        <v>36.75</v>
      </c>
      <c r="K52">
        <f>+AVERAGE(Años[[#This Row],[Máx. de Precio]:[Mín. De Precio]])</f>
        <v>490.875</v>
      </c>
    </row>
    <row r="53" spans="2:11" x14ac:dyDescent="0.35">
      <c r="B53" s="38">
        <v>2002</v>
      </c>
      <c r="C53" s="18">
        <f>+AVERAGEIF(vinos[Año],B53,vinos[Clasificación])</f>
        <v>4.416666666666667</v>
      </c>
      <c r="D53">
        <f>+COUNTIF(vinos[Año],B53)</f>
        <v>12</v>
      </c>
      <c r="E53" s="17">
        <f>+(Años[[#This Row],[Cantidad de vinos]]/Años[[#Totals],[Cantidad de vinos]])*100</f>
        <v>0.62761506276150625</v>
      </c>
      <c r="F53" s="25">
        <f>+SUMIF(vinos[Año],B53,vinos[Numero de reseñas])</f>
        <v>2750</v>
      </c>
      <c r="G53" s="17">
        <f>+(Años[[#This Row],[Cantidad de reseñas]]/Años[[#Totals],[Cantidad de reseñas]])*100</f>
        <v>0.25568908207619534</v>
      </c>
      <c r="H53">
        <f>+_xlfn.MAXIFS(vinos[Acidez],vinos[Año],Años[[#This Row],[Años]])</f>
        <v>3</v>
      </c>
      <c r="I53" s="30">
        <f>+_xlfn.MAXIFS(vinos[Precio],vinos[Año],Años[[#This Row],[Años]])</f>
        <v>500.94</v>
      </c>
      <c r="J53" s="32">
        <f>+_xlfn.MINIFS(vinos[Precio],vinos[Año],Años[[#This Row],[Años]])</f>
        <v>28</v>
      </c>
      <c r="K53">
        <f>+AVERAGE(Años[[#This Row],[Máx. de Precio]:[Mín. De Precio]])</f>
        <v>264.47000000000003</v>
      </c>
    </row>
    <row r="54" spans="2:11" x14ac:dyDescent="0.35">
      <c r="B54" s="38">
        <v>2003</v>
      </c>
      <c r="C54" s="18">
        <f>+AVERAGEIF(vinos[Año],B54,vinos[Clasificación])</f>
        <v>4.458333333333333</v>
      </c>
      <c r="D54">
        <f>+COUNTIF(vinos[Año],B54)</f>
        <v>12</v>
      </c>
      <c r="E54" s="17">
        <f>+(Años[[#This Row],[Cantidad de vinos]]/Años[[#Totals],[Cantidad de vinos]])*100</f>
        <v>0.62761506276150625</v>
      </c>
      <c r="F54" s="25">
        <f>+SUMIF(vinos[Año],B54,vinos[Numero de reseñas])</f>
        <v>6296</v>
      </c>
      <c r="G54" s="17">
        <f>+(Años[[#This Row],[Cantidad de reseñas]]/Años[[#Totals],[Cantidad de reseñas]])*100</f>
        <v>0.58538853118244571</v>
      </c>
      <c r="H54">
        <f>+_xlfn.MAXIFS(vinos[Acidez],vinos[Año],Años[[#This Row],[Años]])</f>
        <v>3</v>
      </c>
      <c r="I54" s="30">
        <f>+_xlfn.MAXIFS(vinos[Precio],vinos[Año],Años[[#This Row],[Años]])</f>
        <v>1638.95</v>
      </c>
      <c r="J54" s="32">
        <f>+_xlfn.MINIFS(vinos[Precio],vinos[Año],Años[[#This Row],[Años]])</f>
        <v>38.659999999999997</v>
      </c>
      <c r="K54">
        <f>+AVERAGE(Años[[#This Row],[Máx. de Precio]:[Mín. De Precio]])</f>
        <v>838.80500000000006</v>
      </c>
    </row>
    <row r="55" spans="2:11" x14ac:dyDescent="0.35">
      <c r="B55" s="38">
        <v>2004</v>
      </c>
      <c r="C55" s="18">
        <f>+AVERAGEIF(vinos[Año],B55,vinos[Clasificación])</f>
        <v>4.4685714285714297</v>
      </c>
      <c r="D55">
        <f>+COUNTIF(vinos[Año],B55)</f>
        <v>35</v>
      </c>
      <c r="E55" s="17">
        <f>+(Años[[#This Row],[Cantidad de vinos]]/Años[[#Totals],[Cantidad de vinos]])*100</f>
        <v>1.8305439330543933</v>
      </c>
      <c r="F55" s="25">
        <f>+SUMIF(vinos[Año],B55,vinos[Numero de reseñas])</f>
        <v>18304</v>
      </c>
      <c r="G55" s="17">
        <f>+(Años[[#This Row],[Cantidad de reseñas]]/Años[[#Totals],[Cantidad de reseñas]])*100</f>
        <v>1.701866530299156</v>
      </c>
      <c r="H55">
        <f>+_xlfn.MAXIFS(vinos[Acidez],vinos[Año],Años[[#This Row],[Años]])</f>
        <v>3</v>
      </c>
      <c r="I55" s="30">
        <f>+_xlfn.MAXIFS(vinos[Precio],vinos[Año],Años[[#This Row],[Años]])</f>
        <v>2814.16</v>
      </c>
      <c r="J55" s="32">
        <f>+_xlfn.MINIFS(vinos[Precio],vinos[Año],Años[[#This Row],[Años]])</f>
        <v>29.9</v>
      </c>
      <c r="K55">
        <f>+AVERAGE(Años[[#This Row],[Máx. de Precio]:[Mín. De Precio]])</f>
        <v>1422.03</v>
      </c>
    </row>
    <row r="56" spans="2:11" x14ac:dyDescent="0.35">
      <c r="B56" s="38">
        <v>2005</v>
      </c>
      <c r="C56" s="18">
        <f>+AVERAGEIF(vinos[Año],B56,vinos[Clasificación])</f>
        <v>4.4441176470588228</v>
      </c>
      <c r="D56">
        <f>+COUNTIF(vinos[Año],B56)</f>
        <v>34</v>
      </c>
      <c r="E56" s="17">
        <f>+(Años[[#This Row],[Cantidad de vinos]]/Años[[#Totals],[Cantidad de vinos]])*100</f>
        <v>1.7782426778242679</v>
      </c>
      <c r="F56" s="25">
        <f>+SUMIF(vinos[Año],B56,vinos[Numero de reseñas])</f>
        <v>20348</v>
      </c>
      <c r="G56" s="17">
        <f>+(Años[[#This Row],[Cantidad de reseñas]]/Años[[#Totals],[Cantidad de reseñas]])*100</f>
        <v>1.8919132516677899</v>
      </c>
      <c r="H56">
        <f>+_xlfn.MAXIFS(vinos[Acidez],vinos[Año],Años[[#This Row],[Años]])</f>
        <v>3</v>
      </c>
      <c r="I56" s="30">
        <f>+_xlfn.MAXIFS(vinos[Precio],vinos[Año],Años[[#This Row],[Años]])</f>
        <v>1785.96</v>
      </c>
      <c r="J56" s="32">
        <f>+_xlfn.MINIFS(vinos[Precio],vinos[Año],Años[[#This Row],[Años]])</f>
        <v>26.9</v>
      </c>
      <c r="K56">
        <f>+AVERAGE(Años[[#This Row],[Máx. de Precio]:[Mín. De Precio]])</f>
        <v>906.43000000000006</v>
      </c>
    </row>
    <row r="57" spans="2:11" x14ac:dyDescent="0.35">
      <c r="B57" s="38">
        <v>2006</v>
      </c>
      <c r="C57" s="18">
        <f>+AVERAGEIF(vinos[Año],B57,vinos[Clasificación])</f>
        <v>4.4366666666666665</v>
      </c>
      <c r="D57">
        <f>+COUNTIF(vinos[Año],B57)</f>
        <v>30</v>
      </c>
      <c r="E57" s="17">
        <f>+(Años[[#This Row],[Cantidad de vinos]]/Años[[#Totals],[Cantidad de vinos]])*100</f>
        <v>1.5690376569037656</v>
      </c>
      <c r="F57" s="25">
        <f>+SUMIF(vinos[Año],B57,vinos[Numero de reseñas])</f>
        <v>22355</v>
      </c>
      <c r="G57" s="17">
        <f>+(Años[[#This Row],[Cantidad de reseñas]]/Años[[#Totals],[Cantidad de reseñas]])*100</f>
        <v>2.0785197926593986</v>
      </c>
      <c r="H57">
        <f>+_xlfn.MAXIFS(vinos[Acidez],vinos[Año],Años[[#This Row],[Años]])</f>
        <v>3</v>
      </c>
      <c r="I57" s="30">
        <f>+_xlfn.MAXIFS(vinos[Precio],vinos[Año],Años[[#This Row],[Años]])</f>
        <v>1190</v>
      </c>
      <c r="J57" s="32">
        <f>+_xlfn.MINIFS(vinos[Precio],vinos[Año],Años[[#This Row],[Años]])</f>
        <v>21.95</v>
      </c>
      <c r="K57">
        <f>+AVERAGE(Años[[#This Row],[Máx. de Precio]:[Mín. De Precio]])</f>
        <v>605.97500000000002</v>
      </c>
    </row>
    <row r="58" spans="2:11" x14ac:dyDescent="0.35">
      <c r="B58" s="38">
        <v>2007</v>
      </c>
      <c r="C58" s="18">
        <f>+AVERAGEIF(vinos[Año],B58,vinos[Clasificación])</f>
        <v>4.4428571428571439</v>
      </c>
      <c r="D58">
        <f>+COUNTIF(vinos[Año],B58)</f>
        <v>35</v>
      </c>
      <c r="E58" s="17">
        <f>+(Años[[#This Row],[Cantidad de vinos]]/Años[[#Totals],[Cantidad de vinos]])*100</f>
        <v>1.8305439330543933</v>
      </c>
      <c r="F58" s="25">
        <f>+SUMIF(vinos[Año],B58,vinos[Numero de reseñas])</f>
        <v>37129</v>
      </c>
      <c r="G58" s="17">
        <f>+(Años[[#This Row],[Cantidad de reseñas]]/Años[[#Totals],[Cantidad de reseñas]])*100</f>
        <v>3.4521745194207485</v>
      </c>
      <c r="H58">
        <f>+_xlfn.MAXIFS(vinos[Acidez],vinos[Año],Años[[#This Row],[Años]])</f>
        <v>3</v>
      </c>
      <c r="I58" s="30">
        <f>+_xlfn.MAXIFS(vinos[Precio],vinos[Año],Años[[#This Row],[Años]])</f>
        <v>774.4</v>
      </c>
      <c r="J58" s="32">
        <f>+_xlfn.MINIFS(vinos[Precio],vinos[Año],Años[[#This Row],[Años]])</f>
        <v>20.95</v>
      </c>
      <c r="K58">
        <f>+AVERAGE(Años[[#This Row],[Máx. de Precio]:[Mín. De Precio]])</f>
        <v>397.67500000000001</v>
      </c>
    </row>
    <row r="59" spans="2:11" x14ac:dyDescent="0.35">
      <c r="B59" s="38">
        <v>2008</v>
      </c>
      <c r="C59" s="18">
        <f>+AVERAGEIF(vinos[Año],B59,vinos[Clasificación])</f>
        <v>4.4107142857142865</v>
      </c>
      <c r="D59">
        <f>+COUNTIF(vinos[Año],B59)</f>
        <v>28</v>
      </c>
      <c r="E59" s="17">
        <f>+(Años[[#This Row],[Cantidad de vinos]]/Años[[#Totals],[Cantidad de vinos]])*100</f>
        <v>1.4644351464435146</v>
      </c>
      <c r="F59" s="25">
        <f>+SUMIF(vinos[Año],B59,vinos[Numero de reseñas])</f>
        <v>32141</v>
      </c>
      <c r="G59" s="17">
        <f>+(Años[[#This Row],[Cantidad de reseñas]]/Años[[#Totals],[Cantidad de reseñas]])*100</f>
        <v>2.9884010134585437</v>
      </c>
      <c r="H59">
        <f>+_xlfn.MAXIFS(vinos[Acidez],vinos[Año],Años[[#This Row],[Años]])</f>
        <v>3</v>
      </c>
      <c r="I59" s="30">
        <f>+_xlfn.MAXIFS(vinos[Precio],vinos[Año],Años[[#This Row],[Años]])</f>
        <v>1260</v>
      </c>
      <c r="J59" s="32">
        <f>+_xlfn.MINIFS(vinos[Precio],vinos[Año],Años[[#This Row],[Años]])</f>
        <v>22.58</v>
      </c>
      <c r="K59">
        <f>+AVERAGE(Años[[#This Row],[Máx. de Precio]:[Mín. De Precio]])</f>
        <v>641.29</v>
      </c>
    </row>
    <row r="60" spans="2:11" x14ac:dyDescent="0.35">
      <c r="B60" s="38">
        <v>2009</v>
      </c>
      <c r="C60" s="18">
        <f>+AVERAGEIF(vinos[Año],B60,vinos[Clasificación])</f>
        <v>4.4044444444444446</v>
      </c>
      <c r="D60">
        <f>+COUNTIF(vinos[Año],B60)</f>
        <v>45</v>
      </c>
      <c r="E60" s="17">
        <f>+(Años[[#This Row],[Cantidad de vinos]]/Años[[#Totals],[Cantidad de vinos]])*100</f>
        <v>2.3535564853556483</v>
      </c>
      <c r="F60" s="25">
        <f>+SUMIF(vinos[Año],B60,vinos[Numero de reseñas])</f>
        <v>51298</v>
      </c>
      <c r="G60" s="17">
        <f>+(Años[[#This Row],[Cantidad de reseñas]]/Años[[#Totals],[Cantidad de reseñas]])*100</f>
        <v>4.7695776481253338</v>
      </c>
      <c r="H60">
        <f>+_xlfn.MAXIFS(vinos[Acidez],vinos[Año],Años[[#This Row],[Años]])</f>
        <v>3</v>
      </c>
      <c r="I60" s="30">
        <f>+_xlfn.MAXIFS(vinos[Precio],vinos[Año],Años[[#This Row],[Años]])</f>
        <v>950</v>
      </c>
      <c r="J60" s="32">
        <f>+_xlfn.MINIFS(vinos[Precio],vinos[Año],Años[[#This Row],[Años]])</f>
        <v>21.65</v>
      </c>
      <c r="K60">
        <f>+AVERAGE(Años[[#This Row],[Máx. de Precio]:[Mín. De Precio]])</f>
        <v>485.82499999999999</v>
      </c>
    </row>
    <row r="61" spans="2:11" x14ac:dyDescent="0.35">
      <c r="B61" s="38">
        <v>2010</v>
      </c>
      <c r="C61" s="18">
        <f>+AVERAGEIF(vinos[Año],B61,vinos[Clasificación])</f>
        <v>4.4180555555555578</v>
      </c>
      <c r="D61">
        <f>+COUNTIF(vinos[Año],B61)</f>
        <v>72</v>
      </c>
      <c r="E61" s="17">
        <f>+(Años[[#This Row],[Cantidad de vinos]]/Años[[#Totals],[Cantidad de vinos]])*100</f>
        <v>3.7656903765690379</v>
      </c>
      <c r="F61" s="25">
        <f>+SUMIF(vinos[Año],B61,vinos[Numero de reseñas])</f>
        <v>44449</v>
      </c>
      <c r="G61" s="17">
        <f>+(Años[[#This Row],[Cantidad de reseñas]]/Años[[#Totals],[Cantidad de reseñas]])*100</f>
        <v>4.1327723669835663</v>
      </c>
      <c r="H61">
        <f>+_xlfn.MAXIFS(vinos[Acidez],vinos[Año],Años[[#This Row],[Años]])</f>
        <v>3</v>
      </c>
      <c r="I61" s="30">
        <f>+_xlfn.MAXIFS(vinos[Precio],vinos[Año],Años[[#This Row],[Años]])</f>
        <v>3119.08</v>
      </c>
      <c r="J61" s="32">
        <f>+_xlfn.MINIFS(vinos[Precio],vinos[Año],Años[[#This Row],[Años]])</f>
        <v>17.16</v>
      </c>
      <c r="K61">
        <f>+AVERAGE(Años[[#This Row],[Máx. de Precio]:[Mín. De Precio]])</f>
        <v>1568.12</v>
      </c>
    </row>
    <row r="62" spans="2:11" x14ac:dyDescent="0.35">
      <c r="B62" s="38">
        <v>2011</v>
      </c>
      <c r="C62" s="18">
        <f>+AVERAGEIF(vinos[Año],B62,vinos[Clasificación])</f>
        <v>4.4084210526315779</v>
      </c>
      <c r="D62">
        <f>+COUNTIF(vinos[Año],B62)</f>
        <v>95</v>
      </c>
      <c r="E62" s="17">
        <f>+(Años[[#This Row],[Cantidad de vinos]]/Años[[#Totals],[Cantidad de vinos]])*100</f>
        <v>4.9686192468619241</v>
      </c>
      <c r="F62" s="25">
        <f>+SUMIF(vinos[Año],B62,vinos[Numero de reseñas])</f>
        <v>54808</v>
      </c>
      <c r="G62" s="17">
        <f>+(Años[[#This Row],[Cantidad de reseñas]]/Años[[#Totals],[Cantidad de reseñas]])*100</f>
        <v>5.0959298947025875</v>
      </c>
      <c r="H62">
        <f>+_xlfn.MAXIFS(vinos[Acidez],vinos[Año],Años[[#This Row],[Años]])</f>
        <v>3</v>
      </c>
      <c r="I62" s="30">
        <f>+_xlfn.MAXIFS(vinos[Precio],vinos[Año],Años[[#This Row],[Años]])</f>
        <v>2750</v>
      </c>
      <c r="J62" s="32">
        <f>+_xlfn.MINIFS(vinos[Precio],vinos[Año],Años[[#This Row],[Años]])</f>
        <v>23.4</v>
      </c>
      <c r="K62">
        <f>+AVERAGE(Años[[#This Row],[Máx. de Precio]:[Mín. De Precio]])</f>
        <v>1386.7</v>
      </c>
    </row>
    <row r="63" spans="2:11" x14ac:dyDescent="0.35">
      <c r="B63" s="38">
        <v>2012</v>
      </c>
      <c r="C63" s="18">
        <f>+AVERAGEIF(vinos[Año],B63,vinos[Clasificación])</f>
        <v>4.3760869565217382</v>
      </c>
      <c r="D63">
        <f>+COUNTIF(vinos[Año],B63)</f>
        <v>92</v>
      </c>
      <c r="E63" s="17">
        <f>+(Años[[#This Row],[Cantidad de vinos]]/Años[[#Totals],[Cantidad de vinos]])*100</f>
        <v>4.8117154811715483</v>
      </c>
      <c r="F63" s="25">
        <f>+SUMIF(vinos[Año],B63,vinos[Numero de reseñas])</f>
        <v>80649</v>
      </c>
      <c r="G63" s="17">
        <f>+(Años[[#This Row],[Cantidad de reseñas]]/Años[[#Totals],[Cantidad de reseñas]])*100</f>
        <v>7.4985704655865737</v>
      </c>
      <c r="H63">
        <f>+_xlfn.MAXIFS(vinos[Acidez],vinos[Año],Años[[#This Row],[Años]])</f>
        <v>3</v>
      </c>
      <c r="I63" s="30">
        <f>+_xlfn.MAXIFS(vinos[Precio],vinos[Año],Años[[#This Row],[Años]])</f>
        <v>1190</v>
      </c>
      <c r="J63" s="32">
        <f>+_xlfn.MINIFS(vinos[Precio],vinos[Año],Años[[#This Row],[Años]])</f>
        <v>14.9</v>
      </c>
      <c r="K63">
        <f>+AVERAGE(Años[[#This Row],[Máx. de Precio]:[Mín. De Precio]])</f>
        <v>602.45000000000005</v>
      </c>
    </row>
    <row r="64" spans="2:11" x14ac:dyDescent="0.35">
      <c r="B64" s="38">
        <v>2013</v>
      </c>
      <c r="C64" s="18">
        <f>+AVERAGEIF(vinos[Año],B64,vinos[Clasificación])</f>
        <v>4.4196969696969699</v>
      </c>
      <c r="D64">
        <f>+COUNTIF(vinos[Año],B64)</f>
        <v>66</v>
      </c>
      <c r="E64" s="17">
        <f>+(Años[[#This Row],[Cantidad de vinos]]/Años[[#Totals],[Cantidad de vinos]])*100</f>
        <v>3.4518828451882846</v>
      </c>
      <c r="F64" s="25">
        <f>+SUMIF(vinos[Año],B64,vinos[Numero de reseñas])</f>
        <v>39654</v>
      </c>
      <c r="G64" s="17">
        <f>+(Años[[#This Row],[Cantidad de reseñas]]/Años[[#Totals],[Cantidad de reseñas]])*100</f>
        <v>3.6869435856907091</v>
      </c>
      <c r="H64">
        <f>+_xlfn.MAXIFS(vinos[Acidez],vinos[Año],Años[[#This Row],[Años]])</f>
        <v>3</v>
      </c>
      <c r="I64" s="30">
        <f>+_xlfn.MAXIFS(vinos[Precio],vinos[Año],Años[[#This Row],[Años]])</f>
        <v>1198.72</v>
      </c>
      <c r="J64" s="32">
        <f>+_xlfn.MINIFS(vinos[Precio],vinos[Año],Años[[#This Row],[Años]])</f>
        <v>14.96</v>
      </c>
      <c r="K64">
        <f>+AVERAGE(Años[[#This Row],[Máx. de Precio]:[Mín. De Precio]])</f>
        <v>606.84</v>
      </c>
    </row>
    <row r="65" spans="2:11" x14ac:dyDescent="0.35">
      <c r="B65" s="38">
        <v>2014</v>
      </c>
      <c r="C65" s="18">
        <f>+AVERAGEIF(vinos[Año],B65,vinos[Clasificación])</f>
        <v>4.3733333333333295</v>
      </c>
      <c r="D65">
        <f>+COUNTIF(vinos[Año],B65)</f>
        <v>150</v>
      </c>
      <c r="E65" s="17">
        <f>+(Años[[#This Row],[Cantidad de vinos]]/Años[[#Totals],[Cantidad de vinos]])*100</f>
        <v>7.8451882845188283</v>
      </c>
      <c r="F65" s="25">
        <f>+SUMIF(vinos[Año],B65,vinos[Numero de reseñas])</f>
        <v>100756</v>
      </c>
      <c r="G65" s="17">
        <f>+(Años[[#This Row],[Cantidad de reseñas]]/Años[[#Totals],[Cantidad de reseñas]])*100</f>
        <v>9.3680760558796869</v>
      </c>
      <c r="H65">
        <f>+_xlfn.MAXIFS(vinos[Acidez],vinos[Año],Años[[#This Row],[Años]])</f>
        <v>3</v>
      </c>
      <c r="I65" s="30">
        <f>+_xlfn.MAXIFS(vinos[Precio],vinos[Año],Años[[#This Row],[Años]])</f>
        <v>1660</v>
      </c>
      <c r="J65" s="32">
        <f>+_xlfn.MINIFS(vinos[Precio],vinos[Año],Años[[#This Row],[Años]])</f>
        <v>10.199999999999999</v>
      </c>
      <c r="K65">
        <f>+AVERAGE(Años[[#This Row],[Máx. de Precio]:[Mín. De Precio]])</f>
        <v>835.1</v>
      </c>
    </row>
    <row r="66" spans="2:11" x14ac:dyDescent="0.35">
      <c r="B66" s="38">
        <v>2015</v>
      </c>
      <c r="C66" s="18">
        <f>+AVERAGEIF(vinos[Año],B66,vinos[Clasificación])</f>
        <v>4.3995049504950465</v>
      </c>
      <c r="D66">
        <f>+COUNTIF(vinos[Año],B66)</f>
        <v>202</v>
      </c>
      <c r="E66" s="17">
        <f>+(Años[[#This Row],[Cantidad de vinos]]/Años[[#Totals],[Cantidad de vinos]])*100</f>
        <v>10.564853556485355</v>
      </c>
      <c r="F66" s="25">
        <f>+SUMIF(vinos[Año],B66,vinos[Numero de reseñas])</f>
        <v>115236</v>
      </c>
      <c r="G66" s="17">
        <f>+(Años[[#This Row],[Cantidad de reseñas]]/Años[[#Totals],[Cantidad de reseñas]])*100</f>
        <v>10.714395295320891</v>
      </c>
      <c r="H66">
        <f>+_xlfn.MAXIFS(vinos[Acidez],vinos[Año],Años[[#This Row],[Años]])</f>
        <v>3</v>
      </c>
      <c r="I66" s="30">
        <f>+_xlfn.MAXIFS(vinos[Precio],vinos[Año],Años[[#This Row],[Años]])</f>
        <v>1373.66</v>
      </c>
      <c r="J66" s="32">
        <f>+_xlfn.MINIFS(vinos[Precio],vinos[Año],Años[[#This Row],[Años]])</f>
        <v>11.2</v>
      </c>
      <c r="K66">
        <f>+AVERAGE(Años[[#This Row],[Máx. de Precio]:[Mín. De Precio]])</f>
        <v>692.43000000000006</v>
      </c>
    </row>
    <row r="67" spans="2:11" x14ac:dyDescent="0.35">
      <c r="B67" s="38">
        <v>2016</v>
      </c>
      <c r="C67" s="18">
        <f>+AVERAGEIF(vinos[Año],B67,vinos[Clasificación])</f>
        <v>4.3927659574468017</v>
      </c>
      <c r="D67">
        <f>+COUNTIF(vinos[Año],B67)</f>
        <v>235</v>
      </c>
      <c r="E67" s="17">
        <f>+(Años[[#This Row],[Cantidad de vinos]]/Años[[#Totals],[Cantidad de vinos]])*100</f>
        <v>12.290794979079497</v>
      </c>
      <c r="F67" s="25">
        <f>+SUMIF(vinos[Año],B67,vinos[Numero de reseñas])</f>
        <v>165382</v>
      </c>
      <c r="G67" s="17">
        <f>+(Años[[#This Row],[Cantidad de reseñas]]/Años[[#Totals],[Cantidad de reseñas]])*100</f>
        <v>15.376862462518304</v>
      </c>
      <c r="H67">
        <f>+_xlfn.MAXIFS(vinos[Acidez],vinos[Año],Años[[#This Row],[Años]])</f>
        <v>3</v>
      </c>
      <c r="I67" s="30">
        <f>+_xlfn.MAXIFS(vinos[Precio],vinos[Año],Años[[#This Row],[Años]])</f>
        <v>1280</v>
      </c>
      <c r="J67" s="32">
        <f>+_xlfn.MINIFS(vinos[Precio],vinos[Año],Años[[#This Row],[Años]])</f>
        <v>9.76</v>
      </c>
      <c r="K67">
        <f>+AVERAGE(Años[[#This Row],[Máx. de Precio]:[Mín. De Precio]])</f>
        <v>644.88</v>
      </c>
    </row>
    <row r="68" spans="2:11" x14ac:dyDescent="0.35">
      <c r="B68" s="38">
        <v>2017</v>
      </c>
      <c r="C68" s="18">
        <f>+AVERAGEIF(vinos[Año],B68,vinos[Clasificación])</f>
        <v>4.3709251101321556</v>
      </c>
      <c r="D68">
        <f>+COUNTIF(vinos[Año],B68)</f>
        <v>227</v>
      </c>
      <c r="E68" s="17">
        <f>+(Años[[#This Row],[Cantidad de vinos]]/Años[[#Totals],[Cantidad de vinos]])*100</f>
        <v>11.872384937238493</v>
      </c>
      <c r="F68" s="25">
        <f>+SUMIF(vinos[Año],B68,vinos[Numero de reseñas])</f>
        <v>103737</v>
      </c>
      <c r="G68" s="17">
        <f>+(Años[[#This Row],[Cantidad de reseñas]]/Años[[#Totals],[Cantidad de reseñas]])*100</f>
        <v>9.6452430208502822</v>
      </c>
      <c r="H68">
        <f>+_xlfn.MAXIFS(vinos[Acidez],vinos[Año],Años[[#This Row],[Años]])</f>
        <v>3</v>
      </c>
      <c r="I68" s="30">
        <f>+_xlfn.MAXIFS(vinos[Precio],vinos[Año],Años[[#This Row],[Años]])</f>
        <v>1150</v>
      </c>
      <c r="J68" s="32">
        <f>+_xlfn.MINIFS(vinos[Precio],vinos[Año],Años[[#This Row],[Años]])</f>
        <v>8.9499999999999993</v>
      </c>
      <c r="K68">
        <f>+AVERAGE(Años[[#This Row],[Máx. de Precio]:[Mín. De Precio]])</f>
        <v>579.47500000000002</v>
      </c>
    </row>
    <row r="69" spans="2:11" x14ac:dyDescent="0.35">
      <c r="B69" s="38">
        <v>2018</v>
      </c>
      <c r="C69" s="18">
        <f>+AVERAGEIF(vinos[Año],B69,vinos[Clasificación])</f>
        <v>4.3721925133689767</v>
      </c>
      <c r="D69">
        <f>+COUNTIF(vinos[Año],B69)</f>
        <v>187</v>
      </c>
      <c r="E69" s="17">
        <f>+(Años[[#This Row],[Cantidad de vinos]]/Años[[#Totals],[Cantidad de vinos]])*100</f>
        <v>9.7803347280334734</v>
      </c>
      <c r="F69" s="25">
        <f>+SUMIF(vinos[Año],B69,vinos[Numero de reseñas])</f>
        <v>81219</v>
      </c>
      <c r="G69" s="17">
        <f>+(Años[[#This Row],[Cantidad de reseñas]]/Años[[#Totals],[Cantidad de reseñas]])*100</f>
        <v>7.5515678389623666</v>
      </c>
      <c r="H69">
        <f>+_xlfn.MAXIFS(vinos[Acidez],vinos[Año],Años[[#This Row],[Años]])</f>
        <v>3</v>
      </c>
      <c r="I69" s="30">
        <f>+_xlfn.MAXIFS(vinos[Precio],vinos[Año],Años[[#This Row],[Años]])</f>
        <v>1250</v>
      </c>
      <c r="J69" s="32">
        <f>+_xlfn.MINIFS(vinos[Precio],vinos[Año],Años[[#This Row],[Años]])</f>
        <v>11.94</v>
      </c>
      <c r="K69">
        <f>+AVERAGE(Años[[#This Row],[Máx. de Precio]:[Mín. De Precio]])</f>
        <v>630.97</v>
      </c>
    </row>
    <row r="70" spans="2:11" x14ac:dyDescent="0.35">
      <c r="B70" s="38">
        <v>2019</v>
      </c>
      <c r="C70" s="18">
        <f>+AVERAGEIF(vinos[Año],B70,vinos[Clasificación])</f>
        <v>4.3711711711711709</v>
      </c>
      <c r="D70">
        <f>+COUNTIF(vinos[Año],B70)</f>
        <v>111</v>
      </c>
      <c r="E70" s="17">
        <f>+(Años[[#This Row],[Cantidad de vinos]]/Años[[#Totals],[Cantidad de vinos]])*100</f>
        <v>5.8054393305439334</v>
      </c>
      <c r="F70" s="25">
        <f>+SUMIF(vinos[Año],B70,vinos[Numero de reseñas])</f>
        <v>45035</v>
      </c>
      <c r="G70" s="17">
        <f>+(Años[[#This Row],[Cantidad de reseñas]]/Años[[#Totals],[Cantidad de reseñas]])*100</f>
        <v>4.1872573859278024</v>
      </c>
      <c r="H70">
        <f>+_xlfn.MAXIFS(vinos[Acidez],vinos[Año],Años[[#This Row],[Años]])</f>
        <v>3</v>
      </c>
      <c r="I70" s="30">
        <f>+_xlfn.MAXIFS(vinos[Precio],vinos[Año],Años[[#This Row],[Años]])</f>
        <v>431.36</v>
      </c>
      <c r="J70" s="32">
        <f>+_xlfn.MINIFS(vinos[Precio],vinos[Año],Años[[#This Row],[Años]])</f>
        <v>6.95</v>
      </c>
      <c r="K70">
        <f>+AVERAGE(Años[[#This Row],[Máx. de Precio]:[Mín. De Precio]])</f>
        <v>219.155</v>
      </c>
    </row>
    <row r="71" spans="2:11" x14ac:dyDescent="0.35">
      <c r="B71" s="38">
        <v>2020</v>
      </c>
      <c r="C71" s="18">
        <f>+AVERAGEIF(vinos[Año],B71,vinos[Clasificación])</f>
        <v>4.3470588235294132</v>
      </c>
      <c r="D71">
        <f>+COUNTIF(vinos[Año],B71)</f>
        <v>34</v>
      </c>
      <c r="E71" s="17">
        <f>+(Años[[#This Row],[Cantidad de vinos]]/Años[[#Totals],[Cantidad de vinos]])*100</f>
        <v>1.7782426778242679</v>
      </c>
      <c r="F71" s="25">
        <f>+SUMIF(vinos[Año],B71,vinos[Numero de reseñas])</f>
        <v>8664</v>
      </c>
      <c r="G71" s="17">
        <f>+(Años[[#This Row],[Cantidad de reseñas]]/Años[[#Totals],[Cantidad de reseñas]])*100</f>
        <v>0.80556007531205687</v>
      </c>
      <c r="H71">
        <f>+_xlfn.MAXIFS(vinos[Acidez],vinos[Año],Años[[#This Row],[Años]])</f>
        <v>3</v>
      </c>
      <c r="I71" s="30">
        <f>+_xlfn.MAXIFS(vinos[Precio],vinos[Año],Años[[#This Row],[Años]])</f>
        <v>435.75</v>
      </c>
      <c r="J71" s="32">
        <f>+_xlfn.MINIFS(vinos[Precio],vinos[Año],Años[[#This Row],[Años]])</f>
        <v>5.5</v>
      </c>
      <c r="K71">
        <f>+AVERAGE(Años[[#This Row],[Máx. de Precio]:[Mín. De Precio]])</f>
        <v>220.625</v>
      </c>
    </row>
    <row r="72" spans="2:11" x14ac:dyDescent="0.35">
      <c r="B72" s="38">
        <v>2021</v>
      </c>
      <c r="C72" s="18">
        <f>+AVERAGEIF(vinos[Año],B72,vinos[Clasificación])</f>
        <v>4.3</v>
      </c>
      <c r="D72">
        <f>+COUNTIF(vinos[Año],B72)</f>
        <v>6</v>
      </c>
      <c r="E72" s="17">
        <f>+(Años[[#This Row],[Cantidad de vinos]]/Años[[#Totals],[Cantidad de vinos]])*100</f>
        <v>0.31380753138075312</v>
      </c>
      <c r="F72" s="25">
        <f>+SUMIF(vinos[Año],B72,vinos[Numero de reseñas])</f>
        <v>1082</v>
      </c>
      <c r="G72" s="17">
        <f>+(Años[[#This Row],[Cantidad de reseñas]]/Años[[#Totals],[Cantidad de reseñas]])*100</f>
        <v>0.10060203156597941</v>
      </c>
      <c r="H72">
        <f>+_xlfn.MAXIFS(vinos[Acidez],vinos[Año],Años[[#This Row],[Años]])</f>
        <v>3</v>
      </c>
      <c r="I72" s="30">
        <f>+_xlfn.MAXIFS(vinos[Precio],vinos[Año],Años[[#This Row],[Años]])</f>
        <v>14.8</v>
      </c>
      <c r="J72" s="32">
        <f>+_xlfn.MINIFS(vinos[Precio],vinos[Año],Años[[#This Row],[Años]])</f>
        <v>6.26</v>
      </c>
      <c r="K72">
        <f>+AVERAGE(Años[[#This Row],[Máx. de Precio]:[Mín. De Precio]])</f>
        <v>10.530000000000001</v>
      </c>
    </row>
    <row r="73" spans="2:11" x14ac:dyDescent="0.35">
      <c r="B73" s="38" t="s">
        <v>1429</v>
      </c>
      <c r="C73" s="18">
        <f>+AVERAGE(Años[Clasificación promedio])</f>
        <v>4.5077016005246229</v>
      </c>
      <c r="D73">
        <f>+SUM(Años[Cantidad de vinos])</f>
        <v>1912</v>
      </c>
      <c r="E73">
        <f>+SUM(Años[% Vinos por región])</f>
        <v>99.999999999999986</v>
      </c>
      <c r="F73">
        <f>+SUM(Años[Cantidad de reseñas])</f>
        <v>1075525</v>
      </c>
      <c r="H73">
        <f>+MAX(Años[Máx. de Acidez])</f>
        <v>3</v>
      </c>
      <c r="I73" s="33">
        <f>+MAX(Años[Máx. de Precio])</f>
        <v>3119.08</v>
      </c>
      <c r="J73" s="31">
        <f>+MIN(Años[Mín. De Precio])</f>
        <v>5.5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61962-2E63-47E0-A538-C15BF097019C}">
  <sheetPr>
    <tabColor theme="4" tint="0.59999389629810485"/>
  </sheetPr>
  <dimension ref="B1:G80"/>
  <sheetViews>
    <sheetView zoomScale="115" zoomScaleNormal="115" workbookViewId="0"/>
  </sheetViews>
  <sheetFormatPr baseColWidth="10" defaultRowHeight="14.5" x14ac:dyDescent="0.35"/>
  <cols>
    <col min="1" max="1" width="4.453125" customWidth="1"/>
    <col min="2" max="2" width="26.1796875" bestFit="1" customWidth="1"/>
    <col min="3" max="3" width="16.1796875" bestFit="1" customWidth="1"/>
    <col min="4" max="4" width="24.81640625" bestFit="1" customWidth="1"/>
    <col min="5" max="5" width="17.26953125" bestFit="1" customWidth="1"/>
    <col min="6" max="220" width="26.1796875" bestFit="1" customWidth="1"/>
    <col min="221" max="221" width="20.81640625" bestFit="1" customWidth="1"/>
    <col min="222" max="222" width="29.7265625" bestFit="1" customWidth="1"/>
    <col min="223" max="223" width="18.453125" bestFit="1" customWidth="1"/>
    <col min="224" max="305" width="24.81640625" bestFit="1" customWidth="1"/>
    <col min="306" max="306" width="28.54296875" bestFit="1" customWidth="1"/>
    <col min="307" max="307" width="37.453125" bestFit="1" customWidth="1"/>
    <col min="308" max="327" width="24.81640625" bestFit="1" customWidth="1"/>
    <col min="328" max="328" width="24.1796875" bestFit="1" customWidth="1"/>
    <col min="329" max="329" width="33" bestFit="1" customWidth="1"/>
    <col min="330" max="393" width="24.81640625" bestFit="1" customWidth="1"/>
    <col min="394" max="394" width="20.54296875" bestFit="1" customWidth="1"/>
    <col min="395" max="395" width="29.453125" bestFit="1" customWidth="1"/>
    <col min="396" max="397" width="24.81640625" bestFit="1" customWidth="1"/>
    <col min="398" max="398" width="22.453125" bestFit="1" customWidth="1"/>
    <col min="399" max="399" width="31.26953125" bestFit="1" customWidth="1"/>
    <col min="400" max="411" width="24.81640625" bestFit="1" customWidth="1"/>
    <col min="412" max="412" width="31.54296875" bestFit="1" customWidth="1"/>
    <col min="413" max="413" width="40.453125" bestFit="1" customWidth="1"/>
    <col min="414" max="415" width="24.81640625" bestFit="1" customWidth="1"/>
    <col min="416" max="416" width="33.1796875" bestFit="1" customWidth="1"/>
    <col min="417" max="417" width="42" bestFit="1" customWidth="1"/>
    <col min="418" max="443" width="24.81640625" bestFit="1" customWidth="1"/>
    <col min="444" max="444" width="31" bestFit="1" customWidth="1"/>
    <col min="445" max="445" width="39.81640625" bestFit="1" customWidth="1"/>
    <col min="446" max="451" width="24.81640625" bestFit="1" customWidth="1"/>
    <col min="452" max="452" width="32.7265625" bestFit="1" customWidth="1"/>
    <col min="453" max="453" width="41.54296875" bestFit="1" customWidth="1"/>
    <col min="454" max="461" width="24.81640625" bestFit="1" customWidth="1"/>
    <col min="462" max="462" width="35.54296875" bestFit="1" customWidth="1"/>
    <col min="463" max="463" width="44.54296875" bestFit="1" customWidth="1"/>
    <col min="464" max="469" width="24.81640625" bestFit="1" customWidth="1"/>
    <col min="470" max="470" width="26.7265625" bestFit="1" customWidth="1"/>
    <col min="471" max="471" width="35.54296875" bestFit="1" customWidth="1"/>
    <col min="472" max="519" width="24.81640625" bestFit="1" customWidth="1"/>
    <col min="520" max="520" width="24.26953125" bestFit="1" customWidth="1"/>
    <col min="521" max="521" width="33.1796875" bestFit="1" customWidth="1"/>
    <col min="522" max="525" width="24.81640625" bestFit="1" customWidth="1"/>
    <col min="526" max="526" width="27.54296875" bestFit="1" customWidth="1"/>
    <col min="527" max="527" width="36.54296875" bestFit="1" customWidth="1"/>
    <col min="528" max="535" width="24.81640625" bestFit="1" customWidth="1"/>
    <col min="536" max="536" width="22.1796875" bestFit="1" customWidth="1"/>
    <col min="537" max="537" width="30.81640625" bestFit="1" customWidth="1"/>
    <col min="538" max="541" width="24.81640625" bestFit="1" customWidth="1"/>
    <col min="542" max="542" width="27.54296875" bestFit="1" customWidth="1"/>
    <col min="543" max="543" width="36.54296875" bestFit="1" customWidth="1"/>
    <col min="544" max="567" width="24.81640625" bestFit="1" customWidth="1"/>
    <col min="568" max="568" width="31.7265625" bestFit="1" customWidth="1"/>
    <col min="569" max="569" width="40.54296875" bestFit="1" customWidth="1"/>
    <col min="570" max="571" width="24.81640625" bestFit="1" customWidth="1"/>
    <col min="572" max="572" width="26.81640625" bestFit="1" customWidth="1"/>
    <col min="573" max="573" width="35.54296875" bestFit="1" customWidth="1"/>
    <col min="574" max="583" width="24.81640625" bestFit="1" customWidth="1"/>
    <col min="584" max="584" width="28" bestFit="1" customWidth="1"/>
    <col min="585" max="585" width="36.81640625" bestFit="1" customWidth="1"/>
    <col min="586" max="607" width="24.81640625" bestFit="1" customWidth="1"/>
    <col min="608" max="608" width="32.453125" bestFit="1" customWidth="1"/>
    <col min="609" max="609" width="41.1796875" bestFit="1" customWidth="1"/>
    <col min="610" max="621" width="24.81640625" bestFit="1" customWidth="1"/>
    <col min="622" max="622" width="38" bestFit="1" customWidth="1"/>
    <col min="623" max="623" width="46.81640625" bestFit="1" customWidth="1"/>
    <col min="624" max="675" width="24.81640625" bestFit="1" customWidth="1"/>
    <col min="676" max="676" width="32.26953125" bestFit="1" customWidth="1"/>
    <col min="677" max="677" width="41.1796875" bestFit="1" customWidth="1"/>
    <col min="678" max="723" width="24.81640625" bestFit="1" customWidth="1"/>
    <col min="724" max="724" width="22.453125" bestFit="1" customWidth="1"/>
    <col min="725" max="725" width="31.26953125" bestFit="1" customWidth="1"/>
    <col min="726" max="727" width="24.81640625" bestFit="1" customWidth="1"/>
    <col min="728" max="728" width="25.54296875" bestFit="1" customWidth="1"/>
    <col min="729" max="729" width="34.54296875" bestFit="1" customWidth="1"/>
    <col min="730" max="731" width="24.81640625" bestFit="1" customWidth="1"/>
    <col min="732" max="732" width="24.1796875" bestFit="1" customWidth="1"/>
    <col min="733" max="733" width="33" bestFit="1" customWidth="1"/>
    <col min="734" max="743" width="24.81640625" bestFit="1" customWidth="1"/>
    <col min="744" max="744" width="22.7265625" bestFit="1" customWidth="1"/>
    <col min="745" max="745" width="31.54296875" bestFit="1" customWidth="1"/>
    <col min="746" max="779" width="24.81640625" bestFit="1" customWidth="1"/>
    <col min="780" max="780" width="23.81640625" bestFit="1" customWidth="1"/>
    <col min="781" max="781" width="32.81640625" bestFit="1" customWidth="1"/>
    <col min="782" max="787" width="24.81640625" bestFit="1" customWidth="1"/>
    <col min="788" max="788" width="25.7265625" bestFit="1" customWidth="1"/>
    <col min="789" max="789" width="34.54296875" bestFit="1" customWidth="1"/>
    <col min="790" max="795" width="24.81640625" bestFit="1" customWidth="1"/>
    <col min="796" max="796" width="24.453125" bestFit="1" customWidth="1"/>
    <col min="797" max="797" width="33.453125" bestFit="1" customWidth="1"/>
    <col min="798" max="799" width="24.81640625" bestFit="1" customWidth="1"/>
    <col min="800" max="800" width="25.1796875" bestFit="1" customWidth="1"/>
    <col min="801" max="801" width="34.1796875" bestFit="1" customWidth="1"/>
    <col min="802" max="851" width="24.81640625" bestFit="1" customWidth="1"/>
    <col min="852" max="852" width="30.54296875" bestFit="1" customWidth="1"/>
    <col min="853" max="853" width="39.54296875" bestFit="1" customWidth="1"/>
    <col min="854" max="894" width="24.81640625" bestFit="1" customWidth="1"/>
    <col min="895" max="895" width="33.81640625" bestFit="1" customWidth="1"/>
    <col min="896" max="897" width="24.81640625" bestFit="1" customWidth="1"/>
    <col min="898" max="898" width="22.453125" bestFit="1" customWidth="1"/>
    <col min="899" max="899" width="31.453125" bestFit="1" customWidth="1"/>
    <col min="900" max="921" width="24.81640625" bestFit="1" customWidth="1"/>
    <col min="922" max="922" width="23.26953125" bestFit="1" customWidth="1"/>
    <col min="923" max="923" width="32.1796875" bestFit="1" customWidth="1"/>
    <col min="924" max="925" width="24.81640625" bestFit="1" customWidth="1"/>
    <col min="926" max="926" width="21.54296875" bestFit="1" customWidth="1"/>
    <col min="927" max="927" width="30.453125" bestFit="1" customWidth="1"/>
    <col min="928" max="931" width="24.81640625" bestFit="1" customWidth="1"/>
    <col min="932" max="932" width="29.1796875" bestFit="1" customWidth="1"/>
    <col min="933" max="933" width="38" bestFit="1" customWidth="1"/>
    <col min="934" max="977" width="24.81640625" bestFit="1" customWidth="1"/>
    <col min="978" max="978" width="23.7265625" bestFit="1" customWidth="1"/>
    <col min="979" max="979" width="32.54296875" bestFit="1" customWidth="1"/>
    <col min="980" max="989" width="24.81640625" bestFit="1" customWidth="1"/>
    <col min="990" max="990" width="27.1796875" bestFit="1" customWidth="1"/>
    <col min="991" max="991" width="35.81640625" bestFit="1" customWidth="1"/>
    <col min="992" max="995" width="24.81640625" bestFit="1" customWidth="1"/>
    <col min="996" max="996" width="26.54296875" bestFit="1" customWidth="1"/>
    <col min="997" max="997" width="35.453125" bestFit="1" customWidth="1"/>
    <col min="998" max="1385" width="24.81640625" bestFit="1" customWidth="1"/>
    <col min="1386" max="1386" width="23.54296875" bestFit="1" customWidth="1"/>
    <col min="1387" max="1387" width="32.453125" bestFit="1" customWidth="1"/>
    <col min="1388" max="1447" width="24.81640625" bestFit="1" customWidth="1"/>
    <col min="1448" max="1448" width="25.7265625" bestFit="1" customWidth="1"/>
    <col min="1449" max="1449" width="34.54296875" bestFit="1" customWidth="1"/>
    <col min="1450" max="1455" width="24.81640625" bestFit="1" customWidth="1"/>
    <col min="1456" max="1456" width="27.453125" bestFit="1" customWidth="1"/>
    <col min="1457" max="1457" width="36.453125" bestFit="1" customWidth="1"/>
    <col min="1458" max="1479" width="24.81640625" bestFit="1" customWidth="1"/>
    <col min="1480" max="1480" width="22.54296875" bestFit="1" customWidth="1"/>
    <col min="1481" max="1481" width="31.453125" bestFit="1" customWidth="1"/>
    <col min="1482" max="2361" width="24.81640625" bestFit="1" customWidth="1"/>
    <col min="2362" max="2362" width="30.7265625" bestFit="1" customWidth="1"/>
    <col min="2363" max="2363" width="39.54296875" bestFit="1" customWidth="1"/>
    <col min="2364" max="2365" width="28" bestFit="1" customWidth="1"/>
    <col min="2366" max="2366" width="42" bestFit="1" customWidth="1"/>
    <col min="2367" max="2367" width="50.81640625" bestFit="1" customWidth="1"/>
    <col min="2368" max="3073" width="24.81640625" bestFit="1" customWidth="1"/>
    <col min="3074" max="3074" width="20.7265625" bestFit="1" customWidth="1"/>
    <col min="3075" max="3075" width="29.54296875" bestFit="1" customWidth="1"/>
    <col min="3076" max="3089" width="24.81640625" bestFit="1" customWidth="1"/>
    <col min="3090" max="3090" width="27.7265625" bestFit="1" customWidth="1"/>
    <col min="3091" max="3091" width="36.54296875" bestFit="1" customWidth="1"/>
    <col min="3092" max="3119" width="24.81640625" bestFit="1" customWidth="1"/>
    <col min="3120" max="3120" width="24.54296875" bestFit="1" customWidth="1"/>
    <col min="3121" max="3121" width="33.54296875" bestFit="1" customWidth="1"/>
    <col min="3122" max="3153" width="24.81640625" bestFit="1" customWidth="1"/>
    <col min="3154" max="3154" width="21.81640625" bestFit="1" customWidth="1"/>
    <col min="3155" max="3155" width="30.7265625" bestFit="1" customWidth="1"/>
    <col min="3156" max="3203" width="24.81640625" bestFit="1" customWidth="1"/>
    <col min="3204" max="3204" width="30.81640625" bestFit="1" customWidth="1"/>
    <col min="3205" max="3205" width="39.7265625" bestFit="1" customWidth="1"/>
    <col min="3206" max="3215" width="24.81640625" bestFit="1" customWidth="1"/>
    <col min="3216" max="3216" width="31.54296875" bestFit="1" customWidth="1"/>
    <col min="3217" max="3217" width="40.453125" bestFit="1" customWidth="1"/>
    <col min="3218" max="3243" width="24.81640625" bestFit="1" customWidth="1"/>
    <col min="3244" max="3244" width="26.453125" bestFit="1" customWidth="1"/>
    <col min="3245" max="3245" width="35.26953125" bestFit="1" customWidth="1"/>
    <col min="3246" max="3249" width="24.81640625" bestFit="1" customWidth="1"/>
    <col min="3250" max="3250" width="25.1796875" bestFit="1" customWidth="1"/>
    <col min="3251" max="3251" width="34.1796875" bestFit="1" customWidth="1"/>
    <col min="3252" max="3254" width="24.81640625" bestFit="1" customWidth="1"/>
    <col min="3255" max="3255" width="33.81640625" bestFit="1" customWidth="1"/>
    <col min="3256" max="3257" width="24.81640625" bestFit="1" customWidth="1"/>
    <col min="3258" max="3258" width="38.54296875" bestFit="1" customWidth="1"/>
    <col min="3259" max="3259" width="47.453125" bestFit="1" customWidth="1"/>
    <col min="3260" max="3413" width="24.81640625" bestFit="1" customWidth="1"/>
    <col min="3414" max="3414" width="20.453125" bestFit="1" customWidth="1"/>
    <col min="3415" max="3415" width="29.453125" bestFit="1" customWidth="1"/>
    <col min="3416" max="3429" width="24.81640625" bestFit="1" customWidth="1"/>
    <col min="3430" max="3430" width="28.54296875" bestFit="1" customWidth="1"/>
    <col min="3431" max="3431" width="37.54296875" bestFit="1" customWidth="1"/>
    <col min="3432" max="3433" width="24.81640625" bestFit="1" customWidth="1"/>
    <col min="3434" max="3434" width="25.54296875" bestFit="1" customWidth="1"/>
    <col min="3435" max="3435" width="34.453125" bestFit="1" customWidth="1"/>
    <col min="3436" max="3455" width="24.81640625" bestFit="1" customWidth="1"/>
    <col min="3456" max="3456" width="25.7265625" bestFit="1" customWidth="1"/>
    <col min="3457" max="3457" width="34.54296875" bestFit="1" customWidth="1"/>
    <col min="3458" max="3477" width="24.81640625" bestFit="1" customWidth="1"/>
    <col min="3478" max="3478" width="23.54296875" bestFit="1" customWidth="1"/>
    <col min="3479" max="3479" width="32.54296875" bestFit="1" customWidth="1"/>
    <col min="3480" max="3563" width="24.81640625" bestFit="1" customWidth="1"/>
    <col min="3564" max="3564" width="29.54296875" bestFit="1" customWidth="1"/>
    <col min="3565" max="3565" width="38.453125" bestFit="1" customWidth="1"/>
    <col min="3566" max="3581" width="24.81640625" bestFit="1" customWidth="1"/>
    <col min="3582" max="3582" width="20.81640625" bestFit="1" customWidth="1"/>
    <col min="3583" max="3583" width="29.7265625" bestFit="1" customWidth="1"/>
    <col min="3584" max="3584" width="20.81640625" bestFit="1" customWidth="1"/>
    <col min="3585" max="3585" width="29.7265625" bestFit="1" customWidth="1"/>
    <col min="3586" max="3586" width="9.1796875" bestFit="1" customWidth="1"/>
    <col min="3587" max="3587" width="8.54296875" bestFit="1" customWidth="1"/>
    <col min="3588" max="3588" width="8.1796875" bestFit="1" customWidth="1"/>
    <col min="3589" max="3589" width="8.54296875" bestFit="1" customWidth="1"/>
    <col min="3590" max="3590" width="8.1796875" bestFit="1" customWidth="1"/>
    <col min="3591" max="3591" width="8.54296875" bestFit="1" customWidth="1"/>
    <col min="3592" max="3592" width="7.1796875" bestFit="1" customWidth="1"/>
    <col min="3593" max="3593" width="10.54296875" bestFit="1" customWidth="1"/>
    <col min="3594" max="3594" width="18.453125" bestFit="1" customWidth="1"/>
    <col min="3595" max="3595" width="8.1796875" bestFit="1" customWidth="1"/>
    <col min="3596" max="3596" width="7.54296875" bestFit="1" customWidth="1"/>
    <col min="3597" max="3597" width="8.1796875" bestFit="1" customWidth="1"/>
    <col min="3598" max="3598" width="7.54296875" bestFit="1" customWidth="1"/>
    <col min="3599" max="3599" width="8.1796875" bestFit="1" customWidth="1"/>
    <col min="3600" max="3600" width="7.54296875" bestFit="1" customWidth="1"/>
    <col min="3601" max="3601" width="8.1796875" bestFit="1" customWidth="1"/>
    <col min="3602" max="3602" width="7.54296875" bestFit="1" customWidth="1"/>
    <col min="3603" max="3603" width="8.1796875" bestFit="1" customWidth="1"/>
    <col min="3604" max="3604" width="8.54296875" bestFit="1" customWidth="1"/>
    <col min="3605" max="3605" width="8.1796875" bestFit="1" customWidth="1"/>
    <col min="3606" max="3606" width="8.54296875" bestFit="1" customWidth="1"/>
    <col min="3607" max="3607" width="8.1796875" bestFit="1" customWidth="1"/>
    <col min="3608" max="3608" width="8.54296875" bestFit="1" customWidth="1"/>
    <col min="3609" max="3609" width="8.1796875" bestFit="1" customWidth="1"/>
    <col min="3610" max="3610" width="8.54296875" bestFit="1" customWidth="1"/>
    <col min="3611" max="3611" width="9.81640625" bestFit="1" customWidth="1"/>
    <col min="3612" max="3612" width="11.7265625" bestFit="1" customWidth="1"/>
    <col min="3613" max="3613" width="9.54296875" bestFit="1" customWidth="1"/>
    <col min="3614" max="3614" width="8.1796875" bestFit="1" customWidth="1"/>
    <col min="3615" max="3615" width="9.54296875" bestFit="1" customWidth="1"/>
    <col min="3616" max="3616" width="8.1796875" bestFit="1" customWidth="1"/>
    <col min="3617" max="3617" width="9.54296875" bestFit="1" customWidth="1"/>
    <col min="3618" max="3618" width="8.1796875" bestFit="1" customWidth="1"/>
    <col min="3619" max="3619" width="9.54296875" bestFit="1" customWidth="1"/>
    <col min="3620" max="3620" width="8.1796875" bestFit="1" customWidth="1"/>
    <col min="3621" max="3621" width="9.54296875" bestFit="1" customWidth="1"/>
    <col min="3622" max="3622" width="8.1796875" bestFit="1" customWidth="1"/>
    <col min="3623" max="3623" width="9.54296875" bestFit="1" customWidth="1"/>
    <col min="3624" max="3624" width="8.1796875" bestFit="1" customWidth="1"/>
    <col min="3625" max="3625" width="9.54296875" bestFit="1" customWidth="1"/>
    <col min="3626" max="3626" width="10.26953125" bestFit="1" customWidth="1"/>
    <col min="3627" max="3627" width="8.453125" bestFit="1" customWidth="1"/>
    <col min="3628" max="3628" width="8.54296875" bestFit="1" customWidth="1"/>
    <col min="3629" max="3629" width="11.1796875" bestFit="1" customWidth="1"/>
    <col min="3630" max="3630" width="14.1796875" bestFit="1" customWidth="1"/>
    <col min="3631" max="3631" width="7.54296875" bestFit="1" customWidth="1"/>
    <col min="3632" max="3632" width="17.1796875" bestFit="1" customWidth="1"/>
    <col min="3633" max="3633" width="10.1796875" bestFit="1" customWidth="1"/>
    <col min="3634" max="3634" width="7.54296875" bestFit="1" customWidth="1"/>
    <col min="3635" max="3635" width="8.1796875" bestFit="1" customWidth="1"/>
    <col min="3636" max="3636" width="8.54296875" bestFit="1" customWidth="1"/>
    <col min="3637" max="3637" width="13" bestFit="1" customWidth="1"/>
    <col min="3638" max="3638" width="8.1796875" bestFit="1" customWidth="1"/>
    <col min="3639" max="3639" width="8.54296875" bestFit="1" customWidth="1"/>
    <col min="3640" max="3640" width="8.1796875" bestFit="1" customWidth="1"/>
    <col min="3641" max="3641" width="8.54296875" bestFit="1" customWidth="1"/>
    <col min="3642" max="3642" width="10.81640625" bestFit="1" customWidth="1"/>
    <col min="3643" max="3643" width="12.453125" bestFit="1" customWidth="1"/>
    <col min="3644" max="3644" width="7.54296875" bestFit="1" customWidth="1"/>
    <col min="3645" max="3645" width="8.1796875" bestFit="1" customWidth="1"/>
    <col min="3646" max="3646" width="7.54296875" bestFit="1" customWidth="1"/>
    <col min="3647" max="3647" width="9.1796875" bestFit="1" customWidth="1"/>
    <col min="3648" max="3648" width="7.54296875" bestFit="1" customWidth="1"/>
    <col min="3649" max="3649" width="8.1796875" bestFit="1" customWidth="1"/>
    <col min="3650" max="3650" width="8.54296875" bestFit="1" customWidth="1"/>
    <col min="3651" max="3651" width="15.1796875" bestFit="1" customWidth="1"/>
    <col min="3652" max="3652" width="18.1796875" bestFit="1" customWidth="1"/>
    <col min="3653" max="3653" width="8.54296875" bestFit="1" customWidth="1"/>
    <col min="3654" max="3654" width="21" bestFit="1" customWidth="1"/>
    <col min="3655" max="3655" width="28.7265625" bestFit="1" customWidth="1"/>
    <col min="3656" max="3656" width="7.54296875" bestFit="1" customWidth="1"/>
    <col min="3657" max="3657" width="31.54296875" bestFit="1" customWidth="1"/>
    <col min="3658" max="3659" width="9.453125" bestFit="1" customWidth="1"/>
    <col min="3660" max="3660" width="7.54296875" bestFit="1" customWidth="1"/>
    <col min="3661" max="3661" width="9.1796875" bestFit="1" customWidth="1"/>
    <col min="3662" max="3662" width="7.54296875" bestFit="1" customWidth="1"/>
    <col min="3663" max="3663" width="8.1796875" bestFit="1" customWidth="1"/>
    <col min="3664" max="3664" width="7.54296875" bestFit="1" customWidth="1"/>
    <col min="3665" max="3665" width="9.1796875" bestFit="1" customWidth="1"/>
    <col min="3666" max="3666" width="7.54296875" bestFit="1" customWidth="1"/>
    <col min="3667" max="3667" width="8.1796875" bestFit="1" customWidth="1"/>
    <col min="3668" max="3668" width="7.54296875" bestFit="1" customWidth="1"/>
    <col min="3669" max="3669" width="8.1796875" bestFit="1" customWidth="1"/>
    <col min="3670" max="3670" width="8.54296875" bestFit="1" customWidth="1"/>
    <col min="3671" max="3671" width="8.1796875" bestFit="1" customWidth="1"/>
    <col min="3672" max="3672" width="8.54296875" bestFit="1" customWidth="1"/>
    <col min="3673" max="3673" width="12.1796875" bestFit="1" customWidth="1"/>
    <col min="3674" max="3674" width="19.26953125" bestFit="1" customWidth="1"/>
    <col min="3675" max="3675" width="7.54296875" bestFit="1" customWidth="1"/>
    <col min="3676" max="3676" width="8.1796875" bestFit="1" customWidth="1"/>
    <col min="3677" max="3677" width="7.54296875" bestFit="1" customWidth="1"/>
    <col min="3678" max="3678" width="9.1796875" bestFit="1" customWidth="1"/>
    <col min="3679" max="3679" width="7.54296875" bestFit="1" customWidth="1"/>
    <col min="3680" max="3680" width="9.1796875" bestFit="1" customWidth="1"/>
    <col min="3681" max="3681" width="8.54296875" bestFit="1" customWidth="1"/>
    <col min="3682" max="3682" width="9.1796875" bestFit="1" customWidth="1"/>
    <col min="3683" max="3683" width="8.54296875" bestFit="1" customWidth="1"/>
    <col min="3684" max="3684" width="8.1796875" bestFit="1" customWidth="1"/>
    <col min="3685" max="3685" width="9.54296875" bestFit="1" customWidth="1"/>
    <col min="3686" max="3686" width="8.1796875" bestFit="1" customWidth="1"/>
    <col min="3687" max="3687" width="9.54296875" bestFit="1" customWidth="1"/>
    <col min="3688" max="3688" width="22.1796875" bestFit="1" customWidth="1"/>
    <col min="3689" max="3689" width="14.26953125" bestFit="1" customWidth="1"/>
    <col min="3690" max="3690" width="7.54296875" bestFit="1" customWidth="1"/>
    <col min="3691" max="3691" width="8.1796875" bestFit="1" customWidth="1"/>
    <col min="3692" max="3692" width="7.54296875" bestFit="1" customWidth="1"/>
    <col min="3693" max="3693" width="8.1796875" bestFit="1" customWidth="1"/>
    <col min="3694" max="3694" width="8.54296875" bestFit="1" customWidth="1"/>
    <col min="3695" max="3695" width="8.1796875" bestFit="1" customWidth="1"/>
    <col min="3696" max="3696" width="8.54296875" bestFit="1" customWidth="1"/>
    <col min="3697" max="3697" width="8.1796875" bestFit="1" customWidth="1"/>
    <col min="3698" max="3698" width="8.54296875" bestFit="1" customWidth="1"/>
    <col min="3699" max="3699" width="8.1796875" bestFit="1" customWidth="1"/>
    <col min="3700" max="3700" width="8.54296875" bestFit="1" customWidth="1"/>
    <col min="3701" max="3701" width="17.1796875" bestFit="1" customWidth="1"/>
    <col min="3702" max="3702" width="13.453125" bestFit="1" customWidth="1"/>
    <col min="3703" max="3703" width="7.54296875" bestFit="1" customWidth="1"/>
    <col min="3704" max="3704" width="8.1796875" bestFit="1" customWidth="1"/>
    <col min="3705" max="3705" width="7.54296875" bestFit="1" customWidth="1"/>
    <col min="3706" max="3706" width="16.26953125" bestFit="1" customWidth="1"/>
    <col min="3707" max="3707" width="10.54296875" bestFit="1" customWidth="1"/>
    <col min="3708" max="3708" width="7.54296875" bestFit="1" customWidth="1"/>
    <col min="3709" max="3709" width="8.1796875" bestFit="1" customWidth="1"/>
    <col min="3710" max="3710" width="8.54296875" bestFit="1" customWidth="1"/>
    <col min="3711" max="3711" width="8.1796875" bestFit="1" customWidth="1"/>
    <col min="3712" max="3712" width="8.54296875" bestFit="1" customWidth="1"/>
    <col min="3713" max="3713" width="8.1796875" bestFit="1" customWidth="1"/>
    <col min="3714" max="3714" width="8.54296875" bestFit="1" customWidth="1"/>
    <col min="3715" max="3715" width="8.1796875" bestFit="1" customWidth="1"/>
    <col min="3716" max="3716" width="8.54296875" bestFit="1" customWidth="1"/>
    <col min="3717" max="3717" width="8.1796875" bestFit="1" customWidth="1"/>
    <col min="3718" max="3718" width="8.54296875" bestFit="1" customWidth="1"/>
    <col min="3719" max="3719" width="8.1796875" bestFit="1" customWidth="1"/>
    <col min="3720" max="3720" width="8.54296875" bestFit="1" customWidth="1"/>
    <col min="3721" max="3721" width="8.1796875" bestFit="1" customWidth="1"/>
    <col min="3722" max="3722" width="8.54296875" bestFit="1" customWidth="1"/>
    <col min="3723" max="3723" width="8.1796875" bestFit="1" customWidth="1"/>
    <col min="3724" max="3724" width="8.54296875" bestFit="1" customWidth="1"/>
    <col min="3725" max="3725" width="8.1796875" bestFit="1" customWidth="1"/>
    <col min="3726" max="3726" width="8.54296875" bestFit="1" customWidth="1"/>
    <col min="3727" max="3727" width="8.1796875" bestFit="1" customWidth="1"/>
    <col min="3728" max="3728" width="8.54296875" bestFit="1" customWidth="1"/>
    <col min="3729" max="3729" width="8.1796875" bestFit="1" customWidth="1"/>
    <col min="3730" max="3730" width="9.54296875" bestFit="1" customWidth="1"/>
    <col min="3731" max="3731" width="8.1796875" bestFit="1" customWidth="1"/>
    <col min="3732" max="3732" width="9.54296875" bestFit="1" customWidth="1"/>
    <col min="3733" max="3733" width="13.453125" bestFit="1" customWidth="1"/>
    <col min="3734" max="3734" width="18.81640625" bestFit="1" customWidth="1"/>
    <col min="3735" max="3735" width="7.54296875" bestFit="1" customWidth="1"/>
    <col min="3736" max="3736" width="8.1796875" bestFit="1" customWidth="1"/>
    <col min="3737" max="3737" width="7.54296875" bestFit="1" customWidth="1"/>
    <col min="3738" max="3738" width="8.1796875" bestFit="1" customWidth="1"/>
    <col min="3739" max="3739" width="7.54296875" bestFit="1" customWidth="1"/>
    <col min="3740" max="3740" width="8.1796875" bestFit="1" customWidth="1"/>
    <col min="3741" max="3741" width="7.54296875" bestFit="1" customWidth="1"/>
    <col min="3742" max="3742" width="9.1796875" bestFit="1" customWidth="1"/>
    <col min="3743" max="3743" width="8.54296875" bestFit="1" customWidth="1"/>
    <col min="3744" max="3744" width="8.1796875" bestFit="1" customWidth="1"/>
    <col min="3745" max="3745" width="8.54296875" bestFit="1" customWidth="1"/>
    <col min="3746" max="3746" width="8.1796875" bestFit="1" customWidth="1"/>
    <col min="3747" max="3747" width="8.54296875" bestFit="1" customWidth="1"/>
    <col min="3748" max="3748" width="8.1796875" bestFit="1" customWidth="1"/>
    <col min="3749" max="3749" width="8.54296875" bestFit="1" customWidth="1"/>
    <col min="3750" max="3750" width="9.1796875" bestFit="1" customWidth="1"/>
    <col min="3751" max="3751" width="8.54296875" bestFit="1" customWidth="1"/>
    <col min="3752" max="3752" width="9.1796875" bestFit="1" customWidth="1"/>
    <col min="3753" max="3753" width="8.54296875" bestFit="1" customWidth="1"/>
    <col min="3754" max="3754" width="9.1796875" bestFit="1" customWidth="1"/>
    <col min="3755" max="3755" width="8.54296875" bestFit="1" customWidth="1"/>
    <col min="3756" max="3756" width="8.1796875" bestFit="1" customWidth="1"/>
    <col min="3757" max="3757" width="8.54296875" bestFit="1" customWidth="1"/>
    <col min="3758" max="3758" width="8.1796875" bestFit="1" customWidth="1"/>
    <col min="3759" max="3759" width="8.54296875" bestFit="1" customWidth="1"/>
    <col min="3760" max="3760" width="9.1796875" bestFit="1" customWidth="1"/>
    <col min="3761" max="3761" width="8.54296875" bestFit="1" customWidth="1"/>
    <col min="3762" max="3762" width="8.1796875" bestFit="1" customWidth="1"/>
    <col min="3763" max="3763" width="8.54296875" bestFit="1" customWidth="1"/>
    <col min="3764" max="3764" width="8.1796875" bestFit="1" customWidth="1"/>
    <col min="3765" max="3765" width="8.54296875" bestFit="1" customWidth="1"/>
    <col min="3766" max="3766" width="8.1796875" bestFit="1" customWidth="1"/>
    <col min="3767" max="3767" width="9.54296875" bestFit="1" customWidth="1"/>
    <col min="3768" max="3768" width="8.1796875" bestFit="1" customWidth="1"/>
    <col min="3769" max="3769" width="9.54296875" bestFit="1" customWidth="1"/>
    <col min="3770" max="3770" width="8.1796875" bestFit="1" customWidth="1"/>
    <col min="3771" max="3771" width="9.54296875" bestFit="1" customWidth="1"/>
    <col min="3772" max="3772" width="8.1796875" bestFit="1" customWidth="1"/>
    <col min="3773" max="3773" width="9.54296875" bestFit="1" customWidth="1"/>
    <col min="3774" max="3774" width="8.1796875" bestFit="1" customWidth="1"/>
    <col min="3775" max="3775" width="9.54296875" bestFit="1" customWidth="1"/>
    <col min="3776" max="3776" width="21.7265625" bestFit="1" customWidth="1"/>
    <col min="3777" max="3777" width="21.81640625" bestFit="1" customWidth="1"/>
    <col min="3778" max="3778" width="7.54296875" bestFit="1" customWidth="1"/>
    <col min="3779" max="3779" width="8.1796875" bestFit="1" customWidth="1"/>
    <col min="3780" max="3780" width="8.54296875" bestFit="1" customWidth="1"/>
    <col min="3781" max="3781" width="8.1796875" bestFit="1" customWidth="1"/>
    <col min="3782" max="3782" width="8.54296875" bestFit="1" customWidth="1"/>
    <col min="3783" max="3783" width="8.1796875" bestFit="1" customWidth="1"/>
    <col min="3784" max="3784" width="8.54296875" bestFit="1" customWidth="1"/>
    <col min="3785" max="3785" width="8.1796875" bestFit="1" customWidth="1"/>
    <col min="3786" max="3786" width="8.54296875" bestFit="1" customWidth="1"/>
    <col min="3787" max="3787" width="8.1796875" bestFit="1" customWidth="1"/>
    <col min="3788" max="3788" width="8.54296875" bestFit="1" customWidth="1"/>
    <col min="3789" max="3789" width="24.81640625" bestFit="1" customWidth="1"/>
    <col min="3790" max="3790" width="16.1796875" bestFit="1" customWidth="1"/>
    <col min="3791" max="3791" width="7.54296875" bestFit="1" customWidth="1"/>
    <col min="3792" max="3792" width="9.1796875" bestFit="1" customWidth="1"/>
    <col min="3793" max="3793" width="7.54296875" bestFit="1" customWidth="1"/>
    <col min="3794" max="3795" width="9.1796875" bestFit="1" customWidth="1"/>
    <col min="3796" max="3796" width="7.54296875" bestFit="1" customWidth="1"/>
    <col min="3797" max="3797" width="9.1796875" bestFit="1" customWidth="1"/>
    <col min="3798" max="3798" width="7.54296875" bestFit="1" customWidth="1"/>
    <col min="3799" max="3799" width="8.1796875" bestFit="1" customWidth="1"/>
    <col min="3800" max="3800" width="7.54296875" bestFit="1" customWidth="1"/>
    <col min="3801" max="3801" width="8.1796875" bestFit="1" customWidth="1"/>
    <col min="3802" max="3802" width="7.54296875" bestFit="1" customWidth="1"/>
    <col min="3803" max="3803" width="8.1796875" bestFit="1" customWidth="1"/>
    <col min="3804" max="3804" width="8.54296875" bestFit="1" customWidth="1"/>
    <col min="3805" max="3805" width="8.1796875" bestFit="1" customWidth="1"/>
    <col min="3806" max="3806" width="8.54296875" bestFit="1" customWidth="1"/>
    <col min="3807" max="3807" width="8.1796875" bestFit="1" customWidth="1"/>
    <col min="3808" max="3808" width="8.54296875" bestFit="1" customWidth="1"/>
    <col min="3809" max="3809" width="8.1796875" bestFit="1" customWidth="1"/>
    <col min="3810" max="3810" width="8.54296875" bestFit="1" customWidth="1"/>
    <col min="3811" max="3811" width="8.1796875" bestFit="1" customWidth="1"/>
    <col min="3812" max="3812" width="8.54296875" bestFit="1" customWidth="1"/>
    <col min="3813" max="3813" width="8.1796875" bestFit="1" customWidth="1"/>
    <col min="3814" max="3814" width="8.54296875" bestFit="1" customWidth="1"/>
    <col min="3815" max="3815" width="8.1796875" bestFit="1" customWidth="1"/>
    <col min="3816" max="3816" width="8.54296875" bestFit="1" customWidth="1"/>
    <col min="3817" max="3817" width="8.1796875" bestFit="1" customWidth="1"/>
    <col min="3818" max="3818" width="8.54296875" bestFit="1" customWidth="1"/>
    <col min="3819" max="3819" width="8.1796875" bestFit="1" customWidth="1"/>
    <col min="3820" max="3820" width="8.54296875" bestFit="1" customWidth="1"/>
    <col min="3821" max="3821" width="8.1796875" bestFit="1" customWidth="1"/>
    <col min="3822" max="3822" width="8.54296875" bestFit="1" customWidth="1"/>
    <col min="3823" max="3823" width="19.1796875" bestFit="1" customWidth="1"/>
    <col min="3824" max="3824" width="16.54296875" bestFit="1" customWidth="1"/>
    <col min="3825" max="3825" width="7.54296875" bestFit="1" customWidth="1"/>
    <col min="3826" max="3826" width="8.1796875" bestFit="1" customWidth="1"/>
    <col min="3827" max="3827" width="7.54296875" bestFit="1" customWidth="1"/>
    <col min="3828" max="3828" width="19.54296875" bestFit="1" customWidth="1"/>
    <col min="3829" max="3829" width="8.1796875" bestFit="1" customWidth="1"/>
    <col min="3830" max="3830" width="7.54296875" bestFit="1" customWidth="1"/>
    <col min="3831" max="3831" width="8.1796875" bestFit="1" customWidth="1"/>
    <col min="3832" max="3832" width="7.54296875" bestFit="1" customWidth="1"/>
    <col min="3833" max="3833" width="8.1796875" bestFit="1" customWidth="1"/>
    <col min="3834" max="3834" width="7.54296875" bestFit="1" customWidth="1"/>
    <col min="3835" max="3835" width="8.1796875" bestFit="1" customWidth="1"/>
    <col min="3836" max="3836" width="8.54296875" bestFit="1" customWidth="1"/>
    <col min="3837" max="3837" width="10.1796875" bestFit="1" customWidth="1"/>
    <col min="3838" max="3838" width="13.7265625" bestFit="1" customWidth="1"/>
    <col min="3839" max="3839" width="7.54296875" bestFit="1" customWidth="1"/>
    <col min="3840" max="3840" width="8.1796875" bestFit="1" customWidth="1"/>
    <col min="3841" max="3841" width="8.54296875" bestFit="1" customWidth="1"/>
    <col min="3842" max="3842" width="8.1796875" bestFit="1" customWidth="1"/>
    <col min="3843" max="3843" width="8.54296875" bestFit="1" customWidth="1"/>
    <col min="3844" max="3844" width="8.1796875" bestFit="1" customWidth="1"/>
    <col min="3845" max="3845" width="8.54296875" bestFit="1" customWidth="1"/>
    <col min="3846" max="3846" width="16.54296875" bestFit="1" customWidth="1"/>
    <col min="3847" max="3847" width="12.1796875" bestFit="1" customWidth="1"/>
    <col min="3848" max="3848" width="7.54296875" bestFit="1" customWidth="1"/>
    <col min="3849" max="3849" width="8.1796875" bestFit="1" customWidth="1"/>
    <col min="3850" max="3850" width="8.54296875" bestFit="1" customWidth="1"/>
    <col min="3851" max="3851" width="8.1796875" bestFit="1" customWidth="1"/>
    <col min="3852" max="3852" width="8.54296875" bestFit="1" customWidth="1"/>
    <col min="3853" max="3853" width="14.81640625" bestFit="1" customWidth="1"/>
    <col min="3854" max="3854" width="11.81640625" bestFit="1" customWidth="1"/>
    <col min="3855" max="3855" width="7.54296875" bestFit="1" customWidth="1"/>
    <col min="3856" max="3856" width="14.54296875" bestFit="1" customWidth="1"/>
    <col min="3857" max="3857" width="12.1796875" bestFit="1" customWidth="1"/>
    <col min="3858" max="3858" width="7.54296875" bestFit="1" customWidth="1"/>
    <col min="3859" max="3859" width="8.1796875" bestFit="1" customWidth="1"/>
    <col min="3860" max="3860" width="7.54296875" bestFit="1" customWidth="1"/>
    <col min="3861" max="3861" width="8.1796875" bestFit="1" customWidth="1"/>
    <col min="3862" max="3862" width="7.54296875" bestFit="1" customWidth="1"/>
    <col min="3863" max="3863" width="8.1796875" bestFit="1" customWidth="1"/>
    <col min="3864" max="3864" width="8.54296875" bestFit="1" customWidth="1"/>
    <col min="3865" max="3865" width="15" bestFit="1" customWidth="1"/>
    <col min="3866" max="3866" width="10.453125" bestFit="1" customWidth="1"/>
    <col min="3867" max="3867" width="7.54296875" bestFit="1" customWidth="1"/>
    <col min="3868" max="3868" width="13.26953125" bestFit="1" customWidth="1"/>
    <col min="3869" max="3869" width="19.54296875" bestFit="1" customWidth="1"/>
    <col min="3870" max="3870" width="7.54296875" bestFit="1" customWidth="1"/>
    <col min="3871" max="3871" width="8.1796875" bestFit="1" customWidth="1"/>
    <col min="3872" max="3872" width="8.54296875" bestFit="1" customWidth="1"/>
    <col min="3873" max="3873" width="8.1796875" bestFit="1" customWidth="1"/>
    <col min="3874" max="3874" width="8.54296875" bestFit="1" customWidth="1"/>
    <col min="3875" max="3875" width="9.1796875" bestFit="1" customWidth="1"/>
    <col min="3876" max="3876" width="8.54296875" bestFit="1" customWidth="1"/>
    <col min="3877" max="3877" width="8.1796875" bestFit="1" customWidth="1"/>
    <col min="3878" max="3878" width="8.54296875" bestFit="1" customWidth="1"/>
    <col min="3879" max="3879" width="8.1796875" bestFit="1" customWidth="1"/>
    <col min="3880" max="3880" width="8.54296875" bestFit="1" customWidth="1"/>
    <col min="3881" max="3881" width="8.1796875" bestFit="1" customWidth="1"/>
    <col min="3882" max="3882" width="8.54296875" bestFit="1" customWidth="1"/>
    <col min="3883" max="3883" width="8.1796875" bestFit="1" customWidth="1"/>
    <col min="3884" max="3884" width="8.54296875" bestFit="1" customWidth="1"/>
    <col min="3885" max="3885" width="8.1796875" bestFit="1" customWidth="1"/>
    <col min="3886" max="3886" width="8.54296875" bestFit="1" customWidth="1"/>
    <col min="3887" max="3887" width="8.1796875" bestFit="1" customWidth="1"/>
    <col min="3888" max="3888" width="8.54296875" bestFit="1" customWidth="1"/>
    <col min="3889" max="3889" width="8.1796875" bestFit="1" customWidth="1"/>
    <col min="3890" max="3890" width="8.54296875" bestFit="1" customWidth="1"/>
    <col min="3891" max="3891" width="8.1796875" bestFit="1" customWidth="1"/>
    <col min="3892" max="3892" width="9.54296875" bestFit="1" customWidth="1"/>
    <col min="3893" max="3893" width="22.453125" bestFit="1" customWidth="1"/>
    <col min="3894" max="3894" width="13.26953125" bestFit="1" customWidth="1"/>
    <col min="3895" max="3895" width="7.54296875" bestFit="1" customWidth="1"/>
    <col min="3896" max="3896" width="8.1796875" bestFit="1" customWidth="1"/>
    <col min="3897" max="3897" width="7.54296875" bestFit="1" customWidth="1"/>
    <col min="3898" max="3898" width="8.1796875" bestFit="1" customWidth="1"/>
    <col min="3899" max="3899" width="7.54296875" bestFit="1" customWidth="1"/>
    <col min="3900" max="3900" width="8.1796875" bestFit="1" customWidth="1"/>
    <col min="3901" max="3901" width="7.54296875" bestFit="1" customWidth="1"/>
    <col min="3902" max="3902" width="9.1796875" bestFit="1" customWidth="1"/>
    <col min="3903" max="3903" width="7.54296875" bestFit="1" customWidth="1"/>
    <col min="3904" max="3904" width="8.1796875" bestFit="1" customWidth="1"/>
    <col min="3905" max="3905" width="7.54296875" bestFit="1" customWidth="1"/>
    <col min="3906" max="3906" width="8.1796875" bestFit="1" customWidth="1"/>
    <col min="3907" max="3907" width="8.54296875" bestFit="1" customWidth="1"/>
    <col min="3908" max="3908" width="8.1796875" bestFit="1" customWidth="1"/>
    <col min="3909" max="3909" width="8.54296875" bestFit="1" customWidth="1"/>
    <col min="3910" max="3910" width="8.1796875" bestFit="1" customWidth="1"/>
    <col min="3911" max="3911" width="8.54296875" bestFit="1" customWidth="1"/>
    <col min="3912" max="3912" width="8.1796875" bestFit="1" customWidth="1"/>
    <col min="3913" max="3913" width="9.54296875" bestFit="1" customWidth="1"/>
    <col min="3914" max="3914" width="8.1796875" bestFit="1" customWidth="1"/>
    <col min="3915" max="3915" width="9.54296875" bestFit="1" customWidth="1"/>
    <col min="3916" max="3916" width="16.1796875" bestFit="1" customWidth="1"/>
    <col min="3917" max="3917" width="9.26953125" bestFit="1" customWidth="1"/>
    <col min="3918" max="3918" width="7.54296875" bestFit="1" customWidth="1"/>
    <col min="3919" max="3919" width="8.1796875" bestFit="1" customWidth="1"/>
    <col min="3920" max="3920" width="7.54296875" bestFit="1" customWidth="1"/>
    <col min="3921" max="3921" width="12.1796875" bestFit="1" customWidth="1"/>
    <col min="3922" max="3922" width="8.1796875" bestFit="1" customWidth="1"/>
    <col min="3923" max="3923" width="7.54296875" bestFit="1" customWidth="1"/>
    <col min="3924" max="3924" width="8.1796875" bestFit="1" customWidth="1"/>
    <col min="3925" max="3925" width="7.54296875" bestFit="1" customWidth="1"/>
    <col min="3926" max="3926" width="9.1796875" bestFit="1" customWidth="1"/>
    <col min="3927" max="3927" width="7.54296875" bestFit="1" customWidth="1"/>
    <col min="3928" max="3929" width="9.7265625" bestFit="1" customWidth="1"/>
    <col min="3930" max="3930" width="16.81640625" bestFit="1" customWidth="1"/>
    <col min="3931" max="3931" width="7.54296875" bestFit="1" customWidth="1"/>
    <col min="3932" max="3932" width="8.1796875" bestFit="1" customWidth="1"/>
    <col min="3933" max="3933" width="7.54296875" bestFit="1" customWidth="1"/>
    <col min="3934" max="3934" width="19.7265625" bestFit="1" customWidth="1"/>
    <col min="3935" max="3935" width="8.453125" bestFit="1" customWidth="1"/>
    <col min="3936" max="3936" width="7.54296875" bestFit="1" customWidth="1"/>
    <col min="3937" max="3937" width="8.1796875" bestFit="1" customWidth="1"/>
    <col min="3938" max="3938" width="7.54296875" bestFit="1" customWidth="1"/>
    <col min="3939" max="3939" width="8.1796875" bestFit="1" customWidth="1"/>
    <col min="3940" max="3940" width="8.54296875" bestFit="1" customWidth="1"/>
    <col min="3941" max="3941" width="11.26953125" bestFit="1" customWidth="1"/>
    <col min="3942" max="3942" width="13.54296875" bestFit="1" customWidth="1"/>
    <col min="3943" max="3943" width="7.54296875" bestFit="1" customWidth="1"/>
    <col min="3944" max="3944" width="8.1796875" bestFit="1" customWidth="1"/>
    <col min="3945" max="3945" width="8.54296875" bestFit="1" customWidth="1"/>
    <col min="3946" max="3946" width="16.453125" bestFit="1" customWidth="1"/>
    <col min="3947" max="3947" width="16.54296875" bestFit="1" customWidth="1"/>
    <col min="3948" max="3948" width="18.1796875" bestFit="1" customWidth="1"/>
    <col min="3949" max="3949" width="7.54296875" bestFit="1" customWidth="1"/>
    <col min="3950" max="3950" width="21" bestFit="1" customWidth="1"/>
    <col min="3951" max="3951" width="14.81640625" bestFit="1" customWidth="1"/>
    <col min="3952" max="3952" width="7.54296875" bestFit="1" customWidth="1"/>
    <col min="3953" max="3953" width="8.1796875" bestFit="1" customWidth="1"/>
    <col min="3954" max="3954" width="7.54296875" bestFit="1" customWidth="1"/>
    <col min="3955" max="3955" width="17.81640625" bestFit="1" customWidth="1"/>
    <col min="3956" max="3956" width="19.26953125" bestFit="1" customWidth="1"/>
    <col min="3957" max="3957" width="7.54296875" bestFit="1" customWidth="1"/>
    <col min="3958" max="3958" width="8.1796875" bestFit="1" customWidth="1"/>
    <col min="3959" max="3959" width="8.54296875" bestFit="1" customWidth="1"/>
    <col min="3960" max="3960" width="8.1796875" bestFit="1" customWidth="1"/>
    <col min="3961" max="3961" width="9.54296875" bestFit="1" customWidth="1"/>
    <col min="3962" max="3962" width="8.1796875" bestFit="1" customWidth="1"/>
    <col min="3963" max="3963" width="9.54296875" bestFit="1" customWidth="1"/>
    <col min="3964" max="3964" width="8.1796875" bestFit="1" customWidth="1"/>
    <col min="3965" max="3965" width="9.54296875" bestFit="1" customWidth="1"/>
    <col min="3966" max="3966" width="8.1796875" bestFit="1" customWidth="1"/>
    <col min="3967" max="3967" width="9.54296875" bestFit="1" customWidth="1"/>
    <col min="3968" max="3968" width="22.1796875" bestFit="1" customWidth="1"/>
    <col min="3969" max="3969" width="10.54296875" bestFit="1" customWidth="1"/>
    <col min="3970" max="3970" width="8.54296875" bestFit="1" customWidth="1"/>
    <col min="3971" max="3971" width="13.453125" bestFit="1" customWidth="1"/>
    <col min="3972" max="3972" width="8.1796875" bestFit="1" customWidth="1"/>
    <col min="3973" max="3973" width="7.54296875" bestFit="1" customWidth="1"/>
    <col min="3974" max="3974" width="8.1796875" bestFit="1" customWidth="1"/>
    <col min="3975" max="3975" width="8.54296875" bestFit="1" customWidth="1"/>
    <col min="3976" max="3976" width="10.453125" bestFit="1" customWidth="1"/>
    <col min="3977" max="3977" width="25.54296875" bestFit="1" customWidth="1"/>
    <col min="3978" max="3978" width="7.54296875" bestFit="1" customWidth="1"/>
    <col min="3979" max="3979" width="8.1796875" bestFit="1" customWidth="1"/>
    <col min="3980" max="3980" width="7.54296875" bestFit="1" customWidth="1"/>
    <col min="3981" max="3981" width="28.453125" bestFit="1" customWidth="1"/>
    <col min="3982" max="3982" width="13.54296875" bestFit="1" customWidth="1"/>
    <col min="3983" max="3983" width="12.453125" bestFit="1" customWidth="1"/>
    <col min="3984" max="3984" width="8.54296875" bestFit="1" customWidth="1"/>
    <col min="3985" max="3985" width="8.1796875" bestFit="1" customWidth="1"/>
    <col min="3986" max="3986" width="8.54296875" bestFit="1" customWidth="1"/>
    <col min="3987" max="3987" width="8.1796875" bestFit="1" customWidth="1"/>
    <col min="3988" max="3988" width="9.54296875" bestFit="1" customWidth="1"/>
    <col min="3989" max="3989" width="8.1796875" bestFit="1" customWidth="1"/>
    <col min="3990" max="3990" width="9.54296875" bestFit="1" customWidth="1"/>
    <col min="3991" max="3991" width="15.1796875" bestFit="1" customWidth="1"/>
    <col min="3992" max="3992" width="20.54296875" bestFit="1" customWidth="1"/>
    <col min="3993" max="3993" width="7.54296875" bestFit="1" customWidth="1"/>
    <col min="3994" max="3994" width="23.54296875" bestFit="1" customWidth="1"/>
    <col min="3995" max="3995" width="20" bestFit="1" customWidth="1"/>
    <col min="3996" max="3996" width="8.54296875" bestFit="1" customWidth="1"/>
    <col min="3997" max="3997" width="22.81640625" bestFit="1" customWidth="1"/>
    <col min="3998" max="3998" width="13.81640625" bestFit="1" customWidth="1"/>
    <col min="3999" max="3999" width="7.54296875" bestFit="1" customWidth="1"/>
    <col min="4000" max="4000" width="8.1796875" bestFit="1" customWidth="1"/>
    <col min="4001" max="4001" width="7.54296875" bestFit="1" customWidth="1"/>
    <col min="4002" max="4002" width="8.1796875" bestFit="1" customWidth="1"/>
    <col min="4003" max="4003" width="7.54296875" bestFit="1" customWidth="1"/>
    <col min="4004" max="4004" width="7.1796875" bestFit="1" customWidth="1"/>
    <col min="4005" max="4005" width="7.54296875" bestFit="1" customWidth="1"/>
    <col min="4006" max="4006" width="16.7265625" bestFit="1" customWidth="1"/>
    <col min="4007" max="4007" width="8.453125" bestFit="1" customWidth="1"/>
    <col min="4008" max="4008" width="7.54296875" bestFit="1" customWidth="1"/>
    <col min="4009" max="4009" width="11.26953125" bestFit="1" customWidth="1"/>
    <col min="4010" max="4010" width="8.1796875" bestFit="1" customWidth="1"/>
    <col min="4011" max="4011" width="7.54296875" bestFit="1" customWidth="1"/>
    <col min="4012" max="4012" width="9.26953125" bestFit="1" customWidth="1"/>
    <col min="4013" max="4013" width="9.81640625" bestFit="1" customWidth="1"/>
    <col min="4014" max="4014" width="7.54296875" bestFit="1" customWidth="1"/>
    <col min="4015" max="4015" width="12.7265625" bestFit="1" customWidth="1"/>
    <col min="4016" max="4016" width="9.453125" bestFit="1" customWidth="1"/>
    <col min="4017" max="4017" width="7.54296875" bestFit="1" customWidth="1"/>
    <col min="4018" max="4018" width="12.26953125" bestFit="1" customWidth="1"/>
    <col min="4019" max="4019" width="13.1796875" bestFit="1" customWidth="1"/>
    <col min="4020" max="4020" width="7.54296875" bestFit="1" customWidth="1"/>
    <col min="4021" max="4021" width="16" bestFit="1" customWidth="1"/>
    <col min="4022" max="4022" width="11.54296875" bestFit="1" customWidth="1"/>
    <col min="4023" max="4023" width="7.54296875" bestFit="1" customWidth="1"/>
    <col min="4024" max="4024" width="14.453125" bestFit="1" customWidth="1"/>
    <col min="4025" max="4025" width="10.81640625" bestFit="1" customWidth="1"/>
    <col min="4026" max="4026" width="16.81640625" bestFit="1" customWidth="1"/>
    <col min="4027" max="4027" width="7.54296875" bestFit="1" customWidth="1"/>
    <col min="4028" max="4028" width="8.1796875" bestFit="1" customWidth="1"/>
    <col min="4029" max="4029" width="7.54296875" bestFit="1" customWidth="1"/>
    <col min="4030" max="4030" width="9.1796875" bestFit="1" customWidth="1"/>
    <col min="4031" max="4031" width="7.54296875" bestFit="1" customWidth="1"/>
    <col min="4032" max="4032" width="8.1796875" bestFit="1" customWidth="1"/>
    <col min="4033" max="4033" width="7.54296875" bestFit="1" customWidth="1"/>
    <col min="4034" max="4034" width="8.1796875" bestFit="1" customWidth="1"/>
    <col min="4035" max="4035" width="7.54296875" bestFit="1" customWidth="1"/>
    <col min="4036" max="4036" width="8.1796875" bestFit="1" customWidth="1"/>
    <col min="4037" max="4037" width="7.54296875" bestFit="1" customWidth="1"/>
    <col min="4038" max="4038" width="8.1796875" bestFit="1" customWidth="1"/>
    <col min="4039" max="4039" width="8.54296875" bestFit="1" customWidth="1"/>
    <col min="4040" max="4040" width="8.1796875" bestFit="1" customWidth="1"/>
    <col min="4041" max="4041" width="8.54296875" bestFit="1" customWidth="1"/>
    <col min="4042" max="4042" width="8.1796875" bestFit="1" customWidth="1"/>
    <col min="4043" max="4043" width="8.54296875" bestFit="1" customWidth="1"/>
    <col min="4044" max="4044" width="9.1796875" bestFit="1" customWidth="1"/>
    <col min="4045" max="4045" width="8.54296875" bestFit="1" customWidth="1"/>
    <col min="4046" max="4046" width="8.1796875" bestFit="1" customWidth="1"/>
    <col min="4047" max="4047" width="8.54296875" bestFit="1" customWidth="1"/>
    <col min="4048" max="4048" width="8.1796875" bestFit="1" customWidth="1"/>
    <col min="4049" max="4049" width="8.54296875" bestFit="1" customWidth="1"/>
    <col min="4050" max="4050" width="9.1796875" bestFit="1" customWidth="1"/>
    <col min="4051" max="4051" width="8.54296875" bestFit="1" customWidth="1"/>
    <col min="4052" max="4052" width="9.1796875" bestFit="1" customWidth="1"/>
    <col min="4053" max="4053" width="8.54296875" bestFit="1" customWidth="1"/>
    <col min="4054" max="4054" width="8.1796875" bestFit="1" customWidth="1"/>
    <col min="4055" max="4055" width="8.54296875" bestFit="1" customWidth="1"/>
    <col min="4056" max="4056" width="8.1796875" bestFit="1" customWidth="1"/>
    <col min="4057" max="4057" width="8.54296875" bestFit="1" customWidth="1"/>
    <col min="4058" max="4058" width="8.1796875" bestFit="1" customWidth="1"/>
    <col min="4059" max="4059" width="8.54296875" bestFit="1" customWidth="1"/>
    <col min="4060" max="4060" width="8.1796875" bestFit="1" customWidth="1"/>
    <col min="4061" max="4061" width="8.54296875" bestFit="1" customWidth="1"/>
    <col min="4062" max="4062" width="8.1796875" bestFit="1" customWidth="1"/>
    <col min="4063" max="4063" width="8.54296875" bestFit="1" customWidth="1"/>
    <col min="4064" max="4064" width="8.1796875" bestFit="1" customWidth="1"/>
    <col min="4065" max="4065" width="8.54296875" bestFit="1" customWidth="1"/>
    <col min="4066" max="4066" width="8.1796875" bestFit="1" customWidth="1"/>
    <col min="4067" max="4067" width="9.54296875" bestFit="1" customWidth="1"/>
    <col min="4068" max="4068" width="8.1796875" bestFit="1" customWidth="1"/>
    <col min="4069" max="4069" width="9.54296875" bestFit="1" customWidth="1"/>
    <col min="4070" max="4070" width="8.1796875" bestFit="1" customWidth="1"/>
    <col min="4071" max="4071" width="9.54296875" bestFit="1" customWidth="1"/>
    <col min="4072" max="4072" width="8.1796875" bestFit="1" customWidth="1"/>
    <col min="4073" max="4073" width="9.54296875" bestFit="1" customWidth="1"/>
    <col min="4074" max="4074" width="19.26953125" bestFit="1" customWidth="1"/>
    <col min="4075" max="4075" width="19.7265625" bestFit="1" customWidth="1"/>
    <col min="4076" max="4076" width="17.453125" bestFit="1" customWidth="1"/>
    <col min="4077" max="4077" width="7.54296875" bestFit="1" customWidth="1"/>
    <col min="4078" max="4078" width="8.1796875" bestFit="1" customWidth="1"/>
    <col min="4079" max="4079" width="7.54296875" bestFit="1" customWidth="1"/>
    <col min="4080" max="4080" width="8.1796875" bestFit="1" customWidth="1"/>
    <col min="4081" max="4081" width="8.54296875" bestFit="1" customWidth="1"/>
    <col min="4082" max="4082" width="8.1796875" bestFit="1" customWidth="1"/>
    <col min="4083" max="4083" width="8.54296875" bestFit="1" customWidth="1"/>
    <col min="4084" max="4084" width="16.453125" bestFit="1" customWidth="1"/>
    <col min="4085" max="4085" width="9.81640625" bestFit="1" customWidth="1"/>
    <col min="4086" max="4086" width="7.54296875" bestFit="1" customWidth="1"/>
    <col min="4087" max="4087" width="12.54296875" bestFit="1" customWidth="1"/>
    <col min="4088" max="4088" width="20.453125" bestFit="1" customWidth="1"/>
    <col min="4089" max="4089" width="16.54296875" bestFit="1" customWidth="1"/>
    <col min="4090" max="4090" width="8.54296875" bestFit="1" customWidth="1"/>
    <col min="4091" max="4091" width="19.453125" bestFit="1" customWidth="1"/>
    <col min="4092" max="4092" width="17.1796875" bestFit="1" customWidth="1"/>
    <col min="4093" max="4093" width="8.54296875" bestFit="1" customWidth="1"/>
    <col min="4094" max="4094" width="20.1796875" bestFit="1" customWidth="1"/>
    <col min="4095" max="4095" width="9.1796875" bestFit="1" customWidth="1"/>
    <col min="4096" max="4096" width="7.54296875" bestFit="1" customWidth="1"/>
    <col min="4097" max="4098" width="9.1796875" bestFit="1" customWidth="1"/>
    <col min="4099" max="4099" width="7.54296875" bestFit="1" customWidth="1"/>
    <col min="4100" max="4100" width="8.1796875" bestFit="1" customWidth="1"/>
    <col min="4101" max="4101" width="7.54296875" bestFit="1" customWidth="1"/>
    <col min="4102" max="4102" width="9.1796875" bestFit="1" customWidth="1"/>
    <col min="4103" max="4103" width="7.54296875" bestFit="1" customWidth="1"/>
    <col min="4104" max="4104" width="8.1796875" bestFit="1" customWidth="1"/>
    <col min="4105" max="4105" width="8.54296875" bestFit="1" customWidth="1"/>
    <col min="4106" max="4106" width="8.1796875" bestFit="1" customWidth="1"/>
    <col min="4107" max="4107" width="8.54296875" bestFit="1" customWidth="1"/>
    <col min="4108" max="4108" width="8.1796875" bestFit="1" customWidth="1"/>
    <col min="4109" max="4109" width="8.54296875" bestFit="1" customWidth="1"/>
    <col min="4110" max="4110" width="8.1796875" bestFit="1" customWidth="1"/>
    <col min="4111" max="4111" width="8.54296875" bestFit="1" customWidth="1"/>
    <col min="4112" max="4112" width="10.453125" bestFit="1" customWidth="1"/>
    <col min="4113" max="4113" width="14.7265625" bestFit="1" customWidth="1"/>
    <col min="4114" max="4114" width="7.54296875" bestFit="1" customWidth="1"/>
    <col min="4115" max="4115" width="8.1796875" bestFit="1" customWidth="1"/>
    <col min="4116" max="4116" width="7.54296875" bestFit="1" customWidth="1"/>
    <col min="4117" max="4117" width="8.1796875" bestFit="1" customWidth="1"/>
    <col min="4118" max="4118" width="8.54296875" bestFit="1" customWidth="1"/>
    <col min="4119" max="4119" width="8.1796875" bestFit="1" customWidth="1"/>
    <col min="4120" max="4120" width="8.54296875" bestFit="1" customWidth="1"/>
    <col min="4121" max="4121" width="17.54296875" bestFit="1" customWidth="1"/>
    <col min="4122" max="4122" width="15.26953125" bestFit="1" customWidth="1"/>
    <col min="4123" max="4123" width="11.26953125" bestFit="1" customWidth="1"/>
    <col min="4124" max="4124" width="8.54296875" bestFit="1" customWidth="1"/>
    <col min="4125" max="4125" width="13.7265625" bestFit="1" customWidth="1"/>
    <col min="4126" max="4126" width="16.81640625" bestFit="1" customWidth="1"/>
    <col min="4127" max="4127" width="7.54296875" bestFit="1" customWidth="1"/>
    <col min="4128" max="4128" width="19.7265625" bestFit="1" customWidth="1"/>
    <col min="4129" max="4129" width="14.1796875" bestFit="1" customWidth="1"/>
    <col min="4130" max="4130" width="11" bestFit="1" customWidth="1"/>
    <col min="4131" max="4131" width="7.54296875" bestFit="1" customWidth="1"/>
    <col min="4132" max="4132" width="12.54296875" bestFit="1" customWidth="1"/>
    <col min="4133" max="4133" width="13.81640625" bestFit="1" customWidth="1"/>
    <col min="4134" max="4134" width="24.54296875" bestFit="1" customWidth="1"/>
    <col min="4135" max="4135" width="7.54296875" bestFit="1" customWidth="1"/>
    <col min="4136" max="4136" width="18" bestFit="1" customWidth="1"/>
    <col min="4137" max="4137" width="27.453125" bestFit="1" customWidth="1"/>
    <col min="4138" max="4138" width="20.54296875" bestFit="1" customWidth="1"/>
    <col min="4139" max="4139" width="8.54296875" bestFit="1" customWidth="1"/>
    <col min="4140" max="4140" width="23.54296875" bestFit="1" customWidth="1"/>
    <col min="4141" max="4141" width="18.1796875" bestFit="1" customWidth="1"/>
    <col min="4142" max="4142" width="7.54296875" bestFit="1" customWidth="1"/>
    <col min="4143" max="4143" width="8.1796875" bestFit="1" customWidth="1"/>
    <col min="4144" max="4144" width="8.54296875" bestFit="1" customWidth="1"/>
    <col min="4145" max="4145" width="21.1796875" bestFit="1" customWidth="1"/>
    <col min="4146" max="4146" width="18.81640625" bestFit="1" customWidth="1"/>
    <col min="4147" max="4147" width="7.54296875" bestFit="1" customWidth="1"/>
    <col min="4148" max="4148" width="10.54296875" bestFit="1" customWidth="1"/>
    <col min="4149" max="4149" width="8.54296875" bestFit="1" customWidth="1"/>
    <col min="4150" max="4150" width="9.1796875" bestFit="1" customWidth="1"/>
    <col min="4151" max="4151" width="8.54296875" bestFit="1" customWidth="1"/>
    <col min="4152" max="4152" width="9.1796875" bestFit="1" customWidth="1"/>
    <col min="4153" max="4153" width="8.54296875" bestFit="1" customWidth="1"/>
    <col min="4154" max="4154" width="9.1796875" bestFit="1" customWidth="1"/>
    <col min="4155" max="4155" width="8.54296875" bestFit="1" customWidth="1"/>
    <col min="4156" max="4156" width="8.1796875" bestFit="1" customWidth="1"/>
    <col min="4157" max="4157" width="8.54296875" bestFit="1" customWidth="1"/>
    <col min="4158" max="4158" width="8.1796875" bestFit="1" customWidth="1"/>
    <col min="4159" max="4159" width="8.54296875" bestFit="1" customWidth="1"/>
    <col min="4160" max="4160" width="9.1796875" bestFit="1" customWidth="1"/>
    <col min="4161" max="4161" width="8.54296875" bestFit="1" customWidth="1"/>
    <col min="4162" max="4162" width="9.1796875" bestFit="1" customWidth="1"/>
    <col min="4163" max="4163" width="8.54296875" bestFit="1" customWidth="1"/>
    <col min="4164" max="4164" width="9.1796875" bestFit="1" customWidth="1"/>
    <col min="4165" max="4165" width="8.54296875" bestFit="1" customWidth="1"/>
    <col min="4166" max="4166" width="8.1796875" bestFit="1" customWidth="1"/>
    <col min="4167" max="4167" width="8.54296875" bestFit="1" customWidth="1"/>
    <col min="4168" max="4168" width="8.1796875" bestFit="1" customWidth="1"/>
    <col min="4169" max="4169" width="9.54296875" bestFit="1" customWidth="1"/>
    <col min="4170" max="4170" width="8.1796875" bestFit="1" customWidth="1"/>
    <col min="4171" max="4171" width="9.54296875" bestFit="1" customWidth="1"/>
    <col min="4172" max="4172" width="8.1796875" bestFit="1" customWidth="1"/>
    <col min="4173" max="4173" width="9.54296875" bestFit="1" customWidth="1"/>
    <col min="4174" max="4174" width="21.7265625" bestFit="1" customWidth="1"/>
    <col min="4175" max="4175" width="18.54296875" bestFit="1" customWidth="1"/>
    <col min="4176" max="4176" width="7.54296875" bestFit="1" customWidth="1"/>
    <col min="4177" max="4177" width="9.1796875" bestFit="1" customWidth="1"/>
    <col min="4178" max="4178" width="7.54296875" bestFit="1" customWidth="1"/>
    <col min="4179" max="4179" width="21.54296875" bestFit="1" customWidth="1"/>
    <col min="4180" max="4180" width="23.453125" bestFit="1" customWidth="1"/>
    <col min="4181" max="4181" width="7.54296875" bestFit="1" customWidth="1"/>
    <col min="4182" max="4182" width="26.26953125" bestFit="1" customWidth="1"/>
    <col min="4183" max="4183" width="19.54296875" bestFit="1" customWidth="1"/>
    <col min="4184" max="4184" width="7.54296875" bestFit="1" customWidth="1"/>
    <col min="4185" max="4185" width="8.1796875" bestFit="1" customWidth="1"/>
    <col min="4186" max="4186" width="8.54296875" bestFit="1" customWidth="1"/>
    <col min="4187" max="4187" width="8.1796875" bestFit="1" customWidth="1"/>
    <col min="4188" max="4188" width="8.54296875" bestFit="1" customWidth="1"/>
    <col min="4189" max="4189" width="8.1796875" bestFit="1" customWidth="1"/>
    <col min="4190" max="4190" width="8.54296875" bestFit="1" customWidth="1"/>
    <col min="4191" max="4191" width="8.1796875" bestFit="1" customWidth="1"/>
    <col min="4192" max="4192" width="9.54296875" bestFit="1" customWidth="1"/>
    <col min="4193" max="4193" width="8.1796875" bestFit="1" customWidth="1"/>
    <col min="4194" max="4194" width="9.54296875" bestFit="1" customWidth="1"/>
    <col min="4195" max="4195" width="9.1796875" bestFit="1" customWidth="1"/>
    <col min="4196" max="4196" width="9.54296875" bestFit="1" customWidth="1"/>
    <col min="4197" max="4197" width="8.1796875" bestFit="1" customWidth="1"/>
    <col min="4198" max="4198" width="9.54296875" bestFit="1" customWidth="1"/>
    <col min="4199" max="4199" width="22.54296875" bestFit="1" customWidth="1"/>
    <col min="4200" max="4200" width="13" bestFit="1" customWidth="1"/>
    <col min="4201" max="4201" width="7.54296875" bestFit="1" customWidth="1"/>
    <col min="4202" max="4202" width="15.81640625" bestFit="1" customWidth="1"/>
    <col min="4203" max="4203" width="17.54296875" bestFit="1" customWidth="1"/>
    <col min="4204" max="4204" width="7.54296875" bestFit="1" customWidth="1"/>
    <col min="4205" max="4205" width="20.54296875" bestFit="1" customWidth="1"/>
    <col min="4206" max="4206" width="19.81640625" bestFit="1" customWidth="1"/>
    <col min="4207" max="4207" width="7.54296875" bestFit="1" customWidth="1"/>
    <col min="4208" max="4208" width="8.1796875" bestFit="1" customWidth="1"/>
    <col min="4209" max="4209" width="8.54296875" bestFit="1" customWidth="1"/>
    <col min="4210" max="4210" width="8.1796875" bestFit="1" customWidth="1"/>
    <col min="4211" max="4211" width="8.54296875" bestFit="1" customWidth="1"/>
    <col min="4212" max="4212" width="8.1796875" bestFit="1" customWidth="1"/>
    <col min="4213" max="4213" width="8.54296875" bestFit="1" customWidth="1"/>
    <col min="4214" max="4214" width="8.1796875" bestFit="1" customWidth="1"/>
    <col min="4215" max="4215" width="8.54296875" bestFit="1" customWidth="1"/>
    <col min="4216" max="4216" width="22.81640625" bestFit="1" customWidth="1"/>
    <col min="4217" max="4217" width="8.1796875" bestFit="1" customWidth="1"/>
    <col min="4218" max="4218" width="7.54296875" bestFit="1" customWidth="1"/>
    <col min="4219" max="4219" width="10.7265625" bestFit="1" customWidth="1"/>
    <col min="4220" max="4220" width="18.453125" bestFit="1" customWidth="1"/>
    <col min="4221" max="4221" width="7.54296875" bestFit="1" customWidth="1"/>
    <col min="4222" max="4222" width="21.26953125" bestFit="1" customWidth="1"/>
    <col min="4223" max="4223" width="8.1796875" bestFit="1" customWidth="1"/>
    <col min="4224" max="4224" width="8.54296875" bestFit="1" customWidth="1"/>
    <col min="4225" max="4225" width="8.1796875" bestFit="1" customWidth="1"/>
    <col min="4226" max="4226" width="8.54296875" bestFit="1" customWidth="1"/>
    <col min="4227" max="4227" width="8.1796875" bestFit="1" customWidth="1"/>
    <col min="4228" max="4228" width="8.54296875" bestFit="1" customWidth="1"/>
    <col min="4229" max="4229" width="8.1796875" bestFit="1" customWidth="1"/>
    <col min="4230" max="4230" width="9.54296875" bestFit="1" customWidth="1"/>
    <col min="4231" max="4231" width="8.1796875" bestFit="1" customWidth="1"/>
    <col min="4232" max="4232" width="9.54296875" bestFit="1" customWidth="1"/>
    <col min="4233" max="4233" width="10.81640625" bestFit="1" customWidth="1"/>
    <col min="4234" max="4234" width="9.81640625" bestFit="1" customWidth="1"/>
    <col min="4235" max="4235" width="7.54296875" bestFit="1" customWidth="1"/>
    <col min="4236" max="4236" width="8.1796875" bestFit="1" customWidth="1"/>
    <col min="4237" max="4237" width="8.54296875" bestFit="1" customWidth="1"/>
    <col min="4238" max="4238" width="8.1796875" bestFit="1" customWidth="1"/>
    <col min="4239" max="4239" width="8.54296875" bestFit="1" customWidth="1"/>
    <col min="4240" max="4240" width="8.1796875" bestFit="1" customWidth="1"/>
    <col min="4241" max="4241" width="8.54296875" bestFit="1" customWidth="1"/>
    <col min="4242" max="4242" width="12.7265625" bestFit="1" customWidth="1"/>
    <col min="4243" max="4243" width="8.1796875" bestFit="1" customWidth="1"/>
    <col min="4244" max="4244" width="8.54296875" bestFit="1" customWidth="1"/>
    <col min="4245" max="4245" width="9.1796875" bestFit="1" customWidth="1"/>
    <col min="4246" max="4246" width="8.54296875" bestFit="1" customWidth="1"/>
    <col min="4247" max="4247" width="9.1796875" bestFit="1" customWidth="1"/>
    <col min="4248" max="4248" width="8.54296875" bestFit="1" customWidth="1"/>
    <col min="4249" max="4249" width="9.1796875" bestFit="1" customWidth="1"/>
    <col min="4250" max="4250" width="8.54296875" bestFit="1" customWidth="1"/>
    <col min="4251" max="4251" width="8.1796875" bestFit="1" customWidth="1"/>
    <col min="4252" max="4252" width="9.54296875" bestFit="1" customWidth="1"/>
    <col min="4253" max="4253" width="9.1796875" bestFit="1" customWidth="1"/>
    <col min="4254" max="4254" width="9.54296875" bestFit="1" customWidth="1"/>
    <col min="4255" max="4255" width="8.1796875" bestFit="1" customWidth="1"/>
    <col min="4256" max="4256" width="9.54296875" bestFit="1" customWidth="1"/>
    <col min="4257" max="4257" width="8.1796875" bestFit="1" customWidth="1"/>
    <col min="4258" max="4258" width="9.54296875" bestFit="1" customWidth="1"/>
    <col min="4259" max="4259" width="8.1796875" bestFit="1" customWidth="1"/>
    <col min="4260" max="4260" width="9.54296875" bestFit="1" customWidth="1"/>
    <col min="4261" max="4261" width="8.1796875" bestFit="1" customWidth="1"/>
    <col min="4262" max="4262" width="9.54296875" bestFit="1" customWidth="1"/>
    <col min="4263" max="4263" width="8.1796875" bestFit="1" customWidth="1"/>
    <col min="4264" max="4264" width="9.54296875" bestFit="1" customWidth="1"/>
    <col min="4265" max="4265" width="8.1796875" bestFit="1" customWidth="1"/>
    <col min="4266" max="4266" width="9.54296875" bestFit="1" customWidth="1"/>
    <col min="4267" max="4267" width="8.1796875" bestFit="1" customWidth="1"/>
    <col min="4268" max="4268" width="9.54296875" bestFit="1" customWidth="1"/>
    <col min="4269" max="4269" width="8.1796875" bestFit="1" customWidth="1"/>
    <col min="4270" max="4270" width="9.54296875" bestFit="1" customWidth="1"/>
    <col min="4271" max="4271" width="10.453125" bestFit="1" customWidth="1"/>
    <col min="4272" max="4272" width="20.26953125" bestFit="1" customWidth="1"/>
    <col min="4273" max="4273" width="7.54296875" bestFit="1" customWidth="1"/>
    <col min="4274" max="4274" width="8.1796875" bestFit="1" customWidth="1"/>
    <col min="4275" max="4275" width="8.54296875" bestFit="1" customWidth="1"/>
    <col min="4276" max="4276" width="23.1796875" bestFit="1" customWidth="1"/>
    <col min="4277" max="4277" width="16.453125" bestFit="1" customWidth="1"/>
    <col min="4278" max="4278" width="8.54296875" bestFit="1" customWidth="1"/>
    <col min="4279" max="4279" width="19.26953125" bestFit="1" customWidth="1"/>
    <col min="4280" max="4280" width="12.26953125" bestFit="1" customWidth="1"/>
    <col min="4281" max="4281" width="8.54296875" bestFit="1" customWidth="1"/>
    <col min="4282" max="4282" width="15.1796875" bestFit="1" customWidth="1"/>
    <col min="4283" max="4283" width="14.81640625" bestFit="1" customWidth="1"/>
    <col min="4284" max="4284" width="7.54296875" bestFit="1" customWidth="1"/>
    <col min="4285" max="4285" width="10.54296875" bestFit="1" customWidth="1"/>
    <col min="4286" max="4286" width="7.54296875" bestFit="1" customWidth="1"/>
    <col min="4287" max="4287" width="9.1796875" bestFit="1" customWidth="1"/>
    <col min="4288" max="4288" width="7.54296875" bestFit="1" customWidth="1"/>
    <col min="4289" max="4289" width="9.1796875" bestFit="1" customWidth="1"/>
    <col min="4290" max="4290" width="7.54296875" bestFit="1" customWidth="1"/>
    <col min="4291" max="4291" width="10.54296875" bestFit="1" customWidth="1"/>
    <col min="4292" max="4292" width="7.54296875" bestFit="1" customWidth="1"/>
    <col min="4293" max="4293" width="9.1796875" bestFit="1" customWidth="1"/>
    <col min="4294" max="4294" width="7.54296875" bestFit="1" customWidth="1"/>
    <col min="4295" max="4295" width="8.1796875" bestFit="1" customWidth="1"/>
    <col min="4296" max="4296" width="7.54296875" bestFit="1" customWidth="1"/>
    <col min="4297" max="4297" width="10.54296875" bestFit="1" customWidth="1"/>
    <col min="4298" max="4298" width="7.54296875" bestFit="1" customWidth="1"/>
    <col min="4299" max="4299" width="10.54296875" bestFit="1" customWidth="1"/>
    <col min="4300" max="4300" width="8.54296875" bestFit="1" customWidth="1"/>
    <col min="4301" max="4301" width="9.1796875" bestFit="1" customWidth="1"/>
    <col min="4302" max="4302" width="8.54296875" bestFit="1" customWidth="1"/>
    <col min="4303" max="4303" width="9.1796875" bestFit="1" customWidth="1"/>
    <col min="4304" max="4304" width="8.54296875" bestFit="1" customWidth="1"/>
    <col min="4305" max="4305" width="8.1796875" bestFit="1" customWidth="1"/>
    <col min="4306" max="4306" width="8.54296875" bestFit="1" customWidth="1"/>
    <col min="4307" max="4307" width="8.1796875" bestFit="1" customWidth="1"/>
    <col min="4308" max="4308" width="8.54296875" bestFit="1" customWidth="1"/>
    <col min="4309" max="4309" width="8.1796875" bestFit="1" customWidth="1"/>
    <col min="4310" max="4310" width="8.54296875" bestFit="1" customWidth="1"/>
    <col min="4311" max="4311" width="8.1796875" bestFit="1" customWidth="1"/>
    <col min="4312" max="4312" width="8.54296875" bestFit="1" customWidth="1"/>
    <col min="4313" max="4313" width="8.1796875" bestFit="1" customWidth="1"/>
    <col min="4314" max="4314" width="8.54296875" bestFit="1" customWidth="1"/>
    <col min="4315" max="4315" width="8.1796875" bestFit="1" customWidth="1"/>
    <col min="4316" max="4316" width="9.54296875" bestFit="1" customWidth="1"/>
    <col min="4317" max="4317" width="17.7265625" bestFit="1" customWidth="1"/>
    <col min="4318" max="4318" width="9.453125" bestFit="1" customWidth="1"/>
    <col min="4319" max="4319" width="40.1796875" bestFit="1" customWidth="1"/>
    <col min="4320" max="4320" width="7.54296875" bestFit="1" customWidth="1"/>
    <col min="4321" max="4321" width="8.1796875" bestFit="1" customWidth="1"/>
    <col min="4322" max="4322" width="7.54296875" bestFit="1" customWidth="1"/>
    <col min="4323" max="4323" width="43" bestFit="1" customWidth="1"/>
    <col min="4324" max="4324" width="16.7265625" bestFit="1" customWidth="1"/>
    <col min="4325" max="4325" width="7.54296875" bestFit="1" customWidth="1"/>
    <col min="4326" max="4326" width="19.54296875" bestFit="1" customWidth="1"/>
    <col min="4327" max="4327" width="18.81640625" bestFit="1" customWidth="1"/>
    <col min="4328" max="4328" width="7.54296875" bestFit="1" customWidth="1"/>
    <col min="4329" max="4329" width="21.81640625" bestFit="1" customWidth="1"/>
    <col min="4330" max="4330" width="15.1796875" bestFit="1" customWidth="1"/>
    <col min="4331" max="4331" width="8.54296875" bestFit="1" customWidth="1"/>
    <col min="4332" max="4332" width="8.1796875" bestFit="1" customWidth="1"/>
    <col min="4333" max="4333" width="8.54296875" bestFit="1" customWidth="1"/>
    <col min="4334" max="4334" width="18" bestFit="1" customWidth="1"/>
    <col min="4335" max="4335" width="10.7265625" bestFit="1" customWidth="1"/>
    <col min="4336" max="4336" width="8.54296875" bestFit="1" customWidth="1"/>
    <col min="4337" max="4337" width="13.54296875" bestFit="1" customWidth="1"/>
    <col min="4338" max="4338" width="17.54296875" bestFit="1" customWidth="1"/>
    <col min="4339" max="4339" width="18.54296875" bestFit="1" customWidth="1"/>
    <col min="4340" max="4340" width="7.54296875" bestFit="1" customWidth="1"/>
    <col min="4341" max="4341" width="21.453125" bestFit="1" customWidth="1"/>
    <col min="4342" max="4342" width="14.453125" bestFit="1" customWidth="1"/>
    <col min="4343" max="4343" width="11.81640625" bestFit="1" customWidth="1"/>
    <col min="4344" max="4344" width="7.54296875" bestFit="1" customWidth="1"/>
    <col min="4345" max="4345" width="12.1796875" bestFit="1" customWidth="1"/>
    <col min="4346" max="4346" width="9.1796875" bestFit="1" customWidth="1"/>
    <col min="4347" max="4347" width="7.54296875" bestFit="1" customWidth="1"/>
    <col min="4348" max="4348" width="8.1796875" bestFit="1" customWidth="1"/>
    <col min="4349" max="4349" width="8.54296875" bestFit="1" customWidth="1"/>
    <col min="4350" max="4350" width="12" bestFit="1" customWidth="1"/>
    <col min="4351" max="4351" width="9.54296875" bestFit="1" customWidth="1"/>
    <col min="4352" max="4352" width="8.54296875" bestFit="1" customWidth="1"/>
    <col min="4353" max="4353" width="12.453125" bestFit="1" customWidth="1"/>
    <col min="4354" max="4354" width="22.1796875" bestFit="1" customWidth="1"/>
    <col min="4355" max="4355" width="8.54296875" bestFit="1" customWidth="1"/>
    <col min="4356" max="4356" width="25" bestFit="1" customWidth="1"/>
    <col min="4357" max="4357" width="15.1796875" bestFit="1" customWidth="1"/>
    <col min="4358" max="4358" width="7.54296875" bestFit="1" customWidth="1"/>
    <col min="4359" max="4359" width="8.1796875" bestFit="1" customWidth="1"/>
    <col min="4360" max="4360" width="8.54296875" bestFit="1" customWidth="1"/>
    <col min="4361" max="4361" width="8.1796875" bestFit="1" customWidth="1"/>
    <col min="4362" max="4362" width="8.54296875" bestFit="1" customWidth="1"/>
    <col min="4363" max="4363" width="8.1796875" bestFit="1" customWidth="1"/>
    <col min="4364" max="4364" width="8.54296875" bestFit="1" customWidth="1"/>
    <col min="4365" max="4365" width="8.1796875" bestFit="1" customWidth="1"/>
    <col min="4366" max="4366" width="9.54296875" bestFit="1" customWidth="1"/>
    <col min="4367" max="4367" width="18" bestFit="1" customWidth="1"/>
    <col min="4368" max="4368" width="14.54296875" bestFit="1" customWidth="1"/>
    <col min="4369" max="4369" width="40.1796875" bestFit="1" customWidth="1"/>
    <col min="4370" max="4370" width="7.54296875" bestFit="1" customWidth="1"/>
    <col min="4371" max="4371" width="8.1796875" bestFit="1" customWidth="1"/>
    <col min="4372" max="4372" width="8.54296875" bestFit="1" customWidth="1"/>
    <col min="4373" max="4373" width="8.1796875" bestFit="1" customWidth="1"/>
    <col min="4374" max="4374" width="8.54296875" bestFit="1" customWidth="1"/>
    <col min="4375" max="4375" width="43" bestFit="1" customWidth="1"/>
    <col min="4376" max="4376" width="10.1796875" bestFit="1" customWidth="1"/>
    <col min="4377" max="4377" width="7.54296875" bestFit="1" customWidth="1"/>
    <col min="4378" max="4378" width="8.1796875" bestFit="1" customWidth="1"/>
    <col min="4379" max="4379" width="8.54296875" bestFit="1" customWidth="1"/>
    <col min="4380" max="4380" width="8.1796875" bestFit="1" customWidth="1"/>
    <col min="4381" max="4381" width="8.54296875" bestFit="1" customWidth="1"/>
    <col min="4382" max="4382" width="8.1796875" bestFit="1" customWidth="1"/>
    <col min="4383" max="4383" width="8.54296875" bestFit="1" customWidth="1"/>
    <col min="4384" max="4384" width="13" bestFit="1" customWidth="1"/>
    <col min="4385" max="4385" width="11.54296875" bestFit="1" customWidth="1"/>
    <col min="4386" max="4386" width="7.54296875" bestFit="1" customWidth="1"/>
    <col min="4387" max="4387" width="14.453125" bestFit="1" customWidth="1"/>
    <col min="4388" max="4388" width="8.26953125" bestFit="1" customWidth="1"/>
    <col min="4389" max="4389" width="7.54296875" bestFit="1" customWidth="1"/>
    <col min="4390" max="4390" width="11.1796875" bestFit="1" customWidth="1"/>
    <col min="4391" max="4391" width="11.54296875" bestFit="1" customWidth="1"/>
    <col min="4392" max="4392" width="8.54296875" bestFit="1" customWidth="1"/>
    <col min="4393" max="4393" width="14.453125" bestFit="1" customWidth="1"/>
    <col min="4394" max="4394" width="12.54296875" bestFit="1" customWidth="1"/>
    <col min="4395" max="4395" width="15.54296875" bestFit="1" customWidth="1"/>
    <col min="4396" max="4396" width="7.54296875" bestFit="1" customWidth="1"/>
    <col min="4397" max="4397" width="9.1796875" bestFit="1" customWidth="1"/>
    <col min="4398" max="4398" width="7.54296875" bestFit="1" customWidth="1"/>
    <col min="4399" max="4399" width="9.1796875" bestFit="1" customWidth="1"/>
    <col min="4400" max="4400" width="7.54296875" bestFit="1" customWidth="1"/>
    <col min="4401" max="4401" width="8.1796875" bestFit="1" customWidth="1"/>
    <col min="4402" max="4402" width="7.54296875" bestFit="1" customWidth="1"/>
    <col min="4403" max="4403" width="8.1796875" bestFit="1" customWidth="1"/>
    <col min="4404" max="4404" width="7.54296875" bestFit="1" customWidth="1"/>
    <col min="4405" max="4405" width="9.1796875" bestFit="1" customWidth="1"/>
    <col min="4406" max="4406" width="7.54296875" bestFit="1" customWidth="1"/>
    <col min="4407" max="4407" width="9.1796875" bestFit="1" customWidth="1"/>
    <col min="4408" max="4408" width="7.54296875" bestFit="1" customWidth="1"/>
    <col min="4409" max="4409" width="9.1796875" bestFit="1" customWidth="1"/>
    <col min="4410" max="4410" width="7.54296875" bestFit="1" customWidth="1"/>
    <col min="4411" max="4411" width="8.1796875" bestFit="1" customWidth="1"/>
    <col min="4412" max="4412" width="7.54296875" bestFit="1" customWidth="1"/>
    <col min="4413" max="4414" width="9.1796875" bestFit="1" customWidth="1"/>
    <col min="4415" max="4415" width="7.54296875" bestFit="1" customWidth="1"/>
    <col min="4416" max="4416" width="8.1796875" bestFit="1" customWidth="1"/>
    <col min="4417" max="4417" width="7.54296875" bestFit="1" customWidth="1"/>
    <col min="4418" max="4418" width="9.1796875" bestFit="1" customWidth="1"/>
    <col min="4419" max="4419" width="7.54296875" bestFit="1" customWidth="1"/>
    <col min="4420" max="4420" width="9.1796875" bestFit="1" customWidth="1"/>
    <col min="4421" max="4421" width="7.54296875" bestFit="1" customWidth="1"/>
    <col min="4422" max="4422" width="9.1796875" bestFit="1" customWidth="1"/>
    <col min="4423" max="4423" width="7.54296875" bestFit="1" customWidth="1"/>
    <col min="4424" max="4424" width="9.1796875" bestFit="1" customWidth="1"/>
    <col min="4425" max="4425" width="7.54296875" bestFit="1" customWidth="1"/>
    <col min="4426" max="4426" width="9.1796875" bestFit="1" customWidth="1"/>
    <col min="4427" max="4427" width="7.54296875" bestFit="1" customWidth="1"/>
    <col min="4428" max="4428" width="9.1796875" bestFit="1" customWidth="1"/>
    <col min="4429" max="4429" width="8.54296875" bestFit="1" customWidth="1"/>
    <col min="4430" max="4430" width="9.1796875" bestFit="1" customWidth="1"/>
    <col min="4431" max="4431" width="8.54296875" bestFit="1" customWidth="1"/>
    <col min="4432" max="4432" width="9.1796875" bestFit="1" customWidth="1"/>
    <col min="4433" max="4433" width="8.54296875" bestFit="1" customWidth="1"/>
    <col min="4434" max="4434" width="9.1796875" bestFit="1" customWidth="1"/>
    <col min="4435" max="4435" width="8.54296875" bestFit="1" customWidth="1"/>
    <col min="4436" max="4436" width="9.1796875" bestFit="1" customWidth="1"/>
    <col min="4437" max="4437" width="8.54296875" bestFit="1" customWidth="1"/>
    <col min="4438" max="4438" width="9.1796875" bestFit="1" customWidth="1"/>
    <col min="4439" max="4439" width="8.54296875" bestFit="1" customWidth="1"/>
    <col min="4440" max="4440" width="9.1796875" bestFit="1" customWidth="1"/>
    <col min="4441" max="4441" width="8.54296875" bestFit="1" customWidth="1"/>
    <col min="4442" max="4442" width="9.1796875" bestFit="1" customWidth="1"/>
    <col min="4443" max="4443" width="8.54296875" bestFit="1" customWidth="1"/>
    <col min="4444" max="4444" width="9.1796875" bestFit="1" customWidth="1"/>
    <col min="4445" max="4445" width="8.54296875" bestFit="1" customWidth="1"/>
    <col min="4446" max="4446" width="8.1796875" bestFit="1" customWidth="1"/>
    <col min="4447" max="4447" width="8.54296875" bestFit="1" customWidth="1"/>
    <col min="4448" max="4448" width="9.1796875" bestFit="1" customWidth="1"/>
    <col min="4449" max="4449" width="8.54296875" bestFit="1" customWidth="1"/>
    <col min="4450" max="4450" width="8.1796875" bestFit="1" customWidth="1"/>
    <col min="4451" max="4451" width="8.54296875" bestFit="1" customWidth="1"/>
    <col min="4452" max="4452" width="9.1796875" bestFit="1" customWidth="1"/>
    <col min="4453" max="4453" width="8.54296875" bestFit="1" customWidth="1"/>
    <col min="4454" max="4454" width="9.1796875" bestFit="1" customWidth="1"/>
    <col min="4455" max="4455" width="8.54296875" bestFit="1" customWidth="1"/>
    <col min="4456" max="4456" width="9.1796875" bestFit="1" customWidth="1"/>
    <col min="4457" max="4457" width="8.54296875" bestFit="1" customWidth="1"/>
    <col min="4458" max="4458" width="8.1796875" bestFit="1" customWidth="1"/>
    <col min="4459" max="4459" width="8.54296875" bestFit="1" customWidth="1"/>
    <col min="4460" max="4460" width="8.1796875" bestFit="1" customWidth="1"/>
    <col min="4461" max="4461" width="8.54296875" bestFit="1" customWidth="1"/>
    <col min="4462" max="4462" width="8.1796875" bestFit="1" customWidth="1"/>
    <col min="4463" max="4463" width="8.54296875" bestFit="1" customWidth="1"/>
    <col min="4464" max="4464" width="9.1796875" bestFit="1" customWidth="1"/>
    <col min="4465" max="4465" width="8.54296875" bestFit="1" customWidth="1"/>
    <col min="4466" max="4466" width="8.1796875" bestFit="1" customWidth="1"/>
    <col min="4467" max="4467" width="8.54296875" bestFit="1" customWidth="1"/>
    <col min="4468" max="4468" width="8.1796875" bestFit="1" customWidth="1"/>
    <col min="4469" max="4469" width="8.54296875" bestFit="1" customWidth="1"/>
    <col min="4470" max="4470" width="10.7265625" bestFit="1" customWidth="1"/>
    <col min="4471" max="4471" width="20.26953125" bestFit="1" customWidth="1"/>
    <col min="4472" max="4472" width="7.54296875" bestFit="1" customWidth="1"/>
    <col min="4473" max="4473" width="23.1796875" bestFit="1" customWidth="1"/>
    <col min="4474" max="4475" width="10.54296875" bestFit="1" customWidth="1"/>
    <col min="4476" max="4476" width="13.453125" bestFit="1" customWidth="1"/>
    <col min="4477" max="4477" width="9.54296875" bestFit="1" customWidth="1"/>
    <col min="4478" max="4478" width="8.54296875" bestFit="1" customWidth="1"/>
    <col min="4479" max="4479" width="12.453125" bestFit="1" customWidth="1"/>
    <col min="4480" max="4480" width="14.1796875" bestFit="1" customWidth="1"/>
    <col min="4481" max="4481" width="7.54296875" bestFit="1" customWidth="1"/>
    <col min="4482" max="4482" width="17" bestFit="1" customWidth="1"/>
    <col min="4483" max="4483" width="19.81640625" bestFit="1" customWidth="1"/>
    <col min="4484" max="4484" width="7.54296875" bestFit="1" customWidth="1"/>
    <col min="4485" max="4485" width="22.81640625" bestFit="1" customWidth="1"/>
    <col min="4486" max="4486" width="21.7265625" bestFit="1" customWidth="1"/>
    <col min="4487" max="4487" width="7.54296875" bestFit="1" customWidth="1"/>
    <col min="4488" max="4488" width="24.54296875" bestFit="1" customWidth="1"/>
    <col min="4489" max="4489" width="18.453125" bestFit="1" customWidth="1"/>
    <col min="4490" max="4490" width="15.54296875" bestFit="1" customWidth="1"/>
    <col min="4491" max="4491" width="7.54296875" bestFit="1" customWidth="1"/>
    <col min="4492" max="4492" width="18.453125" bestFit="1" customWidth="1"/>
    <col min="4493" max="4493" width="11.81640625" bestFit="1" customWidth="1"/>
    <col min="4494" max="4494" width="7.54296875" bestFit="1" customWidth="1"/>
    <col min="4495" max="4495" width="8.1796875" bestFit="1" customWidth="1"/>
    <col min="4496" max="4496" width="7.54296875" bestFit="1" customWidth="1"/>
    <col min="4497" max="4497" width="8.1796875" bestFit="1" customWidth="1"/>
    <col min="4498" max="4498" width="8.54296875" bestFit="1" customWidth="1"/>
    <col min="4499" max="4499" width="14.7265625" bestFit="1" customWidth="1"/>
    <col min="4500" max="4500" width="9.54296875" bestFit="1" customWidth="1"/>
    <col min="4501" max="4501" width="7.54296875" bestFit="1" customWidth="1"/>
    <col min="4502" max="4502" width="8.1796875" bestFit="1" customWidth="1"/>
    <col min="4503" max="4503" width="8.54296875" bestFit="1" customWidth="1"/>
    <col min="4504" max="4504" width="8.1796875" bestFit="1" customWidth="1"/>
    <col min="4505" max="4505" width="8.54296875" bestFit="1" customWidth="1"/>
    <col min="4506" max="4506" width="8.1796875" bestFit="1" customWidth="1"/>
    <col min="4507" max="4507" width="8.54296875" bestFit="1" customWidth="1"/>
    <col min="4508" max="4508" width="12.453125" bestFit="1" customWidth="1"/>
    <col min="4509" max="4509" width="9.81640625" bestFit="1" customWidth="1"/>
    <col min="4510" max="4510" width="11.7265625" bestFit="1" customWidth="1"/>
    <col min="4511" max="4511" width="34.7265625" bestFit="1" customWidth="1"/>
    <col min="4512" max="4513" width="24.81640625" bestFit="1" customWidth="1"/>
    <col min="4514" max="4514" width="25.81640625" bestFit="1" customWidth="1"/>
    <col min="4515" max="4515" width="34.7265625" bestFit="1" customWidth="1"/>
    <col min="4516" max="4517" width="24.81640625" bestFit="1" customWidth="1"/>
    <col min="4518" max="4518" width="25.81640625" bestFit="1" customWidth="1"/>
    <col min="4519" max="4519" width="34.7265625" bestFit="1" customWidth="1"/>
    <col min="4520" max="4521" width="24.81640625" bestFit="1" customWidth="1"/>
    <col min="4522" max="4522" width="25.81640625" bestFit="1" customWidth="1"/>
    <col min="4523" max="4523" width="34.7265625" bestFit="1" customWidth="1"/>
    <col min="4524" max="4525" width="24.81640625" bestFit="1" customWidth="1"/>
    <col min="4526" max="4526" width="25.81640625" bestFit="1" customWidth="1"/>
    <col min="4527" max="4527" width="34.7265625" bestFit="1" customWidth="1"/>
    <col min="4528" max="4529" width="24.81640625" bestFit="1" customWidth="1"/>
    <col min="4530" max="4530" width="25.81640625" bestFit="1" customWidth="1"/>
    <col min="4531" max="4531" width="34.7265625" bestFit="1" customWidth="1"/>
    <col min="4532" max="4533" width="24.81640625" bestFit="1" customWidth="1"/>
    <col min="4534" max="4534" width="25.81640625" bestFit="1" customWidth="1"/>
    <col min="4535" max="4535" width="34.7265625" bestFit="1" customWidth="1"/>
    <col min="4536" max="4539" width="24.81640625" bestFit="1" customWidth="1"/>
    <col min="4540" max="4540" width="25.81640625" bestFit="1" customWidth="1"/>
    <col min="4541" max="4541" width="34.7265625" bestFit="1" customWidth="1"/>
    <col min="4542" max="4543" width="24.81640625" bestFit="1" customWidth="1"/>
    <col min="4544" max="4544" width="25.81640625" bestFit="1" customWidth="1"/>
    <col min="4545" max="4545" width="34.7265625" bestFit="1" customWidth="1"/>
    <col min="4546" max="4547" width="24.81640625" bestFit="1" customWidth="1"/>
    <col min="4548" max="4548" width="25.81640625" bestFit="1" customWidth="1"/>
    <col min="4549" max="4549" width="34.7265625" bestFit="1" customWidth="1"/>
    <col min="4550" max="4551" width="24.81640625" bestFit="1" customWidth="1"/>
    <col min="4552" max="4552" width="25.81640625" bestFit="1" customWidth="1"/>
    <col min="4553" max="4553" width="34.7265625" bestFit="1" customWidth="1"/>
    <col min="4554" max="4555" width="24.81640625" bestFit="1" customWidth="1"/>
    <col min="4556" max="4556" width="25.81640625" bestFit="1" customWidth="1"/>
    <col min="4557" max="4557" width="34.7265625" bestFit="1" customWidth="1"/>
    <col min="4558" max="4559" width="24.81640625" bestFit="1" customWidth="1"/>
    <col min="4560" max="4560" width="25.81640625" bestFit="1" customWidth="1"/>
    <col min="4561" max="4561" width="34.7265625" bestFit="1" customWidth="1"/>
    <col min="4562" max="4563" width="24.81640625" bestFit="1" customWidth="1"/>
    <col min="4564" max="4564" width="25.81640625" bestFit="1" customWidth="1"/>
    <col min="4565" max="4565" width="34.7265625" bestFit="1" customWidth="1"/>
    <col min="4566" max="4567" width="24.81640625" bestFit="1" customWidth="1"/>
    <col min="4568" max="4568" width="25.81640625" bestFit="1" customWidth="1"/>
    <col min="4569" max="4569" width="34.7265625" bestFit="1" customWidth="1"/>
    <col min="4570" max="4575" width="24.81640625" bestFit="1" customWidth="1"/>
    <col min="4576" max="4576" width="25.81640625" bestFit="1" customWidth="1"/>
    <col min="4577" max="4577" width="34.7265625" bestFit="1" customWidth="1"/>
    <col min="4578" max="4579" width="24.81640625" bestFit="1" customWidth="1"/>
    <col min="4580" max="4580" width="25.81640625" bestFit="1" customWidth="1"/>
    <col min="4581" max="4581" width="34.7265625" bestFit="1" customWidth="1"/>
    <col min="4582" max="4583" width="24.81640625" bestFit="1" customWidth="1"/>
    <col min="4584" max="4584" width="25.81640625" bestFit="1" customWidth="1"/>
    <col min="4585" max="4585" width="34.7265625" bestFit="1" customWidth="1"/>
    <col min="4586" max="4587" width="24.81640625" bestFit="1" customWidth="1"/>
    <col min="4588" max="4588" width="25.81640625" bestFit="1" customWidth="1"/>
    <col min="4589" max="4589" width="34.7265625" bestFit="1" customWidth="1"/>
    <col min="4590" max="4591" width="24.81640625" bestFit="1" customWidth="1"/>
    <col min="4592" max="4592" width="25.81640625" bestFit="1" customWidth="1"/>
    <col min="4593" max="4593" width="34.7265625" bestFit="1" customWidth="1"/>
    <col min="4594" max="4595" width="24.81640625" bestFit="1" customWidth="1"/>
    <col min="4596" max="4596" width="25.81640625" bestFit="1" customWidth="1"/>
    <col min="4597" max="4597" width="34.7265625" bestFit="1" customWidth="1"/>
    <col min="4598" max="4599" width="24.81640625" bestFit="1" customWidth="1"/>
    <col min="4600" max="4600" width="25.81640625" bestFit="1" customWidth="1"/>
    <col min="4601" max="4601" width="34.7265625" bestFit="1" customWidth="1"/>
    <col min="4602" max="4603" width="24.81640625" bestFit="1" customWidth="1"/>
    <col min="4604" max="4604" width="25.81640625" bestFit="1" customWidth="1"/>
    <col min="4605" max="4605" width="34.7265625" bestFit="1" customWidth="1"/>
    <col min="4606" max="4607" width="24.81640625" bestFit="1" customWidth="1"/>
    <col min="4608" max="4608" width="25.81640625" bestFit="1" customWidth="1"/>
    <col min="4609" max="4609" width="34.7265625" bestFit="1" customWidth="1"/>
    <col min="4610" max="4611" width="24.81640625" bestFit="1" customWidth="1"/>
    <col min="4612" max="4612" width="25.81640625" bestFit="1" customWidth="1"/>
    <col min="4613" max="4613" width="34.7265625" bestFit="1" customWidth="1"/>
    <col min="4614" max="4619" width="24.81640625" bestFit="1" customWidth="1"/>
    <col min="4620" max="4620" width="25.81640625" bestFit="1" customWidth="1"/>
    <col min="4621" max="4621" width="34.7265625" bestFit="1" customWidth="1"/>
    <col min="4622" max="4623" width="24.81640625" bestFit="1" customWidth="1"/>
    <col min="4624" max="4624" width="25.81640625" bestFit="1" customWidth="1"/>
    <col min="4625" max="4625" width="34.7265625" bestFit="1" customWidth="1"/>
    <col min="4626" max="4627" width="24.81640625" bestFit="1" customWidth="1"/>
    <col min="4628" max="4628" width="25.81640625" bestFit="1" customWidth="1"/>
    <col min="4629" max="4629" width="34.7265625" bestFit="1" customWidth="1"/>
    <col min="4630" max="4631" width="24.81640625" bestFit="1" customWidth="1"/>
    <col min="4632" max="4632" width="25.81640625" bestFit="1" customWidth="1"/>
    <col min="4633" max="4633" width="34.7265625" bestFit="1" customWidth="1"/>
    <col min="4634" max="4635" width="24.81640625" bestFit="1" customWidth="1"/>
    <col min="4636" max="4636" width="25.81640625" bestFit="1" customWidth="1"/>
    <col min="4637" max="4637" width="34.7265625" bestFit="1" customWidth="1"/>
    <col min="4638" max="4639" width="24.81640625" bestFit="1" customWidth="1"/>
    <col min="4640" max="4640" width="25.81640625" bestFit="1" customWidth="1"/>
    <col min="4641" max="4641" width="34.7265625" bestFit="1" customWidth="1"/>
    <col min="4642" max="4643" width="24.81640625" bestFit="1" customWidth="1"/>
    <col min="4644" max="4644" width="25.81640625" bestFit="1" customWidth="1"/>
    <col min="4645" max="4645" width="34.7265625" bestFit="1" customWidth="1"/>
    <col min="4646" max="4649" width="24.81640625" bestFit="1" customWidth="1"/>
    <col min="4650" max="4650" width="25.81640625" bestFit="1" customWidth="1"/>
    <col min="4651" max="4651" width="34.7265625" bestFit="1" customWidth="1"/>
    <col min="4652" max="4653" width="24.81640625" bestFit="1" customWidth="1"/>
    <col min="4654" max="4654" width="25.81640625" bestFit="1" customWidth="1"/>
    <col min="4655" max="4655" width="34.7265625" bestFit="1" customWidth="1"/>
    <col min="4656" max="4657" width="24.81640625" bestFit="1" customWidth="1"/>
    <col min="4658" max="4658" width="25.81640625" bestFit="1" customWidth="1"/>
    <col min="4659" max="4659" width="34.7265625" bestFit="1" customWidth="1"/>
    <col min="4660" max="4661" width="24.81640625" bestFit="1" customWidth="1"/>
    <col min="4662" max="4662" width="25.81640625" bestFit="1" customWidth="1"/>
    <col min="4663" max="4663" width="34.7265625" bestFit="1" customWidth="1"/>
    <col min="4664" max="4665" width="24.81640625" bestFit="1" customWidth="1"/>
    <col min="4666" max="4666" width="25.81640625" bestFit="1" customWidth="1"/>
    <col min="4667" max="4667" width="34.7265625" bestFit="1" customWidth="1"/>
    <col min="4668" max="4669" width="24.81640625" bestFit="1" customWidth="1"/>
    <col min="4670" max="4670" width="25.81640625" bestFit="1" customWidth="1"/>
    <col min="4671" max="4671" width="34.7265625" bestFit="1" customWidth="1"/>
    <col min="4672" max="4673" width="24.81640625" bestFit="1" customWidth="1"/>
    <col min="4674" max="4674" width="25.81640625" bestFit="1" customWidth="1"/>
    <col min="4675" max="4675" width="34.7265625" bestFit="1" customWidth="1"/>
    <col min="4676" max="4677" width="24.81640625" bestFit="1" customWidth="1"/>
    <col min="4678" max="4678" width="25.81640625" bestFit="1" customWidth="1"/>
    <col min="4679" max="4679" width="34.7265625" bestFit="1" customWidth="1"/>
    <col min="4680" max="4681" width="24.81640625" bestFit="1" customWidth="1"/>
    <col min="4682" max="4682" width="25.81640625" bestFit="1" customWidth="1"/>
    <col min="4683" max="4683" width="34.7265625" bestFit="1" customWidth="1"/>
    <col min="4684" max="4685" width="24.81640625" bestFit="1" customWidth="1"/>
    <col min="4686" max="4686" width="25.81640625" bestFit="1" customWidth="1"/>
    <col min="4687" max="4687" width="34.7265625" bestFit="1" customWidth="1"/>
    <col min="4688" max="4689" width="24.81640625" bestFit="1" customWidth="1"/>
    <col min="4690" max="4690" width="25.81640625" bestFit="1" customWidth="1"/>
    <col min="4691" max="4691" width="34.7265625" bestFit="1" customWidth="1"/>
    <col min="4692" max="4693" width="24.81640625" bestFit="1" customWidth="1"/>
    <col min="4694" max="4694" width="25.81640625" bestFit="1" customWidth="1"/>
    <col min="4695" max="4695" width="34.7265625" bestFit="1" customWidth="1"/>
    <col min="4696" max="4697" width="24.81640625" bestFit="1" customWidth="1"/>
    <col min="4698" max="4698" width="25.81640625" bestFit="1" customWidth="1"/>
    <col min="4699" max="4699" width="34.7265625" bestFit="1" customWidth="1"/>
    <col min="4700" max="4701" width="24.81640625" bestFit="1" customWidth="1"/>
    <col min="4702" max="4702" width="25.81640625" bestFit="1" customWidth="1"/>
    <col min="4703" max="4703" width="34.7265625" bestFit="1" customWidth="1"/>
    <col min="4704" max="4705" width="24.81640625" bestFit="1" customWidth="1"/>
    <col min="4706" max="4706" width="25.81640625" bestFit="1" customWidth="1"/>
    <col min="4707" max="4707" width="34.7265625" bestFit="1" customWidth="1"/>
    <col min="4708" max="4713" width="24.81640625" bestFit="1" customWidth="1"/>
    <col min="4714" max="4714" width="25.81640625" bestFit="1" customWidth="1"/>
    <col min="4715" max="4715" width="34.7265625" bestFit="1" customWidth="1"/>
    <col min="4716" max="4717" width="24.81640625" bestFit="1" customWidth="1"/>
    <col min="4718" max="4718" width="25.81640625" bestFit="1" customWidth="1"/>
    <col min="4719" max="4719" width="34.7265625" bestFit="1" customWidth="1"/>
    <col min="4720" max="4721" width="24.81640625" bestFit="1" customWidth="1"/>
    <col min="4722" max="4722" width="25.81640625" bestFit="1" customWidth="1"/>
    <col min="4723" max="4723" width="34.7265625" bestFit="1" customWidth="1"/>
    <col min="4724" max="4725" width="24.81640625" bestFit="1" customWidth="1"/>
    <col min="4726" max="4726" width="25.81640625" bestFit="1" customWidth="1"/>
    <col min="4727" max="4727" width="34.7265625" bestFit="1" customWidth="1"/>
    <col min="4728" max="4729" width="24.81640625" bestFit="1" customWidth="1"/>
    <col min="4730" max="4730" width="25.81640625" bestFit="1" customWidth="1"/>
    <col min="4731" max="4731" width="34.7265625" bestFit="1" customWidth="1"/>
    <col min="4732" max="4733" width="24.81640625" bestFit="1" customWidth="1"/>
    <col min="4734" max="4734" width="25.81640625" bestFit="1" customWidth="1"/>
    <col min="4735" max="4735" width="34.7265625" bestFit="1" customWidth="1"/>
    <col min="4736" max="4737" width="24.81640625" bestFit="1" customWidth="1"/>
    <col min="4738" max="4738" width="25.81640625" bestFit="1" customWidth="1"/>
    <col min="4739" max="4739" width="34.7265625" bestFit="1" customWidth="1"/>
    <col min="4740" max="4741" width="24.81640625" bestFit="1" customWidth="1"/>
    <col min="4742" max="4742" width="25.81640625" bestFit="1" customWidth="1"/>
    <col min="4743" max="4743" width="34.7265625" bestFit="1" customWidth="1"/>
    <col min="4744" max="4747" width="24.81640625" bestFit="1" customWidth="1"/>
    <col min="4748" max="4748" width="25.81640625" bestFit="1" customWidth="1"/>
    <col min="4749" max="4749" width="34.7265625" bestFit="1" customWidth="1"/>
    <col min="4750" max="4751" width="24.81640625" bestFit="1" customWidth="1"/>
    <col min="4752" max="4752" width="25.81640625" bestFit="1" customWidth="1"/>
    <col min="4753" max="4753" width="34.7265625" bestFit="1" customWidth="1"/>
    <col min="4754" max="4755" width="24.81640625" bestFit="1" customWidth="1"/>
    <col min="4756" max="4756" width="25.81640625" bestFit="1" customWidth="1"/>
    <col min="4757" max="4757" width="34.7265625" bestFit="1" customWidth="1"/>
    <col min="4758" max="4759" width="24.81640625" bestFit="1" customWidth="1"/>
    <col min="4760" max="4760" width="25.81640625" bestFit="1" customWidth="1"/>
    <col min="4761" max="4761" width="34.7265625" bestFit="1" customWidth="1"/>
    <col min="4762" max="4763" width="24.81640625" bestFit="1" customWidth="1"/>
    <col min="4764" max="4764" width="25.81640625" bestFit="1" customWidth="1"/>
    <col min="4765" max="4765" width="34.7265625" bestFit="1" customWidth="1"/>
    <col min="4766" max="4767" width="24.81640625" bestFit="1" customWidth="1"/>
    <col min="4768" max="4768" width="25.81640625" bestFit="1" customWidth="1"/>
    <col min="4769" max="4769" width="34.7265625" bestFit="1" customWidth="1"/>
    <col min="4770" max="4771" width="24.81640625" bestFit="1" customWidth="1"/>
    <col min="4772" max="4772" width="25.81640625" bestFit="1" customWidth="1"/>
    <col min="4773" max="4773" width="34.7265625" bestFit="1" customWidth="1"/>
    <col min="4774" max="4775" width="24.81640625" bestFit="1" customWidth="1"/>
    <col min="4776" max="4776" width="25.81640625" bestFit="1" customWidth="1"/>
    <col min="4777" max="4777" width="34.7265625" bestFit="1" customWidth="1"/>
    <col min="4778" max="4781" width="24.81640625" bestFit="1" customWidth="1"/>
    <col min="4782" max="4782" width="25.81640625" bestFit="1" customWidth="1"/>
    <col min="4783" max="4783" width="34.7265625" bestFit="1" customWidth="1"/>
    <col min="4784" max="4785" width="24.81640625" bestFit="1" customWidth="1"/>
    <col min="4786" max="4786" width="25.81640625" bestFit="1" customWidth="1"/>
    <col min="4787" max="4787" width="34.7265625" bestFit="1" customWidth="1"/>
    <col min="4788" max="4789" width="24.81640625" bestFit="1" customWidth="1"/>
    <col min="4790" max="4790" width="25.81640625" bestFit="1" customWidth="1"/>
    <col min="4791" max="4791" width="34.7265625" bestFit="1" customWidth="1"/>
    <col min="4792" max="4793" width="24.81640625" bestFit="1" customWidth="1"/>
    <col min="4794" max="4794" width="25.81640625" bestFit="1" customWidth="1"/>
    <col min="4795" max="4795" width="34.7265625" bestFit="1" customWidth="1"/>
    <col min="4796" max="4797" width="24.81640625" bestFit="1" customWidth="1"/>
    <col min="4798" max="4798" width="25.81640625" bestFit="1" customWidth="1"/>
    <col min="4799" max="4799" width="34.7265625" bestFit="1" customWidth="1"/>
    <col min="4800" max="4801" width="24.81640625" bestFit="1" customWidth="1"/>
    <col min="4802" max="4802" width="25.81640625" bestFit="1" customWidth="1"/>
    <col min="4803" max="4803" width="34.7265625" bestFit="1" customWidth="1"/>
    <col min="4804" max="4805" width="24.81640625" bestFit="1" customWidth="1"/>
    <col min="4806" max="4806" width="25.81640625" bestFit="1" customWidth="1"/>
    <col min="4807" max="4807" width="34.7265625" bestFit="1" customWidth="1"/>
    <col min="4808" max="4809" width="24.81640625" bestFit="1" customWidth="1"/>
    <col min="4810" max="4810" width="25.81640625" bestFit="1" customWidth="1"/>
    <col min="4811" max="4811" width="34.7265625" bestFit="1" customWidth="1"/>
    <col min="4812" max="4815" width="24.81640625" bestFit="1" customWidth="1"/>
    <col min="4816" max="4816" width="25.81640625" bestFit="1" customWidth="1"/>
    <col min="4817" max="4817" width="34.7265625" bestFit="1" customWidth="1"/>
    <col min="4818" max="4819" width="24.81640625" bestFit="1" customWidth="1"/>
    <col min="4820" max="4820" width="25.81640625" bestFit="1" customWidth="1"/>
    <col min="4821" max="4821" width="34.7265625" bestFit="1" customWidth="1"/>
    <col min="4822" max="4823" width="24.81640625" bestFit="1" customWidth="1"/>
    <col min="4824" max="4824" width="25.81640625" bestFit="1" customWidth="1"/>
    <col min="4825" max="4825" width="34.7265625" bestFit="1" customWidth="1"/>
    <col min="4826" max="4827" width="24.81640625" bestFit="1" customWidth="1"/>
    <col min="4828" max="4828" width="25.81640625" bestFit="1" customWidth="1"/>
    <col min="4829" max="4829" width="34.7265625" bestFit="1" customWidth="1"/>
    <col min="4830" max="4831" width="24.81640625" bestFit="1" customWidth="1"/>
    <col min="4832" max="4832" width="25.81640625" bestFit="1" customWidth="1"/>
    <col min="4833" max="4833" width="34.7265625" bestFit="1" customWidth="1"/>
    <col min="4834" max="4835" width="24.81640625" bestFit="1" customWidth="1"/>
    <col min="4836" max="4836" width="25.81640625" bestFit="1" customWidth="1"/>
    <col min="4837" max="4837" width="34.7265625" bestFit="1" customWidth="1"/>
    <col min="4838" max="4839" width="24.81640625" bestFit="1" customWidth="1"/>
    <col min="4840" max="4840" width="25.81640625" bestFit="1" customWidth="1"/>
    <col min="4841" max="4841" width="34.7265625" bestFit="1" customWidth="1"/>
    <col min="4842" max="4843" width="24.81640625" bestFit="1" customWidth="1"/>
    <col min="4844" max="4844" width="25.81640625" bestFit="1" customWidth="1"/>
    <col min="4845" max="4845" width="34.7265625" bestFit="1" customWidth="1"/>
    <col min="4846" max="4847" width="24.81640625" bestFit="1" customWidth="1"/>
    <col min="4848" max="4848" width="25.81640625" bestFit="1" customWidth="1"/>
    <col min="4849" max="4849" width="34.7265625" bestFit="1" customWidth="1"/>
    <col min="4850" max="4851" width="24.81640625" bestFit="1" customWidth="1"/>
    <col min="4852" max="4852" width="25.81640625" bestFit="1" customWidth="1"/>
    <col min="4853" max="4853" width="34.7265625" bestFit="1" customWidth="1"/>
    <col min="4854" max="4857" width="24.81640625" bestFit="1" customWidth="1"/>
    <col min="4858" max="4858" width="25.81640625" bestFit="1" customWidth="1"/>
    <col min="4859" max="4859" width="34.7265625" bestFit="1" customWidth="1"/>
    <col min="4860" max="4861" width="24.81640625" bestFit="1" customWidth="1"/>
    <col min="4862" max="4862" width="25.81640625" bestFit="1" customWidth="1"/>
    <col min="4863" max="4863" width="34.7265625" bestFit="1" customWidth="1"/>
    <col min="4864" max="4865" width="24.81640625" bestFit="1" customWidth="1"/>
    <col min="4866" max="4866" width="25.81640625" bestFit="1" customWidth="1"/>
    <col min="4867" max="4867" width="34.7265625" bestFit="1" customWidth="1"/>
    <col min="4868" max="4869" width="24.81640625" bestFit="1" customWidth="1"/>
    <col min="4870" max="4870" width="25.81640625" bestFit="1" customWidth="1"/>
    <col min="4871" max="4871" width="34.7265625" bestFit="1" customWidth="1"/>
    <col min="4872" max="4877" width="24.81640625" bestFit="1" customWidth="1"/>
    <col min="4878" max="4878" width="25.81640625" bestFit="1" customWidth="1"/>
    <col min="4879" max="4879" width="34.7265625" bestFit="1" customWidth="1"/>
    <col min="4880" max="4881" width="24.81640625" bestFit="1" customWidth="1"/>
    <col min="4882" max="4882" width="25.81640625" bestFit="1" customWidth="1"/>
    <col min="4883" max="4883" width="34.7265625" bestFit="1" customWidth="1"/>
    <col min="4884" max="4885" width="24.81640625" bestFit="1" customWidth="1"/>
    <col min="4886" max="4886" width="25.81640625" bestFit="1" customWidth="1"/>
    <col min="4887" max="4887" width="34.7265625" bestFit="1" customWidth="1"/>
    <col min="4888" max="4889" width="24.81640625" bestFit="1" customWidth="1"/>
    <col min="4890" max="4890" width="25.81640625" bestFit="1" customWidth="1"/>
    <col min="4891" max="4891" width="34.7265625" bestFit="1" customWidth="1"/>
    <col min="4892" max="4895" width="24.81640625" bestFit="1" customWidth="1"/>
    <col min="4896" max="4896" width="25.81640625" bestFit="1" customWidth="1"/>
    <col min="4897" max="4897" width="34.7265625" bestFit="1" customWidth="1"/>
    <col min="4898" max="4899" width="24.81640625" bestFit="1" customWidth="1"/>
    <col min="4900" max="4900" width="25.81640625" bestFit="1" customWidth="1"/>
    <col min="4901" max="4901" width="34.7265625" bestFit="1" customWidth="1"/>
    <col min="4902" max="4905" width="24.81640625" bestFit="1" customWidth="1"/>
    <col min="4906" max="4906" width="25.81640625" bestFit="1" customWidth="1"/>
    <col min="4907" max="4907" width="34.7265625" bestFit="1" customWidth="1"/>
    <col min="4908" max="4909" width="24.81640625" bestFit="1" customWidth="1"/>
    <col min="4910" max="4910" width="25.81640625" bestFit="1" customWidth="1"/>
    <col min="4911" max="4911" width="34.7265625" bestFit="1" customWidth="1"/>
    <col min="4912" max="4913" width="24.81640625" bestFit="1" customWidth="1"/>
    <col min="4914" max="4914" width="25.81640625" bestFit="1" customWidth="1"/>
    <col min="4915" max="4915" width="34.7265625" bestFit="1" customWidth="1"/>
    <col min="4916" max="4917" width="24.81640625" bestFit="1" customWidth="1"/>
    <col min="4918" max="4918" width="25.81640625" bestFit="1" customWidth="1"/>
    <col min="4919" max="4919" width="34.7265625" bestFit="1" customWidth="1"/>
    <col min="4920" max="4921" width="24.81640625" bestFit="1" customWidth="1"/>
    <col min="4922" max="4922" width="25.81640625" bestFit="1" customWidth="1"/>
    <col min="4923" max="4923" width="34.7265625" bestFit="1" customWidth="1"/>
    <col min="4924" max="4925" width="24.81640625" bestFit="1" customWidth="1"/>
    <col min="4926" max="4926" width="25.81640625" bestFit="1" customWidth="1"/>
    <col min="4927" max="4927" width="34.7265625" bestFit="1" customWidth="1"/>
    <col min="4928" max="4929" width="24.81640625" bestFit="1" customWidth="1"/>
    <col min="4930" max="4930" width="25.81640625" bestFit="1" customWidth="1"/>
    <col min="4931" max="4931" width="34.7265625" bestFit="1" customWidth="1"/>
    <col min="4932" max="4933" width="24.81640625" bestFit="1" customWidth="1"/>
    <col min="4934" max="4934" width="25.81640625" bestFit="1" customWidth="1"/>
    <col min="4935" max="4935" width="34.7265625" bestFit="1" customWidth="1"/>
    <col min="4936" max="4937" width="24.81640625" bestFit="1" customWidth="1"/>
    <col min="4938" max="4938" width="25.81640625" bestFit="1" customWidth="1"/>
    <col min="4939" max="4939" width="34.7265625" bestFit="1" customWidth="1"/>
    <col min="4940" max="4943" width="24.81640625" bestFit="1" customWidth="1"/>
    <col min="4944" max="4944" width="25.81640625" bestFit="1" customWidth="1"/>
    <col min="4945" max="4945" width="34.7265625" bestFit="1" customWidth="1"/>
    <col min="4946" max="4947" width="24.81640625" bestFit="1" customWidth="1"/>
    <col min="4948" max="4948" width="25.81640625" bestFit="1" customWidth="1"/>
    <col min="4949" max="4949" width="34.7265625" bestFit="1" customWidth="1"/>
    <col min="4950" max="4951" width="24.81640625" bestFit="1" customWidth="1"/>
    <col min="4952" max="4952" width="25.81640625" bestFit="1" customWidth="1"/>
    <col min="4953" max="4953" width="34.7265625" bestFit="1" customWidth="1"/>
    <col min="4954" max="4955" width="24.81640625" bestFit="1" customWidth="1"/>
    <col min="4956" max="4956" width="25.81640625" bestFit="1" customWidth="1"/>
    <col min="4957" max="4957" width="34.7265625" bestFit="1" customWidth="1"/>
    <col min="4958" max="4959" width="24.81640625" bestFit="1" customWidth="1"/>
    <col min="4960" max="4960" width="25.81640625" bestFit="1" customWidth="1"/>
    <col min="4961" max="4961" width="34.7265625" bestFit="1" customWidth="1"/>
    <col min="4962" max="4963" width="24.81640625" bestFit="1" customWidth="1"/>
    <col min="4964" max="4964" width="25.81640625" bestFit="1" customWidth="1"/>
    <col min="4965" max="4965" width="34.7265625" bestFit="1" customWidth="1"/>
    <col min="4966" max="4967" width="24.81640625" bestFit="1" customWidth="1"/>
    <col min="4968" max="4968" width="25.81640625" bestFit="1" customWidth="1"/>
    <col min="4969" max="4969" width="34.7265625" bestFit="1" customWidth="1"/>
    <col min="4970" max="4971" width="24.81640625" bestFit="1" customWidth="1"/>
    <col min="4972" max="4972" width="25.81640625" bestFit="1" customWidth="1"/>
    <col min="4973" max="4973" width="34.7265625" bestFit="1" customWidth="1"/>
    <col min="4974" max="4975" width="24.81640625" bestFit="1" customWidth="1"/>
    <col min="4976" max="4976" width="25.81640625" bestFit="1" customWidth="1"/>
    <col min="4977" max="4977" width="34.7265625" bestFit="1" customWidth="1"/>
    <col min="4978" max="4979" width="24.81640625" bestFit="1" customWidth="1"/>
    <col min="4980" max="4980" width="25.81640625" bestFit="1" customWidth="1"/>
    <col min="4981" max="4981" width="34.7265625" bestFit="1" customWidth="1"/>
    <col min="4982" max="4983" width="24.81640625" bestFit="1" customWidth="1"/>
    <col min="4984" max="4984" width="25.81640625" bestFit="1" customWidth="1"/>
    <col min="4985" max="4985" width="34.7265625" bestFit="1" customWidth="1"/>
    <col min="4986" max="4987" width="24.81640625" bestFit="1" customWidth="1"/>
    <col min="4988" max="4988" width="25.81640625" bestFit="1" customWidth="1"/>
    <col min="4989" max="4989" width="34.7265625" bestFit="1" customWidth="1"/>
    <col min="4990" max="4993" width="24.81640625" bestFit="1" customWidth="1"/>
    <col min="4994" max="4994" width="25.81640625" bestFit="1" customWidth="1"/>
    <col min="4995" max="4995" width="34.7265625" bestFit="1" customWidth="1"/>
    <col min="4996" max="4997" width="24.81640625" bestFit="1" customWidth="1"/>
    <col min="4998" max="4998" width="25.81640625" bestFit="1" customWidth="1"/>
    <col min="4999" max="4999" width="34.7265625" bestFit="1" customWidth="1"/>
    <col min="5000" max="5001" width="24.81640625" bestFit="1" customWidth="1"/>
    <col min="5002" max="5002" width="25.81640625" bestFit="1" customWidth="1"/>
    <col min="5003" max="5003" width="34.7265625" bestFit="1" customWidth="1"/>
    <col min="5004" max="5005" width="24.81640625" bestFit="1" customWidth="1"/>
    <col min="5006" max="5006" width="25.81640625" bestFit="1" customWidth="1"/>
    <col min="5007" max="5007" width="34.7265625" bestFit="1" customWidth="1"/>
    <col min="5008" max="5009" width="24.81640625" bestFit="1" customWidth="1"/>
    <col min="5010" max="5010" width="25.81640625" bestFit="1" customWidth="1"/>
    <col min="5011" max="5011" width="34.7265625" bestFit="1" customWidth="1"/>
    <col min="5012" max="5013" width="24.81640625" bestFit="1" customWidth="1"/>
    <col min="5014" max="5014" width="25.81640625" bestFit="1" customWidth="1"/>
    <col min="5015" max="5015" width="34.7265625" bestFit="1" customWidth="1"/>
    <col min="5016" max="5017" width="24.81640625" bestFit="1" customWidth="1"/>
    <col min="5018" max="5018" width="25.81640625" bestFit="1" customWidth="1"/>
    <col min="5019" max="5019" width="34.7265625" bestFit="1" customWidth="1"/>
    <col min="5020" max="5021" width="24.81640625" bestFit="1" customWidth="1"/>
    <col min="5022" max="5022" width="25.81640625" bestFit="1" customWidth="1"/>
    <col min="5023" max="5023" width="34.7265625" bestFit="1" customWidth="1"/>
    <col min="5024" max="5025" width="24.81640625" bestFit="1" customWidth="1"/>
    <col min="5026" max="5026" width="25.81640625" bestFit="1" customWidth="1"/>
    <col min="5027" max="5027" width="34.7265625" bestFit="1" customWidth="1"/>
    <col min="5028" max="5029" width="24.81640625" bestFit="1" customWidth="1"/>
    <col min="5030" max="5030" width="25.81640625" bestFit="1" customWidth="1"/>
    <col min="5031" max="5031" width="34.7265625" bestFit="1" customWidth="1"/>
    <col min="5032" max="5033" width="24.81640625" bestFit="1" customWidth="1"/>
    <col min="5034" max="5034" width="25.81640625" bestFit="1" customWidth="1"/>
    <col min="5035" max="5035" width="34.7265625" bestFit="1" customWidth="1"/>
    <col min="5036" max="5037" width="24.81640625" bestFit="1" customWidth="1"/>
    <col min="5038" max="5038" width="25.81640625" bestFit="1" customWidth="1"/>
    <col min="5039" max="5039" width="34.7265625" bestFit="1" customWidth="1"/>
    <col min="5040" max="5045" width="24.81640625" bestFit="1" customWidth="1"/>
    <col min="5046" max="5046" width="25.81640625" bestFit="1" customWidth="1"/>
    <col min="5047" max="5047" width="34.7265625" bestFit="1" customWidth="1"/>
    <col min="5048" max="5049" width="24.81640625" bestFit="1" customWidth="1"/>
    <col min="5050" max="5050" width="25.81640625" bestFit="1" customWidth="1"/>
    <col min="5051" max="5051" width="34.7265625" bestFit="1" customWidth="1"/>
    <col min="5052" max="5053" width="24.81640625" bestFit="1" customWidth="1"/>
    <col min="5054" max="5054" width="25.81640625" bestFit="1" customWidth="1"/>
    <col min="5055" max="5055" width="34.7265625" bestFit="1" customWidth="1"/>
    <col min="5056" max="5057" width="24.81640625" bestFit="1" customWidth="1"/>
    <col min="5058" max="5058" width="25.81640625" bestFit="1" customWidth="1"/>
    <col min="5059" max="5059" width="34.7265625" bestFit="1" customWidth="1"/>
    <col min="5060" max="5061" width="24.81640625" bestFit="1" customWidth="1"/>
    <col min="5062" max="5062" width="25.81640625" bestFit="1" customWidth="1"/>
    <col min="5063" max="5063" width="34.7265625" bestFit="1" customWidth="1"/>
    <col min="5064" max="5065" width="24.81640625" bestFit="1" customWidth="1"/>
    <col min="5066" max="5066" width="25.81640625" bestFit="1" customWidth="1"/>
    <col min="5067" max="5067" width="34.7265625" bestFit="1" customWidth="1"/>
    <col min="5068" max="5069" width="24.81640625" bestFit="1" customWidth="1"/>
    <col min="5070" max="5070" width="25.81640625" bestFit="1" customWidth="1"/>
    <col min="5071" max="5071" width="34.7265625" bestFit="1" customWidth="1"/>
    <col min="5072" max="5075" width="24.81640625" bestFit="1" customWidth="1"/>
    <col min="5076" max="5076" width="25.81640625" bestFit="1" customWidth="1"/>
    <col min="5077" max="5077" width="34.7265625" bestFit="1" customWidth="1"/>
    <col min="5078" max="5079" width="24.81640625" bestFit="1" customWidth="1"/>
    <col min="5080" max="5080" width="25.81640625" bestFit="1" customWidth="1"/>
    <col min="5081" max="5081" width="34.7265625" bestFit="1" customWidth="1"/>
    <col min="5082" max="5083" width="24.81640625" bestFit="1" customWidth="1"/>
    <col min="5084" max="5084" width="25.81640625" bestFit="1" customWidth="1"/>
    <col min="5085" max="5085" width="34.7265625" bestFit="1" customWidth="1"/>
    <col min="5086" max="5087" width="24.81640625" bestFit="1" customWidth="1"/>
    <col min="5088" max="5088" width="25.81640625" bestFit="1" customWidth="1"/>
    <col min="5089" max="5089" width="34.7265625" bestFit="1" customWidth="1"/>
    <col min="5090" max="5091" width="24.81640625" bestFit="1" customWidth="1"/>
    <col min="5092" max="5092" width="25.81640625" bestFit="1" customWidth="1"/>
    <col min="5093" max="5093" width="34.7265625" bestFit="1" customWidth="1"/>
    <col min="5094" max="5095" width="24.81640625" bestFit="1" customWidth="1"/>
    <col min="5096" max="5096" width="25.81640625" bestFit="1" customWidth="1"/>
    <col min="5097" max="5097" width="34.7265625" bestFit="1" customWidth="1"/>
    <col min="5098" max="5099" width="24.81640625" bestFit="1" customWidth="1"/>
    <col min="5100" max="5100" width="25.81640625" bestFit="1" customWidth="1"/>
    <col min="5101" max="5101" width="34.7265625" bestFit="1" customWidth="1"/>
    <col min="5102" max="5103" width="24.81640625" bestFit="1" customWidth="1"/>
    <col min="5104" max="5104" width="25.81640625" bestFit="1" customWidth="1"/>
    <col min="5105" max="5105" width="34.7265625" bestFit="1" customWidth="1"/>
    <col min="5106" max="5109" width="24.81640625" bestFit="1" customWidth="1"/>
    <col min="5110" max="5110" width="25.81640625" bestFit="1" customWidth="1"/>
    <col min="5111" max="5111" width="34.7265625" bestFit="1" customWidth="1"/>
    <col min="5112" max="5113" width="24.81640625" bestFit="1" customWidth="1"/>
    <col min="5114" max="5114" width="25.81640625" bestFit="1" customWidth="1"/>
    <col min="5115" max="5115" width="34.7265625" bestFit="1" customWidth="1"/>
    <col min="5116" max="5117" width="24.81640625" bestFit="1" customWidth="1"/>
    <col min="5118" max="5118" width="25.81640625" bestFit="1" customWidth="1"/>
    <col min="5119" max="5119" width="34.7265625" bestFit="1" customWidth="1"/>
    <col min="5120" max="5121" width="24.81640625" bestFit="1" customWidth="1"/>
    <col min="5122" max="5122" width="25.81640625" bestFit="1" customWidth="1"/>
    <col min="5123" max="5123" width="34.7265625" bestFit="1" customWidth="1"/>
    <col min="5124" max="5125" width="24.81640625" bestFit="1" customWidth="1"/>
    <col min="5126" max="5126" width="25.81640625" bestFit="1" customWidth="1"/>
    <col min="5127" max="5127" width="34.7265625" bestFit="1" customWidth="1"/>
    <col min="5128" max="5129" width="24.81640625" bestFit="1" customWidth="1"/>
    <col min="5130" max="5130" width="25.81640625" bestFit="1" customWidth="1"/>
    <col min="5131" max="5131" width="34.7265625" bestFit="1" customWidth="1"/>
    <col min="5132" max="5133" width="24.81640625" bestFit="1" customWidth="1"/>
    <col min="5134" max="5134" width="25.81640625" bestFit="1" customWidth="1"/>
    <col min="5135" max="5135" width="34.7265625" bestFit="1" customWidth="1"/>
    <col min="5136" max="5137" width="24.81640625" bestFit="1" customWidth="1"/>
    <col min="5138" max="5138" width="25.81640625" bestFit="1" customWidth="1"/>
    <col min="5139" max="5139" width="34.7265625" bestFit="1" customWidth="1"/>
    <col min="5140" max="5141" width="24.81640625" bestFit="1" customWidth="1"/>
    <col min="5142" max="5142" width="25.81640625" bestFit="1" customWidth="1"/>
    <col min="5143" max="5143" width="34.7265625" bestFit="1" customWidth="1"/>
    <col min="5144" max="5145" width="24.81640625" bestFit="1" customWidth="1"/>
    <col min="5146" max="5146" width="25.81640625" bestFit="1" customWidth="1"/>
    <col min="5147" max="5147" width="34.7265625" bestFit="1" customWidth="1"/>
    <col min="5148" max="5151" width="24.81640625" bestFit="1" customWidth="1"/>
    <col min="5152" max="5152" width="25.81640625" bestFit="1" customWidth="1"/>
    <col min="5153" max="5153" width="34.7265625" bestFit="1" customWidth="1"/>
    <col min="5154" max="5155" width="24.81640625" bestFit="1" customWidth="1"/>
    <col min="5156" max="5156" width="25.81640625" bestFit="1" customWidth="1"/>
    <col min="5157" max="5157" width="34.7265625" bestFit="1" customWidth="1"/>
    <col min="5158" max="5159" width="24.81640625" bestFit="1" customWidth="1"/>
    <col min="5160" max="5160" width="25.81640625" bestFit="1" customWidth="1"/>
    <col min="5161" max="5161" width="34.7265625" bestFit="1" customWidth="1"/>
    <col min="5162" max="5163" width="24.81640625" bestFit="1" customWidth="1"/>
    <col min="5164" max="5164" width="25.81640625" bestFit="1" customWidth="1"/>
    <col min="5165" max="5165" width="34.7265625" bestFit="1" customWidth="1"/>
    <col min="5166" max="5167" width="24.81640625" bestFit="1" customWidth="1"/>
    <col min="5168" max="5168" width="25.81640625" bestFit="1" customWidth="1"/>
    <col min="5169" max="5169" width="34.7265625" bestFit="1" customWidth="1"/>
    <col min="5170" max="5171" width="24.81640625" bestFit="1" customWidth="1"/>
    <col min="5172" max="5172" width="25.81640625" bestFit="1" customWidth="1"/>
    <col min="5173" max="5173" width="34.7265625" bestFit="1" customWidth="1"/>
    <col min="5174" max="5175" width="24.81640625" bestFit="1" customWidth="1"/>
    <col min="5176" max="5176" width="25.81640625" bestFit="1" customWidth="1"/>
    <col min="5177" max="5177" width="34.7265625" bestFit="1" customWidth="1"/>
    <col min="5178" max="5179" width="24.81640625" bestFit="1" customWidth="1"/>
    <col min="5180" max="5180" width="25.81640625" bestFit="1" customWidth="1"/>
    <col min="5181" max="5181" width="34.7265625" bestFit="1" customWidth="1"/>
    <col min="5182" max="5183" width="24.81640625" bestFit="1" customWidth="1"/>
    <col min="5184" max="5184" width="25.81640625" bestFit="1" customWidth="1"/>
    <col min="5185" max="5185" width="34.7265625" bestFit="1" customWidth="1"/>
    <col min="5186" max="5187" width="24.81640625" bestFit="1" customWidth="1"/>
    <col min="5188" max="5188" width="25.81640625" bestFit="1" customWidth="1"/>
    <col min="5189" max="5189" width="34.7265625" bestFit="1" customWidth="1"/>
    <col min="5190" max="5191" width="24.81640625" bestFit="1" customWidth="1"/>
    <col min="5192" max="5192" width="25.81640625" bestFit="1" customWidth="1"/>
    <col min="5193" max="5193" width="34.7265625" bestFit="1" customWidth="1"/>
    <col min="5194" max="5195" width="24.81640625" bestFit="1" customWidth="1"/>
    <col min="5196" max="5196" width="25.81640625" bestFit="1" customWidth="1"/>
    <col min="5197" max="5197" width="34.7265625" bestFit="1" customWidth="1"/>
    <col min="5198" max="5199" width="24.81640625" bestFit="1" customWidth="1"/>
    <col min="5200" max="5200" width="25.81640625" bestFit="1" customWidth="1"/>
    <col min="5201" max="5201" width="34.7265625" bestFit="1" customWidth="1"/>
    <col min="5202" max="5203" width="24.81640625" bestFit="1" customWidth="1"/>
    <col min="5204" max="5204" width="25.81640625" bestFit="1" customWidth="1"/>
    <col min="5205" max="5205" width="34.7265625" bestFit="1" customWidth="1"/>
    <col min="5206" max="5207" width="24.81640625" bestFit="1" customWidth="1"/>
    <col min="5208" max="5208" width="25.81640625" bestFit="1" customWidth="1"/>
    <col min="5209" max="5209" width="34.7265625" bestFit="1" customWidth="1"/>
    <col min="5210" max="5211" width="24.81640625" bestFit="1" customWidth="1"/>
    <col min="5212" max="5212" width="25.81640625" bestFit="1" customWidth="1"/>
    <col min="5213" max="5213" width="34.7265625" bestFit="1" customWidth="1"/>
    <col min="5214" max="5215" width="24.81640625" bestFit="1" customWidth="1"/>
    <col min="5216" max="5216" width="25.81640625" bestFit="1" customWidth="1"/>
    <col min="5217" max="5217" width="34.7265625" bestFit="1" customWidth="1"/>
    <col min="5218" max="5221" width="24.81640625" bestFit="1" customWidth="1"/>
    <col min="5222" max="5222" width="25.81640625" bestFit="1" customWidth="1"/>
    <col min="5223" max="5223" width="34.7265625" bestFit="1" customWidth="1"/>
    <col min="5224" max="5225" width="24.81640625" bestFit="1" customWidth="1"/>
    <col min="5226" max="5226" width="25.81640625" bestFit="1" customWidth="1"/>
    <col min="5227" max="5227" width="34.7265625" bestFit="1" customWidth="1"/>
    <col min="5228" max="5229" width="24.81640625" bestFit="1" customWidth="1"/>
    <col min="5230" max="5230" width="25.81640625" bestFit="1" customWidth="1"/>
    <col min="5231" max="5231" width="34.7265625" bestFit="1" customWidth="1"/>
    <col min="5232" max="5233" width="24.81640625" bestFit="1" customWidth="1"/>
    <col min="5234" max="5234" width="25.81640625" bestFit="1" customWidth="1"/>
    <col min="5235" max="5235" width="34.7265625" bestFit="1" customWidth="1"/>
    <col min="5236" max="5239" width="24.81640625" bestFit="1" customWidth="1"/>
    <col min="5240" max="5240" width="25.81640625" bestFit="1" customWidth="1"/>
    <col min="5241" max="5241" width="34.7265625" bestFit="1" customWidth="1"/>
    <col min="5242" max="5243" width="24.81640625" bestFit="1" customWidth="1"/>
    <col min="5244" max="5244" width="25.81640625" bestFit="1" customWidth="1"/>
    <col min="5245" max="5245" width="34.7265625" bestFit="1" customWidth="1"/>
    <col min="5246" max="5247" width="24.81640625" bestFit="1" customWidth="1"/>
    <col min="5248" max="5248" width="25.81640625" bestFit="1" customWidth="1"/>
    <col min="5249" max="5249" width="34.7265625" bestFit="1" customWidth="1"/>
    <col min="5250" max="5251" width="24.81640625" bestFit="1" customWidth="1"/>
    <col min="5252" max="5252" width="25.81640625" bestFit="1" customWidth="1"/>
    <col min="5253" max="5253" width="34.7265625" bestFit="1" customWidth="1"/>
    <col min="5254" max="5255" width="24.81640625" bestFit="1" customWidth="1"/>
    <col min="5256" max="5256" width="25.81640625" bestFit="1" customWidth="1"/>
    <col min="5257" max="5257" width="34.7265625" bestFit="1" customWidth="1"/>
    <col min="5258" max="5259" width="24.81640625" bestFit="1" customWidth="1"/>
    <col min="5260" max="5260" width="25.81640625" bestFit="1" customWidth="1"/>
    <col min="5261" max="5261" width="34.7265625" bestFit="1" customWidth="1"/>
    <col min="5262" max="5263" width="24.81640625" bestFit="1" customWidth="1"/>
    <col min="5264" max="5264" width="25.81640625" bestFit="1" customWidth="1"/>
    <col min="5265" max="5265" width="34.7265625" bestFit="1" customWidth="1"/>
    <col min="5266" max="5267" width="24.81640625" bestFit="1" customWidth="1"/>
    <col min="5268" max="5268" width="25.81640625" bestFit="1" customWidth="1"/>
    <col min="5269" max="5269" width="34.7265625" bestFit="1" customWidth="1"/>
    <col min="5270" max="5271" width="24.81640625" bestFit="1" customWidth="1"/>
    <col min="5272" max="5272" width="25.81640625" bestFit="1" customWidth="1"/>
    <col min="5273" max="5273" width="34.7265625" bestFit="1" customWidth="1"/>
    <col min="5274" max="5277" width="24.81640625" bestFit="1" customWidth="1"/>
    <col min="5278" max="5278" width="25.81640625" bestFit="1" customWidth="1"/>
    <col min="5279" max="5279" width="34.7265625" bestFit="1" customWidth="1"/>
    <col min="5280" max="5281" width="24.81640625" bestFit="1" customWidth="1"/>
    <col min="5282" max="5282" width="25.81640625" bestFit="1" customWidth="1"/>
    <col min="5283" max="5283" width="34.7265625" bestFit="1" customWidth="1"/>
    <col min="5284" max="5285" width="24.81640625" bestFit="1" customWidth="1"/>
    <col min="5286" max="5286" width="25.81640625" bestFit="1" customWidth="1"/>
    <col min="5287" max="5287" width="34.7265625" bestFit="1" customWidth="1"/>
    <col min="5288" max="5291" width="24.81640625" bestFit="1" customWidth="1"/>
    <col min="5292" max="5292" width="25.81640625" bestFit="1" customWidth="1"/>
    <col min="5293" max="5293" width="34.7265625" bestFit="1" customWidth="1"/>
    <col min="5294" max="5295" width="24.81640625" bestFit="1" customWidth="1"/>
    <col min="5296" max="5296" width="25.81640625" bestFit="1" customWidth="1"/>
    <col min="5297" max="5297" width="34.7265625" bestFit="1" customWidth="1"/>
    <col min="5298" max="5299" width="24.81640625" bestFit="1" customWidth="1"/>
    <col min="5300" max="5300" width="25.81640625" bestFit="1" customWidth="1"/>
    <col min="5301" max="5301" width="34.7265625" bestFit="1" customWidth="1"/>
    <col min="5302" max="5303" width="24.81640625" bestFit="1" customWidth="1"/>
    <col min="5304" max="5304" width="25.81640625" bestFit="1" customWidth="1"/>
    <col min="5305" max="5305" width="34.7265625" bestFit="1" customWidth="1"/>
    <col min="5306" max="5307" width="24.81640625" bestFit="1" customWidth="1"/>
    <col min="5308" max="5308" width="25.81640625" bestFit="1" customWidth="1"/>
    <col min="5309" max="5309" width="34.7265625" bestFit="1" customWidth="1"/>
    <col min="5310" max="5311" width="24.81640625" bestFit="1" customWidth="1"/>
    <col min="5312" max="5312" width="25.81640625" bestFit="1" customWidth="1"/>
    <col min="5313" max="5313" width="34.7265625" bestFit="1" customWidth="1"/>
    <col min="5314" max="5315" width="24.81640625" bestFit="1" customWidth="1"/>
    <col min="5316" max="5316" width="25.81640625" bestFit="1" customWidth="1"/>
    <col min="5317" max="5317" width="34.7265625" bestFit="1" customWidth="1"/>
    <col min="5318" max="5319" width="24.81640625" bestFit="1" customWidth="1"/>
    <col min="5320" max="5320" width="25.81640625" bestFit="1" customWidth="1"/>
    <col min="5321" max="5321" width="34.7265625" bestFit="1" customWidth="1"/>
    <col min="5322" max="5323" width="24.81640625" bestFit="1" customWidth="1"/>
    <col min="5324" max="5324" width="25.81640625" bestFit="1" customWidth="1"/>
    <col min="5325" max="5325" width="34.7265625" bestFit="1" customWidth="1"/>
    <col min="5326" max="5327" width="24.81640625" bestFit="1" customWidth="1"/>
    <col min="5328" max="5328" width="25.81640625" bestFit="1" customWidth="1"/>
    <col min="5329" max="5329" width="34.7265625" bestFit="1" customWidth="1"/>
    <col min="5330" max="5331" width="24.81640625" bestFit="1" customWidth="1"/>
    <col min="5332" max="5332" width="25.81640625" bestFit="1" customWidth="1"/>
    <col min="5333" max="5333" width="34.7265625" bestFit="1" customWidth="1"/>
    <col min="5334" max="5335" width="24.81640625" bestFit="1" customWidth="1"/>
    <col min="5336" max="5336" width="25.81640625" bestFit="1" customWidth="1"/>
    <col min="5337" max="5337" width="34.7265625" bestFit="1" customWidth="1"/>
    <col min="5338" max="5339" width="24.81640625" bestFit="1" customWidth="1"/>
    <col min="5340" max="5340" width="25.81640625" bestFit="1" customWidth="1"/>
    <col min="5341" max="5341" width="34.7265625" bestFit="1" customWidth="1"/>
    <col min="5342" max="5343" width="24.81640625" bestFit="1" customWidth="1"/>
    <col min="5344" max="5344" width="25.81640625" bestFit="1" customWidth="1"/>
    <col min="5345" max="5345" width="34.7265625" bestFit="1" customWidth="1"/>
    <col min="5346" max="5347" width="24.81640625" bestFit="1" customWidth="1"/>
    <col min="5348" max="5348" width="25.81640625" bestFit="1" customWidth="1"/>
    <col min="5349" max="5349" width="34.7265625" bestFit="1" customWidth="1"/>
    <col min="5350" max="5353" width="24.81640625" bestFit="1" customWidth="1"/>
    <col min="5354" max="5354" width="25.81640625" bestFit="1" customWidth="1"/>
    <col min="5355" max="5355" width="34.7265625" bestFit="1" customWidth="1"/>
    <col min="5356" max="5357" width="24.81640625" bestFit="1" customWidth="1"/>
    <col min="5358" max="5358" width="25.81640625" bestFit="1" customWidth="1"/>
    <col min="5359" max="5359" width="34.7265625" bestFit="1" customWidth="1"/>
    <col min="5360" max="5361" width="24.81640625" bestFit="1" customWidth="1"/>
    <col min="5362" max="5362" width="25.81640625" bestFit="1" customWidth="1"/>
    <col min="5363" max="5363" width="34.7265625" bestFit="1" customWidth="1"/>
    <col min="5364" max="5367" width="24.81640625" bestFit="1" customWidth="1"/>
    <col min="5368" max="5368" width="25.81640625" bestFit="1" customWidth="1"/>
    <col min="5369" max="5369" width="34.7265625" bestFit="1" customWidth="1"/>
    <col min="5370" max="5371" width="24.81640625" bestFit="1" customWidth="1"/>
    <col min="5372" max="5372" width="25.81640625" bestFit="1" customWidth="1"/>
    <col min="5373" max="5373" width="34.7265625" bestFit="1" customWidth="1"/>
    <col min="5374" max="5375" width="24.81640625" bestFit="1" customWidth="1"/>
    <col min="5376" max="5376" width="25.81640625" bestFit="1" customWidth="1"/>
    <col min="5377" max="5377" width="34.7265625" bestFit="1" customWidth="1"/>
    <col min="5378" max="5379" width="24.81640625" bestFit="1" customWidth="1"/>
    <col min="5380" max="5380" width="25.81640625" bestFit="1" customWidth="1"/>
    <col min="5381" max="5381" width="34.7265625" bestFit="1" customWidth="1"/>
    <col min="5382" max="5383" width="24.81640625" bestFit="1" customWidth="1"/>
    <col min="5384" max="5384" width="25.81640625" bestFit="1" customWidth="1"/>
    <col min="5385" max="5385" width="34.7265625" bestFit="1" customWidth="1"/>
    <col min="5386" max="5387" width="24.81640625" bestFit="1" customWidth="1"/>
    <col min="5388" max="5388" width="25.81640625" bestFit="1" customWidth="1"/>
    <col min="5389" max="5389" width="34.7265625" bestFit="1" customWidth="1"/>
    <col min="5390" max="5391" width="24.81640625" bestFit="1" customWidth="1"/>
    <col min="5392" max="5392" width="25.81640625" bestFit="1" customWidth="1"/>
    <col min="5393" max="5393" width="34.7265625" bestFit="1" customWidth="1"/>
    <col min="5394" max="5395" width="24.81640625" bestFit="1" customWidth="1"/>
    <col min="5396" max="5396" width="25.81640625" bestFit="1" customWidth="1"/>
    <col min="5397" max="5397" width="34.7265625" bestFit="1" customWidth="1"/>
    <col min="5398" max="5399" width="24.81640625" bestFit="1" customWidth="1"/>
    <col min="5400" max="5400" width="25.81640625" bestFit="1" customWidth="1"/>
    <col min="5401" max="5401" width="34.7265625" bestFit="1" customWidth="1"/>
    <col min="5402" max="5403" width="24.81640625" bestFit="1" customWidth="1"/>
    <col min="5404" max="5404" width="25.81640625" bestFit="1" customWidth="1"/>
    <col min="5405" max="5405" width="34.7265625" bestFit="1" customWidth="1"/>
    <col min="5406" max="5407" width="24.81640625" bestFit="1" customWidth="1"/>
    <col min="5408" max="5408" width="25.81640625" bestFit="1" customWidth="1"/>
    <col min="5409" max="5409" width="34.7265625" bestFit="1" customWidth="1"/>
    <col min="5410" max="5411" width="24.81640625" bestFit="1" customWidth="1"/>
    <col min="5412" max="5412" width="25.81640625" bestFit="1" customWidth="1"/>
    <col min="5413" max="5413" width="34.7265625" bestFit="1" customWidth="1"/>
    <col min="5414" max="5415" width="24.81640625" bestFit="1" customWidth="1"/>
    <col min="5416" max="5416" width="25.81640625" bestFit="1" customWidth="1"/>
    <col min="5417" max="5417" width="34.7265625" bestFit="1" customWidth="1"/>
    <col min="5418" max="5421" width="24.81640625" bestFit="1" customWidth="1"/>
    <col min="5422" max="5422" width="25.81640625" bestFit="1" customWidth="1"/>
    <col min="5423" max="5423" width="34.7265625" bestFit="1" customWidth="1"/>
    <col min="5424" max="5425" width="24.81640625" bestFit="1" customWidth="1"/>
    <col min="5426" max="5426" width="25.81640625" bestFit="1" customWidth="1"/>
    <col min="5427" max="5427" width="34.7265625" bestFit="1" customWidth="1"/>
    <col min="5428" max="5429" width="24.81640625" bestFit="1" customWidth="1"/>
    <col min="5430" max="5430" width="25.81640625" bestFit="1" customWidth="1"/>
    <col min="5431" max="5431" width="34.7265625" bestFit="1" customWidth="1"/>
    <col min="5432" max="5433" width="24.81640625" bestFit="1" customWidth="1"/>
    <col min="5434" max="5434" width="25.81640625" bestFit="1" customWidth="1"/>
    <col min="5435" max="5435" width="34.7265625" bestFit="1" customWidth="1"/>
    <col min="5436" max="5437" width="24.81640625" bestFit="1" customWidth="1"/>
    <col min="5438" max="5438" width="25.81640625" bestFit="1" customWidth="1"/>
    <col min="5439" max="5439" width="34.7265625" bestFit="1" customWidth="1"/>
    <col min="5440" max="5441" width="24.81640625" bestFit="1" customWidth="1"/>
    <col min="5442" max="5442" width="25.81640625" bestFit="1" customWidth="1"/>
    <col min="5443" max="5443" width="34.7265625" bestFit="1" customWidth="1"/>
    <col min="5444" max="5445" width="24.81640625" bestFit="1" customWidth="1"/>
    <col min="5446" max="5446" width="25.81640625" bestFit="1" customWidth="1"/>
    <col min="5447" max="5447" width="34.7265625" bestFit="1" customWidth="1"/>
    <col min="5448" max="5449" width="24.81640625" bestFit="1" customWidth="1"/>
    <col min="5450" max="5450" width="25.81640625" bestFit="1" customWidth="1"/>
    <col min="5451" max="5451" width="34.7265625" bestFit="1" customWidth="1"/>
    <col min="5452" max="5453" width="24.81640625" bestFit="1" customWidth="1"/>
    <col min="5454" max="5454" width="25.81640625" bestFit="1" customWidth="1"/>
    <col min="5455" max="5455" width="34.7265625" bestFit="1" customWidth="1"/>
    <col min="5456" max="5457" width="24.81640625" bestFit="1" customWidth="1"/>
    <col min="5458" max="5458" width="25.81640625" bestFit="1" customWidth="1"/>
    <col min="5459" max="5459" width="34.7265625" bestFit="1" customWidth="1"/>
    <col min="5460" max="5461" width="24.81640625" bestFit="1" customWidth="1"/>
    <col min="5462" max="5462" width="25.81640625" bestFit="1" customWidth="1"/>
    <col min="5463" max="5463" width="34.7265625" bestFit="1" customWidth="1"/>
    <col min="5464" max="5465" width="24.81640625" bestFit="1" customWidth="1"/>
    <col min="5466" max="5466" width="25.81640625" bestFit="1" customWidth="1"/>
    <col min="5467" max="5467" width="34.7265625" bestFit="1" customWidth="1"/>
    <col min="5468" max="5469" width="24.81640625" bestFit="1" customWidth="1"/>
    <col min="5470" max="5470" width="25.81640625" bestFit="1" customWidth="1"/>
    <col min="5471" max="5471" width="34.7265625" bestFit="1" customWidth="1"/>
    <col min="5472" max="5473" width="24.81640625" bestFit="1" customWidth="1"/>
    <col min="5474" max="5474" width="25.81640625" bestFit="1" customWidth="1"/>
    <col min="5475" max="5475" width="34.7265625" bestFit="1" customWidth="1"/>
    <col min="5476" max="5477" width="24.81640625" bestFit="1" customWidth="1"/>
    <col min="5478" max="5478" width="25.81640625" bestFit="1" customWidth="1"/>
    <col min="5479" max="5479" width="34.7265625" bestFit="1" customWidth="1"/>
    <col min="5480" max="5481" width="24.81640625" bestFit="1" customWidth="1"/>
    <col min="5482" max="5482" width="25.81640625" bestFit="1" customWidth="1"/>
    <col min="5483" max="5483" width="34.7265625" bestFit="1" customWidth="1"/>
    <col min="5484" max="5485" width="24.81640625" bestFit="1" customWidth="1"/>
    <col min="5486" max="5486" width="25.81640625" bestFit="1" customWidth="1"/>
    <col min="5487" max="5487" width="34.7265625" bestFit="1" customWidth="1"/>
    <col min="5488" max="5489" width="24.81640625" bestFit="1" customWidth="1"/>
    <col min="5490" max="5490" width="25.81640625" bestFit="1" customWidth="1"/>
    <col min="5491" max="5491" width="34.7265625" bestFit="1" customWidth="1"/>
    <col min="5492" max="5493" width="24.81640625" bestFit="1" customWidth="1"/>
    <col min="5494" max="5494" width="25.81640625" bestFit="1" customWidth="1"/>
    <col min="5495" max="5495" width="34.7265625" bestFit="1" customWidth="1"/>
    <col min="5496" max="5497" width="24.81640625" bestFit="1" customWidth="1"/>
    <col min="5498" max="5498" width="25.81640625" bestFit="1" customWidth="1"/>
    <col min="5499" max="5499" width="34.7265625" bestFit="1" customWidth="1"/>
    <col min="5500" max="5501" width="24.81640625" bestFit="1" customWidth="1"/>
    <col min="5502" max="5502" width="25.81640625" bestFit="1" customWidth="1"/>
    <col min="5503" max="5503" width="34.7265625" bestFit="1" customWidth="1"/>
    <col min="5504" max="5505" width="24.81640625" bestFit="1" customWidth="1"/>
    <col min="5506" max="5506" width="25.81640625" bestFit="1" customWidth="1"/>
    <col min="5507" max="5507" width="34.7265625" bestFit="1" customWidth="1"/>
    <col min="5508" max="5509" width="24.81640625" bestFit="1" customWidth="1"/>
    <col min="5510" max="5510" width="25.81640625" bestFit="1" customWidth="1"/>
    <col min="5511" max="5511" width="34.7265625" bestFit="1" customWidth="1"/>
    <col min="5512" max="5513" width="24.81640625" bestFit="1" customWidth="1"/>
    <col min="5514" max="5514" width="25.81640625" bestFit="1" customWidth="1"/>
    <col min="5515" max="5515" width="34.7265625" bestFit="1" customWidth="1"/>
    <col min="5516" max="5517" width="24.81640625" bestFit="1" customWidth="1"/>
    <col min="5518" max="5518" width="25.81640625" bestFit="1" customWidth="1"/>
    <col min="5519" max="5519" width="34.7265625" bestFit="1" customWidth="1"/>
    <col min="5520" max="5521" width="24.81640625" bestFit="1" customWidth="1"/>
    <col min="5522" max="5522" width="25.81640625" bestFit="1" customWidth="1"/>
    <col min="5523" max="5523" width="34.7265625" bestFit="1" customWidth="1"/>
    <col min="5524" max="5525" width="24.81640625" bestFit="1" customWidth="1"/>
    <col min="5526" max="5526" width="25.81640625" bestFit="1" customWidth="1"/>
    <col min="5527" max="5527" width="34.7265625" bestFit="1" customWidth="1"/>
    <col min="5528" max="5529" width="24.81640625" bestFit="1" customWidth="1"/>
    <col min="5530" max="5530" width="25.81640625" bestFit="1" customWidth="1"/>
    <col min="5531" max="5531" width="34.7265625" bestFit="1" customWidth="1"/>
    <col min="5532" max="5533" width="24.81640625" bestFit="1" customWidth="1"/>
    <col min="5534" max="5534" width="25.81640625" bestFit="1" customWidth="1"/>
    <col min="5535" max="5535" width="34.7265625" bestFit="1" customWidth="1"/>
    <col min="5536" max="5537" width="24.81640625" bestFit="1" customWidth="1"/>
    <col min="5538" max="5538" width="25.81640625" bestFit="1" customWidth="1"/>
    <col min="5539" max="5539" width="34.7265625" bestFit="1" customWidth="1"/>
    <col min="5540" max="5541" width="24.81640625" bestFit="1" customWidth="1"/>
    <col min="5542" max="5542" width="25.81640625" bestFit="1" customWidth="1"/>
    <col min="5543" max="5543" width="34.7265625" bestFit="1" customWidth="1"/>
    <col min="5544" max="5545" width="24.81640625" bestFit="1" customWidth="1"/>
    <col min="5546" max="5546" width="25.81640625" bestFit="1" customWidth="1"/>
    <col min="5547" max="5547" width="34.7265625" bestFit="1" customWidth="1"/>
    <col min="5548" max="5549" width="24.81640625" bestFit="1" customWidth="1"/>
    <col min="5550" max="5550" width="25.81640625" bestFit="1" customWidth="1"/>
    <col min="5551" max="5551" width="34.7265625" bestFit="1" customWidth="1"/>
    <col min="5552" max="5553" width="24.81640625" bestFit="1" customWidth="1"/>
    <col min="5554" max="5554" width="25.81640625" bestFit="1" customWidth="1"/>
    <col min="5555" max="5555" width="34.7265625" bestFit="1" customWidth="1"/>
    <col min="5556" max="5557" width="24.81640625" bestFit="1" customWidth="1"/>
    <col min="5558" max="5558" width="25.81640625" bestFit="1" customWidth="1"/>
    <col min="5559" max="5559" width="34.7265625" bestFit="1" customWidth="1"/>
    <col min="5560" max="5561" width="24.81640625" bestFit="1" customWidth="1"/>
    <col min="5562" max="5562" width="25.81640625" bestFit="1" customWidth="1"/>
    <col min="5563" max="5563" width="34.7265625" bestFit="1" customWidth="1"/>
    <col min="5564" max="5565" width="24.81640625" bestFit="1" customWidth="1"/>
    <col min="5566" max="5566" width="25.81640625" bestFit="1" customWidth="1"/>
    <col min="5567" max="5567" width="34.7265625" bestFit="1" customWidth="1"/>
    <col min="5568" max="5569" width="24.81640625" bestFit="1" customWidth="1"/>
    <col min="5570" max="5570" width="25.81640625" bestFit="1" customWidth="1"/>
    <col min="5571" max="5571" width="34.7265625" bestFit="1" customWidth="1"/>
    <col min="5572" max="5573" width="24.81640625" bestFit="1" customWidth="1"/>
    <col min="5574" max="5574" width="25.81640625" bestFit="1" customWidth="1"/>
    <col min="5575" max="5575" width="34.7265625" bestFit="1" customWidth="1"/>
    <col min="5576" max="5577" width="24.81640625" bestFit="1" customWidth="1"/>
    <col min="5578" max="5578" width="25.81640625" bestFit="1" customWidth="1"/>
    <col min="5579" max="5579" width="34.7265625" bestFit="1" customWidth="1"/>
    <col min="5580" max="5581" width="24.81640625" bestFit="1" customWidth="1"/>
    <col min="5582" max="5582" width="25.81640625" bestFit="1" customWidth="1"/>
    <col min="5583" max="5583" width="34.7265625" bestFit="1" customWidth="1"/>
    <col min="5584" max="5585" width="24.81640625" bestFit="1" customWidth="1"/>
    <col min="5586" max="5586" width="25.81640625" bestFit="1" customWidth="1"/>
    <col min="5587" max="5587" width="34.7265625" bestFit="1" customWidth="1"/>
    <col min="5588" max="5589" width="24.81640625" bestFit="1" customWidth="1"/>
    <col min="5590" max="5590" width="25.81640625" bestFit="1" customWidth="1"/>
    <col min="5591" max="5591" width="34.7265625" bestFit="1" customWidth="1"/>
    <col min="5592" max="5593" width="24.81640625" bestFit="1" customWidth="1"/>
    <col min="5594" max="5594" width="25.81640625" bestFit="1" customWidth="1"/>
    <col min="5595" max="5595" width="34.7265625" bestFit="1" customWidth="1"/>
    <col min="5596" max="5597" width="24.81640625" bestFit="1" customWidth="1"/>
    <col min="5598" max="5598" width="25.81640625" bestFit="1" customWidth="1"/>
    <col min="5599" max="5599" width="34.7265625" bestFit="1" customWidth="1"/>
    <col min="5600" max="5601" width="24.81640625" bestFit="1" customWidth="1"/>
    <col min="5602" max="5602" width="25.81640625" bestFit="1" customWidth="1"/>
    <col min="5603" max="5603" width="34.7265625" bestFit="1" customWidth="1"/>
    <col min="5604" max="5605" width="24.81640625" bestFit="1" customWidth="1"/>
    <col min="5606" max="5606" width="25.81640625" bestFit="1" customWidth="1"/>
    <col min="5607" max="5607" width="34.7265625" bestFit="1" customWidth="1"/>
    <col min="5608" max="5609" width="24.81640625" bestFit="1" customWidth="1"/>
    <col min="5610" max="5610" width="25.81640625" bestFit="1" customWidth="1"/>
    <col min="5611" max="5611" width="34.7265625" bestFit="1" customWidth="1"/>
    <col min="5612" max="5613" width="24.81640625" bestFit="1" customWidth="1"/>
    <col min="5614" max="5614" width="25.81640625" bestFit="1" customWidth="1"/>
    <col min="5615" max="5615" width="34.7265625" bestFit="1" customWidth="1"/>
    <col min="5616" max="5617" width="24.81640625" bestFit="1" customWidth="1"/>
    <col min="5618" max="5618" width="25.81640625" bestFit="1" customWidth="1"/>
    <col min="5619" max="5619" width="34.7265625" bestFit="1" customWidth="1"/>
    <col min="5620" max="5621" width="24.81640625" bestFit="1" customWidth="1"/>
    <col min="5622" max="5622" width="25.81640625" bestFit="1" customWidth="1"/>
    <col min="5623" max="5623" width="34.7265625" bestFit="1" customWidth="1"/>
    <col min="5624" max="5625" width="24.81640625" bestFit="1" customWidth="1"/>
    <col min="5626" max="5626" width="25.81640625" bestFit="1" customWidth="1"/>
    <col min="5627" max="5627" width="34.7265625" bestFit="1" customWidth="1"/>
    <col min="5628" max="5629" width="24.81640625" bestFit="1" customWidth="1"/>
    <col min="5630" max="5630" width="25.81640625" bestFit="1" customWidth="1"/>
    <col min="5631" max="5631" width="34.7265625" bestFit="1" customWidth="1"/>
    <col min="5632" max="5633" width="24.81640625" bestFit="1" customWidth="1"/>
    <col min="5634" max="5634" width="25.81640625" bestFit="1" customWidth="1"/>
    <col min="5635" max="5635" width="34.7265625" bestFit="1" customWidth="1"/>
    <col min="5636" max="5637" width="24.81640625" bestFit="1" customWidth="1"/>
    <col min="5638" max="5638" width="25.81640625" bestFit="1" customWidth="1"/>
    <col min="5639" max="5639" width="34.7265625" bestFit="1" customWidth="1"/>
    <col min="5640" max="5641" width="24.81640625" bestFit="1" customWidth="1"/>
    <col min="5642" max="5642" width="25.81640625" bestFit="1" customWidth="1"/>
    <col min="5643" max="5643" width="34.7265625" bestFit="1" customWidth="1"/>
    <col min="5644" max="5645" width="24.81640625" bestFit="1" customWidth="1"/>
    <col min="5646" max="5646" width="25.81640625" bestFit="1" customWidth="1"/>
    <col min="5647" max="5647" width="34.7265625" bestFit="1" customWidth="1"/>
    <col min="5648" max="5649" width="24.81640625" bestFit="1" customWidth="1"/>
    <col min="5650" max="5650" width="25.81640625" bestFit="1" customWidth="1"/>
    <col min="5651" max="5651" width="34.7265625" bestFit="1" customWidth="1"/>
    <col min="5652" max="5653" width="24.81640625" bestFit="1" customWidth="1"/>
    <col min="5654" max="5654" width="25.81640625" bestFit="1" customWidth="1"/>
    <col min="5655" max="5655" width="34.7265625" bestFit="1" customWidth="1"/>
    <col min="5656" max="5657" width="24.81640625" bestFit="1" customWidth="1"/>
    <col min="5658" max="5658" width="25.81640625" bestFit="1" customWidth="1"/>
    <col min="5659" max="5659" width="34.7265625" bestFit="1" customWidth="1"/>
    <col min="5660" max="5661" width="24.81640625" bestFit="1" customWidth="1"/>
    <col min="5662" max="5662" width="25.81640625" bestFit="1" customWidth="1"/>
    <col min="5663" max="5663" width="34.7265625" bestFit="1" customWidth="1"/>
    <col min="5664" max="5665" width="24.81640625" bestFit="1" customWidth="1"/>
    <col min="5666" max="5666" width="25.81640625" bestFit="1" customWidth="1"/>
    <col min="5667" max="5667" width="34.7265625" bestFit="1" customWidth="1"/>
    <col min="5668" max="5669" width="24.81640625" bestFit="1" customWidth="1"/>
    <col min="5670" max="5670" width="25.81640625" bestFit="1" customWidth="1"/>
    <col min="5671" max="5671" width="34.7265625" bestFit="1" customWidth="1"/>
    <col min="5672" max="5673" width="24.81640625" bestFit="1" customWidth="1"/>
    <col min="5674" max="5674" width="25.81640625" bestFit="1" customWidth="1"/>
    <col min="5675" max="5675" width="34.7265625" bestFit="1" customWidth="1"/>
    <col min="5676" max="5677" width="24.81640625" bestFit="1" customWidth="1"/>
    <col min="5678" max="5678" width="25.81640625" bestFit="1" customWidth="1"/>
    <col min="5679" max="5679" width="34.7265625" bestFit="1" customWidth="1"/>
    <col min="5680" max="5681" width="24.81640625" bestFit="1" customWidth="1"/>
    <col min="5682" max="5682" width="25.81640625" bestFit="1" customWidth="1"/>
    <col min="5683" max="5683" width="34.7265625" bestFit="1" customWidth="1"/>
    <col min="5684" max="5685" width="24.81640625" bestFit="1" customWidth="1"/>
    <col min="5686" max="5686" width="25.81640625" bestFit="1" customWidth="1"/>
    <col min="5687" max="5687" width="34.7265625" bestFit="1" customWidth="1"/>
    <col min="5688" max="5689" width="24.81640625" bestFit="1" customWidth="1"/>
    <col min="5690" max="5690" width="25.81640625" bestFit="1" customWidth="1"/>
    <col min="5691" max="5691" width="34.7265625" bestFit="1" customWidth="1"/>
    <col min="5692" max="5693" width="24.81640625" bestFit="1" customWidth="1"/>
    <col min="5694" max="5694" width="25.81640625" bestFit="1" customWidth="1"/>
    <col min="5695" max="5695" width="34.7265625" bestFit="1" customWidth="1"/>
    <col min="5696" max="5697" width="24.81640625" bestFit="1" customWidth="1"/>
    <col min="5698" max="5698" width="25.81640625" bestFit="1" customWidth="1"/>
    <col min="5699" max="5699" width="34.7265625" bestFit="1" customWidth="1"/>
    <col min="5700" max="5701" width="24.81640625" bestFit="1" customWidth="1"/>
    <col min="5702" max="5702" width="25.81640625" bestFit="1" customWidth="1"/>
    <col min="5703" max="5703" width="34.7265625" bestFit="1" customWidth="1"/>
    <col min="5704" max="5707" width="24.81640625" bestFit="1" customWidth="1"/>
    <col min="5708" max="5708" width="25.81640625" bestFit="1" customWidth="1"/>
    <col min="5709" max="5709" width="34.7265625" bestFit="1" customWidth="1"/>
    <col min="5710" max="5711" width="24.81640625" bestFit="1" customWidth="1"/>
    <col min="5712" max="5712" width="25.81640625" bestFit="1" customWidth="1"/>
    <col min="5713" max="5713" width="34.7265625" bestFit="1" customWidth="1"/>
    <col min="5714" max="5715" width="24.81640625" bestFit="1" customWidth="1"/>
    <col min="5716" max="5716" width="25.81640625" bestFit="1" customWidth="1"/>
    <col min="5717" max="5717" width="34.7265625" bestFit="1" customWidth="1"/>
    <col min="5718" max="5719" width="24.81640625" bestFit="1" customWidth="1"/>
    <col min="5720" max="5720" width="25.81640625" bestFit="1" customWidth="1"/>
    <col min="5721" max="5721" width="34.7265625" bestFit="1" customWidth="1"/>
    <col min="5722" max="5723" width="24.81640625" bestFit="1" customWidth="1"/>
    <col min="5724" max="5724" width="25.81640625" bestFit="1" customWidth="1"/>
    <col min="5725" max="5725" width="34.7265625" bestFit="1" customWidth="1"/>
    <col min="5726" max="5727" width="24.81640625" bestFit="1" customWidth="1"/>
    <col min="5728" max="5728" width="25.81640625" bestFit="1" customWidth="1"/>
    <col min="5729" max="5729" width="34.7265625" bestFit="1" customWidth="1"/>
    <col min="5730" max="5731" width="24.81640625" bestFit="1" customWidth="1"/>
    <col min="5732" max="5732" width="25.81640625" bestFit="1" customWidth="1"/>
    <col min="5733" max="5733" width="34.7265625" bestFit="1" customWidth="1"/>
    <col min="5734" max="5735" width="24.81640625" bestFit="1" customWidth="1"/>
    <col min="5736" max="5736" width="25.81640625" bestFit="1" customWidth="1"/>
    <col min="5737" max="5737" width="34.7265625" bestFit="1" customWidth="1"/>
    <col min="5738" max="5739" width="24.81640625" bestFit="1" customWidth="1"/>
    <col min="5740" max="5740" width="25.81640625" bestFit="1" customWidth="1"/>
    <col min="5741" max="5741" width="34.7265625" bestFit="1" customWidth="1"/>
    <col min="5742" max="5743" width="24.81640625" bestFit="1" customWidth="1"/>
    <col min="5744" max="5744" width="27.453125" bestFit="1" customWidth="1"/>
    <col min="5745" max="5745" width="36.453125" bestFit="1" customWidth="1"/>
    <col min="5746" max="5747" width="24.81640625" bestFit="1" customWidth="1"/>
    <col min="5748" max="5748" width="27.453125" bestFit="1" customWidth="1"/>
    <col min="5749" max="5749" width="36.453125" bestFit="1" customWidth="1"/>
    <col min="5750" max="5751" width="24.81640625" bestFit="1" customWidth="1"/>
    <col min="5752" max="5752" width="27.453125" bestFit="1" customWidth="1"/>
    <col min="5753" max="5753" width="36.453125" bestFit="1" customWidth="1"/>
    <col min="5754" max="5755" width="24.81640625" bestFit="1" customWidth="1"/>
    <col min="5756" max="5756" width="27.453125" bestFit="1" customWidth="1"/>
    <col min="5757" max="5757" width="36.453125" bestFit="1" customWidth="1"/>
    <col min="5758" max="5759" width="24.81640625" bestFit="1" customWidth="1"/>
    <col min="5760" max="5760" width="27.453125" bestFit="1" customWidth="1"/>
    <col min="5761" max="5761" width="36.453125" bestFit="1" customWidth="1"/>
    <col min="5762" max="5763" width="24.81640625" bestFit="1" customWidth="1"/>
    <col min="5764" max="5764" width="27.453125" bestFit="1" customWidth="1"/>
    <col min="5765" max="5765" width="36.453125" bestFit="1" customWidth="1"/>
    <col min="5766" max="5767" width="24.81640625" bestFit="1" customWidth="1"/>
    <col min="5768" max="5768" width="27.453125" bestFit="1" customWidth="1"/>
    <col min="5769" max="5769" width="36.453125" bestFit="1" customWidth="1"/>
    <col min="5770" max="5771" width="24.81640625" bestFit="1" customWidth="1"/>
    <col min="5772" max="5772" width="27.453125" bestFit="1" customWidth="1"/>
    <col min="5773" max="5773" width="36.453125" bestFit="1" customWidth="1"/>
    <col min="5774" max="5777" width="24.81640625" bestFit="1" customWidth="1"/>
    <col min="5778" max="5778" width="27.453125" bestFit="1" customWidth="1"/>
    <col min="5779" max="5779" width="36.453125" bestFit="1" customWidth="1"/>
    <col min="5780" max="5781" width="24.81640625" bestFit="1" customWidth="1"/>
    <col min="5782" max="5782" width="27.453125" bestFit="1" customWidth="1"/>
    <col min="5783" max="5783" width="36.453125" bestFit="1" customWidth="1"/>
    <col min="5784" max="5787" width="24.81640625" bestFit="1" customWidth="1"/>
    <col min="5788" max="5788" width="27.453125" bestFit="1" customWidth="1"/>
    <col min="5789" max="5789" width="36.453125" bestFit="1" customWidth="1"/>
    <col min="5790" max="5791" width="24.81640625" bestFit="1" customWidth="1"/>
    <col min="5792" max="5792" width="27.453125" bestFit="1" customWidth="1"/>
    <col min="5793" max="5793" width="36.453125" bestFit="1" customWidth="1"/>
    <col min="5794" max="5795" width="24.81640625" bestFit="1" customWidth="1"/>
    <col min="5796" max="5796" width="27.453125" bestFit="1" customWidth="1"/>
    <col min="5797" max="5797" width="36.453125" bestFit="1" customWidth="1"/>
    <col min="5798" max="5799" width="24.81640625" bestFit="1" customWidth="1"/>
    <col min="5800" max="5800" width="27.453125" bestFit="1" customWidth="1"/>
    <col min="5801" max="5801" width="36.453125" bestFit="1" customWidth="1"/>
    <col min="5802" max="5803" width="24.81640625" bestFit="1" customWidth="1"/>
    <col min="5804" max="5804" width="27.453125" bestFit="1" customWidth="1"/>
    <col min="5805" max="5805" width="36.453125" bestFit="1" customWidth="1"/>
    <col min="5806" max="5807" width="24.81640625" bestFit="1" customWidth="1"/>
    <col min="5808" max="5808" width="27.453125" bestFit="1" customWidth="1"/>
    <col min="5809" max="5809" width="36.453125" bestFit="1" customWidth="1"/>
    <col min="5810" max="5811" width="24.81640625" bestFit="1" customWidth="1"/>
    <col min="5812" max="5812" width="27.453125" bestFit="1" customWidth="1"/>
    <col min="5813" max="5813" width="36.453125" bestFit="1" customWidth="1"/>
    <col min="5814" max="5815" width="24.81640625" bestFit="1" customWidth="1"/>
    <col min="5816" max="5816" width="27.453125" bestFit="1" customWidth="1"/>
    <col min="5817" max="5817" width="36.453125" bestFit="1" customWidth="1"/>
    <col min="5818" max="5819" width="24.81640625" bestFit="1" customWidth="1"/>
    <col min="5820" max="5820" width="27.453125" bestFit="1" customWidth="1"/>
    <col min="5821" max="5821" width="36.453125" bestFit="1" customWidth="1"/>
    <col min="5822" max="5823" width="24.81640625" bestFit="1" customWidth="1"/>
    <col min="5824" max="5824" width="27.453125" bestFit="1" customWidth="1"/>
    <col min="5825" max="5825" width="36.453125" bestFit="1" customWidth="1"/>
    <col min="5826" max="5827" width="24.81640625" bestFit="1" customWidth="1"/>
    <col min="5828" max="5828" width="27.453125" bestFit="1" customWidth="1"/>
    <col min="5829" max="5829" width="36.453125" bestFit="1" customWidth="1"/>
    <col min="5830" max="5831" width="24.81640625" bestFit="1" customWidth="1"/>
    <col min="5832" max="5832" width="27.453125" bestFit="1" customWidth="1"/>
    <col min="5833" max="5833" width="36.453125" bestFit="1" customWidth="1"/>
    <col min="5834" max="5835" width="24.81640625" bestFit="1" customWidth="1"/>
    <col min="5836" max="5836" width="27.453125" bestFit="1" customWidth="1"/>
    <col min="5837" max="5837" width="36.453125" bestFit="1" customWidth="1"/>
    <col min="5838" max="5839" width="24.81640625" bestFit="1" customWidth="1"/>
    <col min="5840" max="5840" width="27.453125" bestFit="1" customWidth="1"/>
    <col min="5841" max="5841" width="36.453125" bestFit="1" customWidth="1"/>
    <col min="5842" max="5843" width="24.81640625" bestFit="1" customWidth="1"/>
    <col min="5844" max="5844" width="27.453125" bestFit="1" customWidth="1"/>
    <col min="5845" max="5845" width="36.453125" bestFit="1" customWidth="1"/>
    <col min="5846" max="5847" width="24.81640625" bestFit="1" customWidth="1"/>
    <col min="5848" max="5848" width="27.453125" bestFit="1" customWidth="1"/>
    <col min="5849" max="5849" width="36.453125" bestFit="1" customWidth="1"/>
    <col min="5850" max="5851" width="24.81640625" bestFit="1" customWidth="1"/>
    <col min="5852" max="5852" width="27.453125" bestFit="1" customWidth="1"/>
    <col min="5853" max="5853" width="36.453125" bestFit="1" customWidth="1"/>
    <col min="5854" max="5855" width="24.81640625" bestFit="1" customWidth="1"/>
    <col min="5856" max="5856" width="27.453125" bestFit="1" customWidth="1"/>
    <col min="5857" max="5857" width="36.453125" bestFit="1" customWidth="1"/>
    <col min="5858" max="5859" width="24.81640625" bestFit="1" customWidth="1"/>
    <col min="5860" max="5860" width="27.453125" bestFit="1" customWidth="1"/>
    <col min="5861" max="5861" width="36.453125" bestFit="1" customWidth="1"/>
    <col min="5862" max="5863" width="24.81640625" bestFit="1" customWidth="1"/>
    <col min="5864" max="5864" width="27.453125" bestFit="1" customWidth="1"/>
    <col min="5865" max="5865" width="36.453125" bestFit="1" customWidth="1"/>
    <col min="5866" max="5867" width="24.81640625" bestFit="1" customWidth="1"/>
    <col min="5868" max="5868" width="27.453125" bestFit="1" customWidth="1"/>
    <col min="5869" max="5869" width="36.453125" bestFit="1" customWidth="1"/>
    <col min="5870" max="5871" width="24.81640625" bestFit="1" customWidth="1"/>
    <col min="5872" max="5872" width="27.453125" bestFit="1" customWidth="1"/>
    <col min="5873" max="5873" width="36.453125" bestFit="1" customWidth="1"/>
    <col min="5874" max="5875" width="24.81640625" bestFit="1" customWidth="1"/>
    <col min="5876" max="5876" width="27.453125" bestFit="1" customWidth="1"/>
    <col min="5877" max="5877" width="36.453125" bestFit="1" customWidth="1"/>
    <col min="5878" max="5879" width="24.81640625" bestFit="1" customWidth="1"/>
    <col min="5880" max="5880" width="27.453125" bestFit="1" customWidth="1"/>
    <col min="5881" max="5881" width="36.453125" bestFit="1" customWidth="1"/>
    <col min="5882" max="5883" width="24.81640625" bestFit="1" customWidth="1"/>
    <col min="5884" max="5884" width="27.453125" bestFit="1" customWidth="1"/>
    <col min="5885" max="5885" width="36.453125" bestFit="1" customWidth="1"/>
    <col min="5886" max="5887" width="24.81640625" bestFit="1" customWidth="1"/>
    <col min="5888" max="5888" width="27.453125" bestFit="1" customWidth="1"/>
    <col min="5889" max="5889" width="36.453125" bestFit="1" customWidth="1"/>
    <col min="5890" max="5891" width="24.81640625" bestFit="1" customWidth="1"/>
    <col min="5892" max="5892" width="27.453125" bestFit="1" customWidth="1"/>
    <col min="5893" max="5893" width="36.453125" bestFit="1" customWidth="1"/>
    <col min="5894" max="5895" width="24.81640625" bestFit="1" customWidth="1"/>
    <col min="5896" max="5896" width="27.453125" bestFit="1" customWidth="1"/>
    <col min="5897" max="5897" width="36.453125" bestFit="1" customWidth="1"/>
    <col min="5898" max="5899" width="24.81640625" bestFit="1" customWidth="1"/>
    <col min="5900" max="5900" width="27.453125" bestFit="1" customWidth="1"/>
    <col min="5901" max="5901" width="36.453125" bestFit="1" customWidth="1"/>
    <col min="5902" max="5903" width="24.81640625" bestFit="1" customWidth="1"/>
    <col min="5904" max="5904" width="27.453125" bestFit="1" customWidth="1"/>
    <col min="5905" max="5905" width="36.453125" bestFit="1" customWidth="1"/>
    <col min="5906" max="5907" width="24.81640625" bestFit="1" customWidth="1"/>
    <col min="5908" max="5908" width="27.453125" bestFit="1" customWidth="1"/>
    <col min="5909" max="5909" width="36.453125" bestFit="1" customWidth="1"/>
    <col min="5910" max="5911" width="24.81640625" bestFit="1" customWidth="1"/>
    <col min="5912" max="5912" width="27.453125" bestFit="1" customWidth="1"/>
    <col min="5913" max="5913" width="36.453125" bestFit="1" customWidth="1"/>
    <col min="5914" max="5914" width="22.1796875" bestFit="1" customWidth="1"/>
    <col min="5915" max="5915" width="31" bestFit="1" customWidth="1"/>
    <col min="5916" max="5916" width="14.7265625" bestFit="1" customWidth="1"/>
    <col min="5917" max="5917" width="9.54296875" bestFit="1" customWidth="1"/>
    <col min="5918" max="5918" width="14.81640625" bestFit="1" customWidth="1"/>
    <col min="5919" max="5919" width="14.7265625" bestFit="1" customWidth="1"/>
    <col min="5920" max="5920" width="9.54296875" bestFit="1" customWidth="1"/>
    <col min="5921" max="5921" width="14.81640625" bestFit="1" customWidth="1"/>
    <col min="5922" max="5922" width="14.7265625" bestFit="1" customWidth="1"/>
    <col min="5923" max="5923" width="9.54296875" bestFit="1" customWidth="1"/>
    <col min="5924" max="5924" width="14.81640625" bestFit="1" customWidth="1"/>
    <col min="5925" max="5925" width="14.7265625" bestFit="1" customWidth="1"/>
    <col min="5926" max="5926" width="9.54296875" bestFit="1" customWidth="1"/>
    <col min="5927" max="5927" width="14.81640625" bestFit="1" customWidth="1"/>
    <col min="5928" max="5928" width="14.7265625" bestFit="1" customWidth="1"/>
    <col min="5929" max="5929" width="9.54296875" bestFit="1" customWidth="1"/>
    <col min="5930" max="5930" width="14.81640625" bestFit="1" customWidth="1"/>
    <col min="5931" max="5931" width="14.7265625" bestFit="1" customWidth="1"/>
    <col min="5932" max="5932" width="9.54296875" bestFit="1" customWidth="1"/>
    <col min="5933" max="5933" width="14.81640625" bestFit="1" customWidth="1"/>
    <col min="5934" max="5934" width="14.7265625" bestFit="1" customWidth="1"/>
    <col min="5935" max="5935" width="9.54296875" bestFit="1" customWidth="1"/>
    <col min="5936" max="5936" width="14.81640625" bestFit="1" customWidth="1"/>
    <col min="5937" max="5937" width="14.7265625" bestFit="1" customWidth="1"/>
    <col min="5938" max="5938" width="9.54296875" bestFit="1" customWidth="1"/>
    <col min="5939" max="5939" width="14.81640625" bestFit="1" customWidth="1"/>
    <col min="5940" max="5940" width="14.7265625" bestFit="1" customWidth="1"/>
    <col min="5941" max="5941" width="9.54296875" bestFit="1" customWidth="1"/>
    <col min="5942" max="5942" width="14.81640625" bestFit="1" customWidth="1"/>
    <col min="5943" max="5943" width="14.7265625" bestFit="1" customWidth="1"/>
    <col min="5944" max="5944" width="9.54296875" bestFit="1" customWidth="1"/>
    <col min="5945" max="5945" width="14.81640625" bestFit="1" customWidth="1"/>
    <col min="5946" max="5946" width="14.7265625" bestFit="1" customWidth="1"/>
    <col min="5947" max="5947" width="9.54296875" bestFit="1" customWidth="1"/>
    <col min="5948" max="5948" width="14.81640625" bestFit="1" customWidth="1"/>
    <col min="5949" max="5949" width="14.7265625" bestFit="1" customWidth="1"/>
    <col min="5950" max="5950" width="9.54296875" bestFit="1" customWidth="1"/>
    <col min="5951" max="5951" width="14.81640625" bestFit="1" customWidth="1"/>
    <col min="5952" max="5952" width="14.7265625" bestFit="1" customWidth="1"/>
    <col min="5953" max="5953" width="9.54296875" bestFit="1" customWidth="1"/>
    <col min="5954" max="5954" width="14.81640625" bestFit="1" customWidth="1"/>
    <col min="5955" max="5955" width="14.7265625" bestFit="1" customWidth="1"/>
    <col min="5956" max="5956" width="9.54296875" bestFit="1" customWidth="1"/>
    <col min="5957" max="5957" width="14.81640625" bestFit="1" customWidth="1"/>
    <col min="5958" max="5958" width="14.7265625" bestFit="1" customWidth="1"/>
    <col min="5959" max="5959" width="10.54296875" bestFit="1" customWidth="1"/>
    <col min="5960" max="5960" width="14.54296875" bestFit="1" customWidth="1"/>
    <col min="5961" max="5961" width="12.7265625" bestFit="1" customWidth="1"/>
    <col min="5962" max="5962" width="13.7265625" bestFit="1" customWidth="1"/>
    <col min="5963" max="5963" width="8.54296875" bestFit="1" customWidth="1"/>
    <col min="5964" max="5964" width="13.54296875" bestFit="1" customWidth="1"/>
    <col min="5965" max="5965" width="12.81640625" bestFit="1" customWidth="1"/>
    <col min="5966" max="5966" width="13.7265625" bestFit="1" customWidth="1"/>
    <col min="5967" max="5967" width="7.54296875" bestFit="1" customWidth="1"/>
    <col min="5968" max="5968" width="15.54296875" bestFit="1" customWidth="1"/>
    <col min="5969" max="5969" width="16.1796875" bestFit="1" customWidth="1"/>
    <col min="5970" max="5970" width="13.7265625" bestFit="1" customWidth="1"/>
    <col min="5971" max="5971" width="7.54296875" bestFit="1" customWidth="1"/>
    <col min="5972" max="5972" width="14.81640625" bestFit="1" customWidth="1"/>
    <col min="5973" max="5973" width="13.7265625" bestFit="1" customWidth="1"/>
    <col min="5974" max="5974" width="7.54296875" bestFit="1" customWidth="1"/>
    <col min="5975" max="5975" width="19" bestFit="1" customWidth="1"/>
    <col min="5976" max="5976" width="18.1796875" bestFit="1" customWidth="1"/>
    <col min="5977" max="5977" width="13.7265625" bestFit="1" customWidth="1"/>
    <col min="5978" max="5978" width="7.54296875" bestFit="1" customWidth="1"/>
    <col min="5979" max="5979" width="9.1796875" bestFit="1" customWidth="1"/>
    <col min="5980" max="5980" width="13.7265625" bestFit="1" customWidth="1"/>
    <col min="5981" max="5981" width="7.54296875" bestFit="1" customWidth="1"/>
    <col min="5982" max="5982" width="9.1796875" bestFit="1" customWidth="1"/>
    <col min="5983" max="5983" width="13.7265625" bestFit="1" customWidth="1"/>
    <col min="5984" max="5984" width="8.54296875" bestFit="1" customWidth="1"/>
    <col min="5985" max="5985" width="21" bestFit="1" customWidth="1"/>
    <col min="5986" max="5986" width="21.7265625" bestFit="1" customWidth="1"/>
    <col min="5987" max="5987" width="13.7265625" bestFit="1" customWidth="1"/>
    <col min="5988" max="5988" width="7.54296875" bestFit="1" customWidth="1"/>
    <col min="5989" max="5989" width="24.54296875" bestFit="1" customWidth="1"/>
    <col min="5990" max="5990" width="14.81640625" bestFit="1" customWidth="1"/>
    <col min="5991" max="5991" width="13.7265625" bestFit="1" customWidth="1"/>
    <col min="5992" max="5992" width="7.54296875" bestFit="1" customWidth="1"/>
    <col min="5993" max="5993" width="14.81640625" bestFit="1" customWidth="1"/>
    <col min="5994" max="5994" width="13.7265625" bestFit="1" customWidth="1"/>
    <col min="5995" max="5995" width="7.54296875" bestFit="1" customWidth="1"/>
    <col min="5996" max="5996" width="14.81640625" bestFit="1" customWidth="1"/>
    <col min="5997" max="5997" width="13.7265625" bestFit="1" customWidth="1"/>
    <col min="5998" max="5998" width="7.54296875" bestFit="1" customWidth="1"/>
    <col min="5999" max="5999" width="14.81640625" bestFit="1" customWidth="1"/>
    <col min="6000" max="6000" width="13.7265625" bestFit="1" customWidth="1"/>
    <col min="6001" max="6001" width="8.54296875" bestFit="1" customWidth="1"/>
    <col min="6002" max="6002" width="14.81640625" bestFit="1" customWidth="1"/>
    <col min="6003" max="6003" width="14.7265625" bestFit="1" customWidth="1"/>
    <col min="6004" max="6004" width="8.54296875" bestFit="1" customWidth="1"/>
    <col min="6005" max="6005" width="14.81640625" bestFit="1" customWidth="1"/>
    <col min="6006" max="6006" width="14.7265625" bestFit="1" customWidth="1"/>
    <col min="6007" max="6007" width="8.54296875" bestFit="1" customWidth="1"/>
    <col min="6008" max="6008" width="14.81640625" bestFit="1" customWidth="1"/>
    <col min="6009" max="6009" width="14.7265625" bestFit="1" customWidth="1"/>
    <col min="6010" max="6010" width="8.54296875" bestFit="1" customWidth="1"/>
    <col min="6011" max="6011" width="14.81640625" bestFit="1" customWidth="1"/>
    <col min="6012" max="6012" width="13.7265625" bestFit="1" customWidth="1"/>
    <col min="6013" max="6013" width="8.54296875" bestFit="1" customWidth="1"/>
    <col min="6014" max="6014" width="14.81640625" bestFit="1" customWidth="1"/>
    <col min="6015" max="6015" width="13.7265625" bestFit="1" customWidth="1"/>
    <col min="6016" max="6016" width="8.54296875" bestFit="1" customWidth="1"/>
    <col min="6017" max="6017" width="16.54296875" bestFit="1" customWidth="1"/>
    <col min="6018" max="6018" width="12.1796875" bestFit="1" customWidth="1"/>
    <col min="6019" max="6019" width="13.7265625" bestFit="1" customWidth="1"/>
    <col min="6020" max="6020" width="7.54296875" bestFit="1" customWidth="1"/>
    <col min="6021" max="6021" width="8.1796875" bestFit="1" customWidth="1"/>
    <col min="6022" max="6022" width="13.7265625" bestFit="1" customWidth="1"/>
    <col min="6023" max="6023" width="7.54296875" bestFit="1" customWidth="1"/>
    <col min="6024" max="6024" width="8.1796875" bestFit="1" customWidth="1"/>
    <col min="6025" max="6025" width="13.7265625" bestFit="1" customWidth="1"/>
    <col min="6026" max="6026" width="7.54296875" bestFit="1" customWidth="1"/>
    <col min="6027" max="6027" width="8.1796875" bestFit="1" customWidth="1"/>
    <col min="6028" max="6028" width="13.7265625" bestFit="1" customWidth="1"/>
    <col min="6029" max="6029" width="8.54296875" bestFit="1" customWidth="1"/>
    <col min="6030" max="6030" width="15" bestFit="1" customWidth="1"/>
    <col min="6031" max="6031" width="10.453125" bestFit="1" customWidth="1"/>
    <col min="6032" max="6032" width="14.7265625" bestFit="1" customWidth="1"/>
    <col min="6033" max="6033" width="7.54296875" bestFit="1" customWidth="1"/>
    <col min="6034" max="6034" width="13.26953125" bestFit="1" customWidth="1"/>
    <col min="6035" max="6035" width="14.81640625" bestFit="1" customWidth="1"/>
    <col min="6036" max="6036" width="13.7265625" bestFit="1" customWidth="1"/>
    <col min="6037" max="6037" width="7.54296875" bestFit="1" customWidth="1"/>
    <col min="6038" max="6038" width="14.81640625" bestFit="1" customWidth="1"/>
    <col min="6039" max="6039" width="14.7265625" bestFit="1" customWidth="1"/>
    <col min="6040" max="6040" width="7.54296875" bestFit="1" customWidth="1"/>
    <col min="6041" max="6041" width="14.81640625" bestFit="1" customWidth="1"/>
    <col min="6042" max="6042" width="14.7265625" bestFit="1" customWidth="1"/>
    <col min="6043" max="6043" width="7.54296875" bestFit="1" customWidth="1"/>
    <col min="6044" max="6044" width="14.81640625" bestFit="1" customWidth="1"/>
    <col min="6045" max="6045" width="14.7265625" bestFit="1" customWidth="1"/>
    <col min="6046" max="6046" width="7.54296875" bestFit="1" customWidth="1"/>
    <col min="6047" max="6047" width="14.81640625" bestFit="1" customWidth="1"/>
    <col min="6048" max="6048" width="14.7265625" bestFit="1" customWidth="1"/>
    <col min="6049" max="6049" width="7.54296875" bestFit="1" customWidth="1"/>
    <col min="6050" max="6050" width="14.81640625" bestFit="1" customWidth="1"/>
    <col min="6051" max="6051" width="13.7265625" bestFit="1" customWidth="1"/>
    <col min="6052" max="6052" width="7.54296875" bestFit="1" customWidth="1"/>
    <col min="6053" max="6053" width="14.81640625" bestFit="1" customWidth="1"/>
    <col min="6054" max="6054" width="14.7265625" bestFit="1" customWidth="1"/>
    <col min="6055" max="6055" width="7.54296875" bestFit="1" customWidth="1"/>
    <col min="6056" max="6056" width="14.81640625" bestFit="1" customWidth="1"/>
    <col min="6057" max="6057" width="14.7265625" bestFit="1" customWidth="1"/>
    <col min="6058" max="6058" width="7.54296875" bestFit="1" customWidth="1"/>
    <col min="6059" max="6059" width="14.81640625" bestFit="1" customWidth="1"/>
    <col min="6060" max="6060" width="13.7265625" bestFit="1" customWidth="1"/>
    <col min="6061" max="6061" width="8.54296875" bestFit="1" customWidth="1"/>
    <col min="6062" max="6062" width="14.81640625" bestFit="1" customWidth="1"/>
    <col min="6063" max="6063" width="14.7265625" bestFit="1" customWidth="1"/>
    <col min="6064" max="6064" width="8.54296875" bestFit="1" customWidth="1"/>
    <col min="6065" max="6065" width="14.81640625" bestFit="1" customWidth="1"/>
    <col min="6066" max="6066" width="13.7265625" bestFit="1" customWidth="1"/>
    <col min="6067" max="6067" width="8.54296875" bestFit="1" customWidth="1"/>
    <col min="6068" max="6068" width="14.81640625" bestFit="1" customWidth="1"/>
    <col min="6069" max="6069" width="13.7265625" bestFit="1" customWidth="1"/>
    <col min="6070" max="6070" width="8.54296875" bestFit="1" customWidth="1"/>
    <col min="6071" max="6071" width="14.81640625" bestFit="1" customWidth="1"/>
    <col min="6072" max="6072" width="14.7265625" bestFit="1" customWidth="1"/>
    <col min="6073" max="6073" width="8.54296875" bestFit="1" customWidth="1"/>
    <col min="6074" max="6074" width="14.81640625" bestFit="1" customWidth="1"/>
    <col min="6075" max="6075" width="13.7265625" bestFit="1" customWidth="1"/>
    <col min="6076" max="6076" width="8.54296875" bestFit="1" customWidth="1"/>
    <col min="6077" max="6077" width="14.81640625" bestFit="1" customWidth="1"/>
    <col min="6078" max="6078" width="13.7265625" bestFit="1" customWidth="1"/>
    <col min="6079" max="6079" width="8.54296875" bestFit="1" customWidth="1"/>
    <col min="6080" max="6080" width="14.81640625" bestFit="1" customWidth="1"/>
    <col min="6081" max="6081" width="14.7265625" bestFit="1" customWidth="1"/>
    <col min="6082" max="6082" width="8.54296875" bestFit="1" customWidth="1"/>
    <col min="6083" max="6083" width="14.81640625" bestFit="1" customWidth="1"/>
    <col min="6084" max="6084" width="13.7265625" bestFit="1" customWidth="1"/>
    <col min="6085" max="6085" width="8.54296875" bestFit="1" customWidth="1"/>
    <col min="6086" max="6086" width="14.81640625" bestFit="1" customWidth="1"/>
    <col min="6087" max="6087" width="14.7265625" bestFit="1" customWidth="1"/>
    <col min="6088" max="6088" width="14.81640625" bestFit="1" customWidth="1"/>
    <col min="6089" max="6089" width="14.7265625" bestFit="1" customWidth="1"/>
    <col min="6090" max="6090" width="8.54296875" bestFit="1" customWidth="1"/>
    <col min="6091" max="6091" width="14.81640625" bestFit="1" customWidth="1"/>
    <col min="6092" max="6092" width="13.7265625" bestFit="1" customWidth="1"/>
    <col min="6093" max="6093" width="8.54296875" bestFit="1" customWidth="1"/>
    <col min="6094" max="6094" width="14.81640625" bestFit="1" customWidth="1"/>
    <col min="6095" max="6095" width="14.7265625" bestFit="1" customWidth="1"/>
    <col min="6096" max="6096" width="8.54296875" bestFit="1" customWidth="1"/>
    <col min="6097" max="6097" width="14.81640625" bestFit="1" customWidth="1"/>
    <col min="6098" max="6098" width="13.7265625" bestFit="1" customWidth="1"/>
    <col min="6099" max="6099" width="8.54296875" bestFit="1" customWidth="1"/>
    <col min="6100" max="6100" width="14.81640625" bestFit="1" customWidth="1"/>
    <col min="6101" max="6101" width="13.7265625" bestFit="1" customWidth="1"/>
    <col min="6102" max="6102" width="8.54296875" bestFit="1" customWidth="1"/>
    <col min="6103" max="6103" width="14.81640625" bestFit="1" customWidth="1"/>
    <col min="6104" max="6104" width="13.7265625" bestFit="1" customWidth="1"/>
    <col min="6105" max="6105" width="8.54296875" bestFit="1" customWidth="1"/>
    <col min="6106" max="6106" width="14.81640625" bestFit="1" customWidth="1"/>
    <col min="6107" max="6107" width="13.7265625" bestFit="1" customWidth="1"/>
    <col min="6108" max="6108" width="8.54296875" bestFit="1" customWidth="1"/>
    <col min="6109" max="6109" width="14.81640625" bestFit="1" customWidth="1"/>
    <col min="6110" max="6110" width="22.54296875" bestFit="1" customWidth="1"/>
    <col min="6111" max="6111" width="13.7265625" bestFit="1" customWidth="1"/>
    <col min="6112" max="6112" width="7.54296875" bestFit="1" customWidth="1"/>
    <col min="6113" max="6113" width="18" bestFit="1" customWidth="1"/>
    <col min="6114" max="6114" width="14.7265625" bestFit="1" customWidth="1"/>
    <col min="6115" max="6115" width="13.7265625" bestFit="1" customWidth="1"/>
    <col min="6116" max="6116" width="7.54296875" bestFit="1" customWidth="1"/>
    <col min="6117" max="6117" width="10.54296875" bestFit="1" customWidth="1"/>
    <col min="6118" max="6118" width="13.7265625" bestFit="1" customWidth="1"/>
    <col min="6119" max="6119" width="7.54296875" bestFit="1" customWidth="1"/>
    <col min="6120" max="6120" width="10.54296875" bestFit="1" customWidth="1"/>
    <col min="6121" max="6121" width="13.7265625" bestFit="1" customWidth="1"/>
    <col min="6122" max="6122" width="8.54296875" bestFit="1" customWidth="1"/>
    <col min="6123" max="6123" width="10.54296875" bestFit="1" customWidth="1"/>
    <col min="6124" max="6124" width="13.7265625" bestFit="1" customWidth="1"/>
    <col min="6125" max="6125" width="8.54296875" bestFit="1" customWidth="1"/>
    <col min="6126" max="6126" width="17.54296875" bestFit="1" customWidth="1"/>
    <col min="6127" max="6127" width="19.54296875" bestFit="1" customWidth="1"/>
    <col min="6128" max="6128" width="13.7265625" bestFit="1" customWidth="1"/>
    <col min="6129" max="6129" width="7.54296875" bestFit="1" customWidth="1"/>
    <col min="6130" max="6130" width="8.1796875" bestFit="1" customWidth="1"/>
    <col min="6131" max="6131" width="13.7265625" bestFit="1" customWidth="1"/>
    <col min="6132" max="6132" width="8.54296875" bestFit="1" customWidth="1"/>
    <col min="6133" max="6133" width="8.1796875" bestFit="1" customWidth="1"/>
    <col min="6134" max="6134" width="13.7265625" bestFit="1" customWidth="1"/>
    <col min="6135" max="6135" width="8.54296875" bestFit="1" customWidth="1"/>
    <col min="6136" max="6136" width="9.1796875" bestFit="1" customWidth="1"/>
    <col min="6137" max="6137" width="14.7265625" bestFit="1" customWidth="1"/>
    <col min="6138" max="6138" width="8.54296875" bestFit="1" customWidth="1"/>
    <col min="6139" max="6139" width="8.1796875" bestFit="1" customWidth="1"/>
    <col min="6140" max="6140" width="13.7265625" bestFit="1" customWidth="1"/>
    <col min="6141" max="6141" width="8.54296875" bestFit="1" customWidth="1"/>
    <col min="6142" max="6142" width="8.1796875" bestFit="1" customWidth="1"/>
    <col min="6143" max="6143" width="13.7265625" bestFit="1" customWidth="1"/>
    <col min="6144" max="6144" width="8.54296875" bestFit="1" customWidth="1"/>
    <col min="6145" max="6145" width="8.1796875" bestFit="1" customWidth="1"/>
    <col min="6146" max="6146" width="13.7265625" bestFit="1" customWidth="1"/>
    <col min="6147" max="6147" width="8.54296875" bestFit="1" customWidth="1"/>
    <col min="6148" max="6148" width="8.1796875" bestFit="1" customWidth="1"/>
    <col min="6149" max="6149" width="13.7265625" bestFit="1" customWidth="1"/>
    <col min="6150" max="6150" width="8.54296875" bestFit="1" customWidth="1"/>
    <col min="6151" max="6151" width="8.1796875" bestFit="1" customWidth="1"/>
    <col min="6152" max="6152" width="13.7265625" bestFit="1" customWidth="1"/>
    <col min="6153" max="6153" width="8.54296875" bestFit="1" customWidth="1"/>
    <col min="6154" max="6154" width="8.1796875" bestFit="1" customWidth="1"/>
    <col min="6155" max="6155" width="13.7265625" bestFit="1" customWidth="1"/>
    <col min="6156" max="6156" width="8.54296875" bestFit="1" customWidth="1"/>
    <col min="6157" max="6157" width="8.1796875" bestFit="1" customWidth="1"/>
    <col min="6158" max="6158" width="13.7265625" bestFit="1" customWidth="1"/>
    <col min="6159" max="6159" width="8.54296875" bestFit="1" customWidth="1"/>
    <col min="6160" max="6160" width="8.1796875" bestFit="1" customWidth="1"/>
    <col min="6161" max="6161" width="13.7265625" bestFit="1" customWidth="1"/>
    <col min="6162" max="6162" width="9.54296875" bestFit="1" customWidth="1"/>
    <col min="6163" max="6163" width="22.453125" bestFit="1" customWidth="1"/>
    <col min="6164" max="6164" width="25.54296875" bestFit="1" customWidth="1"/>
    <col min="6165" max="6165" width="13.7265625" bestFit="1" customWidth="1"/>
    <col min="6166" max="6166" width="7.54296875" bestFit="1" customWidth="1"/>
    <col min="6167" max="6167" width="8.81640625" bestFit="1" customWidth="1"/>
    <col min="6168" max="6168" width="13.7265625" bestFit="1" customWidth="1"/>
    <col min="6169" max="6169" width="7.54296875" bestFit="1" customWidth="1"/>
    <col min="6170" max="6170" width="28.453125" bestFit="1" customWidth="1"/>
    <col min="6171" max="6171" width="13.26953125" bestFit="1" customWidth="1"/>
    <col min="6172" max="6172" width="13.7265625" bestFit="1" customWidth="1"/>
    <col min="6173" max="6173" width="7.54296875" bestFit="1" customWidth="1"/>
    <col min="6174" max="6174" width="8.1796875" bestFit="1" customWidth="1"/>
    <col min="6175" max="6175" width="13.7265625" bestFit="1" customWidth="1"/>
    <col min="6176" max="6176" width="7.54296875" bestFit="1" customWidth="1"/>
    <col min="6177" max="6177" width="8.1796875" bestFit="1" customWidth="1"/>
    <col min="6178" max="6178" width="13.7265625" bestFit="1" customWidth="1"/>
    <col min="6179" max="6179" width="7.54296875" bestFit="1" customWidth="1"/>
    <col min="6180" max="6180" width="8.1796875" bestFit="1" customWidth="1"/>
    <col min="6181" max="6181" width="13.7265625" bestFit="1" customWidth="1"/>
    <col min="6182" max="6182" width="7.54296875" bestFit="1" customWidth="1"/>
    <col min="6183" max="6183" width="9.1796875" bestFit="1" customWidth="1"/>
    <col min="6184" max="6184" width="14.7265625" bestFit="1" customWidth="1"/>
    <col min="6185" max="6185" width="7.54296875" bestFit="1" customWidth="1"/>
    <col min="6186" max="6186" width="8.1796875" bestFit="1" customWidth="1"/>
    <col min="6187" max="6187" width="13.7265625" bestFit="1" customWidth="1"/>
    <col min="6188" max="6188" width="7.54296875" bestFit="1" customWidth="1"/>
    <col min="6189" max="6189" width="8.1796875" bestFit="1" customWidth="1"/>
    <col min="6190" max="6190" width="13.7265625" bestFit="1" customWidth="1"/>
    <col min="6191" max="6191" width="8.54296875" bestFit="1" customWidth="1"/>
    <col min="6192" max="6192" width="8.1796875" bestFit="1" customWidth="1"/>
    <col min="6193" max="6193" width="13.7265625" bestFit="1" customWidth="1"/>
    <col min="6194" max="6194" width="8.54296875" bestFit="1" customWidth="1"/>
    <col min="6195" max="6195" width="8.1796875" bestFit="1" customWidth="1"/>
    <col min="6196" max="6196" width="13.7265625" bestFit="1" customWidth="1"/>
    <col min="6197" max="6197" width="8.54296875" bestFit="1" customWidth="1"/>
    <col min="6198" max="6198" width="8.1796875" bestFit="1" customWidth="1"/>
    <col min="6199" max="6199" width="13.7265625" bestFit="1" customWidth="1"/>
    <col min="6200" max="6200" width="9.54296875" bestFit="1" customWidth="1"/>
    <col min="6201" max="6201" width="8.1796875" bestFit="1" customWidth="1"/>
    <col min="6202" max="6202" width="13.7265625" bestFit="1" customWidth="1"/>
    <col min="6203" max="6203" width="9.54296875" bestFit="1" customWidth="1"/>
    <col min="6204" max="6204" width="16.1796875" bestFit="1" customWidth="1"/>
    <col min="6205" max="6205" width="13.54296875" bestFit="1" customWidth="1"/>
    <col min="6206" max="6206" width="12.7265625" bestFit="1" customWidth="1"/>
    <col min="6207" max="6207" width="8.54296875" bestFit="1" customWidth="1"/>
    <col min="6208" max="6208" width="16.54296875" bestFit="1" customWidth="1"/>
    <col min="6209" max="6209" width="11.54296875" bestFit="1" customWidth="1"/>
    <col min="6210" max="6210" width="13.7265625" bestFit="1" customWidth="1"/>
    <col min="6211" max="6211" width="7.54296875" bestFit="1" customWidth="1"/>
    <col min="6212" max="6212" width="14.453125" bestFit="1" customWidth="1"/>
    <col min="6213" max="6213" width="20.453125" bestFit="1" customWidth="1"/>
    <col min="6214" max="6214" width="13.7265625" bestFit="1" customWidth="1"/>
    <col min="6215" max="6215" width="8.54296875" bestFit="1" customWidth="1"/>
    <col min="6216" max="6216" width="23.26953125" bestFit="1" customWidth="1"/>
    <col min="6217" max="6217" width="16.81640625" bestFit="1" customWidth="1"/>
    <col min="6218" max="6218" width="13.7265625" bestFit="1" customWidth="1"/>
    <col min="6219" max="6219" width="7.54296875" bestFit="1" customWidth="1"/>
    <col min="6220" max="6220" width="19.7265625" bestFit="1" customWidth="1"/>
    <col min="6221" max="6221" width="18.1796875" bestFit="1" customWidth="1"/>
    <col min="6222" max="6222" width="13.7265625" bestFit="1" customWidth="1"/>
    <col min="6223" max="6223" width="7.54296875" bestFit="1" customWidth="1"/>
    <col min="6224" max="6224" width="21.1796875" bestFit="1" customWidth="1"/>
    <col min="6225" max="6225" width="17.54296875" bestFit="1" customWidth="1"/>
    <col min="6226" max="6226" width="13.7265625" bestFit="1" customWidth="1"/>
    <col min="6227" max="6227" width="7.54296875" bestFit="1" customWidth="1"/>
    <col min="6228" max="6228" width="9.1796875" bestFit="1" customWidth="1"/>
    <col min="6229" max="6229" width="13.7265625" bestFit="1" customWidth="1"/>
    <col min="6230" max="6230" width="7.54296875" bestFit="1" customWidth="1"/>
    <col min="6231" max="6231" width="9.1796875" bestFit="1" customWidth="1"/>
    <col min="6232" max="6232" width="13.7265625" bestFit="1" customWidth="1"/>
    <col min="6233" max="6233" width="8.54296875" bestFit="1" customWidth="1"/>
    <col min="6234" max="6234" width="9.1796875" bestFit="1" customWidth="1"/>
    <col min="6235" max="6235" width="13.7265625" bestFit="1" customWidth="1"/>
    <col min="6236" max="6236" width="8.54296875" bestFit="1" customWidth="1"/>
    <col min="6237" max="6237" width="20.54296875" bestFit="1" customWidth="1"/>
    <col min="6238" max="6238" width="20.7265625" bestFit="1" customWidth="1"/>
    <col min="6239" max="6239" width="13.7265625" bestFit="1" customWidth="1"/>
    <col min="6240" max="6240" width="7.54296875" bestFit="1" customWidth="1"/>
    <col min="6241" max="6241" width="23.54296875" bestFit="1" customWidth="1"/>
    <col min="6242" max="6242" width="14.81640625" bestFit="1" customWidth="1"/>
    <col min="6243" max="6243" width="14.7265625" bestFit="1" customWidth="1"/>
    <col min="6244" max="6244" width="7.54296875" bestFit="1" customWidth="1"/>
    <col min="6245" max="6245" width="12.1796875" bestFit="1" customWidth="1"/>
    <col min="6246" max="6246" width="9.26953125" bestFit="1" customWidth="1"/>
    <col min="6247" max="6247" width="13.7265625" bestFit="1" customWidth="1"/>
    <col min="6248" max="6248" width="7.54296875" bestFit="1" customWidth="1"/>
    <col min="6249" max="6249" width="8.1796875" bestFit="1" customWidth="1"/>
    <col min="6250" max="6250" width="13.7265625" bestFit="1" customWidth="1"/>
    <col min="6251" max="6251" width="7.54296875" bestFit="1" customWidth="1"/>
    <col min="6252" max="6252" width="12.1796875" bestFit="1" customWidth="1"/>
    <col min="6253" max="6253" width="14.81640625" bestFit="1" customWidth="1"/>
    <col min="6254" max="6254" width="13.7265625" bestFit="1" customWidth="1"/>
    <col min="6255" max="6255" width="14.81640625" bestFit="1" customWidth="1"/>
    <col min="6256" max="6256" width="13.7265625" bestFit="1" customWidth="1"/>
    <col min="6257" max="6257" width="7.54296875" bestFit="1" customWidth="1"/>
    <col min="6258" max="6258" width="14.81640625" bestFit="1" customWidth="1"/>
    <col min="6259" max="6259" width="13.7265625" bestFit="1" customWidth="1"/>
    <col min="6260" max="6260" width="7.54296875" bestFit="1" customWidth="1"/>
    <col min="6261" max="6261" width="14.81640625" bestFit="1" customWidth="1"/>
    <col min="6262" max="6262" width="13.7265625" bestFit="1" customWidth="1"/>
    <col min="6263" max="6263" width="7.54296875" bestFit="1" customWidth="1"/>
    <col min="6264" max="6264" width="14.81640625" bestFit="1" customWidth="1"/>
    <col min="6265" max="6265" width="13.7265625" bestFit="1" customWidth="1"/>
    <col min="6266" max="6266" width="7.54296875" bestFit="1" customWidth="1"/>
    <col min="6267" max="6267" width="14.81640625" bestFit="1" customWidth="1"/>
    <col min="6268" max="6268" width="13.7265625" bestFit="1" customWidth="1"/>
    <col min="6269" max="6269" width="8.54296875" bestFit="1" customWidth="1"/>
    <col min="6270" max="6270" width="14.81640625" bestFit="1" customWidth="1"/>
    <col min="6271" max="6271" width="13.7265625" bestFit="1" customWidth="1"/>
    <col min="6272" max="6272" width="8.54296875" bestFit="1" customWidth="1"/>
    <col min="6273" max="6273" width="12.26953125" bestFit="1" customWidth="1"/>
    <col min="6274" max="6274" width="8.1796875" bestFit="1" customWidth="1"/>
    <col min="6275" max="6275" width="13.7265625" bestFit="1" customWidth="1"/>
    <col min="6276" max="6276" width="7.54296875" bestFit="1" customWidth="1"/>
    <col min="6277" max="6277" width="8.1796875" bestFit="1" customWidth="1"/>
    <col min="6278" max="6278" width="13.7265625" bestFit="1" customWidth="1"/>
    <col min="6279" max="6279" width="8.54296875" bestFit="1" customWidth="1"/>
    <col min="6280" max="6280" width="8.1796875" bestFit="1" customWidth="1"/>
    <col min="6281" max="6281" width="13.7265625" bestFit="1" customWidth="1"/>
    <col min="6282" max="6282" width="8.54296875" bestFit="1" customWidth="1"/>
    <col min="6283" max="6283" width="8.1796875" bestFit="1" customWidth="1"/>
    <col min="6284" max="6284" width="13.7265625" bestFit="1" customWidth="1"/>
    <col min="6285" max="6285" width="8.54296875" bestFit="1" customWidth="1"/>
    <col min="6286" max="6286" width="8.1796875" bestFit="1" customWidth="1"/>
    <col min="6287" max="6287" width="13.7265625" bestFit="1" customWidth="1"/>
    <col min="6288" max="6288" width="8.54296875" bestFit="1" customWidth="1"/>
    <col min="6289" max="6289" width="8.1796875" bestFit="1" customWidth="1"/>
    <col min="6290" max="6290" width="13.7265625" bestFit="1" customWidth="1"/>
    <col min="6291" max="6291" width="9.54296875" bestFit="1" customWidth="1"/>
    <col min="6293" max="6293" width="19.81640625" bestFit="1" customWidth="1"/>
    <col min="6294" max="6294" width="13.7265625" bestFit="1" customWidth="1"/>
    <col min="6295" max="6295" width="7.54296875" bestFit="1" customWidth="1"/>
    <col min="6296" max="6296" width="15.7265625" bestFit="1" customWidth="1"/>
    <col min="6297" max="6297" width="13.7265625" bestFit="1" customWidth="1"/>
    <col min="6298" max="6298" width="8.54296875" bestFit="1" customWidth="1"/>
    <col min="6299" max="6299" width="16.453125" bestFit="1" customWidth="1"/>
    <col min="6300" max="6300" width="13.7265625" bestFit="1" customWidth="1"/>
    <col min="6301" max="6301" width="8.54296875" bestFit="1" customWidth="1"/>
    <col min="6302" max="6302" width="16.453125" bestFit="1" customWidth="1"/>
    <col min="6303" max="6303" width="13.7265625" bestFit="1" customWidth="1"/>
    <col min="6304" max="6304" width="9.54296875" bestFit="1" customWidth="1"/>
    <col min="6305" max="6305" width="22.7265625" bestFit="1" customWidth="1"/>
    <col min="6306" max="6306" width="8.1796875" bestFit="1" customWidth="1"/>
    <col min="6307" max="6307" width="13.7265625" bestFit="1" customWidth="1"/>
    <col min="6308" max="6308" width="7.54296875" bestFit="1" customWidth="1"/>
    <col min="6309" max="6309" width="10" bestFit="1" customWidth="1"/>
    <col min="6310" max="6310" width="8.1796875" bestFit="1" customWidth="1"/>
    <col min="6311" max="6311" width="13.7265625" bestFit="1" customWidth="1"/>
    <col min="6312" max="6312" width="7.54296875" bestFit="1" customWidth="1"/>
    <col min="6313" max="6313" width="8.1796875" bestFit="1" customWidth="1"/>
    <col min="6314" max="6314" width="13.7265625" bestFit="1" customWidth="1"/>
    <col min="6315" max="6315" width="7.54296875" bestFit="1" customWidth="1"/>
    <col min="6316" max="6316" width="9.1796875" bestFit="1" customWidth="1"/>
    <col min="6317" max="6317" width="14.7265625" bestFit="1" customWidth="1"/>
    <col min="6318" max="6318" width="7.54296875" bestFit="1" customWidth="1"/>
    <col min="6319" max="6319" width="9.7265625" bestFit="1" customWidth="1"/>
    <col min="6320" max="6320" width="9.81640625" bestFit="1" customWidth="1"/>
    <col min="6321" max="6321" width="13.7265625" bestFit="1" customWidth="1"/>
    <col min="6322" max="6322" width="8.54296875" bestFit="1" customWidth="1"/>
    <col min="6323" max="6323" width="11" bestFit="1" customWidth="1"/>
    <col min="6324" max="6324" width="14.81640625" bestFit="1" customWidth="1"/>
    <col min="6325" max="6325" width="12.7265625" bestFit="1" customWidth="1"/>
    <col min="6326" max="6326" width="7.54296875" bestFit="1" customWidth="1"/>
    <col min="6327" max="6327" width="14.81640625" bestFit="1" customWidth="1"/>
    <col min="6328" max="6328" width="13.7265625" bestFit="1" customWidth="1"/>
    <col min="6329" max="6329" width="7.54296875" bestFit="1" customWidth="1"/>
    <col min="6330" max="6330" width="9.453125" bestFit="1" customWidth="1"/>
    <col min="6331" max="6331" width="11.7265625" bestFit="1" customWidth="1"/>
  </cols>
  <sheetData>
    <row r="1" spans="2:7" ht="18.5" x14ac:dyDescent="0.45">
      <c r="B1" s="87" t="s">
        <v>1431</v>
      </c>
      <c r="C1" s="87"/>
      <c r="D1" s="87"/>
      <c r="E1" s="87"/>
      <c r="F1" s="74"/>
      <c r="G1" s="39"/>
    </row>
    <row r="3" spans="2:7" ht="16" thickBot="1" x14ac:dyDescent="0.4">
      <c r="B3" s="66" t="s">
        <v>1371</v>
      </c>
      <c r="C3" s="83" t="s">
        <v>1442</v>
      </c>
      <c r="D3" s="83" t="s">
        <v>1443</v>
      </c>
      <c r="E3" s="83" t="s">
        <v>1449</v>
      </c>
    </row>
    <row r="4" spans="2:7" ht="15.5" thickTop="1" thickBot="1" x14ac:dyDescent="0.4">
      <c r="B4" s="27" t="s">
        <v>1245</v>
      </c>
      <c r="C4" s="28">
        <v>1</v>
      </c>
      <c r="D4" s="28">
        <v>30</v>
      </c>
      <c r="E4" s="90">
        <v>11.99</v>
      </c>
    </row>
    <row r="5" spans="2:7" ht="15.5" thickTop="1" thickBot="1" x14ac:dyDescent="0.4">
      <c r="B5" s="27" t="s">
        <v>656</v>
      </c>
      <c r="C5" s="28">
        <v>4</v>
      </c>
      <c r="D5" s="28">
        <v>309</v>
      </c>
      <c r="E5" s="90">
        <v>19.0975</v>
      </c>
    </row>
    <row r="6" spans="2:7" ht="15.5" thickTop="1" thickBot="1" x14ac:dyDescent="0.4">
      <c r="B6" s="27" t="s">
        <v>127</v>
      </c>
      <c r="C6" s="28">
        <v>14</v>
      </c>
      <c r="D6" s="28">
        <v>4325</v>
      </c>
      <c r="E6" s="90">
        <v>33.772857142857141</v>
      </c>
    </row>
    <row r="7" spans="2:7" ht="15.5" thickTop="1" thickBot="1" x14ac:dyDescent="0.4">
      <c r="B7" s="27" t="s">
        <v>486</v>
      </c>
      <c r="C7" s="28">
        <v>7</v>
      </c>
      <c r="D7" s="28">
        <v>7112</v>
      </c>
      <c r="E7" s="90">
        <v>17.555714285714284</v>
      </c>
    </row>
    <row r="8" spans="2:7" ht="15.5" thickTop="1" thickBot="1" x14ac:dyDescent="0.4">
      <c r="B8" s="27" t="s">
        <v>786</v>
      </c>
      <c r="C8" s="28">
        <v>4</v>
      </c>
      <c r="D8" s="28">
        <v>575</v>
      </c>
      <c r="E8" s="90">
        <v>41.0625</v>
      </c>
    </row>
    <row r="9" spans="2:7" ht="15.5" thickTop="1" thickBot="1" x14ac:dyDescent="0.4">
      <c r="B9" s="27" t="s">
        <v>830</v>
      </c>
      <c r="C9" s="28">
        <v>2</v>
      </c>
      <c r="D9" s="28">
        <v>423</v>
      </c>
      <c r="E9" s="90">
        <v>108.50500000000001</v>
      </c>
    </row>
    <row r="10" spans="2:7" ht="15.5" thickTop="1" thickBot="1" x14ac:dyDescent="0.4">
      <c r="B10" s="27" t="s">
        <v>982</v>
      </c>
      <c r="C10" s="28">
        <v>3</v>
      </c>
      <c r="D10" s="28">
        <v>334</v>
      </c>
      <c r="E10" s="90">
        <v>76.986666666666665</v>
      </c>
    </row>
    <row r="11" spans="2:7" ht="15.5" thickTop="1" thickBot="1" x14ac:dyDescent="0.4">
      <c r="B11" s="27" t="s">
        <v>1211</v>
      </c>
      <c r="C11" s="28">
        <v>1</v>
      </c>
      <c r="D11" s="28">
        <v>35</v>
      </c>
      <c r="E11" s="90">
        <v>35.5</v>
      </c>
    </row>
    <row r="12" spans="2:7" ht="15.5" thickTop="1" thickBot="1" x14ac:dyDescent="0.4">
      <c r="B12" s="27" t="s">
        <v>46</v>
      </c>
      <c r="C12" s="28">
        <v>25</v>
      </c>
      <c r="D12" s="28">
        <v>3502</v>
      </c>
      <c r="E12" s="90">
        <v>275.24079999999992</v>
      </c>
    </row>
    <row r="13" spans="2:7" ht="15.5" thickTop="1" thickBot="1" x14ac:dyDescent="0.4">
      <c r="B13" s="27" t="s">
        <v>893</v>
      </c>
      <c r="C13" s="28">
        <v>1</v>
      </c>
      <c r="D13" s="28">
        <v>322</v>
      </c>
      <c r="E13" s="90">
        <v>26.5</v>
      </c>
    </row>
    <row r="14" spans="2:7" ht="15.5" thickTop="1" thickBot="1" x14ac:dyDescent="0.4">
      <c r="B14" s="27" t="s">
        <v>84</v>
      </c>
      <c r="C14" s="28">
        <v>6</v>
      </c>
      <c r="D14" s="28">
        <v>1372</v>
      </c>
      <c r="E14" s="90">
        <v>45.978333333333332</v>
      </c>
    </row>
    <row r="15" spans="2:7" ht="15.5" thickTop="1" thickBot="1" x14ac:dyDescent="0.4">
      <c r="B15" s="27" t="s">
        <v>896</v>
      </c>
      <c r="C15" s="28">
        <v>2</v>
      </c>
      <c r="D15" s="28">
        <v>493</v>
      </c>
      <c r="E15" s="90">
        <v>30.4</v>
      </c>
    </row>
    <row r="16" spans="2:7" ht="15.5" thickTop="1" thickBot="1" x14ac:dyDescent="0.4">
      <c r="B16" s="27" t="s">
        <v>77</v>
      </c>
      <c r="C16" s="28">
        <v>15</v>
      </c>
      <c r="D16" s="28">
        <v>9207</v>
      </c>
      <c r="E16" s="90">
        <v>62.04</v>
      </c>
    </row>
    <row r="17" spans="2:5" ht="15.5" thickTop="1" thickBot="1" x14ac:dyDescent="0.4">
      <c r="B17" s="27" t="s">
        <v>456</v>
      </c>
      <c r="C17" s="28">
        <v>3</v>
      </c>
      <c r="D17" s="28">
        <v>81</v>
      </c>
      <c r="E17" s="90">
        <v>41.25</v>
      </c>
    </row>
    <row r="18" spans="2:5" ht="15.5" thickTop="1" thickBot="1" x14ac:dyDescent="0.4">
      <c r="B18" s="27" t="s">
        <v>624</v>
      </c>
      <c r="C18" s="28">
        <v>7</v>
      </c>
      <c r="D18" s="28">
        <v>877</v>
      </c>
      <c r="E18" s="90">
        <v>28.322857142857142</v>
      </c>
    </row>
    <row r="19" spans="2:5" ht="15.5" thickTop="1" thickBot="1" x14ac:dyDescent="0.4">
      <c r="B19" s="27" t="s">
        <v>63</v>
      </c>
      <c r="C19" s="28">
        <v>50</v>
      </c>
      <c r="D19" s="28">
        <v>24887</v>
      </c>
      <c r="E19" s="90">
        <v>52.958000000000013</v>
      </c>
    </row>
    <row r="20" spans="2:5" ht="15.5" thickTop="1" thickBot="1" x14ac:dyDescent="0.4">
      <c r="B20" s="27" t="s">
        <v>274</v>
      </c>
      <c r="C20" s="28">
        <v>10</v>
      </c>
      <c r="D20" s="28">
        <v>8120</v>
      </c>
      <c r="E20" s="90">
        <v>54.902000000000001</v>
      </c>
    </row>
    <row r="21" spans="2:5" ht="15.5" thickTop="1" thickBot="1" x14ac:dyDescent="0.4">
      <c r="B21" s="27" t="s">
        <v>92</v>
      </c>
      <c r="C21" s="28">
        <v>34</v>
      </c>
      <c r="D21" s="28">
        <v>5416</v>
      </c>
      <c r="E21" s="90">
        <v>59.449705882352951</v>
      </c>
    </row>
    <row r="22" spans="2:5" ht="15.5" thickTop="1" thickBot="1" x14ac:dyDescent="0.4">
      <c r="B22" s="27" t="s">
        <v>214</v>
      </c>
      <c r="C22" s="28">
        <v>1</v>
      </c>
      <c r="D22" s="28">
        <v>37</v>
      </c>
      <c r="E22" s="90">
        <v>59.9</v>
      </c>
    </row>
    <row r="23" spans="2:5" ht="15.5" thickTop="1" thickBot="1" x14ac:dyDescent="0.4">
      <c r="B23" s="27" t="s">
        <v>323</v>
      </c>
      <c r="C23" s="28">
        <v>6</v>
      </c>
      <c r="D23" s="28">
        <v>1154</v>
      </c>
      <c r="E23" s="90">
        <v>164.54333333333332</v>
      </c>
    </row>
    <row r="24" spans="2:5" ht="15.5" thickTop="1" thickBot="1" x14ac:dyDescent="0.4">
      <c r="B24" s="27" t="s">
        <v>466</v>
      </c>
      <c r="C24" s="28">
        <v>1</v>
      </c>
      <c r="D24" s="28">
        <v>27</v>
      </c>
      <c r="E24" s="90">
        <v>29.5</v>
      </c>
    </row>
    <row r="25" spans="2:5" ht="15.5" thickTop="1" thickBot="1" x14ac:dyDescent="0.4">
      <c r="B25" s="27" t="s">
        <v>254</v>
      </c>
      <c r="C25" s="28">
        <v>13</v>
      </c>
      <c r="D25" s="28">
        <v>2799</v>
      </c>
      <c r="E25" s="90">
        <v>55.658461538461545</v>
      </c>
    </row>
    <row r="26" spans="2:5" ht="15.5" thickTop="1" thickBot="1" x14ac:dyDescent="0.4">
      <c r="B26" s="27" t="s">
        <v>395</v>
      </c>
      <c r="C26" s="28">
        <v>3</v>
      </c>
      <c r="D26" s="28">
        <v>122</v>
      </c>
      <c r="E26" s="90">
        <v>21.316666666666666</v>
      </c>
    </row>
    <row r="27" spans="2:5" ht="15.5" thickTop="1" thickBot="1" x14ac:dyDescent="0.4">
      <c r="B27" s="27" t="s">
        <v>192</v>
      </c>
      <c r="C27" s="28">
        <v>4</v>
      </c>
      <c r="D27" s="28">
        <v>463</v>
      </c>
      <c r="E27" s="90">
        <v>99.86999999999999</v>
      </c>
    </row>
    <row r="28" spans="2:5" ht="15.5" thickTop="1" thickBot="1" x14ac:dyDescent="0.4">
      <c r="B28" s="27" t="s">
        <v>576</v>
      </c>
      <c r="C28" s="28">
        <v>3</v>
      </c>
      <c r="D28" s="28">
        <v>932</v>
      </c>
      <c r="E28" s="90">
        <v>42.4</v>
      </c>
    </row>
    <row r="29" spans="2:5" ht="15.5" thickTop="1" thickBot="1" x14ac:dyDescent="0.4">
      <c r="B29" s="27" t="s">
        <v>118</v>
      </c>
      <c r="C29" s="28">
        <v>24</v>
      </c>
      <c r="D29" s="28">
        <v>4514</v>
      </c>
      <c r="E29" s="90">
        <v>53.910416666666663</v>
      </c>
    </row>
    <row r="30" spans="2:5" ht="15.5" thickTop="1" thickBot="1" x14ac:dyDescent="0.4">
      <c r="B30" s="27" t="s">
        <v>992</v>
      </c>
      <c r="C30" s="28">
        <v>2</v>
      </c>
      <c r="D30" s="28">
        <v>150</v>
      </c>
      <c r="E30" s="90">
        <v>23.524999999999999</v>
      </c>
    </row>
    <row r="31" spans="2:5" ht="15.5" thickTop="1" thickBot="1" x14ac:dyDescent="0.4">
      <c r="B31" s="27" t="s">
        <v>869</v>
      </c>
      <c r="C31" s="28">
        <v>4</v>
      </c>
      <c r="D31" s="28">
        <v>634</v>
      </c>
      <c r="E31" s="90">
        <v>22.035</v>
      </c>
    </row>
    <row r="32" spans="2:5" ht="15.5" thickTop="1" thickBot="1" x14ac:dyDescent="0.4">
      <c r="B32" s="27" t="s">
        <v>1239</v>
      </c>
      <c r="C32" s="28">
        <v>2</v>
      </c>
      <c r="D32" s="28">
        <v>58</v>
      </c>
      <c r="E32" s="90">
        <v>30.824999999999999</v>
      </c>
    </row>
    <row r="33" spans="2:5" ht="15.5" thickTop="1" thickBot="1" x14ac:dyDescent="0.4">
      <c r="B33" s="27" t="s">
        <v>330</v>
      </c>
      <c r="C33" s="28">
        <v>12</v>
      </c>
      <c r="D33" s="28">
        <v>3030</v>
      </c>
      <c r="E33" s="90">
        <v>70.164166666666674</v>
      </c>
    </row>
    <row r="34" spans="2:5" ht="15.5" thickTop="1" thickBot="1" x14ac:dyDescent="0.4">
      <c r="B34" s="27" t="s">
        <v>509</v>
      </c>
      <c r="C34" s="28">
        <v>1</v>
      </c>
      <c r="D34" s="28">
        <v>527</v>
      </c>
      <c r="E34" s="90">
        <v>57.9</v>
      </c>
    </row>
    <row r="35" spans="2:5" ht="15.5" thickTop="1" thickBot="1" x14ac:dyDescent="0.4">
      <c r="B35" s="27" t="s">
        <v>604</v>
      </c>
      <c r="C35" s="28">
        <v>5</v>
      </c>
      <c r="D35" s="28">
        <v>2235</v>
      </c>
      <c r="E35" s="90">
        <v>57.008000000000003</v>
      </c>
    </row>
    <row r="36" spans="2:5" ht="15.5" thickTop="1" thickBot="1" x14ac:dyDescent="0.4">
      <c r="B36" s="27" t="s">
        <v>97</v>
      </c>
      <c r="C36" s="28">
        <v>11</v>
      </c>
      <c r="D36" s="28">
        <v>3845</v>
      </c>
      <c r="E36" s="90">
        <v>144.47545454545457</v>
      </c>
    </row>
    <row r="37" spans="2:5" ht="15.5" thickTop="1" thickBot="1" x14ac:dyDescent="0.4">
      <c r="B37" s="27" t="s">
        <v>289</v>
      </c>
      <c r="C37" s="28">
        <v>6</v>
      </c>
      <c r="D37" s="28">
        <v>1630</v>
      </c>
      <c r="E37" s="90">
        <v>41.928333333333335</v>
      </c>
    </row>
    <row r="38" spans="2:5" ht="15.5" thickTop="1" thickBot="1" x14ac:dyDescent="0.4">
      <c r="B38" s="27" t="s">
        <v>25</v>
      </c>
      <c r="C38" s="28">
        <v>28</v>
      </c>
      <c r="D38" s="28">
        <v>5782</v>
      </c>
      <c r="E38" s="90">
        <v>85.893571428571448</v>
      </c>
    </row>
    <row r="39" spans="2:5" ht="15.5" thickTop="1" thickBot="1" x14ac:dyDescent="0.4">
      <c r="B39" s="27" t="s">
        <v>20</v>
      </c>
      <c r="C39" s="28">
        <v>23</v>
      </c>
      <c r="D39" s="28">
        <v>21871</v>
      </c>
      <c r="E39" s="90">
        <v>63.726956521739133</v>
      </c>
    </row>
    <row r="40" spans="2:5" ht="15.5" thickTop="1" thickBot="1" x14ac:dyDescent="0.4">
      <c r="B40" s="27" t="s">
        <v>1091</v>
      </c>
      <c r="C40" s="28">
        <v>1</v>
      </c>
      <c r="D40" s="28">
        <v>49</v>
      </c>
      <c r="E40" s="90">
        <v>23.9</v>
      </c>
    </row>
    <row r="41" spans="2:5" ht="15.5" thickTop="1" thickBot="1" x14ac:dyDescent="0.4">
      <c r="B41" s="27" t="s">
        <v>873</v>
      </c>
      <c r="C41" s="28">
        <v>2</v>
      </c>
      <c r="D41" s="28">
        <v>513</v>
      </c>
      <c r="E41" s="90">
        <v>21.95</v>
      </c>
    </row>
    <row r="42" spans="2:5" ht="15.5" thickTop="1" thickBot="1" x14ac:dyDescent="0.4">
      <c r="B42" s="27" t="s">
        <v>267</v>
      </c>
      <c r="C42" s="28">
        <v>5</v>
      </c>
      <c r="D42" s="28">
        <v>805</v>
      </c>
      <c r="E42" s="90">
        <v>33.257999999999996</v>
      </c>
    </row>
    <row r="43" spans="2:5" ht="15.5" thickTop="1" thickBot="1" x14ac:dyDescent="0.4">
      <c r="B43" s="27" t="s">
        <v>207</v>
      </c>
      <c r="C43" s="28">
        <v>17</v>
      </c>
      <c r="D43" s="28">
        <v>2778</v>
      </c>
      <c r="E43" s="90">
        <v>113.04117647058825</v>
      </c>
    </row>
    <row r="44" spans="2:5" ht="15.5" thickTop="1" thickBot="1" x14ac:dyDescent="0.4">
      <c r="B44" s="27" t="s">
        <v>107</v>
      </c>
      <c r="C44" s="28">
        <v>3</v>
      </c>
      <c r="D44" s="28">
        <v>143</v>
      </c>
      <c r="E44" s="90">
        <v>57.44</v>
      </c>
    </row>
    <row r="45" spans="2:5" ht="15.5" thickTop="1" thickBot="1" x14ac:dyDescent="0.4">
      <c r="B45" s="27" t="s">
        <v>1171</v>
      </c>
      <c r="C45" s="28">
        <v>3</v>
      </c>
      <c r="D45" s="28">
        <v>97</v>
      </c>
      <c r="E45" s="90">
        <v>121.98666666666666</v>
      </c>
    </row>
    <row r="46" spans="2:5" ht="15.5" thickTop="1" thickBot="1" x14ac:dyDescent="0.4">
      <c r="B46" s="27" t="s">
        <v>789</v>
      </c>
      <c r="C46" s="28">
        <v>1</v>
      </c>
      <c r="D46" s="28">
        <v>32</v>
      </c>
      <c r="E46" s="90">
        <v>20.95</v>
      </c>
    </row>
    <row r="47" spans="2:5" ht="15.5" thickTop="1" thickBot="1" x14ac:dyDescent="0.4">
      <c r="B47" s="27" t="s">
        <v>15</v>
      </c>
      <c r="C47" s="28">
        <v>26</v>
      </c>
      <c r="D47" s="28">
        <v>2396</v>
      </c>
      <c r="E47" s="90">
        <v>178.68961538461539</v>
      </c>
    </row>
    <row r="48" spans="2:5" ht="15.5" thickTop="1" thickBot="1" x14ac:dyDescent="0.4">
      <c r="B48" s="27" t="s">
        <v>311</v>
      </c>
      <c r="C48" s="28">
        <v>20</v>
      </c>
      <c r="D48" s="28">
        <v>2001</v>
      </c>
      <c r="E48" s="90">
        <v>65.492999999999995</v>
      </c>
    </row>
    <row r="49" spans="2:5" ht="15.5" thickTop="1" thickBot="1" x14ac:dyDescent="0.4">
      <c r="B49" s="27" t="s">
        <v>1066</v>
      </c>
      <c r="C49" s="28">
        <v>1</v>
      </c>
      <c r="D49" s="28">
        <v>74</v>
      </c>
      <c r="E49" s="90">
        <v>27.9</v>
      </c>
    </row>
    <row r="50" spans="2:5" ht="15.5" thickTop="1" thickBot="1" x14ac:dyDescent="0.4">
      <c r="B50" s="27" t="s">
        <v>233</v>
      </c>
      <c r="C50" s="28">
        <v>11</v>
      </c>
      <c r="D50" s="28">
        <v>1743</v>
      </c>
      <c r="E50" s="90">
        <v>23.967272727272725</v>
      </c>
    </row>
    <row r="51" spans="2:5" ht="15.5" thickTop="1" thickBot="1" x14ac:dyDescent="0.4">
      <c r="B51" s="27" t="s">
        <v>1111</v>
      </c>
      <c r="C51" s="28">
        <v>1</v>
      </c>
      <c r="D51" s="28">
        <v>53</v>
      </c>
      <c r="E51" s="90">
        <v>28.4</v>
      </c>
    </row>
    <row r="52" spans="2:5" ht="15.5" thickTop="1" thickBot="1" x14ac:dyDescent="0.4">
      <c r="B52" s="27" t="s">
        <v>756</v>
      </c>
      <c r="C52" s="28">
        <v>2</v>
      </c>
      <c r="D52" s="28">
        <v>107</v>
      </c>
      <c r="E52" s="90">
        <v>37.35</v>
      </c>
    </row>
    <row r="53" spans="2:5" ht="15.5" thickTop="1" thickBot="1" x14ac:dyDescent="0.4">
      <c r="B53" s="27" t="s">
        <v>369</v>
      </c>
      <c r="C53" s="28">
        <v>22</v>
      </c>
      <c r="D53" s="28">
        <v>11223</v>
      </c>
      <c r="E53" s="90">
        <v>58.450454545454548</v>
      </c>
    </row>
    <row r="54" spans="2:5" ht="15.5" thickTop="1" thickBot="1" x14ac:dyDescent="0.4">
      <c r="B54" s="27" t="s">
        <v>711</v>
      </c>
      <c r="C54" s="28">
        <v>5</v>
      </c>
      <c r="D54" s="28">
        <v>1001</v>
      </c>
      <c r="E54" s="90">
        <v>25.080000000000002</v>
      </c>
    </row>
    <row r="55" spans="2:5" ht="15.5" thickTop="1" thickBot="1" x14ac:dyDescent="0.4">
      <c r="B55" s="27" t="s">
        <v>692</v>
      </c>
      <c r="C55" s="28">
        <v>2</v>
      </c>
      <c r="D55" s="28">
        <v>279</v>
      </c>
      <c r="E55" s="90">
        <v>28.774999999999999</v>
      </c>
    </row>
    <row r="56" spans="2:5" ht="15.5" thickTop="1" thickBot="1" x14ac:dyDescent="0.4">
      <c r="B56" s="27" t="s">
        <v>32</v>
      </c>
      <c r="C56" s="28">
        <v>242</v>
      </c>
      <c r="D56" s="28">
        <v>52272</v>
      </c>
      <c r="E56" s="90">
        <v>202.31024793388411</v>
      </c>
    </row>
    <row r="57" spans="2:5" ht="15.5" thickTop="1" thickBot="1" x14ac:dyDescent="0.4">
      <c r="B57" s="27" t="s">
        <v>326</v>
      </c>
      <c r="C57" s="28">
        <v>32</v>
      </c>
      <c r="D57" s="28">
        <v>12994</v>
      </c>
      <c r="E57" s="90">
        <v>26.723750000000003</v>
      </c>
    </row>
    <row r="58" spans="2:5" ht="15.5" thickTop="1" thickBot="1" x14ac:dyDescent="0.4">
      <c r="B58" s="27" t="s">
        <v>554</v>
      </c>
      <c r="C58" s="28">
        <v>3</v>
      </c>
      <c r="D58" s="28">
        <v>468</v>
      </c>
      <c r="E58" s="90">
        <v>27.013333333333332</v>
      </c>
    </row>
    <row r="59" spans="2:5" ht="15.5" thickTop="1" thickBot="1" x14ac:dyDescent="0.4">
      <c r="B59" s="27" t="s">
        <v>204</v>
      </c>
      <c r="C59" s="28">
        <v>11</v>
      </c>
      <c r="D59" s="28">
        <v>1044</v>
      </c>
      <c r="E59" s="90">
        <v>27.680909090909093</v>
      </c>
    </row>
    <row r="60" spans="2:5" ht="15.5" thickTop="1" thickBot="1" x14ac:dyDescent="0.4">
      <c r="B60" s="27" t="s">
        <v>9</v>
      </c>
      <c r="C60" s="28">
        <v>520</v>
      </c>
      <c r="D60" s="28">
        <v>441587</v>
      </c>
      <c r="E60" s="90">
        <v>215.56671153846125</v>
      </c>
    </row>
    <row r="61" spans="2:5" ht="15.5" thickTop="1" thickBot="1" x14ac:dyDescent="0.4">
      <c r="B61" s="27" t="s">
        <v>816</v>
      </c>
      <c r="C61" s="28">
        <v>1</v>
      </c>
      <c r="D61" s="28">
        <v>27</v>
      </c>
      <c r="E61" s="90">
        <v>11.5</v>
      </c>
    </row>
    <row r="62" spans="2:5" ht="15.5" thickTop="1" thickBot="1" x14ac:dyDescent="0.4">
      <c r="B62" s="27" t="s">
        <v>42</v>
      </c>
      <c r="C62" s="28">
        <v>467</v>
      </c>
      <c r="D62" s="28">
        <v>319184</v>
      </c>
      <c r="E62" s="90">
        <v>89.699764453961535</v>
      </c>
    </row>
    <row r="63" spans="2:5" ht="15.5" thickTop="1" thickBot="1" x14ac:dyDescent="0.4">
      <c r="B63" s="27" t="s">
        <v>236</v>
      </c>
      <c r="C63" s="28">
        <v>7</v>
      </c>
      <c r="D63" s="28">
        <v>512</v>
      </c>
      <c r="E63" s="90">
        <v>44.335714285714289</v>
      </c>
    </row>
    <row r="64" spans="2:5" ht="15.5" thickTop="1" thickBot="1" x14ac:dyDescent="0.4">
      <c r="B64" s="27" t="s">
        <v>124</v>
      </c>
      <c r="C64" s="28">
        <v>14</v>
      </c>
      <c r="D64" s="28">
        <v>9395</v>
      </c>
      <c r="E64" s="90">
        <v>63.989285714285707</v>
      </c>
    </row>
    <row r="65" spans="2:5" ht="15.5" thickTop="1" thickBot="1" x14ac:dyDescent="0.4">
      <c r="B65" s="27" t="s">
        <v>282</v>
      </c>
      <c r="C65" s="28">
        <v>16</v>
      </c>
      <c r="D65" s="28">
        <v>4201</v>
      </c>
      <c r="E65" s="90">
        <v>21.983124999999998</v>
      </c>
    </row>
    <row r="66" spans="2:5" ht="15.5" thickTop="1" thickBot="1" x14ac:dyDescent="0.4">
      <c r="B66" s="27" t="s">
        <v>257</v>
      </c>
      <c r="C66" s="28">
        <v>24</v>
      </c>
      <c r="D66" s="28">
        <v>25428</v>
      </c>
      <c r="E66" s="90">
        <v>68.412500000000009</v>
      </c>
    </row>
    <row r="67" spans="2:5" ht="15.5" thickTop="1" thickBot="1" x14ac:dyDescent="0.4">
      <c r="B67" s="27" t="s">
        <v>546</v>
      </c>
      <c r="C67" s="28">
        <v>5</v>
      </c>
      <c r="D67" s="28">
        <v>876</v>
      </c>
      <c r="E67" s="90">
        <v>28.65</v>
      </c>
    </row>
    <row r="68" spans="2:5" ht="15.5" thickTop="1" thickBot="1" x14ac:dyDescent="0.4">
      <c r="B68" s="27" t="s">
        <v>151</v>
      </c>
      <c r="C68" s="28">
        <v>15</v>
      </c>
      <c r="D68" s="28">
        <v>2694</v>
      </c>
      <c r="E68" s="90">
        <v>72.597999999999985</v>
      </c>
    </row>
    <row r="69" spans="2:5" ht="15.5" thickTop="1" thickBot="1" x14ac:dyDescent="0.4">
      <c r="B69" s="27" t="s">
        <v>987</v>
      </c>
      <c r="C69" s="28">
        <v>2</v>
      </c>
      <c r="D69" s="28">
        <v>157</v>
      </c>
      <c r="E69" s="90">
        <v>18.174999999999997</v>
      </c>
    </row>
    <row r="70" spans="2:5" ht="15.5" thickTop="1" thickBot="1" x14ac:dyDescent="0.4">
      <c r="B70" s="27" t="s">
        <v>1208</v>
      </c>
      <c r="C70" s="28">
        <v>1</v>
      </c>
      <c r="D70" s="28">
        <v>34</v>
      </c>
      <c r="E70" s="90">
        <v>37.9</v>
      </c>
    </row>
    <row r="71" spans="2:5" ht="15.5" thickTop="1" thickBot="1" x14ac:dyDescent="0.4">
      <c r="B71" s="27" t="s">
        <v>367</v>
      </c>
      <c r="C71" s="28">
        <v>1</v>
      </c>
      <c r="D71" s="28">
        <v>92</v>
      </c>
      <c r="E71" s="90">
        <v>37.5</v>
      </c>
    </row>
    <row r="72" spans="2:5" ht="15.5" thickTop="1" thickBot="1" x14ac:dyDescent="0.4">
      <c r="B72" s="27" t="s">
        <v>2</v>
      </c>
      <c r="C72" s="28">
        <v>82</v>
      </c>
      <c r="D72" s="28">
        <v>78582</v>
      </c>
      <c r="E72" s="90">
        <v>204.29926829268288</v>
      </c>
    </row>
    <row r="73" spans="2:5" ht="15.5" thickTop="1" thickBot="1" x14ac:dyDescent="0.4">
      <c r="B73" s="27" t="s">
        <v>223</v>
      </c>
      <c r="C73" s="28">
        <v>7</v>
      </c>
      <c r="D73" s="28">
        <v>2267</v>
      </c>
      <c r="E73" s="90">
        <v>26.285714285714281</v>
      </c>
    </row>
    <row r="74" spans="2:5" ht="15.5" thickTop="1" thickBot="1" x14ac:dyDescent="0.4">
      <c r="B74" s="27" t="s">
        <v>1155</v>
      </c>
      <c r="C74" s="28">
        <v>1</v>
      </c>
      <c r="D74" s="28">
        <v>41</v>
      </c>
      <c r="E74" s="90">
        <v>40.9</v>
      </c>
    </row>
    <row r="75" spans="2:5" ht="15.5" thickTop="1" thickBot="1" x14ac:dyDescent="0.4">
      <c r="B75" s="27" t="s">
        <v>114</v>
      </c>
      <c r="C75" s="28">
        <v>10</v>
      </c>
      <c r="D75" s="28">
        <v>4405</v>
      </c>
      <c r="E75" s="90">
        <v>47.850999999999999</v>
      </c>
    </row>
    <row r="76" spans="2:5" ht="15.5" thickTop="1" thickBot="1" x14ac:dyDescent="0.4">
      <c r="B76" s="27" t="s">
        <v>528</v>
      </c>
      <c r="C76" s="28">
        <v>10</v>
      </c>
      <c r="D76" s="28">
        <v>1916</v>
      </c>
      <c r="E76" s="90">
        <v>19.934999999999999</v>
      </c>
    </row>
    <row r="77" spans="2:5" ht="15.5" thickTop="1" thickBot="1" x14ac:dyDescent="0.4">
      <c r="B77" s="27" t="s">
        <v>1378</v>
      </c>
      <c r="C77" s="28">
        <v>45</v>
      </c>
      <c r="D77" s="28">
        <v>38277</v>
      </c>
      <c r="E77" s="90">
        <v>190.98533333333339</v>
      </c>
    </row>
    <row r="78" spans="2:5" ht="15.5" thickTop="1" thickBot="1" x14ac:dyDescent="0.4">
      <c r="B78" s="27" t="s">
        <v>210</v>
      </c>
      <c r="C78" s="28">
        <v>8</v>
      </c>
      <c r="D78" s="28">
        <v>1629</v>
      </c>
      <c r="E78" s="90">
        <v>30.588750000000001</v>
      </c>
    </row>
    <row r="79" spans="2:5" ht="15.5" thickTop="1" thickBot="1" x14ac:dyDescent="0.4">
      <c r="B79" s="64" t="s">
        <v>1421</v>
      </c>
      <c r="C79" s="65">
        <v>1984</v>
      </c>
      <c r="D79" s="65">
        <v>1138606</v>
      </c>
      <c r="E79" s="65">
        <v>136.89164314516137</v>
      </c>
    </row>
    <row r="80" spans="2:5" ht="15" thickTop="1" x14ac:dyDescent="0.35"/>
  </sheetData>
  <sortState xmlns:xlrd2="http://schemas.microsoft.com/office/spreadsheetml/2017/richdata2" columnSort="1" ref="B3:F79">
    <sortCondition ref="C3"/>
  </sortState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BF5F5-34CC-4981-AEC3-5DEDF134D63E}">
  <sheetPr>
    <tabColor theme="1"/>
  </sheetPr>
  <dimension ref="A3:N132"/>
  <sheetViews>
    <sheetView topLeftCell="A76" workbookViewId="0">
      <selection activeCell="G93" sqref="G93"/>
    </sheetView>
  </sheetViews>
  <sheetFormatPr baseColWidth="10" defaultRowHeight="14.5" x14ac:dyDescent="0.35"/>
  <cols>
    <col min="1" max="1" width="18.7265625" bestFit="1" customWidth="1"/>
    <col min="2" max="2" width="17.453125" bestFit="1" customWidth="1"/>
    <col min="3" max="3" width="18.1796875" bestFit="1" customWidth="1"/>
    <col min="5" max="5" width="20.453125" customWidth="1"/>
  </cols>
  <sheetData>
    <row r="3" spans="1:2" x14ac:dyDescent="0.35">
      <c r="A3" s="88" t="s">
        <v>1445</v>
      </c>
      <c r="B3" t="s">
        <v>1446</v>
      </c>
    </row>
    <row r="4" spans="1:2" x14ac:dyDescent="0.35">
      <c r="A4" s="89" t="s">
        <v>327</v>
      </c>
      <c r="B4" s="8">
        <v>32</v>
      </c>
    </row>
    <row r="5" spans="1:2" x14ac:dyDescent="0.35">
      <c r="A5" s="89" t="s">
        <v>460</v>
      </c>
      <c r="B5" s="8">
        <v>11</v>
      </c>
    </row>
    <row r="6" spans="1:2" x14ac:dyDescent="0.35">
      <c r="A6" s="89" t="s">
        <v>92</v>
      </c>
      <c r="B6" s="8">
        <v>33</v>
      </c>
    </row>
    <row r="7" spans="1:2" x14ac:dyDescent="0.35">
      <c r="A7" s="89" t="s">
        <v>361</v>
      </c>
      <c r="B7" s="8">
        <v>13</v>
      </c>
    </row>
    <row r="8" spans="1:2" x14ac:dyDescent="0.35">
      <c r="A8" s="89" t="s">
        <v>78</v>
      </c>
      <c r="B8" s="8">
        <v>34</v>
      </c>
    </row>
    <row r="9" spans="1:2" x14ac:dyDescent="0.35">
      <c r="A9" s="89" t="s">
        <v>213</v>
      </c>
      <c r="B9" s="8">
        <v>16</v>
      </c>
    </row>
    <row r="10" spans="1:2" x14ac:dyDescent="0.35">
      <c r="A10" s="89" t="s">
        <v>211</v>
      </c>
      <c r="B10" s="8">
        <v>18</v>
      </c>
    </row>
    <row r="11" spans="1:2" x14ac:dyDescent="0.35">
      <c r="A11" s="89" t="s">
        <v>312</v>
      </c>
      <c r="B11" s="8">
        <v>17</v>
      </c>
    </row>
    <row r="12" spans="1:2" x14ac:dyDescent="0.35">
      <c r="A12" s="89" t="s">
        <v>85</v>
      </c>
      <c r="B12" s="8">
        <v>105</v>
      </c>
    </row>
    <row r="13" spans="1:2" x14ac:dyDescent="0.35">
      <c r="A13" s="89" t="s">
        <v>16</v>
      </c>
      <c r="B13" s="8">
        <v>35</v>
      </c>
    </row>
    <row r="14" spans="1:2" x14ac:dyDescent="0.35">
      <c r="A14" s="89" t="s">
        <v>33</v>
      </c>
      <c r="B14" s="8">
        <v>232</v>
      </c>
    </row>
    <row r="15" spans="1:2" x14ac:dyDescent="0.35">
      <c r="A15" s="89" t="s">
        <v>21</v>
      </c>
      <c r="B15" s="8">
        <v>193</v>
      </c>
    </row>
    <row r="16" spans="1:2" x14ac:dyDescent="0.35">
      <c r="A16" s="89" t="s">
        <v>10</v>
      </c>
      <c r="B16" s="8">
        <v>514</v>
      </c>
    </row>
    <row r="17" spans="1:3" x14ac:dyDescent="0.35">
      <c r="A17" s="89" t="s">
        <v>43</v>
      </c>
      <c r="B17" s="8">
        <v>441</v>
      </c>
    </row>
    <row r="18" spans="1:3" x14ac:dyDescent="0.35">
      <c r="A18" s="89" t="s">
        <v>52</v>
      </c>
      <c r="B18" s="8">
        <v>36</v>
      </c>
    </row>
    <row r="19" spans="1:3" x14ac:dyDescent="0.35">
      <c r="A19" s="89" t="s">
        <v>463</v>
      </c>
      <c r="B19" s="8">
        <v>4</v>
      </c>
    </row>
    <row r="20" spans="1:3" x14ac:dyDescent="0.35">
      <c r="A20" s="89" t="s">
        <v>26</v>
      </c>
      <c r="B20" s="8">
        <v>55</v>
      </c>
    </row>
    <row r="21" spans="1:3" x14ac:dyDescent="0.35">
      <c r="A21" s="89" t="s">
        <v>275</v>
      </c>
      <c r="B21" s="8">
        <v>5</v>
      </c>
    </row>
    <row r="22" spans="1:3" x14ac:dyDescent="0.35">
      <c r="A22" s="89" t="s">
        <v>181</v>
      </c>
      <c r="B22" s="8">
        <v>14</v>
      </c>
    </row>
    <row r="23" spans="1:3" x14ac:dyDescent="0.35">
      <c r="A23" s="89" t="s">
        <v>6</v>
      </c>
      <c r="B23" s="8">
        <v>72</v>
      </c>
    </row>
    <row r="24" spans="1:3" x14ac:dyDescent="0.35">
      <c r="A24" s="89" t="s">
        <v>3</v>
      </c>
      <c r="B24" s="8">
        <v>78</v>
      </c>
    </row>
    <row r="25" spans="1:3" x14ac:dyDescent="0.35">
      <c r="A25" s="89" t="s">
        <v>165</v>
      </c>
      <c r="B25" s="8">
        <v>26</v>
      </c>
    </row>
    <row r="26" spans="1:3" x14ac:dyDescent="0.35">
      <c r="A26" s="89" t="s">
        <v>1421</v>
      </c>
      <c r="B26" s="8">
        <v>1984</v>
      </c>
    </row>
    <row r="30" spans="1:3" x14ac:dyDescent="0.35">
      <c r="A30" s="88" t="s">
        <v>1445</v>
      </c>
      <c r="B30" s="39" t="s">
        <v>1449</v>
      </c>
      <c r="C30" s="39" t="s">
        <v>1453</v>
      </c>
    </row>
    <row r="31" spans="1:3" x14ac:dyDescent="0.35">
      <c r="A31" s="89" t="s">
        <v>327</v>
      </c>
      <c r="B31" s="18">
        <v>26.849687500000002</v>
      </c>
      <c r="C31" s="18">
        <v>4.5</v>
      </c>
    </row>
    <row r="32" spans="1:3" x14ac:dyDescent="0.35">
      <c r="A32" s="89" t="s">
        <v>460</v>
      </c>
      <c r="B32" s="18">
        <v>51.089999999999989</v>
      </c>
      <c r="C32" s="18">
        <v>4.5</v>
      </c>
    </row>
    <row r="33" spans="1:3" x14ac:dyDescent="0.35">
      <c r="A33" s="89" t="s">
        <v>92</v>
      </c>
      <c r="B33" s="18">
        <v>60.547575757575764</v>
      </c>
      <c r="C33" s="18">
        <v>4.7</v>
      </c>
    </row>
    <row r="34" spans="1:3" x14ac:dyDescent="0.35">
      <c r="A34" s="89" t="s">
        <v>361</v>
      </c>
      <c r="B34" s="18">
        <v>78.114615384615391</v>
      </c>
      <c r="C34" s="18">
        <v>4.5</v>
      </c>
    </row>
    <row r="35" spans="1:3" x14ac:dyDescent="0.35">
      <c r="A35" s="89" t="s">
        <v>78</v>
      </c>
      <c r="B35" s="18">
        <v>58.719705882352955</v>
      </c>
      <c r="C35" s="18">
        <v>4.7</v>
      </c>
    </row>
    <row r="36" spans="1:3" x14ac:dyDescent="0.35">
      <c r="A36" s="89" t="s">
        <v>213</v>
      </c>
      <c r="B36" s="18">
        <v>67.017499999999998</v>
      </c>
      <c r="C36" s="18">
        <v>4.5999999999999996</v>
      </c>
    </row>
    <row r="37" spans="1:3" x14ac:dyDescent="0.35">
      <c r="A37" s="89" t="s">
        <v>211</v>
      </c>
      <c r="B37" s="18">
        <v>38.637777777777778</v>
      </c>
      <c r="C37" s="18">
        <v>4.5999999999999996</v>
      </c>
    </row>
    <row r="38" spans="1:3" x14ac:dyDescent="0.35">
      <c r="A38" s="89" t="s">
        <v>312</v>
      </c>
      <c r="B38" s="18">
        <v>72.024117647058816</v>
      </c>
      <c r="C38" s="18">
        <v>4.5</v>
      </c>
    </row>
    <row r="39" spans="1:3" x14ac:dyDescent="0.35">
      <c r="A39" s="89" t="s">
        <v>85</v>
      </c>
      <c r="B39" s="18">
        <v>34.28504761904761</v>
      </c>
      <c r="C39" s="18">
        <v>4.7</v>
      </c>
    </row>
    <row r="40" spans="1:3" x14ac:dyDescent="0.35">
      <c r="A40" s="89" t="s">
        <v>16</v>
      </c>
      <c r="B40" s="18">
        <v>148.87428571428569</v>
      </c>
      <c r="C40" s="18">
        <v>4.8</v>
      </c>
    </row>
    <row r="41" spans="1:3" x14ac:dyDescent="0.35">
      <c r="A41" s="89" t="s">
        <v>33</v>
      </c>
      <c r="B41" s="18">
        <v>208.65487068965504</v>
      </c>
      <c r="C41" s="18">
        <v>4.8</v>
      </c>
    </row>
    <row r="42" spans="1:3" x14ac:dyDescent="0.35">
      <c r="A42" s="89" t="s">
        <v>21</v>
      </c>
      <c r="B42" s="18">
        <v>85.899740932642516</v>
      </c>
      <c r="C42" s="18">
        <v>4.8</v>
      </c>
    </row>
    <row r="43" spans="1:3" x14ac:dyDescent="0.35">
      <c r="A43" s="89" t="s">
        <v>10</v>
      </c>
      <c r="B43" s="18">
        <v>217.41044747081679</v>
      </c>
      <c r="C43" s="18">
        <v>4.8</v>
      </c>
    </row>
    <row r="44" spans="1:3" x14ac:dyDescent="0.35">
      <c r="A44" s="89" t="s">
        <v>43</v>
      </c>
      <c r="B44" s="18">
        <v>89.715600907029582</v>
      </c>
      <c r="C44" s="18">
        <v>4.8</v>
      </c>
    </row>
    <row r="45" spans="1:3" x14ac:dyDescent="0.35">
      <c r="A45" s="89" t="s">
        <v>52</v>
      </c>
      <c r="B45" s="18">
        <v>79.485277777777767</v>
      </c>
      <c r="C45" s="18">
        <v>4.7</v>
      </c>
    </row>
    <row r="46" spans="1:3" x14ac:dyDescent="0.35">
      <c r="A46" s="89" t="s">
        <v>463</v>
      </c>
      <c r="B46" s="18">
        <v>12.974999999999998</v>
      </c>
      <c r="C46" s="18">
        <v>4.5</v>
      </c>
    </row>
    <row r="47" spans="1:3" x14ac:dyDescent="0.35">
      <c r="A47" s="89" t="s">
        <v>26</v>
      </c>
      <c r="B47" s="18">
        <v>90.756</v>
      </c>
      <c r="C47" s="18">
        <v>4.8</v>
      </c>
    </row>
    <row r="48" spans="1:3" x14ac:dyDescent="0.35">
      <c r="A48" s="89" t="s">
        <v>275</v>
      </c>
      <c r="B48" s="18">
        <v>76.794000000000011</v>
      </c>
      <c r="C48" s="18">
        <v>4.5999999999999996</v>
      </c>
    </row>
    <row r="49" spans="1:14" x14ac:dyDescent="0.35">
      <c r="A49" s="89" t="s">
        <v>181</v>
      </c>
      <c r="B49" s="18">
        <v>43.974285714285706</v>
      </c>
      <c r="C49" s="18">
        <v>4.5999999999999996</v>
      </c>
    </row>
    <row r="50" spans="1:14" x14ac:dyDescent="0.35">
      <c r="A50" s="89" t="s">
        <v>6</v>
      </c>
      <c r="B50" s="18">
        <v>148.33722222222221</v>
      </c>
      <c r="C50" s="18">
        <v>4.9000000000000004</v>
      </c>
    </row>
    <row r="51" spans="1:14" x14ac:dyDescent="0.35">
      <c r="A51" s="89" t="s">
        <v>3</v>
      </c>
      <c r="B51" s="18">
        <v>212.44320512820508</v>
      </c>
      <c r="C51" s="18">
        <v>4.9000000000000004</v>
      </c>
    </row>
    <row r="52" spans="1:14" x14ac:dyDescent="0.35">
      <c r="A52" s="89" t="s">
        <v>165</v>
      </c>
      <c r="B52" s="18">
        <v>34.7526923076923</v>
      </c>
      <c r="C52" s="18">
        <v>4.5999999999999996</v>
      </c>
    </row>
    <row r="53" spans="1:14" x14ac:dyDescent="0.35">
      <c r="A53" s="89" t="s">
        <v>1421</v>
      </c>
      <c r="B53" s="18">
        <v>136.89164314516111</v>
      </c>
      <c r="C53" s="8">
        <v>4.9000000000000004</v>
      </c>
    </row>
    <row r="58" spans="1:14" x14ac:dyDescent="0.35">
      <c r="E58" s="93"/>
      <c r="F58" s="8"/>
    </row>
    <row r="59" spans="1:14" x14ac:dyDescent="0.35">
      <c r="D59" s="39"/>
      <c r="E59" s="93"/>
      <c r="F59" s="8"/>
    </row>
    <row r="60" spans="1:14" x14ac:dyDescent="0.35">
      <c r="D60" s="39"/>
      <c r="E60" s="93"/>
      <c r="F60" s="8"/>
    </row>
    <row r="61" spans="1:14" x14ac:dyDescent="0.35">
      <c r="D61" s="39"/>
      <c r="E61" s="93"/>
      <c r="F61" s="8"/>
    </row>
    <row r="62" spans="1:14" x14ac:dyDescent="0.35">
      <c r="D62" s="39"/>
      <c r="E62" s="93"/>
      <c r="F62" s="8"/>
    </row>
    <row r="63" spans="1:14" x14ac:dyDescent="0.35">
      <c r="D63" s="39"/>
      <c r="E63" s="93"/>
      <c r="F63" s="8"/>
    </row>
    <row r="64" spans="1:14" x14ac:dyDescent="0.35">
      <c r="A64" s="88" t="s">
        <v>1445</v>
      </c>
      <c r="B64" s="39" t="s">
        <v>1458</v>
      </c>
      <c r="C64" s="39" t="s">
        <v>1459</v>
      </c>
      <c r="D64" s="39"/>
      <c r="E64" s="93"/>
      <c r="F64" s="8"/>
      <c r="K64" s="95"/>
      <c r="L64" s="95"/>
      <c r="M64" s="95"/>
      <c r="N64" s="75"/>
    </row>
    <row r="65" spans="1:13" x14ac:dyDescent="0.35">
      <c r="A65" s="89" t="s">
        <v>327</v>
      </c>
      <c r="B65" s="8">
        <v>3</v>
      </c>
      <c r="C65" s="8">
        <v>3</v>
      </c>
      <c r="D65" s="39"/>
      <c r="E65" s="93"/>
      <c r="F65" s="8"/>
      <c r="K65" s="89"/>
      <c r="L65" s="8"/>
      <c r="M65" s="8"/>
    </row>
    <row r="66" spans="1:13" x14ac:dyDescent="0.35">
      <c r="A66" s="89" t="s">
        <v>460</v>
      </c>
      <c r="B66" s="8">
        <v>3</v>
      </c>
      <c r="C66" s="8">
        <v>4</v>
      </c>
      <c r="D66" s="39"/>
      <c r="E66" s="93"/>
      <c r="F66" s="8"/>
      <c r="K66" s="89"/>
      <c r="L66" s="8"/>
      <c r="M66" s="8"/>
    </row>
    <row r="67" spans="1:13" x14ac:dyDescent="0.35">
      <c r="A67" s="89" t="s">
        <v>92</v>
      </c>
      <c r="B67" s="8">
        <v>3</v>
      </c>
      <c r="C67" s="8">
        <v>2</v>
      </c>
      <c r="D67" s="39"/>
      <c r="E67" s="93"/>
      <c r="F67" s="8"/>
      <c r="K67" s="89"/>
      <c r="L67" s="8"/>
      <c r="M67" s="8"/>
    </row>
    <row r="68" spans="1:13" x14ac:dyDescent="0.35">
      <c r="A68" s="89" t="s">
        <v>361</v>
      </c>
      <c r="B68" s="8">
        <v>3</v>
      </c>
      <c r="C68" s="8">
        <v>4</v>
      </c>
      <c r="D68" s="39"/>
      <c r="E68" s="93"/>
      <c r="F68" s="8"/>
      <c r="K68" s="89"/>
      <c r="L68" s="8"/>
      <c r="M68" s="8"/>
    </row>
    <row r="69" spans="1:13" x14ac:dyDescent="0.35">
      <c r="A69" s="89" t="s">
        <v>78</v>
      </c>
      <c r="B69" s="8">
        <v>3</v>
      </c>
      <c r="C69" s="8">
        <v>5</v>
      </c>
      <c r="D69" s="39"/>
      <c r="E69" s="93"/>
      <c r="F69" s="8"/>
      <c r="K69" s="89"/>
      <c r="L69" s="8"/>
      <c r="M69" s="8"/>
    </row>
    <row r="70" spans="1:13" x14ac:dyDescent="0.35">
      <c r="A70" s="89" t="s">
        <v>213</v>
      </c>
      <c r="B70" s="8">
        <v>3</v>
      </c>
      <c r="C70" s="8">
        <v>3</v>
      </c>
      <c r="D70" s="39"/>
      <c r="E70" s="93"/>
      <c r="F70" s="8"/>
      <c r="K70" s="89"/>
      <c r="L70" s="8"/>
      <c r="M70" s="8"/>
    </row>
    <row r="71" spans="1:13" x14ac:dyDescent="0.35">
      <c r="A71" s="89" t="s">
        <v>211</v>
      </c>
      <c r="B71" s="8">
        <v>3</v>
      </c>
      <c r="C71" s="8">
        <v>5</v>
      </c>
      <c r="D71" s="39"/>
      <c r="E71" s="93"/>
      <c r="F71" s="8"/>
      <c r="K71" s="89"/>
      <c r="L71" s="8"/>
      <c r="M71" s="8"/>
    </row>
    <row r="72" spans="1:13" x14ac:dyDescent="0.35">
      <c r="A72" s="89" t="s">
        <v>312</v>
      </c>
      <c r="B72" s="8">
        <v>3</v>
      </c>
      <c r="C72" s="8">
        <v>4</v>
      </c>
      <c r="D72" s="39"/>
      <c r="E72" s="93"/>
      <c r="F72" s="8"/>
      <c r="K72" s="89"/>
      <c r="L72" s="8"/>
      <c r="M72" s="8"/>
    </row>
    <row r="73" spans="1:13" x14ac:dyDescent="0.35">
      <c r="A73" s="89" t="s">
        <v>85</v>
      </c>
      <c r="B73" s="8" t="e">
        <v>#DIV/0!</v>
      </c>
      <c r="C73" s="8" t="e">
        <v>#DIV/0!</v>
      </c>
      <c r="D73" s="39"/>
      <c r="E73" s="93"/>
      <c r="F73" s="8"/>
      <c r="K73" s="89"/>
      <c r="L73" s="8"/>
      <c r="M73" s="8"/>
    </row>
    <row r="74" spans="1:13" x14ac:dyDescent="0.35">
      <c r="A74" s="89" t="s">
        <v>16</v>
      </c>
      <c r="B74" s="8">
        <v>1</v>
      </c>
      <c r="C74" s="8">
        <v>5</v>
      </c>
      <c r="D74" s="39"/>
      <c r="E74" s="93"/>
      <c r="F74" s="8"/>
      <c r="K74" s="89"/>
      <c r="L74" s="8"/>
      <c r="M74" s="8"/>
    </row>
    <row r="75" spans="1:13" x14ac:dyDescent="0.35">
      <c r="A75" s="89" t="s">
        <v>33</v>
      </c>
      <c r="B75" s="8">
        <v>3</v>
      </c>
      <c r="C75" s="8">
        <v>4</v>
      </c>
      <c r="D75" s="39"/>
      <c r="E75" s="93"/>
      <c r="F75" s="8"/>
      <c r="K75" s="89"/>
      <c r="L75" s="8"/>
      <c r="M75" s="8"/>
    </row>
    <row r="76" spans="1:13" x14ac:dyDescent="0.35">
      <c r="A76" s="89" t="s">
        <v>21</v>
      </c>
      <c r="B76" s="8">
        <v>3</v>
      </c>
      <c r="C76" s="8">
        <v>4</v>
      </c>
      <c r="D76" s="39"/>
      <c r="E76" s="93"/>
      <c r="F76" s="8"/>
      <c r="K76" s="89"/>
      <c r="L76" s="8"/>
      <c r="M76" s="8"/>
    </row>
    <row r="77" spans="1:13" x14ac:dyDescent="0.35">
      <c r="A77" s="89" t="s">
        <v>10</v>
      </c>
      <c r="B77" s="8">
        <v>3</v>
      </c>
      <c r="C77" s="8">
        <v>5</v>
      </c>
      <c r="D77" s="39"/>
      <c r="E77" s="93"/>
      <c r="F77" s="8"/>
      <c r="K77" s="89"/>
      <c r="L77" s="8"/>
      <c r="M77" s="8"/>
    </row>
    <row r="78" spans="1:13" x14ac:dyDescent="0.35">
      <c r="A78" s="89" t="s">
        <v>43</v>
      </c>
      <c r="B78" s="8">
        <v>3</v>
      </c>
      <c r="C78" s="8">
        <v>4</v>
      </c>
      <c r="D78" s="39"/>
      <c r="E78" s="93"/>
      <c r="F78" s="8"/>
      <c r="K78" s="89"/>
      <c r="L78" s="8"/>
      <c r="M78" s="8"/>
    </row>
    <row r="79" spans="1:13" x14ac:dyDescent="0.35">
      <c r="A79" s="89" t="s">
        <v>52</v>
      </c>
      <c r="B79" s="8">
        <v>3</v>
      </c>
      <c r="C79" s="8">
        <v>3</v>
      </c>
      <c r="D79" s="39"/>
      <c r="E79" s="93"/>
      <c r="F79" s="8"/>
      <c r="K79" s="89"/>
      <c r="L79" s="8"/>
      <c r="M79" s="8"/>
    </row>
    <row r="80" spans="1:13" x14ac:dyDescent="0.35">
      <c r="A80" s="89" t="s">
        <v>463</v>
      </c>
      <c r="B80" s="8">
        <v>3</v>
      </c>
      <c r="C80" s="8">
        <v>3</v>
      </c>
      <c r="D80" s="39"/>
      <c r="E80" s="93"/>
      <c r="F80" s="8"/>
      <c r="K80" s="89"/>
      <c r="L80" s="8"/>
      <c r="M80" s="8"/>
    </row>
    <row r="81" spans="1:13" x14ac:dyDescent="0.35">
      <c r="A81" s="89" t="s">
        <v>26</v>
      </c>
      <c r="B81" s="8">
        <v>3</v>
      </c>
      <c r="C81" s="8">
        <v>4</v>
      </c>
      <c r="D81" s="39"/>
      <c r="E81" s="93"/>
      <c r="F81" s="8"/>
      <c r="K81" s="89"/>
      <c r="L81" s="8"/>
      <c r="M81" s="8"/>
    </row>
    <row r="82" spans="1:13" x14ac:dyDescent="0.35">
      <c r="A82" s="89" t="s">
        <v>275</v>
      </c>
      <c r="B82" s="8">
        <v>3</v>
      </c>
      <c r="C82" s="8">
        <v>2</v>
      </c>
      <c r="D82" s="39"/>
      <c r="E82" s="93"/>
      <c r="F82" s="8"/>
      <c r="K82" s="89"/>
      <c r="L82" s="8"/>
      <c r="M82" s="8"/>
    </row>
    <row r="83" spans="1:13" x14ac:dyDescent="0.35">
      <c r="A83" s="89" t="s">
        <v>181</v>
      </c>
      <c r="B83" s="8">
        <v>3</v>
      </c>
      <c r="C83" s="8">
        <v>4</v>
      </c>
      <c r="D83" s="39"/>
      <c r="E83" s="93"/>
      <c r="F83" s="8"/>
      <c r="K83" s="89"/>
      <c r="L83" s="8"/>
      <c r="M83" s="8"/>
    </row>
    <row r="84" spans="1:13" x14ac:dyDescent="0.35">
      <c r="A84" s="89" t="s">
        <v>6</v>
      </c>
      <c r="B84" s="8">
        <v>2</v>
      </c>
      <c r="C84" s="8">
        <v>4</v>
      </c>
      <c r="D84" s="39"/>
      <c r="E84" s="93"/>
      <c r="F84" s="8"/>
      <c r="K84" s="89"/>
      <c r="L84" s="8"/>
      <c r="M84" s="8"/>
    </row>
    <row r="85" spans="1:13" x14ac:dyDescent="0.35">
      <c r="A85" s="89" t="s">
        <v>3</v>
      </c>
      <c r="B85" s="8">
        <v>3</v>
      </c>
      <c r="C85" s="8">
        <v>5</v>
      </c>
      <c r="D85" s="39"/>
      <c r="E85" s="93"/>
      <c r="F85" s="8"/>
      <c r="K85" s="89"/>
      <c r="L85" s="8"/>
      <c r="M85" s="8"/>
    </row>
    <row r="86" spans="1:13" x14ac:dyDescent="0.35">
      <c r="A86" s="89" t="s">
        <v>165</v>
      </c>
      <c r="B86" s="8">
        <v>3</v>
      </c>
      <c r="C86" s="8">
        <v>3</v>
      </c>
      <c r="D86" s="39"/>
      <c r="E86" s="93"/>
      <c r="F86" s="8"/>
      <c r="K86" s="89"/>
      <c r="L86" s="8"/>
      <c r="M86" s="8"/>
    </row>
    <row r="87" spans="1:13" x14ac:dyDescent="0.35">
      <c r="A87" s="89" t="s">
        <v>1421</v>
      </c>
      <c r="B87" s="8">
        <v>2.9193735498839906</v>
      </c>
      <c r="C87" s="8">
        <v>4.2558004640371232</v>
      </c>
      <c r="D87" s="39"/>
      <c r="E87" s="93"/>
      <c r="F87" s="8"/>
    </row>
    <row r="88" spans="1:13" x14ac:dyDescent="0.35">
      <c r="D88" s="39"/>
      <c r="E88" s="93"/>
      <c r="F88" s="8"/>
    </row>
    <row r="89" spans="1:13" x14ac:dyDescent="0.35">
      <c r="D89" s="39"/>
      <c r="E89" s="93"/>
      <c r="F89" s="8"/>
    </row>
    <row r="90" spans="1:13" x14ac:dyDescent="0.35">
      <c r="D90" s="39"/>
      <c r="E90" s="93"/>
      <c r="F90" s="8"/>
    </row>
    <row r="91" spans="1:13" x14ac:dyDescent="0.35">
      <c r="D91" s="39"/>
      <c r="E91" s="93"/>
      <c r="F91" s="8"/>
    </row>
    <row r="92" spans="1:13" x14ac:dyDescent="0.35">
      <c r="D92" s="39"/>
      <c r="E92" s="93"/>
      <c r="F92" s="8"/>
    </row>
    <row r="93" spans="1:13" x14ac:dyDescent="0.35">
      <c r="D93" s="39"/>
      <c r="E93" s="93"/>
      <c r="F93" s="8"/>
    </row>
    <row r="94" spans="1:13" x14ac:dyDescent="0.35">
      <c r="D94" s="39"/>
      <c r="E94" s="93"/>
      <c r="F94" s="8"/>
    </row>
    <row r="95" spans="1:13" x14ac:dyDescent="0.35">
      <c r="D95" s="39"/>
      <c r="E95" s="93"/>
      <c r="F95" s="8"/>
    </row>
    <row r="96" spans="1:13" x14ac:dyDescent="0.35">
      <c r="D96" s="39"/>
      <c r="E96" s="93"/>
      <c r="F96" s="8"/>
    </row>
    <row r="97" spans="4:6" x14ac:dyDescent="0.35">
      <c r="D97" s="39"/>
      <c r="E97" s="93"/>
      <c r="F97" s="8"/>
    </row>
    <row r="98" spans="4:6" x14ac:dyDescent="0.35">
      <c r="D98" s="39"/>
      <c r="E98" s="93"/>
      <c r="F98" s="8"/>
    </row>
    <row r="99" spans="4:6" x14ac:dyDescent="0.35">
      <c r="D99" s="39"/>
      <c r="E99" s="93"/>
      <c r="F99" s="8"/>
    </row>
    <row r="100" spans="4:6" x14ac:dyDescent="0.35">
      <c r="D100" s="39"/>
      <c r="E100" s="93"/>
      <c r="F100" s="8"/>
    </row>
    <row r="101" spans="4:6" x14ac:dyDescent="0.35">
      <c r="D101" s="39"/>
      <c r="E101" s="93"/>
      <c r="F101" s="8"/>
    </row>
    <row r="102" spans="4:6" x14ac:dyDescent="0.35">
      <c r="D102" s="39"/>
      <c r="E102" s="93"/>
      <c r="F102" s="8"/>
    </row>
    <row r="103" spans="4:6" x14ac:dyDescent="0.35">
      <c r="D103" s="39"/>
      <c r="E103" s="93"/>
      <c r="F103" s="8"/>
    </row>
    <row r="104" spans="4:6" x14ac:dyDescent="0.35">
      <c r="D104" s="39"/>
      <c r="E104" s="93"/>
      <c r="F104" s="8"/>
    </row>
    <row r="105" spans="4:6" x14ac:dyDescent="0.35">
      <c r="D105" s="39"/>
      <c r="E105" s="93"/>
      <c r="F105" s="8"/>
    </row>
    <row r="106" spans="4:6" x14ac:dyDescent="0.35">
      <c r="D106" s="39"/>
      <c r="E106" s="93"/>
      <c r="F106" s="8"/>
    </row>
    <row r="107" spans="4:6" x14ac:dyDescent="0.35">
      <c r="D107" s="39"/>
      <c r="E107" s="93"/>
      <c r="F107" s="8"/>
    </row>
    <row r="108" spans="4:6" x14ac:dyDescent="0.35">
      <c r="D108" s="39"/>
      <c r="E108" s="93"/>
      <c r="F108" s="8"/>
    </row>
    <row r="109" spans="4:6" x14ac:dyDescent="0.35">
      <c r="D109" s="39"/>
      <c r="E109" s="93"/>
      <c r="F109" s="8"/>
    </row>
    <row r="110" spans="4:6" x14ac:dyDescent="0.35">
      <c r="D110" s="39"/>
      <c r="E110" s="93"/>
      <c r="F110" s="8"/>
    </row>
    <row r="111" spans="4:6" x14ac:dyDescent="0.35">
      <c r="D111" s="39"/>
      <c r="E111" s="93"/>
      <c r="F111" s="8"/>
    </row>
    <row r="112" spans="4:6" x14ac:dyDescent="0.35">
      <c r="D112" s="39"/>
      <c r="E112" s="93"/>
      <c r="F112" s="8"/>
    </row>
    <row r="113" spans="4:6" x14ac:dyDescent="0.35">
      <c r="D113" s="39"/>
      <c r="E113" s="93"/>
      <c r="F113" s="8"/>
    </row>
    <row r="114" spans="4:6" x14ac:dyDescent="0.35">
      <c r="D114" s="39"/>
      <c r="E114" s="93"/>
      <c r="F114" s="8"/>
    </row>
    <row r="115" spans="4:6" x14ac:dyDescent="0.35">
      <c r="D115" s="39"/>
      <c r="E115" s="93"/>
      <c r="F115" s="8"/>
    </row>
    <row r="116" spans="4:6" x14ac:dyDescent="0.35">
      <c r="D116" s="39"/>
      <c r="E116" s="93"/>
      <c r="F116" s="8"/>
    </row>
    <row r="117" spans="4:6" x14ac:dyDescent="0.35">
      <c r="D117" s="39"/>
      <c r="E117" s="93"/>
      <c r="F117" s="8"/>
    </row>
    <row r="118" spans="4:6" x14ac:dyDescent="0.35">
      <c r="D118" s="39"/>
      <c r="E118" s="93"/>
      <c r="F118" s="8"/>
    </row>
    <row r="119" spans="4:6" x14ac:dyDescent="0.35">
      <c r="D119" s="39"/>
      <c r="E119" s="93"/>
      <c r="F119" s="8"/>
    </row>
    <row r="120" spans="4:6" x14ac:dyDescent="0.35">
      <c r="D120" s="39"/>
      <c r="E120" s="93"/>
      <c r="F120" s="8"/>
    </row>
    <row r="121" spans="4:6" x14ac:dyDescent="0.35">
      <c r="D121" s="39"/>
      <c r="E121" s="93"/>
      <c r="F121" s="8"/>
    </row>
    <row r="122" spans="4:6" x14ac:dyDescent="0.35">
      <c r="D122" s="39"/>
      <c r="E122" s="93"/>
      <c r="F122" s="8"/>
    </row>
    <row r="123" spans="4:6" x14ac:dyDescent="0.35">
      <c r="D123" s="39"/>
      <c r="E123" s="93"/>
      <c r="F123" s="8"/>
    </row>
    <row r="124" spans="4:6" x14ac:dyDescent="0.35">
      <c r="D124" s="39"/>
      <c r="E124" s="93"/>
      <c r="F124" s="8"/>
    </row>
    <row r="125" spans="4:6" x14ac:dyDescent="0.35">
      <c r="D125" s="39"/>
      <c r="E125" s="93"/>
      <c r="F125" s="8"/>
    </row>
    <row r="126" spans="4:6" x14ac:dyDescent="0.35">
      <c r="D126" s="39"/>
      <c r="E126" s="93"/>
      <c r="F126" s="8"/>
    </row>
    <row r="127" spans="4:6" x14ac:dyDescent="0.35">
      <c r="D127" s="39"/>
      <c r="E127" s="93"/>
      <c r="F127" s="8"/>
    </row>
    <row r="128" spans="4:6" x14ac:dyDescent="0.35">
      <c r="D128" s="39"/>
      <c r="E128" s="93"/>
      <c r="F128" s="8"/>
    </row>
    <row r="129" spans="4:6" x14ac:dyDescent="0.35">
      <c r="D129" s="39"/>
      <c r="E129" s="93"/>
      <c r="F129" s="8"/>
    </row>
    <row r="130" spans="4:6" x14ac:dyDescent="0.35">
      <c r="D130" s="39"/>
      <c r="E130" s="93"/>
      <c r="F130" s="8"/>
    </row>
    <row r="131" spans="4:6" x14ac:dyDescent="0.35">
      <c r="D131" s="39"/>
      <c r="E131" s="93"/>
      <c r="F131" s="8"/>
    </row>
    <row r="132" spans="4:6" x14ac:dyDescent="0.35">
      <c r="D132" s="39"/>
      <c r="E132" s="93"/>
      <c r="F132" s="8"/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2:CK25"/>
  <sheetViews>
    <sheetView topLeftCell="A10" zoomScaleNormal="100" workbookViewId="0"/>
  </sheetViews>
  <sheetFormatPr baseColWidth="10" defaultRowHeight="14.5" x14ac:dyDescent="0.35"/>
  <cols>
    <col min="1" max="1" width="3.7265625" customWidth="1"/>
    <col min="2" max="2" width="7.7265625" customWidth="1"/>
    <col min="3" max="12" width="14.54296875" style="7" customWidth="1"/>
    <col min="13" max="13" width="14.453125" bestFit="1" customWidth="1"/>
    <col min="14" max="14" width="15.1796875" customWidth="1"/>
    <col min="15" max="15" width="15.54296875" customWidth="1"/>
  </cols>
  <sheetData>
    <row r="2" spans="2:26" ht="23" x14ac:dyDescent="0.5">
      <c r="B2" s="124" t="s">
        <v>1387</v>
      </c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7" t="s">
        <v>1441</v>
      </c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</row>
    <row r="3" spans="2:26" s="42" customFormat="1" ht="10" customHeight="1" x14ac:dyDescent="0.35"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</row>
    <row r="4" spans="2:26" ht="32.15" customHeight="1" x14ac:dyDescent="0.35">
      <c r="B4" s="121"/>
      <c r="C4" s="122" t="s">
        <v>1388</v>
      </c>
      <c r="D4" s="122"/>
      <c r="E4" s="122"/>
      <c r="F4" s="122"/>
      <c r="G4" s="122"/>
      <c r="H4" s="122"/>
      <c r="I4" s="122"/>
      <c r="J4" s="122"/>
      <c r="K4" s="122"/>
      <c r="L4" s="122"/>
      <c r="M4" s="72" t="s">
        <v>1433</v>
      </c>
      <c r="N4" s="129" t="s">
        <v>255</v>
      </c>
      <c r="O4" s="129"/>
    </row>
    <row r="5" spans="2:26" s="39" customFormat="1" ht="32.15" customHeight="1" x14ac:dyDescent="0.3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73" t="s">
        <v>1434</v>
      </c>
      <c r="N5" s="130">
        <f>+_xlfn.XLOOKUP(N4,Bodegas[Bodegas],Bodegas[Clasificación promedio])</f>
        <v>4.3814814814814822</v>
      </c>
      <c r="O5" s="130"/>
    </row>
    <row r="6" spans="2:26" s="42" customFormat="1" ht="10" customHeight="1" x14ac:dyDescent="0.35">
      <c r="C6" s="47"/>
      <c r="D6" s="47"/>
      <c r="E6" s="47"/>
      <c r="F6" s="47"/>
      <c r="G6" s="47"/>
      <c r="H6" s="47"/>
      <c r="I6" s="47"/>
      <c r="J6" s="47"/>
      <c r="K6" s="47"/>
      <c r="L6" s="47"/>
    </row>
    <row r="7" spans="2:26" ht="32.15" customHeight="1" x14ac:dyDescent="0.35">
      <c r="B7" s="121"/>
      <c r="C7" s="122" t="s">
        <v>1389</v>
      </c>
      <c r="D7" s="122"/>
      <c r="E7" s="122"/>
      <c r="F7" s="122"/>
      <c r="G7" s="122"/>
      <c r="H7" s="122"/>
      <c r="I7" s="122"/>
      <c r="J7" s="122"/>
      <c r="K7" s="122"/>
      <c r="L7" s="122"/>
      <c r="M7" s="45" t="s">
        <v>1435</v>
      </c>
      <c r="N7" s="46">
        <f>+MAX(vinos[Precio])</f>
        <v>3119.08</v>
      </c>
      <c r="O7" s="126">
        <f>INDEX(vinos[],MATCH(Preguntas!N7,vinos[Precio],0),4)</f>
        <v>2010</v>
      </c>
      <c r="P7" s="126"/>
    </row>
    <row r="8" spans="2:26" s="39" customFormat="1" ht="32.15" customHeight="1" x14ac:dyDescent="0.35">
      <c r="B8" s="121"/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45" t="s">
        <v>1436</v>
      </c>
      <c r="N8" s="46">
        <f>+MIN(vinos[Precio])</f>
        <v>4.99</v>
      </c>
      <c r="O8" s="126" t="str">
        <f>INDEX(vinos[],MATCH(Preguntas!N8,vinos[Precio],0),4)</f>
        <v>N.V.</v>
      </c>
      <c r="P8" s="126"/>
    </row>
    <row r="9" spans="2:26" s="42" customFormat="1" ht="10" customHeight="1" x14ac:dyDescent="0.35">
      <c r="B9" s="48"/>
      <c r="C9" s="47"/>
      <c r="D9" s="47"/>
      <c r="E9" s="47"/>
      <c r="F9" s="47"/>
      <c r="G9" s="47"/>
      <c r="H9" s="47"/>
      <c r="I9" s="47"/>
      <c r="J9" s="47"/>
      <c r="K9" s="47"/>
      <c r="L9" s="47"/>
      <c r="M9" s="49"/>
      <c r="N9" s="50"/>
      <c r="O9" s="51"/>
    </row>
    <row r="10" spans="2:26" ht="32.15" customHeight="1" x14ac:dyDescent="0.35">
      <c r="C10" s="120" t="s">
        <v>1390</v>
      </c>
      <c r="D10" s="120"/>
      <c r="E10" s="120"/>
      <c r="F10" s="120"/>
      <c r="G10" s="120"/>
      <c r="H10" s="120"/>
      <c r="I10" s="120"/>
      <c r="J10" s="120"/>
      <c r="K10" s="120"/>
      <c r="L10" s="120"/>
      <c r="M10" s="128" t="str">
        <f>INDEX(Bodegas[],MATCH(MAX(Bodegas[Cantidad de vinos]),Bodegas[Cantidad de vinos],0),1)</f>
        <v>Vega Sicilia</v>
      </c>
      <c r="N10" s="128"/>
    </row>
    <row r="11" spans="2:26" s="42" customFormat="1" ht="10.5" customHeight="1" x14ac:dyDescent="0.35"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3"/>
      <c r="N11" s="53"/>
    </row>
    <row r="12" spans="2:26" ht="71.5" customHeight="1" x14ac:dyDescent="0.35">
      <c r="B12" s="121"/>
      <c r="C12" s="122" t="s">
        <v>1391</v>
      </c>
      <c r="D12" s="122"/>
      <c r="E12" s="122"/>
      <c r="F12" s="122"/>
      <c r="G12" s="122"/>
      <c r="H12" s="122"/>
      <c r="I12" s="122"/>
      <c r="J12" s="122"/>
      <c r="K12" s="122"/>
      <c r="L12" s="123"/>
      <c r="M12" s="54" t="s">
        <v>95</v>
      </c>
      <c r="N12" s="55">
        <f>+AVERAGEIF(vinos[Bodega],M12,vinos[Clasificación])</f>
        <v>4.7</v>
      </c>
    </row>
    <row r="13" spans="2:26" s="39" customFormat="1" ht="71.5" customHeight="1" x14ac:dyDescent="0.35">
      <c r="B13" s="121"/>
      <c r="C13" s="122"/>
      <c r="D13" s="122"/>
      <c r="E13" s="122"/>
      <c r="F13" s="122"/>
      <c r="G13" s="122"/>
      <c r="H13" s="122"/>
      <c r="I13" s="122"/>
      <c r="J13" s="122"/>
      <c r="K13" s="122"/>
      <c r="L13" s="123"/>
      <c r="M13" s="56" t="s">
        <v>7</v>
      </c>
      <c r="N13" s="57">
        <f>+AVERAGEIF(vinos[Bodega],M13,vinos[Clasificación])</f>
        <v>4.6711340206185561</v>
      </c>
    </row>
    <row r="14" spans="2:26" s="39" customFormat="1" ht="71.5" customHeight="1" x14ac:dyDescent="0.35">
      <c r="B14" s="121"/>
      <c r="C14" s="122"/>
      <c r="D14" s="122"/>
      <c r="E14" s="122"/>
      <c r="F14" s="122"/>
      <c r="G14" s="122"/>
      <c r="H14" s="122"/>
      <c r="I14" s="122"/>
      <c r="J14" s="122"/>
      <c r="K14" s="122"/>
      <c r="L14" s="123"/>
      <c r="M14" s="58" t="s">
        <v>82</v>
      </c>
      <c r="N14" s="59">
        <f>+AVERAGEIF(vinos[Bodega],M14,vinos[Clasificación])</f>
        <v>4.6500000000000004</v>
      </c>
    </row>
    <row r="15" spans="2:26" s="42" customFormat="1" ht="10" customHeight="1" x14ac:dyDescent="0.35">
      <c r="B15" s="48"/>
      <c r="C15" s="47"/>
      <c r="D15" s="47"/>
      <c r="E15" s="47"/>
      <c r="F15" s="47"/>
      <c r="G15" s="47"/>
      <c r="H15" s="47"/>
      <c r="I15" s="47"/>
      <c r="J15" s="47"/>
      <c r="K15" s="47"/>
      <c r="L15" s="60"/>
      <c r="M15" s="61"/>
      <c r="N15" s="62"/>
    </row>
    <row r="16" spans="2:26" ht="32.15" customHeight="1" x14ac:dyDescent="0.35">
      <c r="B16" s="121"/>
      <c r="C16" s="122" t="s">
        <v>1392</v>
      </c>
      <c r="D16" s="122"/>
      <c r="E16" s="122"/>
      <c r="F16" s="122"/>
      <c r="G16" s="122"/>
      <c r="H16" s="122"/>
      <c r="I16" s="122"/>
      <c r="J16" s="122"/>
      <c r="K16" s="122"/>
      <c r="L16" s="122"/>
      <c r="M16" s="45" t="s">
        <v>1435</v>
      </c>
      <c r="N16" s="46">
        <f>+MAX(vinos[Precio])</f>
        <v>3119.08</v>
      </c>
      <c r="O16" s="126" t="str">
        <f>INDEX(vinos[],MATCH(Preguntas!N16,vinos[Precio],0),3)</f>
        <v>La Faraona Bierzo (Corullon)</v>
      </c>
      <c r="P16" s="126"/>
    </row>
    <row r="17" spans="1:89" s="39" customFormat="1" ht="32.15" customHeight="1" x14ac:dyDescent="0.3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45" t="s">
        <v>1436</v>
      </c>
      <c r="N17" s="46">
        <f>+MIN(vinos[Precio])</f>
        <v>4.99</v>
      </c>
      <c r="O17" s="126" t="str">
        <f>INDEX(vinos[],MATCH(Preguntas!N17,vinos[Precio],0),3)</f>
        <v>Mucho Mas Tinto</v>
      </c>
      <c r="P17" s="126"/>
    </row>
    <row r="18" spans="1:89" s="42" customFormat="1" ht="9.65" customHeight="1" x14ac:dyDescent="0.35">
      <c r="B18" s="48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9"/>
      <c r="N18" s="50"/>
      <c r="O18" s="51"/>
    </row>
    <row r="19" spans="1:89" ht="51" customHeight="1" thickBot="1" x14ac:dyDescent="0.4">
      <c r="B19" s="121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76" t="s">
        <v>1371</v>
      </c>
      <c r="N19" s="63" t="s">
        <v>1245</v>
      </c>
      <c r="O19" s="63" t="s">
        <v>656</v>
      </c>
      <c r="P19" s="63" t="s">
        <v>127</v>
      </c>
      <c r="Q19" s="63" t="s">
        <v>486</v>
      </c>
      <c r="R19" s="63" t="s">
        <v>786</v>
      </c>
      <c r="S19" s="63" t="s">
        <v>830</v>
      </c>
      <c r="T19" s="63" t="s">
        <v>982</v>
      </c>
      <c r="U19" s="63" t="s">
        <v>1211</v>
      </c>
      <c r="V19" s="63" t="s">
        <v>46</v>
      </c>
      <c r="W19" s="63" t="s">
        <v>893</v>
      </c>
      <c r="X19" s="63" t="s">
        <v>84</v>
      </c>
      <c r="Y19" s="63" t="s">
        <v>896</v>
      </c>
      <c r="Z19" s="63" t="s">
        <v>77</v>
      </c>
      <c r="AA19" s="63" t="s">
        <v>456</v>
      </c>
      <c r="AB19" s="63" t="s">
        <v>624</v>
      </c>
      <c r="AC19" s="63" t="s">
        <v>63</v>
      </c>
      <c r="AD19" s="63" t="s">
        <v>274</v>
      </c>
      <c r="AE19" s="63" t="s">
        <v>92</v>
      </c>
      <c r="AF19" s="63" t="s">
        <v>214</v>
      </c>
      <c r="AG19" s="63" t="s">
        <v>323</v>
      </c>
      <c r="AH19" s="63" t="s">
        <v>466</v>
      </c>
      <c r="AI19" s="63" t="s">
        <v>254</v>
      </c>
      <c r="AJ19" s="63" t="s">
        <v>395</v>
      </c>
      <c r="AK19" s="63" t="s">
        <v>192</v>
      </c>
      <c r="AL19" s="63" t="s">
        <v>576</v>
      </c>
      <c r="AM19" s="63" t="s">
        <v>118</v>
      </c>
      <c r="AN19" s="63" t="s">
        <v>992</v>
      </c>
      <c r="AO19" s="63" t="s">
        <v>869</v>
      </c>
      <c r="AP19" s="63" t="s">
        <v>1239</v>
      </c>
      <c r="AQ19" s="63" t="s">
        <v>330</v>
      </c>
      <c r="AR19" s="63" t="s">
        <v>509</v>
      </c>
      <c r="AS19" s="63" t="s">
        <v>604</v>
      </c>
      <c r="AT19" s="63" t="s">
        <v>97</v>
      </c>
      <c r="AU19" s="63" t="s">
        <v>289</v>
      </c>
      <c r="AV19" s="63" t="s">
        <v>25</v>
      </c>
      <c r="AW19" s="63" t="s">
        <v>20</v>
      </c>
      <c r="AX19" s="63" t="s">
        <v>1091</v>
      </c>
      <c r="AY19" s="63" t="s">
        <v>873</v>
      </c>
      <c r="AZ19" s="63" t="s">
        <v>267</v>
      </c>
      <c r="BA19" s="63" t="s">
        <v>207</v>
      </c>
      <c r="BB19" s="63" t="s">
        <v>107</v>
      </c>
      <c r="BC19" s="63" t="s">
        <v>1171</v>
      </c>
      <c r="BD19" s="63" t="s">
        <v>789</v>
      </c>
      <c r="BE19" s="63" t="s">
        <v>15</v>
      </c>
      <c r="BF19" s="63" t="s">
        <v>311</v>
      </c>
      <c r="BG19" s="63" t="s">
        <v>1066</v>
      </c>
      <c r="BH19" s="63" t="s">
        <v>233</v>
      </c>
      <c r="BI19" s="63" t="s">
        <v>1111</v>
      </c>
      <c r="BJ19" s="63" t="s">
        <v>756</v>
      </c>
      <c r="BK19" s="63" t="s">
        <v>369</v>
      </c>
      <c r="BL19" s="63" t="s">
        <v>711</v>
      </c>
      <c r="BM19" s="63" t="s">
        <v>692</v>
      </c>
      <c r="BN19" s="63" t="s">
        <v>32</v>
      </c>
      <c r="BO19" s="63" t="s">
        <v>326</v>
      </c>
      <c r="BP19" s="63" t="s">
        <v>554</v>
      </c>
      <c r="BQ19" s="63" t="s">
        <v>204</v>
      </c>
      <c r="BR19" s="63" t="s">
        <v>9</v>
      </c>
      <c r="BS19" s="63" t="s">
        <v>816</v>
      </c>
      <c r="BT19" s="63" t="s">
        <v>42</v>
      </c>
      <c r="BU19" s="63" t="s">
        <v>236</v>
      </c>
      <c r="BV19" s="63" t="s">
        <v>124</v>
      </c>
      <c r="BW19" s="63" t="s">
        <v>282</v>
      </c>
      <c r="BX19" s="63" t="s">
        <v>257</v>
      </c>
      <c r="BY19" s="63" t="s">
        <v>546</v>
      </c>
      <c r="BZ19" s="63" t="s">
        <v>151</v>
      </c>
      <c r="CA19" s="63" t="s">
        <v>987</v>
      </c>
      <c r="CB19" s="63" t="s">
        <v>1208</v>
      </c>
      <c r="CC19" s="63" t="s">
        <v>367</v>
      </c>
      <c r="CD19" s="63" t="s">
        <v>2</v>
      </c>
      <c r="CE19" s="63" t="s">
        <v>223</v>
      </c>
      <c r="CF19" s="63" t="s">
        <v>1155</v>
      </c>
      <c r="CG19" s="63" t="s">
        <v>114</v>
      </c>
      <c r="CH19" s="63" t="s">
        <v>528</v>
      </c>
      <c r="CI19" s="63" t="s">
        <v>1378</v>
      </c>
      <c r="CJ19" s="63" t="s">
        <v>210</v>
      </c>
      <c r="CK19" s="78" t="s">
        <v>1421</v>
      </c>
    </row>
    <row r="20" spans="1:89" ht="51" customHeight="1" thickTop="1" thickBot="1" x14ac:dyDescent="0.4">
      <c r="C20" s="120" t="s">
        <v>1438</v>
      </c>
      <c r="D20" s="120"/>
      <c r="E20" s="120"/>
      <c r="F20" s="120"/>
      <c r="G20" s="120"/>
      <c r="H20" s="120"/>
      <c r="I20" s="120"/>
      <c r="J20" s="120"/>
      <c r="K20" s="120"/>
      <c r="L20" s="120"/>
      <c r="M20" s="76" t="s">
        <v>1424</v>
      </c>
      <c r="N20" s="79">
        <v>5.0403225806451612E-4</v>
      </c>
      <c r="O20" s="79">
        <v>2.0161290322580645E-3</v>
      </c>
      <c r="P20" s="79">
        <v>7.0564516129032256E-3</v>
      </c>
      <c r="Q20" s="79">
        <v>3.5282258064516128E-3</v>
      </c>
      <c r="R20" s="79">
        <v>2.0161290322580645E-3</v>
      </c>
      <c r="S20" s="79">
        <v>1.0080645161290322E-3</v>
      </c>
      <c r="T20" s="79">
        <v>1.5120967741935483E-3</v>
      </c>
      <c r="U20" s="79">
        <v>5.0403225806451612E-4</v>
      </c>
      <c r="V20" s="79">
        <v>1.2600806451612902E-2</v>
      </c>
      <c r="W20" s="79">
        <v>5.0403225806451612E-4</v>
      </c>
      <c r="X20" s="79">
        <v>3.0241935483870967E-3</v>
      </c>
      <c r="Y20" s="79">
        <v>1.0080645161290322E-3</v>
      </c>
      <c r="Z20" s="79">
        <v>7.5604838709677422E-3</v>
      </c>
      <c r="AA20" s="79">
        <v>1.5120967741935483E-3</v>
      </c>
      <c r="AB20" s="79">
        <v>3.5282258064516128E-3</v>
      </c>
      <c r="AC20" s="79">
        <v>2.5201612903225805E-2</v>
      </c>
      <c r="AD20" s="79">
        <v>5.0403225806451612E-3</v>
      </c>
      <c r="AE20" s="79">
        <v>1.7137096774193547E-2</v>
      </c>
      <c r="AF20" s="79">
        <v>5.0403225806451612E-4</v>
      </c>
      <c r="AG20" s="79">
        <v>3.0241935483870967E-3</v>
      </c>
      <c r="AH20" s="79">
        <v>5.0403225806451612E-4</v>
      </c>
      <c r="AI20" s="79">
        <v>6.5524193548387099E-3</v>
      </c>
      <c r="AJ20" s="79">
        <v>1.5120967741935483E-3</v>
      </c>
      <c r="AK20" s="79">
        <v>2.0161290322580645E-3</v>
      </c>
      <c r="AL20" s="79">
        <v>1.5120967741935483E-3</v>
      </c>
      <c r="AM20" s="79">
        <v>1.2096774193548387E-2</v>
      </c>
      <c r="AN20" s="79">
        <v>1.0080645161290322E-3</v>
      </c>
      <c r="AO20" s="79">
        <v>2.0161290322580645E-3</v>
      </c>
      <c r="AP20" s="79">
        <v>1.0080645161290322E-3</v>
      </c>
      <c r="AQ20" s="79">
        <v>6.0483870967741934E-3</v>
      </c>
      <c r="AR20" s="79">
        <v>5.0403225806451612E-4</v>
      </c>
      <c r="AS20" s="79">
        <v>2.5201612903225806E-3</v>
      </c>
      <c r="AT20" s="79">
        <v>5.5443548387096777E-3</v>
      </c>
      <c r="AU20" s="79">
        <v>3.0241935483870967E-3</v>
      </c>
      <c r="AV20" s="79">
        <v>1.4112903225806451E-2</v>
      </c>
      <c r="AW20" s="79">
        <v>1.1592741935483871E-2</v>
      </c>
      <c r="AX20" s="79">
        <v>5.0403225806451612E-4</v>
      </c>
      <c r="AY20" s="79">
        <v>1.0080645161290322E-3</v>
      </c>
      <c r="AZ20" s="79">
        <v>2.5201612903225806E-3</v>
      </c>
      <c r="BA20" s="79">
        <v>8.5685483870967735E-3</v>
      </c>
      <c r="BB20" s="79">
        <v>1.5120967741935483E-3</v>
      </c>
      <c r="BC20" s="79">
        <v>1.5120967741935483E-3</v>
      </c>
      <c r="BD20" s="79">
        <v>5.0403225806451612E-4</v>
      </c>
      <c r="BE20" s="79">
        <v>1.310483870967742E-2</v>
      </c>
      <c r="BF20" s="79">
        <v>1.0080645161290322E-2</v>
      </c>
      <c r="BG20" s="79">
        <v>5.0403225806451612E-4</v>
      </c>
      <c r="BH20" s="79">
        <v>5.5443548387096777E-3</v>
      </c>
      <c r="BI20" s="79">
        <v>5.0403225806451612E-4</v>
      </c>
      <c r="BJ20" s="79">
        <v>1.0080645161290322E-3</v>
      </c>
      <c r="BK20" s="79">
        <v>1.1088709677419355E-2</v>
      </c>
      <c r="BL20" s="79">
        <v>2.5201612903225806E-3</v>
      </c>
      <c r="BM20" s="79">
        <v>1.0080645161290322E-3</v>
      </c>
      <c r="BN20" s="79">
        <v>0.12197580645161291</v>
      </c>
      <c r="BO20" s="79">
        <v>1.6129032258064516E-2</v>
      </c>
      <c r="BP20" s="79">
        <v>1.5120967741935483E-3</v>
      </c>
      <c r="BQ20" s="79">
        <v>5.5443548387096777E-3</v>
      </c>
      <c r="BR20" s="79">
        <v>0.26209677419354838</v>
      </c>
      <c r="BS20" s="79">
        <v>5.0403225806451612E-4</v>
      </c>
      <c r="BT20" s="79">
        <v>0.23538306451612903</v>
      </c>
      <c r="BU20" s="79">
        <v>3.5282258064516128E-3</v>
      </c>
      <c r="BV20" s="79">
        <v>7.0564516129032256E-3</v>
      </c>
      <c r="BW20" s="79">
        <v>8.0645161290322578E-3</v>
      </c>
      <c r="BX20" s="79">
        <v>1.2096774193548387E-2</v>
      </c>
      <c r="BY20" s="79">
        <v>2.5201612903225806E-3</v>
      </c>
      <c r="BZ20" s="79">
        <v>7.5604838709677422E-3</v>
      </c>
      <c r="CA20" s="79">
        <v>1.0080645161290322E-3</v>
      </c>
      <c r="CB20" s="79">
        <v>5.0403225806451612E-4</v>
      </c>
      <c r="CC20" s="79">
        <v>5.0403225806451612E-4</v>
      </c>
      <c r="CD20" s="79">
        <v>4.1330645161290321E-2</v>
      </c>
      <c r="CE20" s="79">
        <v>3.5282258064516128E-3</v>
      </c>
      <c r="CF20" s="79">
        <v>5.0403225806451612E-4</v>
      </c>
      <c r="CG20" s="79">
        <v>5.0403225806451612E-3</v>
      </c>
      <c r="CH20" s="79">
        <v>5.0403225806451612E-3</v>
      </c>
      <c r="CI20" s="79">
        <v>2.2681451612903226E-2</v>
      </c>
      <c r="CJ20" s="79">
        <v>4.0322580645161289E-3</v>
      </c>
      <c r="CK20" s="80">
        <v>1</v>
      </c>
    </row>
    <row r="21" spans="1:89" ht="51" customHeight="1" thickTop="1" thickBot="1" x14ac:dyDescent="0.4">
      <c r="C21" s="120" t="s">
        <v>1439</v>
      </c>
      <c r="D21" s="120"/>
      <c r="E21" s="120"/>
      <c r="F21" s="120"/>
      <c r="G21" s="120"/>
      <c r="H21" s="120"/>
      <c r="I21" s="120"/>
      <c r="J21" s="120"/>
      <c r="K21" s="120"/>
      <c r="L21" s="120"/>
      <c r="M21" s="76" t="s">
        <v>1423</v>
      </c>
      <c r="N21" s="79">
        <v>2.6348008002768298E-5</v>
      </c>
      <c r="O21" s="79">
        <v>2.7138448242851348E-4</v>
      </c>
      <c r="P21" s="79">
        <v>3.798504487065763E-3</v>
      </c>
      <c r="Q21" s="79">
        <v>6.2462344305229374E-3</v>
      </c>
      <c r="R21" s="79">
        <v>5.0500348671972568E-4</v>
      </c>
      <c r="S21" s="79">
        <v>3.71506912839033E-4</v>
      </c>
      <c r="T21" s="79">
        <v>2.9334115576415371E-4</v>
      </c>
      <c r="U21" s="79">
        <v>3.0739342669896349E-5</v>
      </c>
      <c r="V21" s="79">
        <v>3.075690800856486E-3</v>
      </c>
      <c r="W21" s="79">
        <v>2.828019525630464E-4</v>
      </c>
      <c r="X21" s="79">
        <v>1.2049822326599367E-3</v>
      </c>
      <c r="Y21" s="79">
        <v>4.3298559817882569E-4</v>
      </c>
      <c r="Z21" s="79">
        <v>8.0862036560495898E-3</v>
      </c>
      <c r="AA21" s="79">
        <v>7.1139621607474408E-5</v>
      </c>
      <c r="AB21" s="79">
        <v>7.7024010061425992E-4</v>
      </c>
      <c r="AC21" s="79">
        <v>2.1857429172163153E-2</v>
      </c>
      <c r="AD21" s="79">
        <v>7.1315274994159525E-3</v>
      </c>
      <c r="AE21" s="79">
        <v>4.7566937114331036E-3</v>
      </c>
      <c r="AF21" s="79">
        <v>3.249587653674757E-5</v>
      </c>
      <c r="AG21" s="79">
        <v>1.0135200411731538E-3</v>
      </c>
      <c r="AH21" s="79">
        <v>2.3713207202491467E-5</v>
      </c>
      <c r="AI21" s="79">
        <v>2.4582691466582822E-3</v>
      </c>
      <c r="AJ21" s="79">
        <v>1.0714856587792441E-4</v>
      </c>
      <c r="AK21" s="79">
        <v>4.0663759017605739E-4</v>
      </c>
      <c r="AL21" s="79">
        <v>8.1854478195266846E-4</v>
      </c>
      <c r="AM21" s="79">
        <v>3.9644969374832036E-3</v>
      </c>
      <c r="AN21" s="79">
        <v>1.3174004001384148E-4</v>
      </c>
      <c r="AO21" s="79">
        <v>5.5682123579183667E-4</v>
      </c>
      <c r="AP21" s="79">
        <v>5.0939482138685375E-5</v>
      </c>
      <c r="AQ21" s="79">
        <v>2.6611488082795981E-3</v>
      </c>
      <c r="AR21" s="79">
        <v>4.6284667391529644E-4</v>
      </c>
      <c r="AS21" s="79">
        <v>1.9629265962062383E-3</v>
      </c>
      <c r="AT21" s="79">
        <v>3.3769363590214702E-3</v>
      </c>
      <c r="AU21" s="79">
        <v>1.4315751014837442E-3</v>
      </c>
      <c r="AV21" s="79">
        <v>5.0781394090668765E-3</v>
      </c>
      <c r="AW21" s="79">
        <v>1.9208576100951516E-2</v>
      </c>
      <c r="AX21" s="79">
        <v>4.3035079737854886E-5</v>
      </c>
      <c r="AY21" s="79">
        <v>4.5055093684733791E-4</v>
      </c>
      <c r="AZ21" s="79">
        <v>7.0700488140761596E-4</v>
      </c>
      <c r="BA21" s="79">
        <v>2.4398255410563443E-3</v>
      </c>
      <c r="BB21" s="79">
        <v>1.2559217147986221E-4</v>
      </c>
      <c r="BC21" s="79">
        <v>8.5191892542284159E-5</v>
      </c>
      <c r="BD21" s="79">
        <v>2.8104541869619518E-5</v>
      </c>
      <c r="BE21" s="79">
        <v>2.1043275724877612E-3</v>
      </c>
      <c r="BF21" s="79">
        <v>1.7574121337846453E-3</v>
      </c>
      <c r="BG21" s="79">
        <v>6.4991753073495139E-5</v>
      </c>
      <c r="BH21" s="79">
        <v>1.5308192649608381E-3</v>
      </c>
      <c r="BI21" s="79">
        <v>4.6548147471557327E-5</v>
      </c>
      <c r="BJ21" s="79">
        <v>9.3974561876540255E-5</v>
      </c>
      <c r="BK21" s="79">
        <v>9.85678979383562E-3</v>
      </c>
      <c r="BL21" s="79">
        <v>8.7914520035903547E-4</v>
      </c>
      <c r="BM21" s="79">
        <v>2.4503647442574518E-4</v>
      </c>
      <c r="BN21" s="79">
        <v>4.5908769144023483E-2</v>
      </c>
      <c r="BO21" s="79">
        <v>1.1412200532932374E-2</v>
      </c>
      <c r="BP21" s="79">
        <v>4.1102892484318546E-4</v>
      </c>
      <c r="BQ21" s="79">
        <v>9.1691067849633675E-4</v>
      </c>
      <c r="BR21" s="79">
        <v>0.38783126033061482</v>
      </c>
      <c r="BS21" s="79">
        <v>2.3713207202491467E-5</v>
      </c>
      <c r="BT21" s="79">
        <v>0.28032875287851988</v>
      </c>
      <c r="BU21" s="79">
        <v>4.4967266991391229E-4</v>
      </c>
      <c r="BV21" s="79">
        <v>8.2513178395336052E-3</v>
      </c>
      <c r="BW21" s="79">
        <v>3.6895993873209874E-3</v>
      </c>
      <c r="BX21" s="79">
        <v>2.2332571583146409E-2</v>
      </c>
      <c r="BY21" s="79">
        <v>7.6936183368083431E-4</v>
      </c>
      <c r="BZ21" s="79">
        <v>2.3660511186485932E-3</v>
      </c>
      <c r="CA21" s="79">
        <v>1.3788790854782075E-4</v>
      </c>
      <c r="CB21" s="79">
        <v>2.9861075736470736E-5</v>
      </c>
      <c r="CC21" s="79">
        <v>8.0800557875156117E-5</v>
      </c>
      <c r="CD21" s="79">
        <v>6.9015972162451283E-2</v>
      </c>
      <c r="CE21" s="79">
        <v>1.9910311380758575E-3</v>
      </c>
      <c r="CF21" s="79">
        <v>3.6008944270450004E-5</v>
      </c>
      <c r="CG21" s="79">
        <v>3.8687658417398117E-3</v>
      </c>
      <c r="CH21" s="79">
        <v>1.6827594444434686E-3</v>
      </c>
      <c r="CI21" s="79">
        <v>3.3617423410732074E-2</v>
      </c>
      <c r="CJ21" s="79">
        <v>1.4306968345503186E-3</v>
      </c>
      <c r="CK21" s="80">
        <v>1</v>
      </c>
    </row>
    <row r="22" spans="1:89" s="42" customFormat="1" ht="45" customHeight="1" thickTop="1" thickBot="1" x14ac:dyDescent="0.4">
      <c r="A22" s="75"/>
      <c r="B22" s="75"/>
      <c r="C22" s="120" t="s">
        <v>1440</v>
      </c>
      <c r="D22" s="120"/>
      <c r="E22" s="120"/>
      <c r="F22" s="120"/>
      <c r="G22" s="120"/>
      <c r="H22" s="120"/>
      <c r="I22" s="120"/>
      <c r="J22" s="120"/>
      <c r="K22" s="120"/>
      <c r="L22" s="120"/>
      <c r="M22" s="76" t="s">
        <v>1425</v>
      </c>
      <c r="N22" s="81">
        <v>11.99</v>
      </c>
      <c r="O22" s="81">
        <v>24.95</v>
      </c>
      <c r="P22" s="81">
        <v>81.900000000000006</v>
      </c>
      <c r="Q22" s="81">
        <v>27.39</v>
      </c>
      <c r="R22" s="81">
        <v>69.95</v>
      </c>
      <c r="S22" s="81">
        <v>195.99</v>
      </c>
      <c r="T22" s="81">
        <v>112.76</v>
      </c>
      <c r="U22" s="81">
        <v>35.5</v>
      </c>
      <c r="V22" s="81">
        <v>3119.08</v>
      </c>
      <c r="W22" s="81">
        <v>26.5</v>
      </c>
      <c r="X22" s="81">
        <v>79.900000000000006</v>
      </c>
      <c r="Y22" s="81">
        <v>32.9</v>
      </c>
      <c r="Z22" s="81">
        <v>120.9</v>
      </c>
      <c r="AA22" s="81">
        <v>54.9</v>
      </c>
      <c r="AB22" s="81">
        <v>44.05</v>
      </c>
      <c r="AC22" s="81">
        <v>178</v>
      </c>
      <c r="AD22" s="81">
        <v>130</v>
      </c>
      <c r="AE22" s="81">
        <v>164.66</v>
      </c>
      <c r="AF22" s="81">
        <v>59.9</v>
      </c>
      <c r="AG22" s="81">
        <v>304</v>
      </c>
      <c r="AH22" s="81">
        <v>29.5</v>
      </c>
      <c r="AI22" s="81">
        <v>195.27</v>
      </c>
      <c r="AJ22" s="81">
        <v>26.9</v>
      </c>
      <c r="AK22" s="81">
        <v>162.38</v>
      </c>
      <c r="AL22" s="81">
        <v>79.95</v>
      </c>
      <c r="AM22" s="81">
        <v>379</v>
      </c>
      <c r="AN22" s="81">
        <v>23.95</v>
      </c>
      <c r="AO22" s="81">
        <v>44.8</v>
      </c>
      <c r="AP22" s="81">
        <v>31.9</v>
      </c>
      <c r="AQ22" s="81">
        <v>199</v>
      </c>
      <c r="AR22" s="81">
        <v>57.9</v>
      </c>
      <c r="AS22" s="81">
        <v>79.900000000000006</v>
      </c>
      <c r="AT22" s="81">
        <v>400.85</v>
      </c>
      <c r="AU22" s="81">
        <v>68.900000000000006</v>
      </c>
      <c r="AV22" s="81">
        <v>320</v>
      </c>
      <c r="AW22" s="81">
        <v>154.9</v>
      </c>
      <c r="AX22" s="81">
        <v>23.9</v>
      </c>
      <c r="AY22" s="81">
        <v>21.95</v>
      </c>
      <c r="AZ22" s="81">
        <v>53.3</v>
      </c>
      <c r="BA22" s="81">
        <v>374.35</v>
      </c>
      <c r="BB22" s="81">
        <v>95.57</v>
      </c>
      <c r="BC22" s="81">
        <v>197</v>
      </c>
      <c r="BD22" s="81">
        <v>20.95</v>
      </c>
      <c r="BE22" s="81">
        <v>701.05</v>
      </c>
      <c r="BF22" s="81">
        <v>157.94999999999999</v>
      </c>
      <c r="BG22" s="81">
        <v>27.9</v>
      </c>
      <c r="BH22" s="81">
        <v>50.9</v>
      </c>
      <c r="BI22" s="81">
        <v>28.4</v>
      </c>
      <c r="BJ22" s="81">
        <v>39.950000000000003</v>
      </c>
      <c r="BK22" s="81">
        <v>213.5</v>
      </c>
      <c r="BL22" s="81">
        <v>33.15</v>
      </c>
      <c r="BM22" s="81">
        <v>30.3</v>
      </c>
      <c r="BN22" s="81">
        <v>2750</v>
      </c>
      <c r="BO22" s="81">
        <v>59.95</v>
      </c>
      <c r="BP22" s="81">
        <v>38.5</v>
      </c>
      <c r="BQ22" s="81">
        <v>49.95</v>
      </c>
      <c r="BR22" s="81">
        <v>2884.04</v>
      </c>
      <c r="BS22" s="81">
        <v>11.5</v>
      </c>
      <c r="BT22" s="81">
        <v>1150</v>
      </c>
      <c r="BU22" s="81">
        <v>56.5</v>
      </c>
      <c r="BV22" s="81">
        <v>280</v>
      </c>
      <c r="BW22" s="81">
        <v>38.9</v>
      </c>
      <c r="BX22" s="81">
        <v>176.98</v>
      </c>
      <c r="BY22" s="81">
        <v>33.5</v>
      </c>
      <c r="BZ22" s="81">
        <v>249.95</v>
      </c>
      <c r="CA22" s="81">
        <v>25.9</v>
      </c>
      <c r="CB22" s="81">
        <v>37.9</v>
      </c>
      <c r="CC22" s="81">
        <v>37.5</v>
      </c>
      <c r="CD22" s="81">
        <v>2814.16</v>
      </c>
      <c r="CE22" s="81">
        <v>34.9</v>
      </c>
      <c r="CF22" s="81">
        <v>40.9</v>
      </c>
      <c r="CG22" s="81">
        <v>194.86</v>
      </c>
      <c r="CH22" s="81">
        <v>29.95</v>
      </c>
      <c r="CI22" s="81">
        <v>519.54999999999995</v>
      </c>
      <c r="CJ22" s="81">
        <v>59.9</v>
      </c>
      <c r="CK22" s="82">
        <v>3119.08</v>
      </c>
    </row>
    <row r="23" spans="1:89" s="42" customFormat="1" ht="9.65" customHeight="1" thickTop="1" thickBot="1" x14ac:dyDescent="0.4"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43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</row>
    <row r="24" spans="1:89" ht="32.15" customHeight="1" x14ac:dyDescent="0.35">
      <c r="B24" s="121"/>
      <c r="C24" s="122" t="s">
        <v>1393</v>
      </c>
      <c r="D24" s="122"/>
      <c r="E24" s="122"/>
      <c r="F24" s="122"/>
      <c r="G24" s="122"/>
      <c r="H24" s="122"/>
      <c r="I24" s="122"/>
      <c r="J24" s="122"/>
      <c r="K24" s="122"/>
      <c r="L24" s="125"/>
      <c r="M24" s="68">
        <v>2012</v>
      </c>
      <c r="N24" s="70">
        <f>INDEX(Años[],MATCH(Preguntas!M24,Años[Años],0),10)</f>
        <v>602.45000000000005</v>
      </c>
    </row>
    <row r="25" spans="1:89" ht="32.5" customHeight="1" thickBot="1" x14ac:dyDescent="0.4">
      <c r="B25" s="121"/>
      <c r="C25" s="122"/>
      <c r="D25" s="122"/>
      <c r="E25" s="122"/>
      <c r="F25" s="122"/>
      <c r="G25" s="122"/>
      <c r="H25" s="122"/>
      <c r="I25" s="122"/>
      <c r="J25" s="122"/>
      <c r="K25" s="122"/>
      <c r="L25" s="125"/>
      <c r="M25" s="69">
        <v>2018</v>
      </c>
      <c r="N25" s="71">
        <f>INDEX(Años[],MATCH(Preguntas!M25,Años[Años],0),10)</f>
        <v>630.97</v>
      </c>
    </row>
  </sheetData>
  <mergeCells count="24">
    <mergeCell ref="O16:P16"/>
    <mergeCell ref="O17:P17"/>
    <mergeCell ref="O7:P7"/>
    <mergeCell ref="O8:P8"/>
    <mergeCell ref="M2:Z2"/>
    <mergeCell ref="M10:N10"/>
    <mergeCell ref="N4:O4"/>
    <mergeCell ref="N5:O5"/>
    <mergeCell ref="C24:L25"/>
    <mergeCell ref="B24:B25"/>
    <mergeCell ref="C16:L17"/>
    <mergeCell ref="B16:B17"/>
    <mergeCell ref="C21:L21"/>
    <mergeCell ref="C22:L22"/>
    <mergeCell ref="C20:L20"/>
    <mergeCell ref="B19:L19"/>
    <mergeCell ref="C10:L10"/>
    <mergeCell ref="B12:B14"/>
    <mergeCell ref="C12:L14"/>
    <mergeCell ref="B2:L2"/>
    <mergeCell ref="C4:L5"/>
    <mergeCell ref="B7:B8"/>
    <mergeCell ref="B4:B5"/>
    <mergeCell ref="C7:L8"/>
  </mergeCells>
  <conditionalFormatting sqref="N4">
    <cfRule type="duplicateValues" dxfId="9" priority="1"/>
    <cfRule type="duplicateValues" dxfId="8" priority="2"/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95B4600-1871-478D-9BCF-1CEAB681B9AE}">
          <x14:formula1>
            <xm:f>'Lista validación'!$C$3:$C$471</xm:f>
          </x14:formula1>
          <xm:sqref>N4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0D50E-E57D-49A6-9C20-53C72CE283EE}">
  <sheetPr>
    <tabColor theme="0" tint="-0.34998626667073579"/>
  </sheetPr>
  <dimension ref="A1:K7450"/>
  <sheetViews>
    <sheetView workbookViewId="0">
      <selection activeCell="G9" sqref="G9"/>
    </sheetView>
  </sheetViews>
  <sheetFormatPr baseColWidth="10" defaultRowHeight="14.5" x14ac:dyDescent="0.35"/>
  <cols>
    <col min="1" max="1" width="23.26953125" customWidth="1"/>
    <col min="2" max="2" width="36.1796875" customWidth="1"/>
    <col min="3" max="3" width="5" bestFit="1" customWidth="1"/>
    <col min="4" max="4" width="6.1796875" bestFit="1" customWidth="1"/>
    <col min="5" max="5" width="13" bestFit="1" customWidth="1"/>
    <col min="6" max="6" width="7.7265625" bestFit="1" customWidth="1"/>
    <col min="7" max="7" width="17.1796875" customWidth="1"/>
    <col min="8" max="8" width="11" style="32" bestFit="1" customWidth="1"/>
    <col min="9" max="9" width="20" bestFit="1" customWidth="1"/>
    <col min="10" max="10" width="5.453125" bestFit="1" customWidth="1"/>
    <col min="11" max="11" width="6.81640625" bestFit="1" customWidth="1"/>
  </cols>
  <sheetData>
    <row r="1" spans="1:11" x14ac:dyDescent="0.35">
      <c r="A1" t="s">
        <v>1394</v>
      </c>
      <c r="B1" t="s">
        <v>1395</v>
      </c>
      <c r="C1" t="s">
        <v>1396</v>
      </c>
      <c r="D1" t="s">
        <v>1397</v>
      </c>
      <c r="E1" t="s">
        <v>1398</v>
      </c>
      <c r="F1" t="s">
        <v>1399</v>
      </c>
      <c r="G1" t="s">
        <v>1400</v>
      </c>
      <c r="H1" s="32" t="s">
        <v>1401</v>
      </c>
      <c r="I1" t="s">
        <v>1402</v>
      </c>
      <c r="J1" t="s">
        <v>1403</v>
      </c>
      <c r="K1" t="s">
        <v>1404</v>
      </c>
    </row>
    <row r="2" spans="1:11" x14ac:dyDescent="0.35">
      <c r="A2" t="s">
        <v>0</v>
      </c>
      <c r="B2" t="s">
        <v>1</v>
      </c>
      <c r="C2">
        <v>2013</v>
      </c>
      <c r="D2">
        <v>4.9000000000000004</v>
      </c>
      <c r="E2">
        <v>58</v>
      </c>
      <c r="F2" t="s">
        <v>1405</v>
      </c>
      <c r="G2" t="s">
        <v>2</v>
      </c>
      <c r="H2" s="32">
        <v>995</v>
      </c>
      <c r="I2" t="s">
        <v>3</v>
      </c>
      <c r="J2">
        <v>5</v>
      </c>
      <c r="K2">
        <v>3</v>
      </c>
    </row>
    <row r="3" spans="1:11" x14ac:dyDescent="0.35">
      <c r="A3" t="s">
        <v>4</v>
      </c>
      <c r="B3" t="s">
        <v>5</v>
      </c>
      <c r="C3">
        <v>2018</v>
      </c>
      <c r="D3">
        <v>4.9000000000000004</v>
      </c>
      <c r="E3">
        <v>31</v>
      </c>
      <c r="F3" t="s">
        <v>1405</v>
      </c>
      <c r="G3" t="s">
        <v>1406</v>
      </c>
      <c r="H3" s="32">
        <v>313.5</v>
      </c>
      <c r="I3" t="s">
        <v>6</v>
      </c>
      <c r="J3">
        <v>4</v>
      </c>
      <c r="K3">
        <v>2</v>
      </c>
    </row>
    <row r="4" spans="1:11" x14ac:dyDescent="0.35">
      <c r="A4" t="s">
        <v>7</v>
      </c>
      <c r="B4" t="s">
        <v>8</v>
      </c>
      <c r="C4">
        <v>2009</v>
      </c>
      <c r="D4">
        <v>4.8</v>
      </c>
      <c r="E4">
        <v>1793</v>
      </c>
      <c r="F4" t="s">
        <v>1405</v>
      </c>
      <c r="G4" t="s">
        <v>9</v>
      </c>
      <c r="H4" s="32">
        <v>324.95</v>
      </c>
      <c r="I4" t="s">
        <v>10</v>
      </c>
      <c r="J4">
        <v>5</v>
      </c>
      <c r="K4">
        <v>3</v>
      </c>
    </row>
    <row r="5" spans="1:11" x14ac:dyDescent="0.35">
      <c r="A5" t="s">
        <v>7</v>
      </c>
      <c r="B5" t="s">
        <v>8</v>
      </c>
      <c r="C5">
        <v>1999</v>
      </c>
      <c r="D5">
        <v>4.8</v>
      </c>
      <c r="E5">
        <v>1705</v>
      </c>
      <c r="F5" t="s">
        <v>1405</v>
      </c>
      <c r="G5" t="s">
        <v>9</v>
      </c>
      <c r="H5" s="32">
        <v>692.96</v>
      </c>
      <c r="I5" t="s">
        <v>10</v>
      </c>
      <c r="J5">
        <v>5</v>
      </c>
      <c r="K5">
        <v>3</v>
      </c>
    </row>
    <row r="6" spans="1:11" x14ac:dyDescent="0.35">
      <c r="A6" t="s">
        <v>7</v>
      </c>
      <c r="B6" t="s">
        <v>8</v>
      </c>
      <c r="C6">
        <v>1996</v>
      </c>
      <c r="D6">
        <v>4.8</v>
      </c>
      <c r="E6">
        <v>1309</v>
      </c>
      <c r="F6" t="s">
        <v>1405</v>
      </c>
      <c r="G6" t="s">
        <v>9</v>
      </c>
      <c r="H6" s="32">
        <v>778.06</v>
      </c>
      <c r="I6" t="s">
        <v>10</v>
      </c>
      <c r="J6">
        <v>5</v>
      </c>
      <c r="K6">
        <v>3</v>
      </c>
    </row>
    <row r="7" spans="1:11" x14ac:dyDescent="0.35">
      <c r="A7" t="s">
        <v>7</v>
      </c>
      <c r="B7" t="s">
        <v>8</v>
      </c>
      <c r="C7">
        <v>1998</v>
      </c>
      <c r="D7">
        <v>4.8</v>
      </c>
      <c r="E7">
        <v>1209</v>
      </c>
      <c r="F7" t="s">
        <v>1405</v>
      </c>
      <c r="G7" t="s">
        <v>9</v>
      </c>
      <c r="H7" s="32">
        <v>490</v>
      </c>
      <c r="I7" t="s">
        <v>10</v>
      </c>
      <c r="J7">
        <v>5</v>
      </c>
      <c r="K7">
        <v>3</v>
      </c>
    </row>
    <row r="8" spans="1:11" x14ac:dyDescent="0.35">
      <c r="A8" t="s">
        <v>7</v>
      </c>
      <c r="B8" t="s">
        <v>8</v>
      </c>
      <c r="C8">
        <v>2010</v>
      </c>
      <c r="D8">
        <v>4.8</v>
      </c>
      <c r="E8">
        <v>1201</v>
      </c>
      <c r="F8" t="s">
        <v>1405</v>
      </c>
      <c r="G8" t="s">
        <v>9</v>
      </c>
      <c r="H8" s="32">
        <v>349</v>
      </c>
      <c r="I8" t="s">
        <v>10</v>
      </c>
      <c r="J8">
        <v>5</v>
      </c>
      <c r="K8">
        <v>3</v>
      </c>
    </row>
    <row r="9" spans="1:11" x14ac:dyDescent="0.35">
      <c r="A9" t="s">
        <v>7</v>
      </c>
      <c r="B9" t="s">
        <v>8</v>
      </c>
      <c r="C9">
        <v>1995</v>
      </c>
      <c r="D9">
        <v>4.8</v>
      </c>
      <c r="E9">
        <v>926</v>
      </c>
      <c r="F9" t="s">
        <v>1405</v>
      </c>
      <c r="G9" t="s">
        <v>9</v>
      </c>
      <c r="H9" s="32">
        <v>810.89</v>
      </c>
      <c r="I9" t="s">
        <v>10</v>
      </c>
      <c r="J9">
        <v>5</v>
      </c>
      <c r="K9">
        <v>3</v>
      </c>
    </row>
    <row r="10" spans="1:11" x14ac:dyDescent="0.35">
      <c r="A10" t="s">
        <v>7</v>
      </c>
      <c r="B10" t="s">
        <v>1407</v>
      </c>
      <c r="C10">
        <v>2015</v>
      </c>
      <c r="D10">
        <v>4.8</v>
      </c>
      <c r="E10">
        <v>643</v>
      </c>
      <c r="F10" t="s">
        <v>1405</v>
      </c>
      <c r="G10" t="s">
        <v>9</v>
      </c>
      <c r="H10" s="32">
        <v>345</v>
      </c>
      <c r="I10" t="s">
        <v>10</v>
      </c>
      <c r="J10">
        <v>5</v>
      </c>
      <c r="K10">
        <v>3</v>
      </c>
    </row>
    <row r="11" spans="1:11" x14ac:dyDescent="0.35">
      <c r="A11" t="s">
        <v>7</v>
      </c>
      <c r="B11" t="s">
        <v>8</v>
      </c>
      <c r="C11">
        <v>2011</v>
      </c>
      <c r="D11">
        <v>4.8</v>
      </c>
      <c r="E11">
        <v>630</v>
      </c>
      <c r="F11" t="s">
        <v>1405</v>
      </c>
      <c r="G11" t="s">
        <v>9</v>
      </c>
      <c r="H11" s="32">
        <v>315</v>
      </c>
      <c r="I11" t="s">
        <v>10</v>
      </c>
      <c r="J11">
        <v>5</v>
      </c>
      <c r="K11">
        <v>3</v>
      </c>
    </row>
    <row r="12" spans="1:11" x14ac:dyDescent="0.35">
      <c r="A12" t="s">
        <v>7</v>
      </c>
      <c r="B12" t="s">
        <v>1407</v>
      </c>
      <c r="C12">
        <v>2016</v>
      </c>
      <c r="D12">
        <v>4.8</v>
      </c>
      <c r="E12">
        <v>591</v>
      </c>
      <c r="F12" t="s">
        <v>1405</v>
      </c>
      <c r="G12" t="s">
        <v>9</v>
      </c>
      <c r="H12" s="32">
        <v>514.85</v>
      </c>
      <c r="I12" t="s">
        <v>10</v>
      </c>
      <c r="J12">
        <v>5</v>
      </c>
      <c r="K12">
        <v>3</v>
      </c>
    </row>
    <row r="13" spans="1:11" x14ac:dyDescent="0.35">
      <c r="A13" t="s">
        <v>11</v>
      </c>
      <c r="B13" t="s">
        <v>12</v>
      </c>
      <c r="C13">
        <v>2016</v>
      </c>
      <c r="D13">
        <v>4.8</v>
      </c>
      <c r="E13">
        <v>454</v>
      </c>
      <c r="F13" t="s">
        <v>1405</v>
      </c>
      <c r="G13" t="s">
        <v>9</v>
      </c>
      <c r="H13" s="32">
        <v>105.15</v>
      </c>
      <c r="I13" t="s">
        <v>10</v>
      </c>
      <c r="J13">
        <v>5</v>
      </c>
      <c r="K13">
        <v>3</v>
      </c>
    </row>
    <row r="14" spans="1:11" x14ac:dyDescent="0.35">
      <c r="A14" t="s">
        <v>7</v>
      </c>
      <c r="B14" t="s">
        <v>1407</v>
      </c>
      <c r="C14">
        <v>2018</v>
      </c>
      <c r="D14">
        <v>4.8</v>
      </c>
      <c r="E14">
        <v>438</v>
      </c>
      <c r="F14" t="s">
        <v>1405</v>
      </c>
      <c r="G14" t="s">
        <v>9</v>
      </c>
      <c r="H14" s="32">
        <v>430</v>
      </c>
      <c r="I14" t="s">
        <v>10</v>
      </c>
      <c r="J14">
        <v>5</v>
      </c>
      <c r="K14">
        <v>3</v>
      </c>
    </row>
    <row r="15" spans="1:11" x14ac:dyDescent="0.35">
      <c r="A15" t="s">
        <v>7</v>
      </c>
      <c r="B15" t="s">
        <v>8</v>
      </c>
      <c r="C15">
        <v>1970</v>
      </c>
      <c r="D15">
        <v>4.8</v>
      </c>
      <c r="E15">
        <v>417</v>
      </c>
      <c r="F15" t="s">
        <v>1405</v>
      </c>
      <c r="G15" t="s">
        <v>9</v>
      </c>
      <c r="H15" s="32">
        <v>925</v>
      </c>
      <c r="I15" t="s">
        <v>10</v>
      </c>
      <c r="J15">
        <v>5</v>
      </c>
      <c r="K15">
        <v>3</v>
      </c>
    </row>
    <row r="16" spans="1:11" x14ac:dyDescent="0.35">
      <c r="A16" t="s">
        <v>13</v>
      </c>
      <c r="B16" t="s">
        <v>14</v>
      </c>
      <c r="C16">
        <v>1946</v>
      </c>
      <c r="D16">
        <v>4.8</v>
      </c>
      <c r="E16">
        <v>398</v>
      </c>
      <c r="F16" t="s">
        <v>1405</v>
      </c>
      <c r="G16" t="s">
        <v>15</v>
      </c>
      <c r="H16" s="32">
        <v>350</v>
      </c>
      <c r="I16" t="s">
        <v>16</v>
      </c>
      <c r="J16">
        <v>5</v>
      </c>
      <c r="K16">
        <v>1</v>
      </c>
    </row>
    <row r="17" spans="1:11" x14ac:dyDescent="0.35">
      <c r="A17" t="s">
        <v>11</v>
      </c>
      <c r="B17" t="s">
        <v>17</v>
      </c>
      <c r="C17">
        <v>2015</v>
      </c>
      <c r="D17">
        <v>4.8</v>
      </c>
      <c r="E17">
        <v>372</v>
      </c>
      <c r="F17" t="s">
        <v>1405</v>
      </c>
      <c r="G17" t="s">
        <v>9</v>
      </c>
      <c r="H17" s="32">
        <v>166.18</v>
      </c>
      <c r="I17" t="s">
        <v>10</v>
      </c>
      <c r="J17">
        <v>5</v>
      </c>
      <c r="K17">
        <v>3</v>
      </c>
    </row>
    <row r="18" spans="1:11" x14ac:dyDescent="0.35">
      <c r="A18" t="s">
        <v>7</v>
      </c>
      <c r="B18" t="s">
        <v>8</v>
      </c>
      <c r="C18">
        <v>1962</v>
      </c>
      <c r="D18">
        <v>4.8</v>
      </c>
      <c r="E18">
        <v>295</v>
      </c>
      <c r="F18" t="s">
        <v>1405</v>
      </c>
      <c r="G18" t="s">
        <v>9</v>
      </c>
      <c r="H18" s="32">
        <v>1620</v>
      </c>
      <c r="I18" t="s">
        <v>10</v>
      </c>
      <c r="J18">
        <v>5</v>
      </c>
      <c r="K18">
        <v>3</v>
      </c>
    </row>
    <row r="19" spans="1:11" x14ac:dyDescent="0.35">
      <c r="A19" t="s">
        <v>7</v>
      </c>
      <c r="B19" t="s">
        <v>1407</v>
      </c>
      <c r="C19">
        <v>2019</v>
      </c>
      <c r="D19">
        <v>4.8</v>
      </c>
      <c r="E19">
        <v>250</v>
      </c>
      <c r="F19" t="s">
        <v>1405</v>
      </c>
      <c r="G19" t="s">
        <v>9</v>
      </c>
      <c r="H19" s="32">
        <v>431.36</v>
      </c>
      <c r="I19" t="s">
        <v>10</v>
      </c>
      <c r="J19">
        <v>5</v>
      </c>
      <c r="K19">
        <v>3</v>
      </c>
    </row>
    <row r="20" spans="1:11" x14ac:dyDescent="0.35">
      <c r="A20" t="s">
        <v>7</v>
      </c>
      <c r="B20" t="s">
        <v>1407</v>
      </c>
      <c r="C20">
        <v>2004</v>
      </c>
      <c r="D20">
        <v>4.8</v>
      </c>
      <c r="E20">
        <v>211</v>
      </c>
      <c r="F20" t="s">
        <v>1405</v>
      </c>
      <c r="G20" t="s">
        <v>9</v>
      </c>
      <c r="H20" s="32">
        <v>824.43</v>
      </c>
      <c r="I20" t="s">
        <v>10</v>
      </c>
      <c r="J20">
        <v>5</v>
      </c>
      <c r="K20">
        <v>3</v>
      </c>
    </row>
    <row r="21" spans="1:11" x14ac:dyDescent="0.35">
      <c r="A21" t="s">
        <v>22</v>
      </c>
      <c r="B21" t="s">
        <v>23</v>
      </c>
      <c r="C21" t="s">
        <v>24</v>
      </c>
      <c r="D21">
        <v>4.8</v>
      </c>
      <c r="E21">
        <v>174</v>
      </c>
      <c r="F21" t="s">
        <v>1405</v>
      </c>
      <c r="G21" t="s">
        <v>25</v>
      </c>
      <c r="H21" s="32">
        <v>253</v>
      </c>
      <c r="I21" t="s">
        <v>26</v>
      </c>
      <c r="J21">
        <v>4</v>
      </c>
      <c r="K21">
        <v>3</v>
      </c>
    </row>
    <row r="22" spans="1:11" x14ac:dyDescent="0.35">
      <c r="A22" t="s">
        <v>7</v>
      </c>
      <c r="B22" t="s">
        <v>1407</v>
      </c>
      <c r="C22">
        <v>2013</v>
      </c>
      <c r="D22">
        <v>4.8</v>
      </c>
      <c r="E22">
        <v>172</v>
      </c>
      <c r="F22" t="s">
        <v>1405</v>
      </c>
      <c r="G22" t="s">
        <v>9</v>
      </c>
      <c r="H22" s="32">
        <v>570.51</v>
      </c>
      <c r="I22" t="s">
        <v>10</v>
      </c>
      <c r="J22">
        <v>5</v>
      </c>
      <c r="K22">
        <v>3</v>
      </c>
    </row>
    <row r="23" spans="1:11" x14ac:dyDescent="0.35">
      <c r="A23" t="s">
        <v>27</v>
      </c>
      <c r="B23" t="s">
        <v>28</v>
      </c>
      <c r="C23">
        <v>2016</v>
      </c>
      <c r="D23">
        <v>4.8</v>
      </c>
      <c r="E23">
        <v>145</v>
      </c>
      <c r="F23" t="s">
        <v>1405</v>
      </c>
      <c r="G23" t="s">
        <v>9</v>
      </c>
      <c r="H23" s="32">
        <v>1280</v>
      </c>
      <c r="I23" t="s">
        <v>10</v>
      </c>
      <c r="J23">
        <v>5</v>
      </c>
      <c r="K23">
        <v>3</v>
      </c>
    </row>
    <row r="24" spans="1:11" x14ac:dyDescent="0.35">
      <c r="A24" t="s">
        <v>13</v>
      </c>
      <c r="B24" t="s">
        <v>14</v>
      </c>
      <c r="C24">
        <v>1931</v>
      </c>
      <c r="D24">
        <v>4.8</v>
      </c>
      <c r="E24">
        <v>139</v>
      </c>
      <c r="F24" t="s">
        <v>1405</v>
      </c>
      <c r="G24" t="s">
        <v>15</v>
      </c>
      <c r="H24" s="32">
        <v>244.85</v>
      </c>
      <c r="I24" t="s">
        <v>16</v>
      </c>
      <c r="J24">
        <v>5</v>
      </c>
      <c r="K24">
        <v>1</v>
      </c>
    </row>
    <row r="25" spans="1:11" x14ac:dyDescent="0.35">
      <c r="A25" t="s">
        <v>7</v>
      </c>
      <c r="B25" t="s">
        <v>1407</v>
      </c>
      <c r="C25">
        <v>2010</v>
      </c>
      <c r="D25">
        <v>4.8</v>
      </c>
      <c r="E25">
        <v>125</v>
      </c>
      <c r="F25" t="s">
        <v>1405</v>
      </c>
      <c r="G25" t="s">
        <v>9</v>
      </c>
      <c r="H25" s="32">
        <v>719.34</v>
      </c>
      <c r="I25" t="s">
        <v>10</v>
      </c>
      <c r="J25">
        <v>5</v>
      </c>
      <c r="K25">
        <v>3</v>
      </c>
    </row>
    <row r="26" spans="1:11" x14ac:dyDescent="0.35">
      <c r="A26" t="s">
        <v>7</v>
      </c>
      <c r="B26" t="s">
        <v>8</v>
      </c>
      <c r="C26">
        <v>1979</v>
      </c>
      <c r="D26">
        <v>4.8</v>
      </c>
      <c r="E26">
        <v>118</v>
      </c>
      <c r="F26" t="s">
        <v>1405</v>
      </c>
      <c r="G26" t="s">
        <v>9</v>
      </c>
      <c r="H26" s="32">
        <v>815</v>
      </c>
      <c r="I26" t="s">
        <v>10</v>
      </c>
      <c r="J26">
        <v>5</v>
      </c>
      <c r="K26">
        <v>3</v>
      </c>
    </row>
    <row r="27" spans="1:11" x14ac:dyDescent="0.35">
      <c r="A27" t="s">
        <v>13</v>
      </c>
      <c r="B27" t="s">
        <v>29</v>
      </c>
      <c r="C27">
        <v>1946</v>
      </c>
      <c r="D27">
        <v>4.8</v>
      </c>
      <c r="E27">
        <v>103</v>
      </c>
      <c r="F27" t="s">
        <v>1405</v>
      </c>
      <c r="G27" t="s">
        <v>15</v>
      </c>
      <c r="H27" s="32">
        <v>285.86</v>
      </c>
      <c r="I27" t="s">
        <v>16</v>
      </c>
      <c r="J27">
        <v>5</v>
      </c>
      <c r="K27">
        <v>1</v>
      </c>
    </row>
    <row r="28" spans="1:11" x14ac:dyDescent="0.35">
      <c r="A28" t="s">
        <v>30</v>
      </c>
      <c r="B28" t="s">
        <v>31</v>
      </c>
      <c r="C28">
        <v>2004</v>
      </c>
      <c r="D28">
        <v>4.8</v>
      </c>
      <c r="E28">
        <v>87</v>
      </c>
      <c r="F28" t="s">
        <v>1405</v>
      </c>
      <c r="G28" t="s">
        <v>32</v>
      </c>
      <c r="H28" s="32">
        <v>1410.26</v>
      </c>
      <c r="I28" t="s">
        <v>33</v>
      </c>
      <c r="J28">
        <v>4</v>
      </c>
      <c r="K28">
        <v>3</v>
      </c>
    </row>
    <row r="29" spans="1:11" x14ac:dyDescent="0.35">
      <c r="A29" t="s">
        <v>7</v>
      </c>
      <c r="B29" t="s">
        <v>1407</v>
      </c>
      <c r="C29">
        <v>2005</v>
      </c>
      <c r="D29">
        <v>4.8</v>
      </c>
      <c r="E29">
        <v>87</v>
      </c>
      <c r="F29" t="s">
        <v>1405</v>
      </c>
      <c r="G29" t="s">
        <v>9</v>
      </c>
      <c r="H29" s="32">
        <v>813.96</v>
      </c>
      <c r="I29" t="s">
        <v>10</v>
      </c>
      <c r="J29">
        <v>5</v>
      </c>
      <c r="K29">
        <v>3</v>
      </c>
    </row>
    <row r="30" spans="1:11" x14ac:dyDescent="0.35">
      <c r="A30" t="s">
        <v>7</v>
      </c>
      <c r="B30" t="s">
        <v>1407</v>
      </c>
      <c r="C30">
        <v>2020</v>
      </c>
      <c r="D30">
        <v>4.8</v>
      </c>
      <c r="E30">
        <v>84</v>
      </c>
      <c r="F30" t="s">
        <v>1405</v>
      </c>
      <c r="G30" t="s">
        <v>9</v>
      </c>
      <c r="H30" s="32">
        <v>435.75</v>
      </c>
      <c r="I30" t="s">
        <v>10</v>
      </c>
      <c r="J30">
        <v>5</v>
      </c>
      <c r="K30">
        <v>3</v>
      </c>
    </row>
    <row r="31" spans="1:11" x14ac:dyDescent="0.35">
      <c r="A31" t="s">
        <v>34</v>
      </c>
      <c r="B31" t="s">
        <v>35</v>
      </c>
      <c r="C31">
        <v>2014</v>
      </c>
      <c r="D31">
        <v>4.8</v>
      </c>
      <c r="E31">
        <v>79</v>
      </c>
      <c r="F31" t="s">
        <v>1405</v>
      </c>
      <c r="G31" t="s">
        <v>2</v>
      </c>
      <c r="H31" s="32">
        <v>369.05</v>
      </c>
      <c r="I31" t="s">
        <v>3</v>
      </c>
      <c r="J31">
        <v>5</v>
      </c>
      <c r="K31">
        <v>3</v>
      </c>
    </row>
    <row r="32" spans="1:11" x14ac:dyDescent="0.35">
      <c r="A32" t="s">
        <v>7</v>
      </c>
      <c r="B32" t="s">
        <v>1407</v>
      </c>
      <c r="C32">
        <v>1985</v>
      </c>
      <c r="D32">
        <v>4.8</v>
      </c>
      <c r="E32">
        <v>70</v>
      </c>
      <c r="F32" t="s">
        <v>1405</v>
      </c>
      <c r="G32" t="s">
        <v>9</v>
      </c>
      <c r="H32" s="32">
        <v>1182.77</v>
      </c>
      <c r="I32" t="s">
        <v>10</v>
      </c>
      <c r="J32">
        <v>5</v>
      </c>
      <c r="K32">
        <v>3</v>
      </c>
    </row>
    <row r="33" spans="1:11" x14ac:dyDescent="0.35">
      <c r="A33" t="s">
        <v>13</v>
      </c>
      <c r="B33" t="s">
        <v>14</v>
      </c>
      <c r="C33">
        <v>1929</v>
      </c>
      <c r="D33">
        <v>4.8</v>
      </c>
      <c r="E33">
        <v>69</v>
      </c>
      <c r="F33" t="s">
        <v>1405</v>
      </c>
      <c r="G33" t="s">
        <v>15</v>
      </c>
      <c r="H33" s="32">
        <v>227.95</v>
      </c>
      <c r="I33" t="s">
        <v>16</v>
      </c>
      <c r="J33">
        <v>5</v>
      </c>
      <c r="K33">
        <v>1</v>
      </c>
    </row>
    <row r="34" spans="1:11" x14ac:dyDescent="0.35">
      <c r="A34" t="s">
        <v>36</v>
      </c>
      <c r="B34" t="s">
        <v>37</v>
      </c>
      <c r="C34">
        <v>1999</v>
      </c>
      <c r="D34">
        <v>4.8</v>
      </c>
      <c r="E34">
        <v>68</v>
      </c>
      <c r="F34" t="s">
        <v>1405</v>
      </c>
      <c r="G34" t="s">
        <v>9</v>
      </c>
      <c r="H34" s="32">
        <v>999</v>
      </c>
      <c r="I34" t="s">
        <v>10</v>
      </c>
      <c r="J34">
        <v>5</v>
      </c>
      <c r="K34">
        <v>3</v>
      </c>
    </row>
    <row r="35" spans="1:11" x14ac:dyDescent="0.35">
      <c r="A35" t="s">
        <v>38</v>
      </c>
      <c r="B35" t="s">
        <v>39</v>
      </c>
      <c r="C35">
        <v>2007</v>
      </c>
      <c r="D35">
        <v>4.8</v>
      </c>
      <c r="E35">
        <v>68</v>
      </c>
      <c r="F35" t="s">
        <v>1405</v>
      </c>
      <c r="G35" t="s">
        <v>9</v>
      </c>
      <c r="H35" s="32">
        <v>360</v>
      </c>
      <c r="I35" t="s">
        <v>10</v>
      </c>
      <c r="J35">
        <v>5</v>
      </c>
      <c r="K35">
        <v>3</v>
      </c>
    </row>
    <row r="36" spans="1:11" x14ac:dyDescent="0.35">
      <c r="A36" t="s">
        <v>0</v>
      </c>
      <c r="B36" t="s">
        <v>1</v>
      </c>
      <c r="C36">
        <v>2012</v>
      </c>
      <c r="D36">
        <v>4.8</v>
      </c>
      <c r="E36">
        <v>56</v>
      </c>
      <c r="F36" t="s">
        <v>1405</v>
      </c>
      <c r="G36" t="s">
        <v>2</v>
      </c>
      <c r="H36" s="32">
        <v>1190</v>
      </c>
      <c r="I36" t="s">
        <v>3</v>
      </c>
      <c r="J36">
        <v>5</v>
      </c>
      <c r="K36">
        <v>3</v>
      </c>
    </row>
    <row r="37" spans="1:11" x14ac:dyDescent="0.35">
      <c r="A37" t="s">
        <v>27</v>
      </c>
      <c r="B37" t="s">
        <v>28</v>
      </c>
      <c r="C37">
        <v>2017</v>
      </c>
      <c r="D37">
        <v>4.8</v>
      </c>
      <c r="E37">
        <v>52</v>
      </c>
      <c r="F37" t="s">
        <v>1405</v>
      </c>
      <c r="G37" t="s">
        <v>9</v>
      </c>
      <c r="H37" s="32">
        <v>1150</v>
      </c>
      <c r="I37" t="s">
        <v>10</v>
      </c>
      <c r="J37">
        <v>5</v>
      </c>
      <c r="K37">
        <v>3</v>
      </c>
    </row>
    <row r="38" spans="1:11" x14ac:dyDescent="0.35">
      <c r="A38" t="s">
        <v>0</v>
      </c>
      <c r="B38" t="s">
        <v>1</v>
      </c>
      <c r="C38">
        <v>2009</v>
      </c>
      <c r="D38">
        <v>4.8</v>
      </c>
      <c r="E38">
        <v>50</v>
      </c>
      <c r="F38" t="s">
        <v>1405</v>
      </c>
      <c r="G38" t="s">
        <v>2</v>
      </c>
      <c r="H38" s="32">
        <v>950</v>
      </c>
      <c r="I38" t="s">
        <v>3</v>
      </c>
      <c r="J38">
        <v>5</v>
      </c>
      <c r="K38">
        <v>3</v>
      </c>
    </row>
    <row r="39" spans="1:11" x14ac:dyDescent="0.35">
      <c r="A39" t="s">
        <v>30</v>
      </c>
      <c r="B39" t="s">
        <v>31</v>
      </c>
      <c r="C39">
        <v>2008</v>
      </c>
      <c r="D39">
        <v>4.8</v>
      </c>
      <c r="E39">
        <v>40</v>
      </c>
      <c r="F39" t="s">
        <v>1405</v>
      </c>
      <c r="G39" t="s">
        <v>32</v>
      </c>
      <c r="H39" s="32">
        <v>1021.21</v>
      </c>
      <c r="I39" t="s">
        <v>33</v>
      </c>
      <c r="J39">
        <v>4</v>
      </c>
      <c r="K39">
        <v>3</v>
      </c>
    </row>
    <row r="40" spans="1:11" x14ac:dyDescent="0.35">
      <c r="A40" t="s">
        <v>40</v>
      </c>
      <c r="B40" t="s">
        <v>41</v>
      </c>
      <c r="C40">
        <v>2016</v>
      </c>
      <c r="D40">
        <v>4.8</v>
      </c>
      <c r="E40">
        <v>40</v>
      </c>
      <c r="F40" t="s">
        <v>1405</v>
      </c>
      <c r="G40" t="s">
        <v>42</v>
      </c>
      <c r="H40" s="32">
        <v>544.5</v>
      </c>
      <c r="I40" t="s">
        <v>43</v>
      </c>
      <c r="J40">
        <v>4</v>
      </c>
      <c r="K40">
        <v>3</v>
      </c>
    </row>
    <row r="41" spans="1:11" x14ac:dyDescent="0.35">
      <c r="A41" t="s">
        <v>0</v>
      </c>
      <c r="B41" t="s">
        <v>1</v>
      </c>
      <c r="C41">
        <v>2011</v>
      </c>
      <c r="D41">
        <v>4.8</v>
      </c>
      <c r="E41">
        <v>32</v>
      </c>
      <c r="F41" t="s">
        <v>1405</v>
      </c>
      <c r="G41" t="s">
        <v>2</v>
      </c>
      <c r="H41" s="32">
        <v>1295</v>
      </c>
      <c r="I41" t="s">
        <v>3</v>
      </c>
      <c r="J41">
        <v>5</v>
      </c>
      <c r="K41">
        <v>3</v>
      </c>
    </row>
    <row r="42" spans="1:11" x14ac:dyDescent="0.35">
      <c r="A42" t="s">
        <v>30</v>
      </c>
      <c r="B42" t="s">
        <v>31</v>
      </c>
      <c r="C42">
        <v>2017</v>
      </c>
      <c r="D42">
        <v>4.8</v>
      </c>
      <c r="E42">
        <v>31</v>
      </c>
      <c r="F42" t="s">
        <v>1405</v>
      </c>
      <c r="G42" t="s">
        <v>32</v>
      </c>
      <c r="H42" s="32">
        <v>992.2</v>
      </c>
      <c r="I42" t="s">
        <v>33</v>
      </c>
      <c r="J42">
        <v>4</v>
      </c>
      <c r="K42">
        <v>3</v>
      </c>
    </row>
    <row r="43" spans="1:11" x14ac:dyDescent="0.35">
      <c r="A43" t="s">
        <v>0</v>
      </c>
      <c r="B43" t="s">
        <v>1</v>
      </c>
      <c r="C43">
        <v>2015</v>
      </c>
      <c r="D43">
        <v>4.8</v>
      </c>
      <c r="E43">
        <v>28</v>
      </c>
      <c r="F43" t="s">
        <v>1405</v>
      </c>
      <c r="G43" t="s">
        <v>2</v>
      </c>
      <c r="H43" s="32">
        <v>1289.44</v>
      </c>
      <c r="I43" t="s">
        <v>3</v>
      </c>
      <c r="J43">
        <v>5</v>
      </c>
      <c r="K43">
        <v>3</v>
      </c>
    </row>
    <row r="44" spans="1:11" x14ac:dyDescent="0.35">
      <c r="A44" t="s">
        <v>44</v>
      </c>
      <c r="B44" t="s">
        <v>45</v>
      </c>
      <c r="C44">
        <v>2017</v>
      </c>
      <c r="D44">
        <v>4.8</v>
      </c>
      <c r="E44">
        <v>26</v>
      </c>
      <c r="F44" t="s">
        <v>1405</v>
      </c>
      <c r="G44" t="s">
        <v>46</v>
      </c>
      <c r="H44" s="32">
        <v>1098.9000000000001</v>
      </c>
      <c r="I44" t="s">
        <v>21</v>
      </c>
      <c r="J44">
        <v>4</v>
      </c>
      <c r="K44">
        <v>3</v>
      </c>
    </row>
    <row r="45" spans="1:11" x14ac:dyDescent="0.35">
      <c r="A45" t="s">
        <v>47</v>
      </c>
      <c r="B45" t="s">
        <v>48</v>
      </c>
      <c r="C45">
        <v>1985</v>
      </c>
      <c r="D45">
        <v>4.8</v>
      </c>
      <c r="E45">
        <v>26</v>
      </c>
      <c r="F45" t="s">
        <v>1405</v>
      </c>
      <c r="G45" t="s">
        <v>42</v>
      </c>
      <c r="H45" s="32">
        <v>215.34</v>
      </c>
      <c r="I45" t="s">
        <v>43</v>
      </c>
      <c r="J45">
        <v>4</v>
      </c>
      <c r="K45">
        <v>3</v>
      </c>
    </row>
    <row r="46" spans="1:11" x14ac:dyDescent="0.35">
      <c r="A46" t="s">
        <v>30</v>
      </c>
      <c r="B46" t="s">
        <v>31</v>
      </c>
      <c r="C46">
        <v>2018</v>
      </c>
      <c r="D46">
        <v>4.8</v>
      </c>
      <c r="E46">
        <v>26</v>
      </c>
      <c r="F46" t="s">
        <v>1405</v>
      </c>
      <c r="G46" t="s">
        <v>32</v>
      </c>
      <c r="H46" s="32">
        <v>1094.9000000000001</v>
      </c>
      <c r="I46" t="s">
        <v>33</v>
      </c>
      <c r="J46">
        <v>4</v>
      </c>
      <c r="K46">
        <v>3</v>
      </c>
    </row>
    <row r="47" spans="1:11" x14ac:dyDescent="0.35">
      <c r="A47" t="s">
        <v>7</v>
      </c>
      <c r="B47" t="s">
        <v>1407</v>
      </c>
      <c r="D47">
        <v>4.7</v>
      </c>
      <c r="E47">
        <v>12421</v>
      </c>
      <c r="F47" t="s">
        <v>1405</v>
      </c>
      <c r="G47" t="s">
        <v>9</v>
      </c>
      <c r="H47" s="32">
        <v>423.5</v>
      </c>
      <c r="I47" t="s">
        <v>10</v>
      </c>
      <c r="J47">
        <v>5</v>
      </c>
      <c r="K47">
        <v>3</v>
      </c>
    </row>
    <row r="48" spans="1:11" x14ac:dyDescent="0.35">
      <c r="A48" t="s">
        <v>7</v>
      </c>
      <c r="B48" t="s">
        <v>49</v>
      </c>
      <c r="C48">
        <v>2010</v>
      </c>
      <c r="D48">
        <v>4.7</v>
      </c>
      <c r="E48">
        <v>5266</v>
      </c>
      <c r="F48" t="s">
        <v>1405</v>
      </c>
      <c r="G48" t="s">
        <v>9</v>
      </c>
      <c r="H48" s="32">
        <v>239.5</v>
      </c>
      <c r="I48" t="s">
        <v>10</v>
      </c>
      <c r="J48">
        <v>5</v>
      </c>
      <c r="K48">
        <v>3</v>
      </c>
    </row>
    <row r="49" spans="1:11" x14ac:dyDescent="0.35">
      <c r="A49" t="s">
        <v>7</v>
      </c>
      <c r="B49" t="s">
        <v>49</v>
      </c>
      <c r="C49">
        <v>2014</v>
      </c>
      <c r="D49">
        <v>4.7</v>
      </c>
      <c r="E49">
        <v>4350</v>
      </c>
      <c r="F49" t="s">
        <v>1405</v>
      </c>
      <c r="G49" t="s">
        <v>9</v>
      </c>
      <c r="H49" s="32">
        <v>175.5</v>
      </c>
      <c r="I49" t="s">
        <v>10</v>
      </c>
      <c r="J49">
        <v>5</v>
      </c>
      <c r="K49">
        <v>3</v>
      </c>
    </row>
    <row r="50" spans="1:11" x14ac:dyDescent="0.35">
      <c r="A50" t="s">
        <v>7</v>
      </c>
      <c r="B50" t="s">
        <v>49</v>
      </c>
      <c r="C50">
        <v>2006</v>
      </c>
      <c r="D50">
        <v>4.7</v>
      </c>
      <c r="E50">
        <v>3929</v>
      </c>
      <c r="F50" t="s">
        <v>1405</v>
      </c>
      <c r="G50" t="s">
        <v>9</v>
      </c>
      <c r="H50" s="32">
        <v>194</v>
      </c>
      <c r="I50" t="s">
        <v>10</v>
      </c>
      <c r="J50">
        <v>5</v>
      </c>
      <c r="K50">
        <v>3</v>
      </c>
    </row>
    <row r="51" spans="1:11" x14ac:dyDescent="0.35">
      <c r="A51" t="s">
        <v>7</v>
      </c>
      <c r="B51" t="s">
        <v>8</v>
      </c>
      <c r="C51">
        <v>2005</v>
      </c>
      <c r="D51">
        <v>4.7</v>
      </c>
      <c r="E51">
        <v>3437</v>
      </c>
      <c r="F51" t="s">
        <v>1405</v>
      </c>
      <c r="G51" t="s">
        <v>9</v>
      </c>
      <c r="H51" s="32">
        <v>381.15</v>
      </c>
      <c r="I51" t="s">
        <v>10</v>
      </c>
      <c r="J51">
        <v>5</v>
      </c>
      <c r="K51">
        <v>3</v>
      </c>
    </row>
    <row r="52" spans="1:11" x14ac:dyDescent="0.35">
      <c r="A52" t="s">
        <v>7</v>
      </c>
      <c r="B52" t="s">
        <v>8</v>
      </c>
      <c r="C52">
        <v>2004</v>
      </c>
      <c r="D52">
        <v>4.7</v>
      </c>
      <c r="E52">
        <v>3164</v>
      </c>
      <c r="F52" t="s">
        <v>1405</v>
      </c>
      <c r="G52" t="s">
        <v>9</v>
      </c>
      <c r="H52" s="32">
        <v>584.42999999999995</v>
      </c>
      <c r="I52" t="s">
        <v>10</v>
      </c>
      <c r="J52">
        <v>5</v>
      </c>
      <c r="K52">
        <v>3</v>
      </c>
    </row>
    <row r="53" spans="1:11" x14ac:dyDescent="0.35">
      <c r="A53" t="s">
        <v>7</v>
      </c>
      <c r="B53" t="s">
        <v>8</v>
      </c>
      <c r="C53">
        <v>2000</v>
      </c>
      <c r="D53">
        <v>4.7</v>
      </c>
      <c r="E53">
        <v>3127</v>
      </c>
      <c r="F53" t="s">
        <v>1405</v>
      </c>
      <c r="G53" t="s">
        <v>9</v>
      </c>
      <c r="H53" s="32">
        <v>555.20000000000005</v>
      </c>
      <c r="I53" t="s">
        <v>10</v>
      </c>
      <c r="J53">
        <v>5</v>
      </c>
      <c r="K53">
        <v>3</v>
      </c>
    </row>
    <row r="54" spans="1:11" x14ac:dyDescent="0.35">
      <c r="A54" t="s">
        <v>7</v>
      </c>
      <c r="B54" t="s">
        <v>8</v>
      </c>
      <c r="C54">
        <v>2007</v>
      </c>
      <c r="D54">
        <v>4.7</v>
      </c>
      <c r="E54">
        <v>2935</v>
      </c>
      <c r="F54" t="s">
        <v>1405</v>
      </c>
      <c r="G54" t="s">
        <v>9</v>
      </c>
      <c r="H54" s="32">
        <v>445.28</v>
      </c>
      <c r="I54" t="s">
        <v>10</v>
      </c>
      <c r="J54">
        <v>5</v>
      </c>
      <c r="K54">
        <v>3</v>
      </c>
    </row>
    <row r="55" spans="1:11" x14ac:dyDescent="0.35">
      <c r="A55" t="s">
        <v>7</v>
      </c>
      <c r="B55" t="s">
        <v>49</v>
      </c>
      <c r="C55">
        <v>2015</v>
      </c>
      <c r="D55">
        <v>4.7</v>
      </c>
      <c r="E55">
        <v>2826</v>
      </c>
      <c r="F55" t="s">
        <v>1405</v>
      </c>
      <c r="G55" t="s">
        <v>9</v>
      </c>
      <c r="H55" s="32">
        <v>189</v>
      </c>
      <c r="I55" t="s">
        <v>10</v>
      </c>
      <c r="J55">
        <v>5</v>
      </c>
      <c r="K55">
        <v>3</v>
      </c>
    </row>
    <row r="56" spans="1:11" x14ac:dyDescent="0.35">
      <c r="A56" t="s">
        <v>7</v>
      </c>
      <c r="B56" t="s">
        <v>8</v>
      </c>
      <c r="C56">
        <v>2006</v>
      </c>
      <c r="D56">
        <v>4.7</v>
      </c>
      <c r="E56">
        <v>2765</v>
      </c>
      <c r="F56" t="s">
        <v>1405</v>
      </c>
      <c r="G56" t="s">
        <v>9</v>
      </c>
      <c r="H56" s="32">
        <v>362.25</v>
      </c>
      <c r="I56" t="s">
        <v>10</v>
      </c>
      <c r="J56">
        <v>5</v>
      </c>
      <c r="K56">
        <v>3</v>
      </c>
    </row>
    <row r="57" spans="1:11" x14ac:dyDescent="0.35">
      <c r="A57" t="s">
        <v>7</v>
      </c>
      <c r="B57" t="s">
        <v>8</v>
      </c>
      <c r="C57">
        <v>2008</v>
      </c>
      <c r="D57">
        <v>4.7</v>
      </c>
      <c r="E57">
        <v>2480</v>
      </c>
      <c r="F57" t="s">
        <v>1405</v>
      </c>
      <c r="G57" t="s">
        <v>9</v>
      </c>
      <c r="H57" s="32">
        <v>289</v>
      </c>
      <c r="I57" t="s">
        <v>10</v>
      </c>
      <c r="J57">
        <v>5</v>
      </c>
      <c r="K57">
        <v>3</v>
      </c>
    </row>
    <row r="58" spans="1:11" x14ac:dyDescent="0.35">
      <c r="A58" t="s">
        <v>7</v>
      </c>
      <c r="B58" t="s">
        <v>8</v>
      </c>
      <c r="C58">
        <v>2003</v>
      </c>
      <c r="D58">
        <v>4.7</v>
      </c>
      <c r="E58">
        <v>2419</v>
      </c>
      <c r="F58" t="s">
        <v>1405</v>
      </c>
      <c r="G58" t="s">
        <v>9</v>
      </c>
      <c r="H58" s="32">
        <v>325</v>
      </c>
      <c r="I58" t="s">
        <v>10</v>
      </c>
      <c r="J58">
        <v>5</v>
      </c>
      <c r="K58">
        <v>3</v>
      </c>
    </row>
    <row r="59" spans="1:11" x14ac:dyDescent="0.35">
      <c r="A59" t="s">
        <v>7</v>
      </c>
      <c r="B59" t="s">
        <v>49</v>
      </c>
      <c r="C59">
        <v>2016</v>
      </c>
      <c r="D59">
        <v>4.7</v>
      </c>
      <c r="E59">
        <v>2177</v>
      </c>
      <c r="F59" t="s">
        <v>1405</v>
      </c>
      <c r="G59" t="s">
        <v>9</v>
      </c>
      <c r="H59" s="32">
        <v>107.57</v>
      </c>
      <c r="I59" t="s">
        <v>10</v>
      </c>
      <c r="J59">
        <v>5</v>
      </c>
      <c r="K59">
        <v>3</v>
      </c>
    </row>
    <row r="60" spans="1:11" x14ac:dyDescent="0.35">
      <c r="A60" t="s">
        <v>7</v>
      </c>
      <c r="B60" t="s">
        <v>49</v>
      </c>
      <c r="C60">
        <v>2005</v>
      </c>
      <c r="D60">
        <v>4.7</v>
      </c>
      <c r="E60">
        <v>1892</v>
      </c>
      <c r="F60" t="s">
        <v>1405</v>
      </c>
      <c r="G60" t="s">
        <v>9</v>
      </c>
      <c r="H60" s="32">
        <v>234</v>
      </c>
      <c r="I60" t="s">
        <v>10</v>
      </c>
      <c r="J60">
        <v>5</v>
      </c>
      <c r="K60">
        <v>3</v>
      </c>
    </row>
    <row r="61" spans="1:11" x14ac:dyDescent="0.35">
      <c r="A61" t="s">
        <v>7</v>
      </c>
      <c r="B61" t="s">
        <v>8</v>
      </c>
      <c r="C61">
        <v>2002</v>
      </c>
      <c r="D61">
        <v>4.7</v>
      </c>
      <c r="E61">
        <v>1199</v>
      </c>
      <c r="F61" t="s">
        <v>1405</v>
      </c>
      <c r="G61" t="s">
        <v>9</v>
      </c>
      <c r="H61" s="32">
        <v>500.94</v>
      </c>
      <c r="I61" t="s">
        <v>10</v>
      </c>
      <c r="J61">
        <v>5</v>
      </c>
      <c r="K61">
        <v>3</v>
      </c>
    </row>
    <row r="62" spans="1:11" x14ac:dyDescent="0.35">
      <c r="A62" t="s">
        <v>7</v>
      </c>
      <c r="B62" t="s">
        <v>8</v>
      </c>
      <c r="C62">
        <v>1991</v>
      </c>
      <c r="D62">
        <v>4.7</v>
      </c>
      <c r="E62">
        <v>1141</v>
      </c>
      <c r="F62" t="s">
        <v>1405</v>
      </c>
      <c r="G62" t="s">
        <v>9</v>
      </c>
      <c r="H62" s="32">
        <v>698.9</v>
      </c>
      <c r="I62" t="s">
        <v>10</v>
      </c>
      <c r="J62">
        <v>5</v>
      </c>
      <c r="K62">
        <v>3</v>
      </c>
    </row>
    <row r="63" spans="1:11" x14ac:dyDescent="0.35">
      <c r="A63" t="s">
        <v>7</v>
      </c>
      <c r="B63" t="s">
        <v>8</v>
      </c>
      <c r="C63">
        <v>1994</v>
      </c>
      <c r="D63">
        <v>4.7</v>
      </c>
      <c r="E63">
        <v>940</v>
      </c>
      <c r="F63" t="s">
        <v>1405</v>
      </c>
      <c r="G63" t="s">
        <v>9</v>
      </c>
      <c r="H63" s="32">
        <v>872.47</v>
      </c>
      <c r="I63" t="s">
        <v>10</v>
      </c>
      <c r="J63">
        <v>5</v>
      </c>
      <c r="K63">
        <v>3</v>
      </c>
    </row>
    <row r="64" spans="1:11" x14ac:dyDescent="0.35">
      <c r="A64" t="s">
        <v>7</v>
      </c>
      <c r="B64" t="s">
        <v>1407</v>
      </c>
      <c r="C64">
        <v>2000</v>
      </c>
      <c r="D64">
        <v>4.7</v>
      </c>
      <c r="E64">
        <v>935</v>
      </c>
      <c r="F64" t="s">
        <v>1405</v>
      </c>
      <c r="G64" t="s">
        <v>9</v>
      </c>
      <c r="H64" s="32">
        <v>877.85</v>
      </c>
      <c r="I64" t="s">
        <v>10</v>
      </c>
      <c r="J64">
        <v>5</v>
      </c>
      <c r="K64">
        <v>3</v>
      </c>
    </row>
    <row r="65" spans="1:11" x14ac:dyDescent="0.35">
      <c r="A65" t="s">
        <v>7</v>
      </c>
      <c r="B65" t="s">
        <v>8</v>
      </c>
      <c r="C65">
        <v>1990</v>
      </c>
      <c r="D65">
        <v>4.7</v>
      </c>
      <c r="E65">
        <v>690</v>
      </c>
      <c r="F65" t="s">
        <v>1405</v>
      </c>
      <c r="G65" t="s">
        <v>9</v>
      </c>
      <c r="H65" s="32">
        <v>827.94</v>
      </c>
      <c r="I65" t="s">
        <v>10</v>
      </c>
      <c r="J65">
        <v>5</v>
      </c>
      <c r="K65">
        <v>3</v>
      </c>
    </row>
    <row r="66" spans="1:11" x14ac:dyDescent="0.35">
      <c r="A66" t="s">
        <v>11</v>
      </c>
      <c r="B66" t="s">
        <v>17</v>
      </c>
      <c r="C66">
        <v>2014</v>
      </c>
      <c r="D66">
        <v>4.7</v>
      </c>
      <c r="E66">
        <v>685</v>
      </c>
      <c r="F66" t="s">
        <v>1405</v>
      </c>
      <c r="G66" t="s">
        <v>9</v>
      </c>
      <c r="H66" s="32">
        <v>113.18</v>
      </c>
      <c r="I66" t="s">
        <v>10</v>
      </c>
      <c r="J66">
        <v>5</v>
      </c>
      <c r="K66">
        <v>3</v>
      </c>
    </row>
    <row r="67" spans="1:11" x14ac:dyDescent="0.35">
      <c r="A67" t="s">
        <v>7</v>
      </c>
      <c r="B67" t="s">
        <v>8</v>
      </c>
      <c r="C67">
        <v>1989</v>
      </c>
      <c r="D67">
        <v>4.7</v>
      </c>
      <c r="E67">
        <v>675</v>
      </c>
      <c r="F67" t="s">
        <v>1405</v>
      </c>
      <c r="G67" t="s">
        <v>9</v>
      </c>
      <c r="H67" s="32">
        <v>679.72</v>
      </c>
      <c r="I67" t="s">
        <v>10</v>
      </c>
      <c r="J67">
        <v>5</v>
      </c>
      <c r="K67">
        <v>3</v>
      </c>
    </row>
    <row r="68" spans="1:11" x14ac:dyDescent="0.35">
      <c r="A68" t="s">
        <v>7</v>
      </c>
      <c r="B68" t="s">
        <v>8</v>
      </c>
      <c r="C68">
        <v>1987</v>
      </c>
      <c r="D68">
        <v>4.7</v>
      </c>
      <c r="E68">
        <v>593</v>
      </c>
      <c r="F68" t="s">
        <v>1405</v>
      </c>
      <c r="G68" t="s">
        <v>9</v>
      </c>
      <c r="H68" s="32">
        <v>787.59</v>
      </c>
      <c r="I68" t="s">
        <v>10</v>
      </c>
      <c r="J68">
        <v>5</v>
      </c>
      <c r="K68">
        <v>3</v>
      </c>
    </row>
    <row r="69" spans="1:11" x14ac:dyDescent="0.35">
      <c r="A69" t="s">
        <v>7</v>
      </c>
      <c r="B69" t="s">
        <v>1407</v>
      </c>
      <c r="C69">
        <v>2017</v>
      </c>
      <c r="D69">
        <v>4.7</v>
      </c>
      <c r="E69">
        <v>560</v>
      </c>
      <c r="F69" t="s">
        <v>1405</v>
      </c>
      <c r="G69" t="s">
        <v>9</v>
      </c>
      <c r="H69" s="32">
        <v>480.06</v>
      </c>
      <c r="I69" t="s">
        <v>10</v>
      </c>
      <c r="J69">
        <v>5</v>
      </c>
      <c r="K69">
        <v>3</v>
      </c>
    </row>
    <row r="70" spans="1:11" x14ac:dyDescent="0.35">
      <c r="A70" t="s">
        <v>11</v>
      </c>
      <c r="B70" t="s">
        <v>12</v>
      </c>
      <c r="C70">
        <v>2015</v>
      </c>
      <c r="D70">
        <v>4.7</v>
      </c>
      <c r="E70">
        <v>543</v>
      </c>
      <c r="F70" t="s">
        <v>1405</v>
      </c>
      <c r="G70" t="s">
        <v>9</v>
      </c>
      <c r="H70" s="32">
        <v>75.099999999999994</v>
      </c>
      <c r="I70" t="s">
        <v>10</v>
      </c>
      <c r="J70">
        <v>5</v>
      </c>
      <c r="K70">
        <v>3</v>
      </c>
    </row>
    <row r="71" spans="1:11" x14ac:dyDescent="0.35">
      <c r="A71" t="s">
        <v>18</v>
      </c>
      <c r="B71" t="s">
        <v>19</v>
      </c>
      <c r="C71">
        <v>2014</v>
      </c>
      <c r="D71">
        <v>4.7</v>
      </c>
      <c r="E71">
        <v>511</v>
      </c>
      <c r="F71" t="s">
        <v>1405</v>
      </c>
      <c r="G71" t="s">
        <v>20</v>
      </c>
      <c r="H71" s="32">
        <v>154.9</v>
      </c>
      <c r="I71" t="s">
        <v>21</v>
      </c>
      <c r="J71">
        <v>4</v>
      </c>
      <c r="K71">
        <v>3</v>
      </c>
    </row>
    <row r="72" spans="1:11" x14ac:dyDescent="0.35">
      <c r="A72" t="s">
        <v>18</v>
      </c>
      <c r="B72" t="s">
        <v>19</v>
      </c>
      <c r="C72">
        <v>2013</v>
      </c>
      <c r="D72">
        <v>4.7</v>
      </c>
      <c r="E72">
        <v>476</v>
      </c>
      <c r="F72" t="s">
        <v>1405</v>
      </c>
      <c r="G72" t="s">
        <v>20</v>
      </c>
      <c r="H72" s="32">
        <v>145</v>
      </c>
      <c r="I72" t="s">
        <v>21</v>
      </c>
      <c r="J72">
        <v>4</v>
      </c>
      <c r="K72">
        <v>3</v>
      </c>
    </row>
    <row r="73" spans="1:11" x14ac:dyDescent="0.35">
      <c r="A73" t="s">
        <v>7</v>
      </c>
      <c r="B73" t="s">
        <v>1407</v>
      </c>
      <c r="C73">
        <v>1996</v>
      </c>
      <c r="D73">
        <v>4.7</v>
      </c>
      <c r="E73">
        <v>442</v>
      </c>
      <c r="F73" t="s">
        <v>1405</v>
      </c>
      <c r="G73" t="s">
        <v>9</v>
      </c>
      <c r="H73" s="32">
        <v>290</v>
      </c>
      <c r="I73" t="s">
        <v>10</v>
      </c>
      <c r="J73">
        <v>5</v>
      </c>
      <c r="K73">
        <v>3</v>
      </c>
    </row>
    <row r="74" spans="1:11" x14ac:dyDescent="0.35">
      <c r="A74" t="s">
        <v>50</v>
      </c>
      <c r="B74" t="s">
        <v>51</v>
      </c>
      <c r="C74">
        <v>1986</v>
      </c>
      <c r="D74">
        <v>4.7</v>
      </c>
      <c r="E74">
        <v>425</v>
      </c>
      <c r="F74" t="s">
        <v>1405</v>
      </c>
      <c r="G74" t="s">
        <v>42</v>
      </c>
      <c r="H74" s="32">
        <v>795</v>
      </c>
      <c r="I74" t="s">
        <v>52</v>
      </c>
      <c r="J74">
        <v>3</v>
      </c>
      <c r="K74">
        <v>3</v>
      </c>
    </row>
    <row r="75" spans="1:11" x14ac:dyDescent="0.35">
      <c r="A75" t="s">
        <v>18</v>
      </c>
      <c r="B75" t="s">
        <v>19</v>
      </c>
      <c r="C75">
        <v>2008</v>
      </c>
      <c r="D75">
        <v>4.7</v>
      </c>
      <c r="E75">
        <v>347</v>
      </c>
      <c r="F75" t="s">
        <v>1405</v>
      </c>
      <c r="G75" t="s">
        <v>20</v>
      </c>
      <c r="H75" s="32">
        <v>134.19</v>
      </c>
      <c r="I75" t="s">
        <v>21</v>
      </c>
      <c r="J75">
        <v>4</v>
      </c>
      <c r="K75">
        <v>3</v>
      </c>
    </row>
    <row r="76" spans="1:11" x14ac:dyDescent="0.35">
      <c r="A76" t="s">
        <v>53</v>
      </c>
      <c r="B76" t="s">
        <v>54</v>
      </c>
      <c r="C76">
        <v>2015</v>
      </c>
      <c r="D76">
        <v>4.7</v>
      </c>
      <c r="E76">
        <v>312</v>
      </c>
      <c r="F76" t="s">
        <v>1405</v>
      </c>
      <c r="G76" t="s">
        <v>42</v>
      </c>
      <c r="H76" s="32">
        <v>82.58</v>
      </c>
      <c r="I76" t="s">
        <v>43</v>
      </c>
      <c r="J76">
        <v>4</v>
      </c>
      <c r="K76">
        <v>3</v>
      </c>
    </row>
    <row r="77" spans="1:11" x14ac:dyDescent="0.35">
      <c r="A77" t="s">
        <v>7</v>
      </c>
      <c r="B77" t="s">
        <v>8</v>
      </c>
      <c r="C77">
        <v>1981</v>
      </c>
      <c r="D77">
        <v>4.7</v>
      </c>
      <c r="E77">
        <v>308</v>
      </c>
      <c r="F77" t="s">
        <v>1405</v>
      </c>
      <c r="G77" t="s">
        <v>9</v>
      </c>
      <c r="H77" s="32">
        <v>873.86</v>
      </c>
      <c r="I77" t="s">
        <v>10</v>
      </c>
      <c r="J77">
        <v>5</v>
      </c>
      <c r="K77">
        <v>3</v>
      </c>
    </row>
    <row r="78" spans="1:11" x14ac:dyDescent="0.35">
      <c r="A78" t="s">
        <v>7</v>
      </c>
      <c r="B78" t="s">
        <v>1407</v>
      </c>
      <c r="C78">
        <v>2007</v>
      </c>
      <c r="D78">
        <v>4.7</v>
      </c>
      <c r="E78">
        <v>303</v>
      </c>
      <c r="F78" t="s">
        <v>1405</v>
      </c>
      <c r="G78" t="s">
        <v>9</v>
      </c>
      <c r="H78" s="32">
        <v>774.4</v>
      </c>
      <c r="I78" t="s">
        <v>10</v>
      </c>
      <c r="J78">
        <v>5</v>
      </c>
      <c r="K78">
        <v>3</v>
      </c>
    </row>
    <row r="79" spans="1:11" x14ac:dyDescent="0.35">
      <c r="A79" t="s">
        <v>55</v>
      </c>
      <c r="B79" t="s">
        <v>56</v>
      </c>
      <c r="C79">
        <v>2016</v>
      </c>
      <c r="D79">
        <v>4.7</v>
      </c>
      <c r="E79">
        <v>300</v>
      </c>
      <c r="F79" t="s">
        <v>1405</v>
      </c>
      <c r="G79" t="s">
        <v>9</v>
      </c>
      <c r="H79" s="32">
        <v>84.95</v>
      </c>
      <c r="I79" t="s">
        <v>10</v>
      </c>
      <c r="J79">
        <v>5</v>
      </c>
      <c r="K79">
        <v>3</v>
      </c>
    </row>
    <row r="80" spans="1:11" x14ac:dyDescent="0.35">
      <c r="A80" t="s">
        <v>27</v>
      </c>
      <c r="B80" t="s">
        <v>28</v>
      </c>
      <c r="C80">
        <v>2001</v>
      </c>
      <c r="D80">
        <v>4.7</v>
      </c>
      <c r="E80">
        <v>295</v>
      </c>
      <c r="F80" t="s">
        <v>1405</v>
      </c>
      <c r="G80" t="s">
        <v>9</v>
      </c>
      <c r="H80" s="32">
        <v>940</v>
      </c>
      <c r="I80" t="s">
        <v>10</v>
      </c>
      <c r="J80">
        <v>5</v>
      </c>
      <c r="K80">
        <v>3</v>
      </c>
    </row>
    <row r="81" spans="1:11" x14ac:dyDescent="0.35">
      <c r="A81" t="s">
        <v>7</v>
      </c>
      <c r="B81" t="s">
        <v>8</v>
      </c>
      <c r="C81">
        <v>1986</v>
      </c>
      <c r="D81">
        <v>4.7</v>
      </c>
      <c r="E81">
        <v>292</v>
      </c>
      <c r="F81" t="s">
        <v>1405</v>
      </c>
      <c r="G81" t="s">
        <v>9</v>
      </c>
      <c r="H81" s="32">
        <v>812.63</v>
      </c>
      <c r="I81" t="s">
        <v>10</v>
      </c>
      <c r="J81">
        <v>5</v>
      </c>
      <c r="K81">
        <v>3</v>
      </c>
    </row>
    <row r="82" spans="1:11" x14ac:dyDescent="0.35">
      <c r="A82" t="s">
        <v>55</v>
      </c>
      <c r="B82" t="s">
        <v>57</v>
      </c>
      <c r="C82">
        <v>2016</v>
      </c>
      <c r="D82">
        <v>4.7</v>
      </c>
      <c r="E82">
        <v>291</v>
      </c>
      <c r="F82" t="s">
        <v>1405</v>
      </c>
      <c r="G82" t="s">
        <v>9</v>
      </c>
      <c r="H82" s="32">
        <v>116.54</v>
      </c>
      <c r="I82" t="s">
        <v>10</v>
      </c>
      <c r="J82">
        <v>5</v>
      </c>
      <c r="K82">
        <v>3</v>
      </c>
    </row>
    <row r="83" spans="1:11" x14ac:dyDescent="0.35">
      <c r="A83" t="s">
        <v>27</v>
      </c>
      <c r="B83" t="s">
        <v>28</v>
      </c>
      <c r="C83">
        <v>2004</v>
      </c>
      <c r="D83">
        <v>4.7</v>
      </c>
      <c r="E83">
        <v>285</v>
      </c>
      <c r="F83" t="s">
        <v>1405</v>
      </c>
      <c r="G83" t="s">
        <v>9</v>
      </c>
      <c r="H83" s="32">
        <v>1500</v>
      </c>
      <c r="I83" t="s">
        <v>10</v>
      </c>
      <c r="J83">
        <v>5</v>
      </c>
      <c r="K83">
        <v>3</v>
      </c>
    </row>
    <row r="84" spans="1:11" x14ac:dyDescent="0.35">
      <c r="A84" t="s">
        <v>27</v>
      </c>
      <c r="B84" t="s">
        <v>28</v>
      </c>
      <c r="C84">
        <v>2006</v>
      </c>
      <c r="D84">
        <v>4.7</v>
      </c>
      <c r="E84">
        <v>280</v>
      </c>
      <c r="F84" t="s">
        <v>1405</v>
      </c>
      <c r="G84" t="s">
        <v>9</v>
      </c>
      <c r="H84" s="32">
        <v>1190</v>
      </c>
      <c r="I84" t="s">
        <v>10</v>
      </c>
      <c r="J84">
        <v>5</v>
      </c>
      <c r="K84">
        <v>3</v>
      </c>
    </row>
    <row r="85" spans="1:11" x14ac:dyDescent="0.35">
      <c r="A85" t="s">
        <v>18</v>
      </c>
      <c r="B85" t="s">
        <v>19</v>
      </c>
      <c r="C85">
        <v>2017</v>
      </c>
      <c r="D85">
        <v>4.7</v>
      </c>
      <c r="E85">
        <v>268</v>
      </c>
      <c r="F85" t="s">
        <v>1405</v>
      </c>
      <c r="G85" t="s">
        <v>20</v>
      </c>
      <c r="H85" s="32">
        <v>154.85</v>
      </c>
      <c r="I85" t="s">
        <v>21</v>
      </c>
      <c r="J85">
        <v>4</v>
      </c>
      <c r="K85">
        <v>3</v>
      </c>
    </row>
    <row r="86" spans="1:11" x14ac:dyDescent="0.35">
      <c r="A86" t="s">
        <v>0</v>
      </c>
      <c r="B86" t="s">
        <v>58</v>
      </c>
      <c r="C86">
        <v>2016</v>
      </c>
      <c r="D86">
        <v>4.7</v>
      </c>
      <c r="E86">
        <v>264</v>
      </c>
      <c r="F86" t="s">
        <v>1405</v>
      </c>
      <c r="G86" t="s">
        <v>2</v>
      </c>
      <c r="H86" s="32">
        <v>135</v>
      </c>
      <c r="I86" t="s">
        <v>3</v>
      </c>
      <c r="J86">
        <v>5</v>
      </c>
      <c r="K86">
        <v>3</v>
      </c>
    </row>
    <row r="87" spans="1:11" x14ac:dyDescent="0.35">
      <c r="A87" t="s">
        <v>59</v>
      </c>
      <c r="B87" t="s">
        <v>60</v>
      </c>
      <c r="C87">
        <v>2015</v>
      </c>
      <c r="D87">
        <v>4.7</v>
      </c>
      <c r="E87">
        <v>256</v>
      </c>
      <c r="F87" t="s">
        <v>1405</v>
      </c>
      <c r="G87" t="s">
        <v>2</v>
      </c>
      <c r="H87" s="32">
        <v>63.75</v>
      </c>
      <c r="I87" t="s">
        <v>3</v>
      </c>
      <c r="J87">
        <v>5</v>
      </c>
      <c r="K87">
        <v>3</v>
      </c>
    </row>
    <row r="88" spans="1:11" x14ac:dyDescent="0.35">
      <c r="A88" t="s">
        <v>7</v>
      </c>
      <c r="B88" t="s">
        <v>8</v>
      </c>
      <c r="C88">
        <v>1985</v>
      </c>
      <c r="D88">
        <v>4.7</v>
      </c>
      <c r="E88">
        <v>254</v>
      </c>
      <c r="F88" t="s">
        <v>1405</v>
      </c>
      <c r="G88" t="s">
        <v>9</v>
      </c>
      <c r="H88" s="32">
        <v>827.94</v>
      </c>
      <c r="I88" t="s">
        <v>10</v>
      </c>
      <c r="J88">
        <v>5</v>
      </c>
      <c r="K88">
        <v>3</v>
      </c>
    </row>
    <row r="89" spans="1:11" x14ac:dyDescent="0.35">
      <c r="A89" t="s">
        <v>61</v>
      </c>
      <c r="B89" t="s">
        <v>62</v>
      </c>
      <c r="C89">
        <v>2017</v>
      </c>
      <c r="D89">
        <v>4.7</v>
      </c>
      <c r="E89">
        <v>251</v>
      </c>
      <c r="F89" t="s">
        <v>1405</v>
      </c>
      <c r="G89" t="s">
        <v>63</v>
      </c>
      <c r="H89" s="32">
        <v>66.069999999999993</v>
      </c>
      <c r="I89" t="s">
        <v>6</v>
      </c>
      <c r="J89">
        <v>4</v>
      </c>
      <c r="K89">
        <v>2</v>
      </c>
    </row>
    <row r="90" spans="1:11" x14ac:dyDescent="0.35">
      <c r="A90" t="s">
        <v>64</v>
      </c>
      <c r="B90" t="s">
        <v>65</v>
      </c>
      <c r="C90">
        <v>2012</v>
      </c>
      <c r="D90">
        <v>4.7</v>
      </c>
      <c r="E90">
        <v>243</v>
      </c>
      <c r="F90" t="s">
        <v>1405</v>
      </c>
      <c r="G90" t="s">
        <v>42</v>
      </c>
      <c r="H90" s="32">
        <v>213.9</v>
      </c>
      <c r="I90" t="s">
        <v>43</v>
      </c>
      <c r="J90">
        <v>4</v>
      </c>
      <c r="K90">
        <v>3</v>
      </c>
    </row>
    <row r="91" spans="1:11" x14ac:dyDescent="0.35">
      <c r="A91" t="s">
        <v>66</v>
      </c>
      <c r="B91" t="s">
        <v>67</v>
      </c>
      <c r="C91">
        <v>2006</v>
      </c>
      <c r="D91">
        <v>4.7</v>
      </c>
      <c r="E91">
        <v>240</v>
      </c>
      <c r="F91" t="s">
        <v>1405</v>
      </c>
      <c r="G91" t="s">
        <v>42</v>
      </c>
      <c r="H91" s="32">
        <v>234.9</v>
      </c>
      <c r="I91" t="s">
        <v>43</v>
      </c>
      <c r="J91">
        <v>4</v>
      </c>
      <c r="K91">
        <v>3</v>
      </c>
    </row>
    <row r="92" spans="1:11" x14ac:dyDescent="0.35">
      <c r="A92" t="s">
        <v>7</v>
      </c>
      <c r="B92" t="s">
        <v>8</v>
      </c>
      <c r="C92">
        <v>1968</v>
      </c>
      <c r="D92">
        <v>4.7</v>
      </c>
      <c r="E92">
        <v>225</v>
      </c>
      <c r="F92" t="s">
        <v>1405</v>
      </c>
      <c r="G92" t="s">
        <v>9</v>
      </c>
      <c r="H92" s="32">
        <v>2087.25</v>
      </c>
      <c r="I92" t="s">
        <v>10</v>
      </c>
      <c r="J92">
        <v>5</v>
      </c>
      <c r="K92">
        <v>3</v>
      </c>
    </row>
    <row r="93" spans="1:11" x14ac:dyDescent="0.35">
      <c r="A93" t="s">
        <v>53</v>
      </c>
      <c r="B93" t="s">
        <v>54</v>
      </c>
      <c r="C93">
        <v>2018</v>
      </c>
      <c r="D93">
        <v>4.7</v>
      </c>
      <c r="E93">
        <v>220</v>
      </c>
      <c r="F93" t="s">
        <v>1405</v>
      </c>
      <c r="G93" t="s">
        <v>42</v>
      </c>
      <c r="H93" s="32">
        <v>89.9</v>
      </c>
      <c r="I93" t="s">
        <v>43</v>
      </c>
      <c r="J93">
        <v>4</v>
      </c>
      <c r="K93">
        <v>3</v>
      </c>
    </row>
    <row r="94" spans="1:11" x14ac:dyDescent="0.35">
      <c r="A94" t="s">
        <v>7</v>
      </c>
      <c r="B94" t="s">
        <v>8</v>
      </c>
      <c r="C94">
        <v>1964</v>
      </c>
      <c r="D94">
        <v>4.7</v>
      </c>
      <c r="E94">
        <v>214</v>
      </c>
      <c r="F94" t="s">
        <v>1405</v>
      </c>
      <c r="G94" t="s">
        <v>9</v>
      </c>
      <c r="H94" s="32">
        <v>1384.54</v>
      </c>
      <c r="I94" t="s">
        <v>10</v>
      </c>
      <c r="J94">
        <v>5</v>
      </c>
      <c r="K94">
        <v>3</v>
      </c>
    </row>
    <row r="95" spans="1:11" x14ac:dyDescent="0.35">
      <c r="A95" t="s">
        <v>7</v>
      </c>
      <c r="B95" t="s">
        <v>8</v>
      </c>
      <c r="C95">
        <v>1982</v>
      </c>
      <c r="D95">
        <v>4.7</v>
      </c>
      <c r="E95">
        <v>205</v>
      </c>
      <c r="F95" t="s">
        <v>1405</v>
      </c>
      <c r="G95" t="s">
        <v>9</v>
      </c>
      <c r="H95" s="32">
        <v>820.98</v>
      </c>
      <c r="I95" t="s">
        <v>10</v>
      </c>
      <c r="J95">
        <v>5</v>
      </c>
      <c r="K95">
        <v>3</v>
      </c>
    </row>
    <row r="96" spans="1:11" x14ac:dyDescent="0.35">
      <c r="A96" t="s">
        <v>27</v>
      </c>
      <c r="B96" t="s">
        <v>28</v>
      </c>
      <c r="C96">
        <v>2015</v>
      </c>
      <c r="D96">
        <v>4.7</v>
      </c>
      <c r="E96">
        <v>203</v>
      </c>
      <c r="F96" t="s">
        <v>1405</v>
      </c>
      <c r="G96" t="s">
        <v>9</v>
      </c>
      <c r="H96" s="32">
        <v>1250</v>
      </c>
      <c r="I96" t="s">
        <v>10</v>
      </c>
      <c r="J96">
        <v>5</v>
      </c>
      <c r="K96">
        <v>3</v>
      </c>
    </row>
    <row r="97" spans="1:11" x14ac:dyDescent="0.35">
      <c r="A97" t="s">
        <v>7</v>
      </c>
      <c r="B97" t="s">
        <v>1407</v>
      </c>
      <c r="C97">
        <v>1995</v>
      </c>
      <c r="D97">
        <v>4.7</v>
      </c>
      <c r="E97">
        <v>196</v>
      </c>
      <c r="F97" t="s">
        <v>1405</v>
      </c>
      <c r="G97" t="s">
        <v>9</v>
      </c>
      <c r="H97" s="32">
        <v>1500</v>
      </c>
      <c r="I97" t="s">
        <v>10</v>
      </c>
      <c r="J97">
        <v>5</v>
      </c>
      <c r="K97">
        <v>3</v>
      </c>
    </row>
    <row r="98" spans="1:11" x14ac:dyDescent="0.35">
      <c r="A98" t="s">
        <v>27</v>
      </c>
      <c r="B98" t="s">
        <v>28</v>
      </c>
      <c r="C98">
        <v>1999</v>
      </c>
      <c r="D98">
        <v>4.7</v>
      </c>
      <c r="E98">
        <v>184</v>
      </c>
      <c r="F98" t="s">
        <v>1405</v>
      </c>
      <c r="G98" t="s">
        <v>9</v>
      </c>
      <c r="H98" s="32">
        <v>1715.18</v>
      </c>
      <c r="I98" t="s">
        <v>10</v>
      </c>
      <c r="J98">
        <v>5</v>
      </c>
      <c r="K98">
        <v>3</v>
      </c>
    </row>
    <row r="99" spans="1:11" x14ac:dyDescent="0.35">
      <c r="A99" t="s">
        <v>7</v>
      </c>
      <c r="B99" t="s">
        <v>8</v>
      </c>
      <c r="C99">
        <v>1974</v>
      </c>
      <c r="D99">
        <v>4.7</v>
      </c>
      <c r="E99">
        <v>173</v>
      </c>
      <c r="F99" t="s">
        <v>1405</v>
      </c>
      <c r="G99" t="s">
        <v>9</v>
      </c>
      <c r="H99" s="32">
        <v>932.3</v>
      </c>
      <c r="I99" t="s">
        <v>10</v>
      </c>
      <c r="J99">
        <v>5</v>
      </c>
      <c r="K99">
        <v>3</v>
      </c>
    </row>
    <row r="100" spans="1:11" x14ac:dyDescent="0.35">
      <c r="A100" t="s">
        <v>30</v>
      </c>
      <c r="B100" t="s">
        <v>31</v>
      </c>
      <c r="C100">
        <v>1998</v>
      </c>
      <c r="D100">
        <v>4.7</v>
      </c>
      <c r="E100">
        <v>171</v>
      </c>
      <c r="F100" t="s">
        <v>1405</v>
      </c>
      <c r="G100" t="s">
        <v>32</v>
      </c>
      <c r="H100" s="32">
        <v>1372.14</v>
      </c>
      <c r="I100" t="s">
        <v>33</v>
      </c>
      <c r="J100">
        <v>4</v>
      </c>
      <c r="K100">
        <v>3</v>
      </c>
    </row>
    <row r="101" spans="1:11" x14ac:dyDescent="0.35">
      <c r="A101" t="s">
        <v>68</v>
      </c>
      <c r="B101" t="s">
        <v>69</v>
      </c>
      <c r="C101">
        <v>2015</v>
      </c>
      <c r="D101">
        <v>4.7</v>
      </c>
      <c r="E101">
        <v>137</v>
      </c>
      <c r="F101" t="s">
        <v>1405</v>
      </c>
      <c r="G101" t="s">
        <v>2</v>
      </c>
      <c r="H101" s="32">
        <v>78.900000000000006</v>
      </c>
      <c r="I101" t="s">
        <v>3</v>
      </c>
      <c r="J101">
        <v>5</v>
      </c>
      <c r="K101">
        <v>3</v>
      </c>
    </row>
    <row r="102" spans="1:11" x14ac:dyDescent="0.35">
      <c r="A102" t="s">
        <v>7</v>
      </c>
      <c r="B102" t="s">
        <v>1407</v>
      </c>
      <c r="C102">
        <v>2012</v>
      </c>
      <c r="D102">
        <v>4.7</v>
      </c>
      <c r="E102">
        <v>136</v>
      </c>
      <c r="F102" t="s">
        <v>1405</v>
      </c>
      <c r="G102" t="s">
        <v>9</v>
      </c>
      <c r="H102" s="32">
        <v>660.96</v>
      </c>
      <c r="I102" t="s">
        <v>10</v>
      </c>
      <c r="J102">
        <v>5</v>
      </c>
      <c r="K102">
        <v>3</v>
      </c>
    </row>
    <row r="103" spans="1:11" x14ac:dyDescent="0.35">
      <c r="A103" t="s">
        <v>70</v>
      </c>
      <c r="B103" t="s">
        <v>71</v>
      </c>
      <c r="C103">
        <v>2009</v>
      </c>
      <c r="D103">
        <v>4.7</v>
      </c>
      <c r="E103">
        <v>134</v>
      </c>
      <c r="F103" t="s">
        <v>1405</v>
      </c>
      <c r="G103" t="s">
        <v>9</v>
      </c>
      <c r="H103" s="32">
        <v>154</v>
      </c>
      <c r="I103" t="s">
        <v>10</v>
      </c>
      <c r="J103">
        <v>5</v>
      </c>
      <c r="K103">
        <v>3</v>
      </c>
    </row>
    <row r="104" spans="1:11" x14ac:dyDescent="0.35">
      <c r="A104" t="s">
        <v>7</v>
      </c>
      <c r="B104" t="s">
        <v>49</v>
      </c>
      <c r="C104">
        <v>2017</v>
      </c>
      <c r="D104">
        <v>4.7</v>
      </c>
      <c r="E104">
        <v>133</v>
      </c>
      <c r="F104" t="s">
        <v>1405</v>
      </c>
      <c r="G104" t="s">
        <v>9</v>
      </c>
      <c r="H104" s="32">
        <v>134.88999999999999</v>
      </c>
      <c r="I104" t="s">
        <v>10</v>
      </c>
      <c r="J104">
        <v>5</v>
      </c>
      <c r="K104">
        <v>3</v>
      </c>
    </row>
    <row r="105" spans="1:11" x14ac:dyDescent="0.35">
      <c r="A105" t="s">
        <v>30</v>
      </c>
      <c r="B105" t="s">
        <v>31</v>
      </c>
      <c r="C105">
        <v>2000</v>
      </c>
      <c r="D105">
        <v>4.7</v>
      </c>
      <c r="E105">
        <v>132</v>
      </c>
      <c r="F105" t="s">
        <v>1405</v>
      </c>
      <c r="G105" t="s">
        <v>32</v>
      </c>
      <c r="H105" s="32">
        <v>1422.96</v>
      </c>
      <c r="I105" t="s">
        <v>33</v>
      </c>
      <c r="J105">
        <v>4</v>
      </c>
      <c r="K105">
        <v>3</v>
      </c>
    </row>
    <row r="106" spans="1:11" x14ac:dyDescent="0.35">
      <c r="A106" t="s">
        <v>72</v>
      </c>
      <c r="B106" t="s">
        <v>73</v>
      </c>
      <c r="C106">
        <v>2005</v>
      </c>
      <c r="D106">
        <v>4.7</v>
      </c>
      <c r="E106">
        <v>131</v>
      </c>
      <c r="F106" t="s">
        <v>1405</v>
      </c>
      <c r="G106" t="s">
        <v>2</v>
      </c>
      <c r="H106" s="32">
        <v>207.11</v>
      </c>
      <c r="I106" t="s">
        <v>3</v>
      </c>
      <c r="J106">
        <v>5</v>
      </c>
      <c r="K106">
        <v>3</v>
      </c>
    </row>
    <row r="107" spans="1:11" x14ac:dyDescent="0.35">
      <c r="A107" t="s">
        <v>7</v>
      </c>
      <c r="B107" t="s">
        <v>1407</v>
      </c>
      <c r="C107">
        <v>2011</v>
      </c>
      <c r="D107">
        <v>4.7</v>
      </c>
      <c r="E107">
        <v>131</v>
      </c>
      <c r="F107" t="s">
        <v>1405</v>
      </c>
      <c r="G107" t="s">
        <v>9</v>
      </c>
      <c r="H107" s="32">
        <v>340.49</v>
      </c>
      <c r="I107" t="s">
        <v>10</v>
      </c>
      <c r="J107">
        <v>5</v>
      </c>
      <c r="K107">
        <v>3</v>
      </c>
    </row>
    <row r="108" spans="1:11" x14ac:dyDescent="0.35">
      <c r="A108" t="s">
        <v>55</v>
      </c>
      <c r="B108" t="s">
        <v>74</v>
      </c>
      <c r="C108">
        <v>2010</v>
      </c>
      <c r="D108">
        <v>4.7</v>
      </c>
      <c r="E108">
        <v>127</v>
      </c>
      <c r="F108" t="s">
        <v>1405</v>
      </c>
      <c r="G108" t="s">
        <v>9</v>
      </c>
      <c r="H108" s="32">
        <v>317.63</v>
      </c>
      <c r="I108" t="s">
        <v>10</v>
      </c>
      <c r="J108">
        <v>5</v>
      </c>
      <c r="K108">
        <v>3</v>
      </c>
    </row>
    <row r="109" spans="1:11" x14ac:dyDescent="0.35">
      <c r="A109" t="s">
        <v>75</v>
      </c>
      <c r="B109" t="s">
        <v>76</v>
      </c>
      <c r="C109">
        <v>2011</v>
      </c>
      <c r="D109">
        <v>4.7</v>
      </c>
      <c r="E109">
        <v>123</v>
      </c>
      <c r="F109" t="s">
        <v>1405</v>
      </c>
      <c r="G109" t="s">
        <v>77</v>
      </c>
      <c r="H109" s="32">
        <v>108.9</v>
      </c>
      <c r="I109" t="s">
        <v>78</v>
      </c>
      <c r="J109">
        <v>5</v>
      </c>
      <c r="K109">
        <v>3</v>
      </c>
    </row>
    <row r="110" spans="1:11" x14ac:dyDescent="0.35">
      <c r="A110" t="s">
        <v>7</v>
      </c>
      <c r="B110" t="s">
        <v>8</v>
      </c>
      <c r="C110">
        <v>1983</v>
      </c>
      <c r="D110">
        <v>4.7</v>
      </c>
      <c r="E110">
        <v>118</v>
      </c>
      <c r="F110" t="s">
        <v>1405</v>
      </c>
      <c r="G110" t="s">
        <v>9</v>
      </c>
      <c r="H110" s="32">
        <v>700</v>
      </c>
      <c r="I110" t="s">
        <v>10</v>
      </c>
      <c r="J110">
        <v>5</v>
      </c>
      <c r="K110">
        <v>3</v>
      </c>
    </row>
    <row r="111" spans="1:11" x14ac:dyDescent="0.35">
      <c r="A111" t="s">
        <v>13</v>
      </c>
      <c r="B111" t="s">
        <v>14</v>
      </c>
      <c r="C111">
        <v>1955</v>
      </c>
      <c r="D111">
        <v>4.7</v>
      </c>
      <c r="E111">
        <v>117</v>
      </c>
      <c r="F111" t="s">
        <v>1405</v>
      </c>
      <c r="G111" t="s">
        <v>15</v>
      </c>
      <c r="H111" s="32">
        <v>185</v>
      </c>
      <c r="I111" t="s">
        <v>16</v>
      </c>
      <c r="J111">
        <v>5</v>
      </c>
      <c r="K111">
        <v>1</v>
      </c>
    </row>
    <row r="112" spans="1:11" x14ac:dyDescent="0.35">
      <c r="A112" t="s">
        <v>7</v>
      </c>
      <c r="B112" t="s">
        <v>8</v>
      </c>
      <c r="C112">
        <v>1980</v>
      </c>
      <c r="D112">
        <v>4.7</v>
      </c>
      <c r="E112">
        <v>116</v>
      </c>
      <c r="F112" t="s">
        <v>1405</v>
      </c>
      <c r="G112" t="s">
        <v>9</v>
      </c>
      <c r="H112" s="32">
        <v>911.43</v>
      </c>
      <c r="I112" t="s">
        <v>10</v>
      </c>
      <c r="J112">
        <v>5</v>
      </c>
      <c r="K112">
        <v>3</v>
      </c>
    </row>
    <row r="113" spans="1:11" x14ac:dyDescent="0.35">
      <c r="A113" t="s">
        <v>64</v>
      </c>
      <c r="B113" t="s">
        <v>65</v>
      </c>
      <c r="C113">
        <v>2005</v>
      </c>
      <c r="D113">
        <v>4.7</v>
      </c>
      <c r="E113">
        <v>112</v>
      </c>
      <c r="F113" t="s">
        <v>1405</v>
      </c>
      <c r="G113" t="s">
        <v>42</v>
      </c>
      <c r="H113" s="32">
        <v>1150</v>
      </c>
      <c r="I113" t="s">
        <v>43</v>
      </c>
      <c r="J113">
        <v>4</v>
      </c>
      <c r="K113">
        <v>3</v>
      </c>
    </row>
    <row r="114" spans="1:11" x14ac:dyDescent="0.35">
      <c r="A114" t="s">
        <v>7</v>
      </c>
      <c r="B114" t="s">
        <v>8</v>
      </c>
      <c r="C114">
        <v>1972</v>
      </c>
      <c r="D114">
        <v>4.7</v>
      </c>
      <c r="E114">
        <v>110</v>
      </c>
      <c r="F114" t="s">
        <v>1405</v>
      </c>
      <c r="G114" t="s">
        <v>9</v>
      </c>
      <c r="H114" s="32">
        <v>698.95</v>
      </c>
      <c r="I114" t="s">
        <v>10</v>
      </c>
      <c r="J114">
        <v>5</v>
      </c>
      <c r="K114">
        <v>3</v>
      </c>
    </row>
    <row r="115" spans="1:11" x14ac:dyDescent="0.35">
      <c r="A115" t="s">
        <v>72</v>
      </c>
      <c r="B115" t="s">
        <v>73</v>
      </c>
      <c r="C115">
        <v>2004</v>
      </c>
      <c r="D115">
        <v>4.7</v>
      </c>
      <c r="E115">
        <v>108</v>
      </c>
      <c r="F115" t="s">
        <v>1405</v>
      </c>
      <c r="G115" t="s">
        <v>2</v>
      </c>
      <c r="H115" s="32">
        <v>2814.16</v>
      </c>
      <c r="I115" t="s">
        <v>3</v>
      </c>
      <c r="J115">
        <v>5</v>
      </c>
      <c r="K115">
        <v>3</v>
      </c>
    </row>
    <row r="116" spans="1:11" x14ac:dyDescent="0.35">
      <c r="A116" t="s">
        <v>0</v>
      </c>
      <c r="B116" t="s">
        <v>1</v>
      </c>
      <c r="C116">
        <v>2010</v>
      </c>
      <c r="D116">
        <v>4.7</v>
      </c>
      <c r="E116">
        <v>102</v>
      </c>
      <c r="F116" t="s">
        <v>1405</v>
      </c>
      <c r="G116" t="s">
        <v>2</v>
      </c>
      <c r="H116" s="32">
        <v>1325</v>
      </c>
      <c r="I116" t="s">
        <v>3</v>
      </c>
      <c r="J116">
        <v>5</v>
      </c>
      <c r="K116">
        <v>3</v>
      </c>
    </row>
    <row r="117" spans="1:11" x14ac:dyDescent="0.35">
      <c r="A117" t="s">
        <v>30</v>
      </c>
      <c r="B117" t="s">
        <v>79</v>
      </c>
      <c r="C117">
        <v>2015</v>
      </c>
      <c r="D117">
        <v>4.7</v>
      </c>
      <c r="E117">
        <v>102</v>
      </c>
      <c r="F117" t="s">
        <v>1405</v>
      </c>
      <c r="G117" t="s">
        <v>42</v>
      </c>
      <c r="H117" s="32">
        <v>527.26</v>
      </c>
      <c r="I117" t="s">
        <v>43</v>
      </c>
      <c r="J117">
        <v>4</v>
      </c>
      <c r="K117">
        <v>3</v>
      </c>
    </row>
    <row r="118" spans="1:11" x14ac:dyDescent="0.35">
      <c r="A118" t="s">
        <v>7</v>
      </c>
      <c r="B118" t="s">
        <v>1407</v>
      </c>
      <c r="C118">
        <v>1987</v>
      </c>
      <c r="D118">
        <v>4.7</v>
      </c>
      <c r="E118">
        <v>100</v>
      </c>
      <c r="F118" t="s">
        <v>1405</v>
      </c>
      <c r="G118" t="s">
        <v>9</v>
      </c>
      <c r="H118" s="32">
        <v>1071.45</v>
      </c>
      <c r="I118" t="s">
        <v>10</v>
      </c>
      <c r="J118">
        <v>5</v>
      </c>
      <c r="K118">
        <v>3</v>
      </c>
    </row>
    <row r="119" spans="1:11" x14ac:dyDescent="0.35">
      <c r="A119" t="s">
        <v>80</v>
      </c>
      <c r="B119" t="s">
        <v>81</v>
      </c>
      <c r="C119">
        <v>2015</v>
      </c>
      <c r="D119">
        <v>4.7</v>
      </c>
      <c r="E119">
        <v>94</v>
      </c>
      <c r="F119" t="s">
        <v>1405</v>
      </c>
      <c r="G119" t="s">
        <v>32</v>
      </c>
      <c r="H119" s="32">
        <v>299</v>
      </c>
      <c r="I119" t="s">
        <v>33</v>
      </c>
      <c r="J119">
        <v>4</v>
      </c>
      <c r="K119">
        <v>3</v>
      </c>
    </row>
    <row r="120" spans="1:11" x14ac:dyDescent="0.35">
      <c r="A120" t="s">
        <v>82</v>
      </c>
      <c r="B120" t="s">
        <v>83</v>
      </c>
      <c r="C120">
        <v>2016</v>
      </c>
      <c r="D120">
        <v>4.7</v>
      </c>
      <c r="E120">
        <v>92</v>
      </c>
      <c r="F120" t="s">
        <v>1405</v>
      </c>
      <c r="G120" t="s">
        <v>84</v>
      </c>
      <c r="H120" s="32">
        <v>43.13</v>
      </c>
      <c r="I120" t="s">
        <v>85</v>
      </c>
      <c r="J120" t="s">
        <v>85</v>
      </c>
      <c r="K120" t="s">
        <v>85</v>
      </c>
    </row>
    <row r="121" spans="1:11" x14ac:dyDescent="0.35">
      <c r="A121" t="s">
        <v>7</v>
      </c>
      <c r="B121" t="s">
        <v>8</v>
      </c>
      <c r="C121">
        <v>1953</v>
      </c>
      <c r="D121">
        <v>4.7</v>
      </c>
      <c r="E121">
        <v>89</v>
      </c>
      <c r="F121" t="s">
        <v>1405</v>
      </c>
      <c r="G121" t="s">
        <v>9</v>
      </c>
      <c r="H121" s="32">
        <v>1207.5999999999999</v>
      </c>
      <c r="I121" t="s">
        <v>10</v>
      </c>
      <c r="J121">
        <v>5</v>
      </c>
      <c r="K121">
        <v>3</v>
      </c>
    </row>
    <row r="122" spans="1:11" x14ac:dyDescent="0.35">
      <c r="A122" t="s">
        <v>86</v>
      </c>
      <c r="B122" t="s">
        <v>87</v>
      </c>
      <c r="C122">
        <v>2000</v>
      </c>
      <c r="D122">
        <v>4.7</v>
      </c>
      <c r="E122">
        <v>87</v>
      </c>
      <c r="F122" t="s">
        <v>1405</v>
      </c>
      <c r="G122" t="s">
        <v>42</v>
      </c>
      <c r="H122" s="32">
        <v>175</v>
      </c>
      <c r="I122" t="s">
        <v>43</v>
      </c>
      <c r="J122">
        <v>4</v>
      </c>
      <c r="K122">
        <v>3</v>
      </c>
    </row>
    <row r="123" spans="1:11" x14ac:dyDescent="0.35">
      <c r="A123" t="s">
        <v>30</v>
      </c>
      <c r="B123" t="s">
        <v>31</v>
      </c>
      <c r="C123">
        <v>2015</v>
      </c>
      <c r="D123">
        <v>4.7</v>
      </c>
      <c r="E123">
        <v>82</v>
      </c>
      <c r="F123" t="s">
        <v>1405</v>
      </c>
      <c r="G123" t="s">
        <v>32</v>
      </c>
      <c r="H123" s="32">
        <v>1252.3499999999999</v>
      </c>
      <c r="I123" t="s">
        <v>33</v>
      </c>
      <c r="J123">
        <v>4</v>
      </c>
      <c r="K123">
        <v>3</v>
      </c>
    </row>
    <row r="124" spans="1:11" x14ac:dyDescent="0.35">
      <c r="A124" t="s">
        <v>18</v>
      </c>
      <c r="B124" t="s">
        <v>19</v>
      </c>
      <c r="C124">
        <v>2019</v>
      </c>
      <c r="D124">
        <v>4.7</v>
      </c>
      <c r="E124">
        <v>80</v>
      </c>
      <c r="F124" t="s">
        <v>1405</v>
      </c>
      <c r="G124" t="s">
        <v>20</v>
      </c>
      <c r="H124" s="32">
        <v>145.9</v>
      </c>
      <c r="I124" t="s">
        <v>21</v>
      </c>
      <c r="J124">
        <v>4</v>
      </c>
      <c r="K124">
        <v>3</v>
      </c>
    </row>
    <row r="125" spans="1:11" x14ac:dyDescent="0.35">
      <c r="A125" t="s">
        <v>80</v>
      </c>
      <c r="B125" t="s">
        <v>81</v>
      </c>
      <c r="C125">
        <v>2013</v>
      </c>
      <c r="D125">
        <v>4.7</v>
      </c>
      <c r="E125">
        <v>74</v>
      </c>
      <c r="F125" t="s">
        <v>1405</v>
      </c>
      <c r="G125" t="s">
        <v>32</v>
      </c>
      <c r="H125" s="32">
        <v>447.95</v>
      </c>
      <c r="I125" t="s">
        <v>33</v>
      </c>
      <c r="J125">
        <v>4</v>
      </c>
      <c r="K125">
        <v>3</v>
      </c>
    </row>
    <row r="126" spans="1:11" x14ac:dyDescent="0.35">
      <c r="A126" t="s">
        <v>7</v>
      </c>
      <c r="B126" t="s">
        <v>1407</v>
      </c>
      <c r="C126">
        <v>2006</v>
      </c>
      <c r="D126">
        <v>4.7</v>
      </c>
      <c r="E126">
        <v>72</v>
      </c>
      <c r="F126" t="s">
        <v>1405</v>
      </c>
      <c r="G126" t="s">
        <v>9</v>
      </c>
      <c r="H126" s="32">
        <v>813.96</v>
      </c>
      <c r="I126" t="s">
        <v>10</v>
      </c>
      <c r="J126">
        <v>5</v>
      </c>
      <c r="K126">
        <v>3</v>
      </c>
    </row>
    <row r="127" spans="1:11" x14ac:dyDescent="0.35">
      <c r="A127" t="s">
        <v>30</v>
      </c>
      <c r="B127" t="s">
        <v>31</v>
      </c>
      <c r="C127">
        <v>2005</v>
      </c>
      <c r="D127">
        <v>4.7</v>
      </c>
      <c r="E127">
        <v>67</v>
      </c>
      <c r="F127" t="s">
        <v>1405</v>
      </c>
      <c r="G127" t="s">
        <v>32</v>
      </c>
      <c r="H127" s="32">
        <v>1410.26</v>
      </c>
      <c r="I127" t="s">
        <v>33</v>
      </c>
      <c r="J127">
        <v>4</v>
      </c>
      <c r="K127">
        <v>3</v>
      </c>
    </row>
    <row r="128" spans="1:11" x14ac:dyDescent="0.35">
      <c r="A128" t="s">
        <v>88</v>
      </c>
      <c r="B128" t="s">
        <v>89</v>
      </c>
      <c r="C128">
        <v>2006</v>
      </c>
      <c r="D128">
        <v>4.7</v>
      </c>
      <c r="E128">
        <v>65</v>
      </c>
      <c r="F128" t="s">
        <v>1405</v>
      </c>
      <c r="G128" t="s">
        <v>32</v>
      </c>
      <c r="H128" s="32">
        <v>182.9</v>
      </c>
      <c r="I128" t="s">
        <v>33</v>
      </c>
      <c r="J128">
        <v>4</v>
      </c>
      <c r="K128">
        <v>3</v>
      </c>
    </row>
    <row r="129" spans="1:11" x14ac:dyDescent="0.35">
      <c r="A129" t="s">
        <v>90</v>
      </c>
      <c r="B129" t="s">
        <v>91</v>
      </c>
      <c r="C129">
        <v>2007</v>
      </c>
      <c r="D129">
        <v>4.7</v>
      </c>
      <c r="E129">
        <v>64</v>
      </c>
      <c r="F129" t="s">
        <v>1405</v>
      </c>
      <c r="G129" t="s">
        <v>92</v>
      </c>
      <c r="H129" s="32">
        <v>99</v>
      </c>
      <c r="I129" t="s">
        <v>92</v>
      </c>
      <c r="J129">
        <v>2</v>
      </c>
      <c r="K129">
        <v>3</v>
      </c>
    </row>
    <row r="130" spans="1:11" x14ac:dyDescent="0.35">
      <c r="A130" t="s">
        <v>7</v>
      </c>
      <c r="B130" t="s">
        <v>1407</v>
      </c>
      <c r="C130">
        <v>1986</v>
      </c>
      <c r="D130">
        <v>4.7</v>
      </c>
      <c r="E130">
        <v>63</v>
      </c>
      <c r="F130" t="s">
        <v>1405</v>
      </c>
      <c r="G130" t="s">
        <v>9</v>
      </c>
      <c r="H130" s="32">
        <v>1113.2</v>
      </c>
      <c r="I130" t="s">
        <v>10</v>
      </c>
      <c r="J130">
        <v>5</v>
      </c>
      <c r="K130">
        <v>3</v>
      </c>
    </row>
    <row r="131" spans="1:11" x14ac:dyDescent="0.35">
      <c r="A131" t="s">
        <v>93</v>
      </c>
      <c r="B131" t="s">
        <v>94</v>
      </c>
      <c r="C131">
        <v>2007</v>
      </c>
      <c r="D131">
        <v>4.7</v>
      </c>
      <c r="E131">
        <v>60</v>
      </c>
      <c r="F131" t="s">
        <v>1405</v>
      </c>
      <c r="G131" t="s">
        <v>32</v>
      </c>
      <c r="H131" s="32">
        <v>654.30999999999995</v>
      </c>
      <c r="I131" t="s">
        <v>33</v>
      </c>
      <c r="J131">
        <v>4</v>
      </c>
      <c r="K131">
        <v>3</v>
      </c>
    </row>
    <row r="132" spans="1:11" x14ac:dyDescent="0.35">
      <c r="A132" t="s">
        <v>70</v>
      </c>
      <c r="B132" t="s">
        <v>71</v>
      </c>
      <c r="C132">
        <v>2016</v>
      </c>
      <c r="D132">
        <v>4.7</v>
      </c>
      <c r="E132">
        <v>59</v>
      </c>
      <c r="F132" t="s">
        <v>1405</v>
      </c>
      <c r="G132" t="s">
        <v>9</v>
      </c>
      <c r="H132" s="32">
        <v>134.26</v>
      </c>
      <c r="I132" t="s">
        <v>10</v>
      </c>
      <c r="J132">
        <v>5</v>
      </c>
      <c r="K132">
        <v>3</v>
      </c>
    </row>
    <row r="133" spans="1:11" x14ac:dyDescent="0.35">
      <c r="A133" t="s">
        <v>95</v>
      </c>
      <c r="B133" t="s">
        <v>96</v>
      </c>
      <c r="C133" t="s">
        <v>24</v>
      </c>
      <c r="D133">
        <v>4.7</v>
      </c>
      <c r="E133">
        <v>58</v>
      </c>
      <c r="F133" t="s">
        <v>1405</v>
      </c>
      <c r="G133" t="s">
        <v>97</v>
      </c>
      <c r="H133" s="32">
        <v>380</v>
      </c>
      <c r="I133" t="s">
        <v>26</v>
      </c>
      <c r="J133">
        <v>4</v>
      </c>
      <c r="K133">
        <v>3</v>
      </c>
    </row>
    <row r="134" spans="1:11" x14ac:dyDescent="0.35">
      <c r="A134" t="s">
        <v>47</v>
      </c>
      <c r="B134" t="s">
        <v>48</v>
      </c>
      <c r="C134">
        <v>1982</v>
      </c>
      <c r="D134">
        <v>4.7</v>
      </c>
      <c r="E134">
        <v>57</v>
      </c>
      <c r="F134" t="s">
        <v>1405</v>
      </c>
      <c r="G134" t="s">
        <v>42</v>
      </c>
      <c r="H134" s="32">
        <v>292.08999999999997</v>
      </c>
      <c r="I134" t="s">
        <v>43</v>
      </c>
      <c r="J134">
        <v>4</v>
      </c>
      <c r="K134">
        <v>3</v>
      </c>
    </row>
    <row r="135" spans="1:11" x14ac:dyDescent="0.35">
      <c r="A135" t="s">
        <v>98</v>
      </c>
      <c r="B135" t="s">
        <v>99</v>
      </c>
      <c r="C135">
        <v>1987</v>
      </c>
      <c r="D135">
        <v>4.7</v>
      </c>
      <c r="E135">
        <v>53</v>
      </c>
      <c r="F135" t="s">
        <v>1405</v>
      </c>
      <c r="G135" t="s">
        <v>97</v>
      </c>
      <c r="H135" s="32">
        <v>400.85</v>
      </c>
      <c r="I135" t="s">
        <v>26</v>
      </c>
      <c r="J135">
        <v>4</v>
      </c>
      <c r="K135">
        <v>3</v>
      </c>
    </row>
    <row r="136" spans="1:11" x14ac:dyDescent="0.35">
      <c r="A136" t="s">
        <v>93</v>
      </c>
      <c r="B136" t="s">
        <v>100</v>
      </c>
      <c r="C136">
        <v>2007</v>
      </c>
      <c r="D136">
        <v>4.7</v>
      </c>
      <c r="E136">
        <v>51</v>
      </c>
      <c r="F136" t="s">
        <v>1405</v>
      </c>
      <c r="G136" t="s">
        <v>32</v>
      </c>
      <c r="H136" s="32">
        <v>202.01</v>
      </c>
      <c r="I136" t="s">
        <v>21</v>
      </c>
      <c r="J136">
        <v>4</v>
      </c>
      <c r="K136">
        <v>3</v>
      </c>
    </row>
    <row r="137" spans="1:11" x14ac:dyDescent="0.35">
      <c r="A137" t="s">
        <v>13</v>
      </c>
      <c r="B137" t="s">
        <v>29</v>
      </c>
      <c r="C137">
        <v>1955</v>
      </c>
      <c r="D137">
        <v>4.7</v>
      </c>
      <c r="E137">
        <v>50</v>
      </c>
      <c r="F137" t="s">
        <v>1405</v>
      </c>
      <c r="G137" t="s">
        <v>15</v>
      </c>
      <c r="H137" s="32">
        <v>250</v>
      </c>
      <c r="I137" t="s">
        <v>16</v>
      </c>
      <c r="J137">
        <v>5</v>
      </c>
      <c r="K137">
        <v>1</v>
      </c>
    </row>
    <row r="138" spans="1:11" x14ac:dyDescent="0.35">
      <c r="A138" t="s">
        <v>53</v>
      </c>
      <c r="B138" t="s">
        <v>54</v>
      </c>
      <c r="C138">
        <v>2019</v>
      </c>
      <c r="D138">
        <v>4.7</v>
      </c>
      <c r="E138">
        <v>49</v>
      </c>
      <c r="F138" t="s">
        <v>1405</v>
      </c>
      <c r="G138" t="s">
        <v>42</v>
      </c>
      <c r="H138" s="32">
        <v>88.9</v>
      </c>
      <c r="I138" t="s">
        <v>43</v>
      </c>
      <c r="J138">
        <v>4</v>
      </c>
      <c r="K138">
        <v>3</v>
      </c>
    </row>
    <row r="139" spans="1:11" x14ac:dyDescent="0.35">
      <c r="A139" t="s">
        <v>101</v>
      </c>
      <c r="B139" t="s">
        <v>102</v>
      </c>
      <c r="C139">
        <v>2016</v>
      </c>
      <c r="D139">
        <v>4.7</v>
      </c>
      <c r="E139">
        <v>49</v>
      </c>
      <c r="F139" t="s">
        <v>1405</v>
      </c>
      <c r="G139" t="s">
        <v>42</v>
      </c>
      <c r="H139" s="32">
        <v>77.900000000000006</v>
      </c>
      <c r="I139" t="s">
        <v>43</v>
      </c>
      <c r="J139">
        <v>4</v>
      </c>
      <c r="K139">
        <v>3</v>
      </c>
    </row>
    <row r="140" spans="1:11" x14ac:dyDescent="0.35">
      <c r="A140" t="s">
        <v>13</v>
      </c>
      <c r="B140" t="s">
        <v>14</v>
      </c>
      <c r="C140">
        <v>1958</v>
      </c>
      <c r="D140">
        <v>4.7</v>
      </c>
      <c r="E140">
        <v>47</v>
      </c>
      <c r="F140" t="s">
        <v>1405</v>
      </c>
      <c r="G140" t="s">
        <v>15</v>
      </c>
      <c r="H140" s="32">
        <v>191.61</v>
      </c>
      <c r="I140" t="s">
        <v>16</v>
      </c>
      <c r="J140">
        <v>5</v>
      </c>
      <c r="K140">
        <v>1</v>
      </c>
    </row>
    <row r="141" spans="1:11" x14ac:dyDescent="0.35">
      <c r="A141" t="s">
        <v>0</v>
      </c>
      <c r="B141" t="s">
        <v>58</v>
      </c>
      <c r="C141">
        <v>2018</v>
      </c>
      <c r="D141">
        <v>4.7</v>
      </c>
      <c r="E141">
        <v>45</v>
      </c>
      <c r="F141" t="s">
        <v>1405</v>
      </c>
      <c r="G141" t="s">
        <v>2</v>
      </c>
      <c r="H141" s="32">
        <v>123.89</v>
      </c>
      <c r="I141" t="s">
        <v>3</v>
      </c>
      <c r="J141">
        <v>5</v>
      </c>
      <c r="K141">
        <v>3</v>
      </c>
    </row>
    <row r="142" spans="1:11" x14ac:dyDescent="0.35">
      <c r="A142" t="s">
        <v>103</v>
      </c>
      <c r="B142" t="s">
        <v>104</v>
      </c>
      <c r="C142" t="s">
        <v>24</v>
      </c>
      <c r="D142">
        <v>4.7</v>
      </c>
      <c r="E142">
        <v>42</v>
      </c>
      <c r="F142" t="s">
        <v>1405</v>
      </c>
      <c r="G142" t="s">
        <v>15</v>
      </c>
      <c r="H142" s="32">
        <v>114.28</v>
      </c>
      <c r="I142" t="s">
        <v>16</v>
      </c>
      <c r="J142">
        <v>5</v>
      </c>
      <c r="K142">
        <v>1</v>
      </c>
    </row>
    <row r="143" spans="1:11" x14ac:dyDescent="0.35">
      <c r="A143" t="s">
        <v>105</v>
      </c>
      <c r="B143" t="s">
        <v>106</v>
      </c>
      <c r="C143" t="s">
        <v>24</v>
      </c>
      <c r="D143">
        <v>4.7</v>
      </c>
      <c r="E143">
        <v>41</v>
      </c>
      <c r="F143" t="s">
        <v>1405</v>
      </c>
      <c r="G143" t="s">
        <v>107</v>
      </c>
      <c r="H143" s="32">
        <v>95.57</v>
      </c>
      <c r="I143" t="s">
        <v>26</v>
      </c>
      <c r="J143">
        <v>4</v>
      </c>
      <c r="K143">
        <v>3</v>
      </c>
    </row>
    <row r="144" spans="1:11" x14ac:dyDescent="0.35">
      <c r="A144" t="s">
        <v>108</v>
      </c>
      <c r="B144" t="s">
        <v>109</v>
      </c>
      <c r="C144">
        <v>2018</v>
      </c>
      <c r="D144">
        <v>4.7</v>
      </c>
      <c r="E144">
        <v>41</v>
      </c>
      <c r="F144" t="s">
        <v>1405</v>
      </c>
      <c r="G144" t="s">
        <v>77</v>
      </c>
      <c r="H144" s="32">
        <v>93.95</v>
      </c>
      <c r="I144" t="s">
        <v>78</v>
      </c>
      <c r="J144">
        <v>5</v>
      </c>
      <c r="K144">
        <v>3</v>
      </c>
    </row>
    <row r="145" spans="1:11" x14ac:dyDescent="0.35">
      <c r="A145" t="s">
        <v>110</v>
      </c>
      <c r="B145" t="s">
        <v>111</v>
      </c>
      <c r="C145">
        <v>2012</v>
      </c>
      <c r="D145">
        <v>4.7</v>
      </c>
      <c r="E145">
        <v>40</v>
      </c>
      <c r="F145" t="s">
        <v>1405</v>
      </c>
      <c r="G145" t="s">
        <v>9</v>
      </c>
      <c r="H145" s="32">
        <v>248</v>
      </c>
      <c r="I145" t="s">
        <v>10</v>
      </c>
      <c r="J145">
        <v>5</v>
      </c>
      <c r="K145">
        <v>3</v>
      </c>
    </row>
    <row r="146" spans="1:11" x14ac:dyDescent="0.35">
      <c r="A146" t="s">
        <v>4</v>
      </c>
      <c r="B146" t="s">
        <v>5</v>
      </c>
      <c r="C146">
        <v>1995</v>
      </c>
      <c r="D146">
        <v>4.7</v>
      </c>
      <c r="E146">
        <v>39</v>
      </c>
      <c r="F146" t="s">
        <v>1405</v>
      </c>
      <c r="G146" t="s">
        <v>1406</v>
      </c>
      <c r="H146" s="32">
        <v>397</v>
      </c>
      <c r="I146" t="s">
        <v>6</v>
      </c>
      <c r="J146">
        <v>4</v>
      </c>
      <c r="K146">
        <v>2</v>
      </c>
    </row>
    <row r="147" spans="1:11" x14ac:dyDescent="0.35">
      <c r="A147" t="s">
        <v>112</v>
      </c>
      <c r="B147" t="s">
        <v>113</v>
      </c>
      <c r="C147">
        <v>2019</v>
      </c>
      <c r="D147">
        <v>4.7</v>
      </c>
      <c r="E147">
        <v>37</v>
      </c>
      <c r="F147" t="s">
        <v>1405</v>
      </c>
      <c r="G147" t="s">
        <v>114</v>
      </c>
      <c r="H147" s="32">
        <v>194.86</v>
      </c>
      <c r="I147" t="s">
        <v>85</v>
      </c>
      <c r="J147" t="s">
        <v>85</v>
      </c>
      <c r="K147" t="s">
        <v>85</v>
      </c>
    </row>
    <row r="148" spans="1:11" x14ac:dyDescent="0.35">
      <c r="A148" t="s">
        <v>90</v>
      </c>
      <c r="B148" t="s">
        <v>115</v>
      </c>
      <c r="C148">
        <v>2011</v>
      </c>
      <c r="D148">
        <v>4.7</v>
      </c>
      <c r="E148">
        <v>35</v>
      </c>
      <c r="F148" t="s">
        <v>1405</v>
      </c>
      <c r="G148" t="s">
        <v>92</v>
      </c>
      <c r="H148" s="32">
        <v>65.05</v>
      </c>
      <c r="I148" t="s">
        <v>92</v>
      </c>
      <c r="J148">
        <v>2</v>
      </c>
      <c r="K148">
        <v>3</v>
      </c>
    </row>
    <row r="149" spans="1:11" x14ac:dyDescent="0.35">
      <c r="A149" t="s">
        <v>61</v>
      </c>
      <c r="B149" t="s">
        <v>62</v>
      </c>
      <c r="C149">
        <v>2019</v>
      </c>
      <c r="D149">
        <v>4.7</v>
      </c>
      <c r="E149">
        <v>33</v>
      </c>
      <c r="F149" t="s">
        <v>1405</v>
      </c>
      <c r="G149" t="s">
        <v>63</v>
      </c>
      <c r="H149" s="32">
        <v>86.9</v>
      </c>
      <c r="I149" t="s">
        <v>6</v>
      </c>
      <c r="J149">
        <v>4</v>
      </c>
      <c r="K149">
        <v>2</v>
      </c>
    </row>
    <row r="150" spans="1:11" x14ac:dyDescent="0.35">
      <c r="A150" t="s">
        <v>38</v>
      </c>
      <c r="B150" t="s">
        <v>39</v>
      </c>
      <c r="C150">
        <v>2004</v>
      </c>
      <c r="D150">
        <v>4.7</v>
      </c>
      <c r="E150">
        <v>32</v>
      </c>
      <c r="F150" t="s">
        <v>1405</v>
      </c>
      <c r="G150" t="s">
        <v>9</v>
      </c>
      <c r="H150" s="32">
        <v>472.5</v>
      </c>
      <c r="I150" t="s">
        <v>10</v>
      </c>
      <c r="J150">
        <v>5</v>
      </c>
      <c r="K150">
        <v>3</v>
      </c>
    </row>
    <row r="151" spans="1:11" x14ac:dyDescent="0.35">
      <c r="A151" t="s">
        <v>116</v>
      </c>
      <c r="B151" t="s">
        <v>117</v>
      </c>
      <c r="C151">
        <v>2010</v>
      </c>
      <c r="D151">
        <v>4.7</v>
      </c>
      <c r="E151">
        <v>31</v>
      </c>
      <c r="F151" t="s">
        <v>1405</v>
      </c>
      <c r="G151" t="s">
        <v>118</v>
      </c>
      <c r="H151" s="32">
        <v>379</v>
      </c>
      <c r="I151" t="s">
        <v>21</v>
      </c>
      <c r="J151">
        <v>4</v>
      </c>
      <c r="K151">
        <v>3</v>
      </c>
    </row>
    <row r="152" spans="1:11" x14ac:dyDescent="0.35">
      <c r="A152" t="s">
        <v>119</v>
      </c>
      <c r="B152" t="s">
        <v>120</v>
      </c>
      <c r="C152">
        <v>2001</v>
      </c>
      <c r="D152">
        <v>4.7</v>
      </c>
      <c r="E152">
        <v>31</v>
      </c>
      <c r="F152" t="s">
        <v>1405</v>
      </c>
      <c r="G152" t="s">
        <v>9</v>
      </c>
      <c r="H152" s="32">
        <v>185.15</v>
      </c>
      <c r="I152" t="s">
        <v>10</v>
      </c>
      <c r="J152">
        <v>5</v>
      </c>
      <c r="K152">
        <v>3</v>
      </c>
    </row>
    <row r="153" spans="1:11" x14ac:dyDescent="0.35">
      <c r="A153" t="s">
        <v>38</v>
      </c>
      <c r="B153" t="s">
        <v>121</v>
      </c>
      <c r="C153">
        <v>1998</v>
      </c>
      <c r="D153">
        <v>4.7</v>
      </c>
      <c r="E153">
        <v>30</v>
      </c>
      <c r="F153" t="s">
        <v>1405</v>
      </c>
      <c r="G153" t="s">
        <v>9</v>
      </c>
      <c r="H153" s="32">
        <v>94.2</v>
      </c>
      <c r="I153" t="s">
        <v>10</v>
      </c>
      <c r="J153">
        <v>5</v>
      </c>
      <c r="K153">
        <v>3</v>
      </c>
    </row>
    <row r="154" spans="1:11" x14ac:dyDescent="0.35">
      <c r="A154" t="s">
        <v>122</v>
      </c>
      <c r="B154" t="s">
        <v>123</v>
      </c>
      <c r="C154">
        <v>2018</v>
      </c>
      <c r="D154">
        <v>4.7</v>
      </c>
      <c r="E154">
        <v>29</v>
      </c>
      <c r="F154" t="s">
        <v>1405</v>
      </c>
      <c r="G154" t="s">
        <v>124</v>
      </c>
      <c r="H154" s="32">
        <v>46</v>
      </c>
      <c r="I154" t="s">
        <v>43</v>
      </c>
      <c r="J154">
        <v>4</v>
      </c>
      <c r="K154">
        <v>3</v>
      </c>
    </row>
    <row r="155" spans="1:11" x14ac:dyDescent="0.35">
      <c r="A155" t="s">
        <v>30</v>
      </c>
      <c r="B155" t="s">
        <v>31</v>
      </c>
      <c r="C155">
        <v>2016</v>
      </c>
      <c r="D155">
        <v>4.7</v>
      </c>
      <c r="E155">
        <v>28</v>
      </c>
      <c r="F155" t="s">
        <v>1405</v>
      </c>
      <c r="G155" t="s">
        <v>32</v>
      </c>
      <c r="H155" s="32">
        <v>919.6</v>
      </c>
      <c r="I155" t="s">
        <v>33</v>
      </c>
      <c r="J155">
        <v>4</v>
      </c>
      <c r="K155">
        <v>3</v>
      </c>
    </row>
    <row r="156" spans="1:11" x14ac:dyDescent="0.35">
      <c r="A156" t="s">
        <v>125</v>
      </c>
      <c r="B156" t="s">
        <v>126</v>
      </c>
      <c r="C156">
        <v>1987</v>
      </c>
      <c r="D156">
        <v>4.7</v>
      </c>
      <c r="E156">
        <v>27</v>
      </c>
      <c r="F156" t="s">
        <v>1405</v>
      </c>
      <c r="G156" t="s">
        <v>127</v>
      </c>
      <c r="H156" s="32">
        <v>81.900000000000006</v>
      </c>
      <c r="I156" t="s">
        <v>85</v>
      </c>
      <c r="J156" t="s">
        <v>85</v>
      </c>
      <c r="K156" t="s">
        <v>85</v>
      </c>
    </row>
    <row r="157" spans="1:11" x14ac:dyDescent="0.35">
      <c r="A157" t="s">
        <v>50</v>
      </c>
      <c r="B157" t="s">
        <v>128</v>
      </c>
      <c r="C157">
        <v>1942</v>
      </c>
      <c r="D157">
        <v>4.7</v>
      </c>
      <c r="E157">
        <v>27</v>
      </c>
      <c r="F157" t="s">
        <v>1405</v>
      </c>
      <c r="G157" t="s">
        <v>42</v>
      </c>
      <c r="H157" s="32">
        <v>680</v>
      </c>
      <c r="I157" t="s">
        <v>43</v>
      </c>
      <c r="J157">
        <v>4</v>
      </c>
      <c r="K157">
        <v>3</v>
      </c>
    </row>
    <row r="158" spans="1:11" x14ac:dyDescent="0.35">
      <c r="A158" t="s">
        <v>7</v>
      </c>
      <c r="B158" t="s">
        <v>49</v>
      </c>
      <c r="C158">
        <v>2011</v>
      </c>
      <c r="D158">
        <v>4.5999999999999996</v>
      </c>
      <c r="E158">
        <v>6803</v>
      </c>
      <c r="F158" t="s">
        <v>1405</v>
      </c>
      <c r="G158" t="s">
        <v>9</v>
      </c>
      <c r="H158" s="32">
        <v>218</v>
      </c>
      <c r="I158" t="s">
        <v>10</v>
      </c>
      <c r="J158">
        <v>5</v>
      </c>
      <c r="K158">
        <v>3</v>
      </c>
    </row>
    <row r="159" spans="1:11" x14ac:dyDescent="0.35">
      <c r="A159" t="s">
        <v>7</v>
      </c>
      <c r="B159" t="s">
        <v>49</v>
      </c>
      <c r="C159">
        <v>2012</v>
      </c>
      <c r="D159">
        <v>4.5999999999999996</v>
      </c>
      <c r="E159">
        <v>5938</v>
      </c>
      <c r="F159" t="s">
        <v>1405</v>
      </c>
      <c r="G159" t="s">
        <v>9</v>
      </c>
      <c r="H159" s="32">
        <v>177</v>
      </c>
      <c r="I159" t="s">
        <v>10</v>
      </c>
      <c r="J159">
        <v>5</v>
      </c>
      <c r="K159">
        <v>3</v>
      </c>
    </row>
    <row r="160" spans="1:11" x14ac:dyDescent="0.35">
      <c r="A160" t="s">
        <v>7</v>
      </c>
      <c r="B160" t="s">
        <v>49</v>
      </c>
      <c r="C160">
        <v>2008</v>
      </c>
      <c r="D160">
        <v>4.5999999999999996</v>
      </c>
      <c r="E160">
        <v>5545</v>
      </c>
      <c r="F160" t="s">
        <v>1405</v>
      </c>
      <c r="G160" t="s">
        <v>9</v>
      </c>
      <c r="H160" s="32">
        <v>187.3</v>
      </c>
      <c r="I160" t="s">
        <v>10</v>
      </c>
      <c r="J160">
        <v>5</v>
      </c>
      <c r="K160">
        <v>3</v>
      </c>
    </row>
    <row r="161" spans="1:11" x14ac:dyDescent="0.35">
      <c r="A161" t="s">
        <v>7</v>
      </c>
      <c r="B161" t="s">
        <v>49</v>
      </c>
      <c r="C161">
        <v>2007</v>
      </c>
      <c r="D161">
        <v>4.5999999999999996</v>
      </c>
      <c r="E161">
        <v>5116</v>
      </c>
      <c r="F161" t="s">
        <v>1405</v>
      </c>
      <c r="G161" t="s">
        <v>9</v>
      </c>
      <c r="H161" s="32">
        <v>195.59</v>
      </c>
      <c r="I161" t="s">
        <v>10</v>
      </c>
      <c r="J161">
        <v>5</v>
      </c>
      <c r="K161">
        <v>3</v>
      </c>
    </row>
    <row r="162" spans="1:11" x14ac:dyDescent="0.35">
      <c r="A162" t="s">
        <v>7</v>
      </c>
      <c r="B162" t="s">
        <v>49</v>
      </c>
      <c r="C162">
        <v>2013</v>
      </c>
      <c r="D162">
        <v>4.5999999999999996</v>
      </c>
      <c r="E162">
        <v>4747</v>
      </c>
      <c r="F162" t="s">
        <v>1405</v>
      </c>
      <c r="G162" t="s">
        <v>9</v>
      </c>
      <c r="H162" s="32">
        <v>135</v>
      </c>
      <c r="I162" t="s">
        <v>10</v>
      </c>
      <c r="J162">
        <v>5</v>
      </c>
      <c r="K162">
        <v>3</v>
      </c>
    </row>
    <row r="163" spans="1:11" x14ac:dyDescent="0.35">
      <c r="A163" t="s">
        <v>7</v>
      </c>
      <c r="B163" t="s">
        <v>49</v>
      </c>
      <c r="C163">
        <v>2009</v>
      </c>
      <c r="D163">
        <v>4.5999999999999996</v>
      </c>
      <c r="E163">
        <v>4685</v>
      </c>
      <c r="F163" t="s">
        <v>1405</v>
      </c>
      <c r="G163" t="s">
        <v>9</v>
      </c>
      <c r="H163" s="32">
        <v>225.2</v>
      </c>
      <c r="I163" t="s">
        <v>10</v>
      </c>
      <c r="J163">
        <v>5</v>
      </c>
      <c r="K163">
        <v>3</v>
      </c>
    </row>
    <row r="164" spans="1:11" x14ac:dyDescent="0.35">
      <c r="A164" t="s">
        <v>129</v>
      </c>
      <c r="B164" t="s">
        <v>9</v>
      </c>
      <c r="C164">
        <v>2016</v>
      </c>
      <c r="D164">
        <v>4.5999999999999996</v>
      </c>
      <c r="E164">
        <v>4516</v>
      </c>
      <c r="F164" t="s">
        <v>1405</v>
      </c>
      <c r="G164" t="s">
        <v>9</v>
      </c>
      <c r="H164" s="32">
        <v>79.8</v>
      </c>
      <c r="I164" t="s">
        <v>10</v>
      </c>
      <c r="J164">
        <v>5</v>
      </c>
      <c r="K164">
        <v>3</v>
      </c>
    </row>
    <row r="165" spans="1:11" x14ac:dyDescent="0.35">
      <c r="A165" t="s">
        <v>130</v>
      </c>
      <c r="B165" t="s">
        <v>131</v>
      </c>
      <c r="C165">
        <v>2018</v>
      </c>
      <c r="D165">
        <v>4.5999999999999996</v>
      </c>
      <c r="E165">
        <v>3239</v>
      </c>
      <c r="F165" t="s">
        <v>1405</v>
      </c>
      <c r="G165" t="s">
        <v>9</v>
      </c>
      <c r="H165" s="32">
        <v>89.3</v>
      </c>
      <c r="I165" t="s">
        <v>10</v>
      </c>
      <c r="J165">
        <v>5</v>
      </c>
      <c r="K165">
        <v>3</v>
      </c>
    </row>
    <row r="166" spans="1:11" x14ac:dyDescent="0.35">
      <c r="A166" t="s">
        <v>50</v>
      </c>
      <c r="B166" t="s">
        <v>128</v>
      </c>
      <c r="C166">
        <v>2010</v>
      </c>
      <c r="D166">
        <v>4.5999999999999996</v>
      </c>
      <c r="E166">
        <v>2416</v>
      </c>
      <c r="F166" t="s">
        <v>1405</v>
      </c>
      <c r="G166" t="s">
        <v>42</v>
      </c>
      <c r="H166" s="32">
        <v>438.9</v>
      </c>
      <c r="I166" t="s">
        <v>43</v>
      </c>
      <c r="J166">
        <v>4</v>
      </c>
      <c r="K166">
        <v>3</v>
      </c>
    </row>
    <row r="167" spans="1:11" x14ac:dyDescent="0.35">
      <c r="A167" t="s">
        <v>129</v>
      </c>
      <c r="B167" t="s">
        <v>9</v>
      </c>
      <c r="C167">
        <v>2017</v>
      </c>
      <c r="D167">
        <v>4.5999999999999996</v>
      </c>
      <c r="E167">
        <v>2208</v>
      </c>
      <c r="F167" t="s">
        <v>1405</v>
      </c>
      <c r="G167" t="s">
        <v>9</v>
      </c>
      <c r="H167" s="32">
        <v>79.900000000000006</v>
      </c>
      <c r="I167" t="s">
        <v>10</v>
      </c>
      <c r="J167">
        <v>5</v>
      </c>
      <c r="K167">
        <v>3</v>
      </c>
    </row>
    <row r="168" spans="1:11" x14ac:dyDescent="0.35">
      <c r="A168" t="s">
        <v>7</v>
      </c>
      <c r="B168" t="s">
        <v>49</v>
      </c>
      <c r="C168">
        <v>2004</v>
      </c>
      <c r="D168">
        <v>4.5999999999999996</v>
      </c>
      <c r="E168">
        <v>1608</v>
      </c>
      <c r="F168" t="s">
        <v>1405</v>
      </c>
      <c r="G168" t="s">
        <v>9</v>
      </c>
      <c r="H168" s="32">
        <v>249</v>
      </c>
      <c r="I168" t="s">
        <v>10</v>
      </c>
      <c r="J168">
        <v>5</v>
      </c>
      <c r="K168">
        <v>3</v>
      </c>
    </row>
    <row r="169" spans="1:11" x14ac:dyDescent="0.35">
      <c r="A169" t="s">
        <v>27</v>
      </c>
      <c r="B169" t="s">
        <v>132</v>
      </c>
      <c r="C169">
        <v>2018</v>
      </c>
      <c r="D169">
        <v>4.5999999999999996</v>
      </c>
      <c r="E169">
        <v>1363</v>
      </c>
      <c r="F169" t="s">
        <v>1405</v>
      </c>
      <c r="G169" t="s">
        <v>9</v>
      </c>
      <c r="H169" s="32">
        <v>129.94999999999999</v>
      </c>
      <c r="I169" t="s">
        <v>10</v>
      </c>
      <c r="J169">
        <v>5</v>
      </c>
      <c r="K169">
        <v>3</v>
      </c>
    </row>
    <row r="170" spans="1:11" x14ac:dyDescent="0.35">
      <c r="A170" t="s">
        <v>130</v>
      </c>
      <c r="B170" t="s">
        <v>131</v>
      </c>
      <c r="C170">
        <v>2019</v>
      </c>
      <c r="D170">
        <v>4.5999999999999996</v>
      </c>
      <c r="E170">
        <v>1108</v>
      </c>
      <c r="F170" t="s">
        <v>1405</v>
      </c>
      <c r="G170" t="s">
        <v>9</v>
      </c>
      <c r="H170" s="32">
        <v>76.95</v>
      </c>
      <c r="I170" t="s">
        <v>10</v>
      </c>
      <c r="J170">
        <v>5</v>
      </c>
      <c r="K170">
        <v>3</v>
      </c>
    </row>
    <row r="171" spans="1:11" x14ac:dyDescent="0.35">
      <c r="A171" t="s">
        <v>7</v>
      </c>
      <c r="B171" t="s">
        <v>49</v>
      </c>
      <c r="C171">
        <v>2000</v>
      </c>
      <c r="D171">
        <v>4.5999999999999996</v>
      </c>
      <c r="E171">
        <v>1015</v>
      </c>
      <c r="F171" t="s">
        <v>1405</v>
      </c>
      <c r="G171" t="s">
        <v>9</v>
      </c>
      <c r="H171" s="32">
        <v>252</v>
      </c>
      <c r="I171" t="s">
        <v>10</v>
      </c>
      <c r="J171">
        <v>5</v>
      </c>
      <c r="K171">
        <v>3</v>
      </c>
    </row>
    <row r="172" spans="1:11" x14ac:dyDescent="0.35">
      <c r="A172" t="s">
        <v>7</v>
      </c>
      <c r="B172" t="s">
        <v>49</v>
      </c>
      <c r="C172">
        <v>2002</v>
      </c>
      <c r="D172">
        <v>4.5999999999999996</v>
      </c>
      <c r="E172">
        <v>936</v>
      </c>
      <c r="F172" t="s">
        <v>1405</v>
      </c>
      <c r="G172" t="s">
        <v>9</v>
      </c>
      <c r="H172" s="32">
        <v>232</v>
      </c>
      <c r="I172" t="s">
        <v>10</v>
      </c>
      <c r="J172">
        <v>5</v>
      </c>
      <c r="K172">
        <v>3</v>
      </c>
    </row>
    <row r="173" spans="1:11" x14ac:dyDescent="0.35">
      <c r="A173" t="s">
        <v>72</v>
      </c>
      <c r="B173" t="s">
        <v>73</v>
      </c>
      <c r="C173">
        <v>2012</v>
      </c>
      <c r="D173">
        <v>4.5999999999999996</v>
      </c>
      <c r="E173">
        <v>840</v>
      </c>
      <c r="F173" t="s">
        <v>1405</v>
      </c>
      <c r="G173" t="s">
        <v>2</v>
      </c>
      <c r="H173" s="32">
        <v>214</v>
      </c>
      <c r="I173" t="s">
        <v>3</v>
      </c>
      <c r="J173">
        <v>5</v>
      </c>
      <c r="K173">
        <v>3</v>
      </c>
    </row>
    <row r="174" spans="1:11" x14ac:dyDescent="0.35">
      <c r="A174" t="s">
        <v>72</v>
      </c>
      <c r="B174" t="s">
        <v>73</v>
      </c>
      <c r="C174">
        <v>2011</v>
      </c>
      <c r="D174">
        <v>4.5999999999999996</v>
      </c>
      <c r="E174">
        <v>790</v>
      </c>
      <c r="F174" t="s">
        <v>1405</v>
      </c>
      <c r="G174" t="s">
        <v>2</v>
      </c>
      <c r="H174" s="32">
        <v>205</v>
      </c>
      <c r="I174" t="s">
        <v>3</v>
      </c>
      <c r="J174">
        <v>5</v>
      </c>
      <c r="K174">
        <v>3</v>
      </c>
    </row>
    <row r="175" spans="1:11" x14ac:dyDescent="0.35">
      <c r="A175" t="s">
        <v>133</v>
      </c>
      <c r="B175" t="s">
        <v>134</v>
      </c>
      <c r="C175">
        <v>2015</v>
      </c>
      <c r="D175">
        <v>4.5999999999999996</v>
      </c>
      <c r="E175">
        <v>700</v>
      </c>
      <c r="F175" t="s">
        <v>1405</v>
      </c>
      <c r="G175" t="s">
        <v>9</v>
      </c>
      <c r="H175" s="32">
        <v>49.95</v>
      </c>
      <c r="I175" t="s">
        <v>10</v>
      </c>
      <c r="J175">
        <v>5</v>
      </c>
      <c r="K175">
        <v>3</v>
      </c>
    </row>
    <row r="176" spans="1:11" x14ac:dyDescent="0.35">
      <c r="A176" t="s">
        <v>55</v>
      </c>
      <c r="B176" t="s">
        <v>57</v>
      </c>
      <c r="C176">
        <v>2011</v>
      </c>
      <c r="D176">
        <v>4.5999999999999996</v>
      </c>
      <c r="E176">
        <v>693</v>
      </c>
      <c r="F176" t="s">
        <v>1405</v>
      </c>
      <c r="G176" t="s">
        <v>9</v>
      </c>
      <c r="H176" s="32">
        <v>125</v>
      </c>
      <c r="I176" t="s">
        <v>10</v>
      </c>
      <c r="J176">
        <v>5</v>
      </c>
      <c r="K176">
        <v>3</v>
      </c>
    </row>
    <row r="177" spans="1:11" x14ac:dyDescent="0.35">
      <c r="A177" t="s">
        <v>7</v>
      </c>
      <c r="B177" t="s">
        <v>49</v>
      </c>
      <c r="C177">
        <v>1999</v>
      </c>
      <c r="D177">
        <v>4.5999999999999996</v>
      </c>
      <c r="E177">
        <v>595</v>
      </c>
      <c r="F177" t="s">
        <v>1405</v>
      </c>
      <c r="G177" t="s">
        <v>9</v>
      </c>
      <c r="H177" s="32">
        <v>276.8</v>
      </c>
      <c r="I177" t="s">
        <v>10</v>
      </c>
      <c r="J177">
        <v>5</v>
      </c>
      <c r="K177">
        <v>3</v>
      </c>
    </row>
    <row r="178" spans="1:11" x14ac:dyDescent="0.35">
      <c r="A178" t="s">
        <v>55</v>
      </c>
      <c r="B178" t="s">
        <v>56</v>
      </c>
      <c r="C178">
        <v>2015</v>
      </c>
      <c r="D178">
        <v>4.5999999999999996</v>
      </c>
      <c r="E178">
        <v>516</v>
      </c>
      <c r="F178" t="s">
        <v>1405</v>
      </c>
      <c r="G178" t="s">
        <v>9</v>
      </c>
      <c r="H178" s="32">
        <v>75</v>
      </c>
      <c r="I178" t="s">
        <v>10</v>
      </c>
      <c r="J178">
        <v>5</v>
      </c>
      <c r="K178">
        <v>3</v>
      </c>
    </row>
    <row r="179" spans="1:11" x14ac:dyDescent="0.35">
      <c r="A179" t="s">
        <v>27</v>
      </c>
      <c r="B179" t="s">
        <v>28</v>
      </c>
      <c r="C179">
        <v>2010</v>
      </c>
      <c r="D179">
        <v>4.5999999999999996</v>
      </c>
      <c r="E179">
        <v>410</v>
      </c>
      <c r="F179" t="s">
        <v>1405</v>
      </c>
      <c r="G179" t="s">
        <v>9</v>
      </c>
      <c r="H179" s="32">
        <v>1359.75</v>
      </c>
      <c r="I179" t="s">
        <v>10</v>
      </c>
      <c r="J179">
        <v>5</v>
      </c>
      <c r="K179">
        <v>3</v>
      </c>
    </row>
    <row r="180" spans="1:11" x14ac:dyDescent="0.35">
      <c r="A180" t="s">
        <v>11</v>
      </c>
      <c r="B180" t="s">
        <v>17</v>
      </c>
      <c r="C180">
        <v>2010</v>
      </c>
      <c r="D180">
        <v>4.5999999999999996</v>
      </c>
      <c r="E180">
        <v>405</v>
      </c>
      <c r="F180" t="s">
        <v>1405</v>
      </c>
      <c r="G180" t="s">
        <v>9</v>
      </c>
      <c r="H180" s="32">
        <v>81.5</v>
      </c>
      <c r="I180" t="s">
        <v>10</v>
      </c>
      <c r="J180">
        <v>5</v>
      </c>
      <c r="K180">
        <v>3</v>
      </c>
    </row>
    <row r="181" spans="1:11" x14ac:dyDescent="0.35">
      <c r="A181" t="s">
        <v>27</v>
      </c>
      <c r="B181" t="s">
        <v>28</v>
      </c>
      <c r="C181">
        <v>2012</v>
      </c>
      <c r="D181">
        <v>4.5999999999999996</v>
      </c>
      <c r="E181">
        <v>400</v>
      </c>
      <c r="F181" t="s">
        <v>1405</v>
      </c>
      <c r="G181" t="s">
        <v>9</v>
      </c>
      <c r="H181" s="32">
        <v>890</v>
      </c>
      <c r="I181" t="s">
        <v>10</v>
      </c>
      <c r="J181">
        <v>5</v>
      </c>
      <c r="K181">
        <v>3</v>
      </c>
    </row>
    <row r="182" spans="1:11" x14ac:dyDescent="0.35">
      <c r="A182" t="s">
        <v>135</v>
      </c>
      <c r="B182" t="s">
        <v>136</v>
      </c>
      <c r="C182">
        <v>2015</v>
      </c>
      <c r="D182">
        <v>4.5999999999999996</v>
      </c>
      <c r="E182">
        <v>388</v>
      </c>
      <c r="F182" t="s">
        <v>1405</v>
      </c>
      <c r="G182" t="s">
        <v>2</v>
      </c>
      <c r="H182" s="32">
        <v>43.5</v>
      </c>
      <c r="I182" t="s">
        <v>3</v>
      </c>
      <c r="J182">
        <v>5</v>
      </c>
      <c r="K182">
        <v>3</v>
      </c>
    </row>
    <row r="183" spans="1:11" x14ac:dyDescent="0.35">
      <c r="A183" t="s">
        <v>55</v>
      </c>
      <c r="B183" t="s">
        <v>57</v>
      </c>
      <c r="C183">
        <v>2015</v>
      </c>
      <c r="D183">
        <v>4.5999999999999996</v>
      </c>
      <c r="E183">
        <v>369</v>
      </c>
      <c r="F183" t="s">
        <v>1405</v>
      </c>
      <c r="G183" t="s">
        <v>9</v>
      </c>
      <c r="H183" s="32">
        <v>99</v>
      </c>
      <c r="I183" t="s">
        <v>10</v>
      </c>
      <c r="J183">
        <v>5</v>
      </c>
      <c r="K183">
        <v>3</v>
      </c>
    </row>
    <row r="184" spans="1:11" x14ac:dyDescent="0.35">
      <c r="A184" t="s">
        <v>27</v>
      </c>
      <c r="B184" t="s">
        <v>28</v>
      </c>
      <c r="C184">
        <v>2013</v>
      </c>
      <c r="D184">
        <v>4.5999999999999996</v>
      </c>
      <c r="E184">
        <v>323</v>
      </c>
      <c r="F184" t="s">
        <v>1405</v>
      </c>
      <c r="G184" t="s">
        <v>9</v>
      </c>
      <c r="H184" s="32">
        <v>1198.72</v>
      </c>
      <c r="I184" t="s">
        <v>10</v>
      </c>
      <c r="J184">
        <v>5</v>
      </c>
      <c r="K184">
        <v>3</v>
      </c>
    </row>
    <row r="185" spans="1:11" x14ac:dyDescent="0.35">
      <c r="A185" t="s">
        <v>61</v>
      </c>
      <c r="B185" t="s">
        <v>62</v>
      </c>
      <c r="C185">
        <v>2015</v>
      </c>
      <c r="D185">
        <v>4.5999999999999996</v>
      </c>
      <c r="E185">
        <v>313</v>
      </c>
      <c r="F185" t="s">
        <v>1405</v>
      </c>
      <c r="G185" t="s">
        <v>63</v>
      </c>
      <c r="H185" s="32">
        <v>94.95</v>
      </c>
      <c r="I185" t="s">
        <v>6</v>
      </c>
      <c r="J185">
        <v>4</v>
      </c>
      <c r="K185">
        <v>2</v>
      </c>
    </row>
    <row r="186" spans="1:11" x14ac:dyDescent="0.35">
      <c r="A186" t="s">
        <v>61</v>
      </c>
      <c r="B186" t="s">
        <v>62</v>
      </c>
      <c r="C186">
        <v>2016</v>
      </c>
      <c r="D186">
        <v>4.5999999999999996</v>
      </c>
      <c r="E186">
        <v>304</v>
      </c>
      <c r="F186" t="s">
        <v>1405</v>
      </c>
      <c r="G186" t="s">
        <v>63</v>
      </c>
      <c r="H186" s="32">
        <v>89</v>
      </c>
      <c r="I186" t="s">
        <v>6</v>
      </c>
      <c r="J186">
        <v>4</v>
      </c>
      <c r="K186">
        <v>2</v>
      </c>
    </row>
    <row r="187" spans="1:11" x14ac:dyDescent="0.35">
      <c r="A187" t="s">
        <v>27</v>
      </c>
      <c r="B187" t="s">
        <v>28</v>
      </c>
      <c r="C187">
        <v>2005</v>
      </c>
      <c r="D187">
        <v>4.5999999999999996</v>
      </c>
      <c r="E187">
        <v>293</v>
      </c>
      <c r="F187" t="s">
        <v>1405</v>
      </c>
      <c r="G187" t="s">
        <v>9</v>
      </c>
      <c r="H187" s="32">
        <v>1785.96</v>
      </c>
      <c r="I187" t="s">
        <v>10</v>
      </c>
      <c r="J187">
        <v>5</v>
      </c>
      <c r="K187">
        <v>3</v>
      </c>
    </row>
    <row r="188" spans="1:11" x14ac:dyDescent="0.35">
      <c r="A188" t="s">
        <v>53</v>
      </c>
      <c r="B188" t="s">
        <v>54</v>
      </c>
      <c r="C188">
        <v>2017</v>
      </c>
      <c r="D188">
        <v>4.5999999999999996</v>
      </c>
      <c r="E188">
        <v>286</v>
      </c>
      <c r="F188" t="s">
        <v>1405</v>
      </c>
      <c r="G188" t="s">
        <v>42</v>
      </c>
      <c r="H188" s="32">
        <v>108.21</v>
      </c>
      <c r="I188" t="s">
        <v>43</v>
      </c>
      <c r="J188">
        <v>4</v>
      </c>
      <c r="K188">
        <v>3</v>
      </c>
    </row>
    <row r="189" spans="1:11" x14ac:dyDescent="0.35">
      <c r="A189" t="s">
        <v>4</v>
      </c>
      <c r="B189" t="s">
        <v>5</v>
      </c>
      <c r="C189">
        <v>2006</v>
      </c>
      <c r="D189">
        <v>4.5999999999999996</v>
      </c>
      <c r="E189">
        <v>274</v>
      </c>
      <c r="F189" t="s">
        <v>1405</v>
      </c>
      <c r="G189" t="s">
        <v>1406</v>
      </c>
      <c r="H189" s="32">
        <v>391.5</v>
      </c>
      <c r="I189" t="s">
        <v>6</v>
      </c>
      <c r="J189">
        <v>4</v>
      </c>
      <c r="K189">
        <v>2</v>
      </c>
    </row>
    <row r="190" spans="1:11" x14ac:dyDescent="0.35">
      <c r="A190" t="s">
        <v>27</v>
      </c>
      <c r="B190" t="s">
        <v>28</v>
      </c>
      <c r="C190">
        <v>1998</v>
      </c>
      <c r="D190">
        <v>4.5999999999999996</v>
      </c>
      <c r="E190">
        <v>244</v>
      </c>
      <c r="F190" t="s">
        <v>1405</v>
      </c>
      <c r="G190" t="s">
        <v>9</v>
      </c>
      <c r="H190" s="32">
        <v>1350</v>
      </c>
      <c r="I190" t="s">
        <v>10</v>
      </c>
      <c r="J190">
        <v>5</v>
      </c>
      <c r="K190">
        <v>3</v>
      </c>
    </row>
    <row r="191" spans="1:11" x14ac:dyDescent="0.35">
      <c r="A191" t="s">
        <v>86</v>
      </c>
      <c r="B191" t="s">
        <v>87</v>
      </c>
      <c r="C191">
        <v>2007</v>
      </c>
      <c r="D191">
        <v>4.5999999999999996</v>
      </c>
      <c r="E191">
        <v>242</v>
      </c>
      <c r="F191" t="s">
        <v>1405</v>
      </c>
      <c r="G191" t="s">
        <v>42</v>
      </c>
      <c r="H191" s="32">
        <v>145</v>
      </c>
      <c r="I191" t="s">
        <v>43</v>
      </c>
      <c r="J191">
        <v>4</v>
      </c>
      <c r="K191">
        <v>3</v>
      </c>
    </row>
    <row r="192" spans="1:11" x14ac:dyDescent="0.35">
      <c r="A192" t="s">
        <v>86</v>
      </c>
      <c r="B192" t="s">
        <v>87</v>
      </c>
      <c r="C192">
        <v>2012</v>
      </c>
      <c r="D192">
        <v>4.5999999999999996</v>
      </c>
      <c r="E192">
        <v>231</v>
      </c>
      <c r="F192" t="s">
        <v>1405</v>
      </c>
      <c r="G192" t="s">
        <v>42</v>
      </c>
      <c r="H192" s="32">
        <v>173.38</v>
      </c>
      <c r="I192" t="s">
        <v>43</v>
      </c>
      <c r="J192">
        <v>4</v>
      </c>
      <c r="K192">
        <v>3</v>
      </c>
    </row>
    <row r="193" spans="1:11" x14ac:dyDescent="0.35">
      <c r="A193" t="s">
        <v>64</v>
      </c>
      <c r="B193" t="s">
        <v>65</v>
      </c>
      <c r="C193">
        <v>2011</v>
      </c>
      <c r="D193">
        <v>4.5999999999999996</v>
      </c>
      <c r="E193">
        <v>225</v>
      </c>
      <c r="F193" t="s">
        <v>1405</v>
      </c>
      <c r="G193" t="s">
        <v>42</v>
      </c>
      <c r="H193" s="32">
        <v>220</v>
      </c>
      <c r="I193" t="s">
        <v>43</v>
      </c>
      <c r="J193">
        <v>4</v>
      </c>
      <c r="K193">
        <v>3</v>
      </c>
    </row>
    <row r="194" spans="1:11" x14ac:dyDescent="0.35">
      <c r="A194" t="s">
        <v>50</v>
      </c>
      <c r="B194" t="s">
        <v>137</v>
      </c>
      <c r="C194">
        <v>2017</v>
      </c>
      <c r="D194">
        <v>4.5999999999999996</v>
      </c>
      <c r="E194">
        <v>222</v>
      </c>
      <c r="F194" t="s">
        <v>1405</v>
      </c>
      <c r="G194" t="s">
        <v>42</v>
      </c>
      <c r="H194" s="32">
        <v>85.7</v>
      </c>
      <c r="I194" t="s">
        <v>43</v>
      </c>
      <c r="J194">
        <v>4</v>
      </c>
      <c r="K194">
        <v>3</v>
      </c>
    </row>
    <row r="195" spans="1:11" x14ac:dyDescent="0.35">
      <c r="A195" t="s">
        <v>7</v>
      </c>
      <c r="B195" t="s">
        <v>8</v>
      </c>
      <c r="C195">
        <v>1965</v>
      </c>
      <c r="D195">
        <v>4.5999999999999996</v>
      </c>
      <c r="E195">
        <v>218</v>
      </c>
      <c r="F195" t="s">
        <v>1405</v>
      </c>
      <c r="G195" t="s">
        <v>9</v>
      </c>
      <c r="H195" s="32">
        <v>2884.04</v>
      </c>
      <c r="I195" t="s">
        <v>10</v>
      </c>
      <c r="J195">
        <v>5</v>
      </c>
      <c r="K195">
        <v>3</v>
      </c>
    </row>
    <row r="196" spans="1:11" x14ac:dyDescent="0.35">
      <c r="A196" t="s">
        <v>40</v>
      </c>
      <c r="B196" t="s">
        <v>138</v>
      </c>
      <c r="C196">
        <v>2015</v>
      </c>
      <c r="D196">
        <v>4.5999999999999996</v>
      </c>
      <c r="E196">
        <v>214</v>
      </c>
      <c r="F196" t="s">
        <v>1405</v>
      </c>
      <c r="G196" t="s">
        <v>42</v>
      </c>
      <c r="H196" s="32">
        <v>79.900000000000006</v>
      </c>
      <c r="I196" t="s">
        <v>43</v>
      </c>
      <c r="J196">
        <v>4</v>
      </c>
      <c r="K196">
        <v>3</v>
      </c>
    </row>
    <row r="197" spans="1:11" x14ac:dyDescent="0.35">
      <c r="A197" t="s">
        <v>38</v>
      </c>
      <c r="B197" t="s">
        <v>139</v>
      </c>
      <c r="C197">
        <v>2018</v>
      </c>
      <c r="D197">
        <v>4.5999999999999996</v>
      </c>
      <c r="E197">
        <v>211</v>
      </c>
      <c r="F197" t="s">
        <v>1405</v>
      </c>
      <c r="G197" t="s">
        <v>9</v>
      </c>
      <c r="H197" s="32">
        <v>68.7</v>
      </c>
      <c r="I197" t="s">
        <v>10</v>
      </c>
      <c r="J197">
        <v>5</v>
      </c>
      <c r="K197">
        <v>3</v>
      </c>
    </row>
    <row r="198" spans="1:11" x14ac:dyDescent="0.35">
      <c r="A198" t="s">
        <v>27</v>
      </c>
      <c r="B198" t="s">
        <v>28</v>
      </c>
      <c r="C198">
        <v>2003</v>
      </c>
      <c r="D198">
        <v>4.5999999999999996</v>
      </c>
      <c r="E198">
        <v>205</v>
      </c>
      <c r="F198" t="s">
        <v>1405</v>
      </c>
      <c r="G198" t="s">
        <v>9</v>
      </c>
      <c r="H198" s="32">
        <v>1638.95</v>
      </c>
      <c r="I198" t="s">
        <v>10</v>
      </c>
      <c r="J198">
        <v>5</v>
      </c>
      <c r="K198">
        <v>3</v>
      </c>
    </row>
    <row r="199" spans="1:11" x14ac:dyDescent="0.35">
      <c r="A199" t="s">
        <v>140</v>
      </c>
      <c r="B199" t="s">
        <v>141</v>
      </c>
      <c r="C199">
        <v>2004</v>
      </c>
      <c r="D199">
        <v>4.5999999999999996</v>
      </c>
      <c r="E199">
        <v>202</v>
      </c>
      <c r="F199" t="s">
        <v>1405</v>
      </c>
      <c r="G199" t="s">
        <v>32</v>
      </c>
      <c r="H199" s="32">
        <v>150</v>
      </c>
      <c r="I199" t="s">
        <v>33</v>
      </c>
      <c r="J199">
        <v>4</v>
      </c>
      <c r="K199">
        <v>3</v>
      </c>
    </row>
    <row r="200" spans="1:11" x14ac:dyDescent="0.35">
      <c r="A200" t="s">
        <v>133</v>
      </c>
      <c r="B200" t="s">
        <v>134</v>
      </c>
      <c r="C200">
        <v>2016</v>
      </c>
      <c r="D200">
        <v>4.5999999999999996</v>
      </c>
      <c r="E200">
        <v>200</v>
      </c>
      <c r="F200" t="s">
        <v>1405</v>
      </c>
      <c r="G200" t="s">
        <v>9</v>
      </c>
      <c r="H200" s="32">
        <v>48.95</v>
      </c>
      <c r="I200" t="s">
        <v>10</v>
      </c>
      <c r="J200">
        <v>5</v>
      </c>
      <c r="K200">
        <v>3</v>
      </c>
    </row>
    <row r="201" spans="1:11" x14ac:dyDescent="0.35">
      <c r="A201" t="s">
        <v>70</v>
      </c>
      <c r="B201" t="s">
        <v>71</v>
      </c>
      <c r="C201">
        <v>2014</v>
      </c>
      <c r="D201">
        <v>4.5999999999999996</v>
      </c>
      <c r="E201">
        <v>197</v>
      </c>
      <c r="F201" t="s">
        <v>1405</v>
      </c>
      <c r="G201" t="s">
        <v>9</v>
      </c>
      <c r="H201" s="32">
        <v>109.41</v>
      </c>
      <c r="I201" t="s">
        <v>10</v>
      </c>
      <c r="J201">
        <v>5</v>
      </c>
      <c r="K201">
        <v>3</v>
      </c>
    </row>
    <row r="202" spans="1:11" x14ac:dyDescent="0.35">
      <c r="A202" t="s">
        <v>55</v>
      </c>
      <c r="B202" t="s">
        <v>57</v>
      </c>
      <c r="C202">
        <v>2014</v>
      </c>
      <c r="D202">
        <v>4.5999999999999996</v>
      </c>
      <c r="E202">
        <v>186</v>
      </c>
      <c r="F202" t="s">
        <v>1405</v>
      </c>
      <c r="G202" t="s">
        <v>9</v>
      </c>
      <c r="H202" s="32">
        <v>119</v>
      </c>
      <c r="I202" t="s">
        <v>10</v>
      </c>
      <c r="J202">
        <v>5</v>
      </c>
      <c r="K202">
        <v>3</v>
      </c>
    </row>
    <row r="203" spans="1:11" x14ac:dyDescent="0.35">
      <c r="A203" t="s">
        <v>7</v>
      </c>
      <c r="B203" t="s">
        <v>49</v>
      </c>
      <c r="C203">
        <v>1992</v>
      </c>
      <c r="D203">
        <v>4.5999999999999996</v>
      </c>
      <c r="E203">
        <v>176</v>
      </c>
      <c r="F203" t="s">
        <v>1405</v>
      </c>
      <c r="G203" t="s">
        <v>9</v>
      </c>
      <c r="H203" s="32">
        <v>195</v>
      </c>
      <c r="I203" t="s">
        <v>10</v>
      </c>
      <c r="J203">
        <v>5</v>
      </c>
      <c r="K203">
        <v>3</v>
      </c>
    </row>
    <row r="204" spans="1:11" x14ac:dyDescent="0.35">
      <c r="A204" t="s">
        <v>27</v>
      </c>
      <c r="B204" t="s">
        <v>28</v>
      </c>
      <c r="C204">
        <v>2014</v>
      </c>
      <c r="D204">
        <v>4.5999999999999996</v>
      </c>
      <c r="E204">
        <v>172</v>
      </c>
      <c r="F204" t="s">
        <v>1405</v>
      </c>
      <c r="G204" t="s">
        <v>9</v>
      </c>
      <c r="H204" s="32">
        <v>1595</v>
      </c>
      <c r="I204" t="s">
        <v>10</v>
      </c>
      <c r="J204">
        <v>5</v>
      </c>
      <c r="K204">
        <v>3</v>
      </c>
    </row>
    <row r="205" spans="1:11" x14ac:dyDescent="0.35">
      <c r="A205" t="s">
        <v>4</v>
      </c>
      <c r="B205" t="s">
        <v>5</v>
      </c>
      <c r="C205">
        <v>2010</v>
      </c>
      <c r="D205">
        <v>4.5999999999999996</v>
      </c>
      <c r="E205">
        <v>169</v>
      </c>
      <c r="F205" t="s">
        <v>1405</v>
      </c>
      <c r="G205" t="s">
        <v>1406</v>
      </c>
      <c r="H205" s="32">
        <v>519.54999999999995</v>
      </c>
      <c r="I205" t="s">
        <v>6</v>
      </c>
      <c r="J205">
        <v>4</v>
      </c>
      <c r="K205">
        <v>2</v>
      </c>
    </row>
    <row r="206" spans="1:11" x14ac:dyDescent="0.35">
      <c r="A206" t="s">
        <v>70</v>
      </c>
      <c r="B206" t="s">
        <v>71</v>
      </c>
      <c r="C206">
        <v>2012</v>
      </c>
      <c r="D206">
        <v>4.5999999999999996</v>
      </c>
      <c r="E206">
        <v>165</v>
      </c>
      <c r="F206" t="s">
        <v>1405</v>
      </c>
      <c r="G206" t="s">
        <v>9</v>
      </c>
      <c r="H206" s="32">
        <v>89</v>
      </c>
      <c r="I206" t="s">
        <v>10</v>
      </c>
      <c r="J206">
        <v>5</v>
      </c>
      <c r="K206">
        <v>3</v>
      </c>
    </row>
    <row r="207" spans="1:11" x14ac:dyDescent="0.35">
      <c r="A207" t="s">
        <v>4</v>
      </c>
      <c r="B207" t="s">
        <v>5</v>
      </c>
      <c r="C207">
        <v>2011</v>
      </c>
      <c r="D207">
        <v>4.5999999999999996</v>
      </c>
      <c r="E207">
        <v>165</v>
      </c>
      <c r="F207" t="s">
        <v>1405</v>
      </c>
      <c r="G207" t="s">
        <v>1406</v>
      </c>
      <c r="H207" s="32">
        <v>511.9</v>
      </c>
      <c r="I207" t="s">
        <v>6</v>
      </c>
      <c r="J207">
        <v>4</v>
      </c>
      <c r="K207">
        <v>2</v>
      </c>
    </row>
    <row r="208" spans="1:11" x14ac:dyDescent="0.35">
      <c r="A208" t="s">
        <v>30</v>
      </c>
      <c r="B208" t="s">
        <v>31</v>
      </c>
      <c r="C208">
        <v>1999</v>
      </c>
      <c r="D208">
        <v>4.5999999999999996</v>
      </c>
      <c r="E208">
        <v>164</v>
      </c>
      <c r="F208" t="s">
        <v>1405</v>
      </c>
      <c r="G208" t="s">
        <v>32</v>
      </c>
      <c r="H208" s="32">
        <v>980</v>
      </c>
      <c r="I208" t="s">
        <v>33</v>
      </c>
      <c r="J208">
        <v>4</v>
      </c>
      <c r="K208">
        <v>3</v>
      </c>
    </row>
    <row r="209" spans="1:11" x14ac:dyDescent="0.35">
      <c r="A209" t="s">
        <v>142</v>
      </c>
      <c r="B209" t="s">
        <v>143</v>
      </c>
      <c r="C209">
        <v>2015</v>
      </c>
      <c r="D209">
        <v>4.5999999999999996</v>
      </c>
      <c r="E209">
        <v>160</v>
      </c>
      <c r="F209" t="s">
        <v>1405</v>
      </c>
      <c r="G209" t="s">
        <v>20</v>
      </c>
      <c r="H209" s="32">
        <v>73</v>
      </c>
      <c r="I209" t="s">
        <v>21</v>
      </c>
      <c r="J209">
        <v>4</v>
      </c>
      <c r="K209">
        <v>3</v>
      </c>
    </row>
    <row r="210" spans="1:11" x14ac:dyDescent="0.35">
      <c r="A210" t="s">
        <v>4</v>
      </c>
      <c r="B210" t="s">
        <v>5</v>
      </c>
      <c r="C210">
        <v>2012</v>
      </c>
      <c r="D210">
        <v>4.5999999999999996</v>
      </c>
      <c r="E210">
        <v>159</v>
      </c>
      <c r="F210" t="s">
        <v>1405</v>
      </c>
      <c r="G210" t="s">
        <v>1406</v>
      </c>
      <c r="H210" s="32">
        <v>280</v>
      </c>
      <c r="I210" t="s">
        <v>6</v>
      </c>
      <c r="J210">
        <v>4</v>
      </c>
      <c r="K210">
        <v>2</v>
      </c>
    </row>
    <row r="211" spans="1:11" x14ac:dyDescent="0.35">
      <c r="A211" t="s">
        <v>7</v>
      </c>
      <c r="B211" t="s">
        <v>8</v>
      </c>
      <c r="C211">
        <v>1973</v>
      </c>
      <c r="D211">
        <v>4.5999999999999996</v>
      </c>
      <c r="E211">
        <v>157</v>
      </c>
      <c r="F211" t="s">
        <v>1405</v>
      </c>
      <c r="G211" t="s">
        <v>9</v>
      </c>
      <c r="H211" s="32">
        <v>932.3</v>
      </c>
      <c r="I211" t="s">
        <v>10</v>
      </c>
      <c r="J211">
        <v>5</v>
      </c>
      <c r="K211">
        <v>3</v>
      </c>
    </row>
    <row r="212" spans="1:11" x14ac:dyDescent="0.35">
      <c r="A212" t="s">
        <v>64</v>
      </c>
      <c r="B212" t="s">
        <v>65</v>
      </c>
      <c r="C212">
        <v>2014</v>
      </c>
      <c r="D212">
        <v>4.5999999999999996</v>
      </c>
      <c r="E212">
        <v>157</v>
      </c>
      <c r="F212" t="s">
        <v>1405</v>
      </c>
      <c r="G212" t="s">
        <v>42</v>
      </c>
      <c r="H212" s="32">
        <v>251.99</v>
      </c>
      <c r="I212" t="s">
        <v>43</v>
      </c>
      <c r="J212">
        <v>4</v>
      </c>
      <c r="K212">
        <v>3</v>
      </c>
    </row>
    <row r="213" spans="1:11" x14ac:dyDescent="0.35">
      <c r="A213" t="s">
        <v>68</v>
      </c>
      <c r="B213" t="s">
        <v>69</v>
      </c>
      <c r="C213">
        <v>2014</v>
      </c>
      <c r="D213">
        <v>4.5999999999999996</v>
      </c>
      <c r="E213">
        <v>153</v>
      </c>
      <c r="F213" t="s">
        <v>1405</v>
      </c>
      <c r="G213" t="s">
        <v>2</v>
      </c>
      <c r="H213" s="32">
        <v>61.69</v>
      </c>
      <c r="I213" t="s">
        <v>3</v>
      </c>
      <c r="J213">
        <v>5</v>
      </c>
      <c r="K213">
        <v>3</v>
      </c>
    </row>
    <row r="214" spans="1:11" x14ac:dyDescent="0.35">
      <c r="A214" t="s">
        <v>30</v>
      </c>
      <c r="B214" t="s">
        <v>31</v>
      </c>
      <c r="C214">
        <v>1996</v>
      </c>
      <c r="D214">
        <v>4.5999999999999996</v>
      </c>
      <c r="E214">
        <v>150</v>
      </c>
      <c r="F214" t="s">
        <v>1405</v>
      </c>
      <c r="G214" t="s">
        <v>32</v>
      </c>
      <c r="H214" s="32">
        <v>1372.14</v>
      </c>
      <c r="I214" t="s">
        <v>33</v>
      </c>
      <c r="J214">
        <v>4</v>
      </c>
      <c r="K214">
        <v>3</v>
      </c>
    </row>
    <row r="215" spans="1:11" x14ac:dyDescent="0.35">
      <c r="A215" t="s">
        <v>72</v>
      </c>
      <c r="B215" t="s">
        <v>73</v>
      </c>
      <c r="C215">
        <v>2014</v>
      </c>
      <c r="D215">
        <v>4.5999999999999996</v>
      </c>
      <c r="E215">
        <v>147</v>
      </c>
      <c r="F215" t="s">
        <v>1405</v>
      </c>
      <c r="G215" t="s">
        <v>2</v>
      </c>
      <c r="H215" s="32">
        <v>210.5</v>
      </c>
      <c r="I215" t="s">
        <v>3</v>
      </c>
      <c r="J215">
        <v>5</v>
      </c>
      <c r="K215">
        <v>3</v>
      </c>
    </row>
    <row r="216" spans="1:11" x14ac:dyDescent="0.35">
      <c r="A216" t="s">
        <v>7</v>
      </c>
      <c r="B216" t="s">
        <v>49</v>
      </c>
      <c r="C216">
        <v>1985</v>
      </c>
      <c r="D216">
        <v>4.5999999999999996</v>
      </c>
      <c r="E216">
        <v>146</v>
      </c>
      <c r="F216" t="s">
        <v>1405</v>
      </c>
      <c r="G216" t="s">
        <v>9</v>
      </c>
      <c r="H216" s="32">
        <v>285</v>
      </c>
      <c r="I216" t="s">
        <v>10</v>
      </c>
      <c r="J216">
        <v>5</v>
      </c>
      <c r="K216">
        <v>3</v>
      </c>
    </row>
    <row r="217" spans="1:11" x14ac:dyDescent="0.35">
      <c r="A217" t="s">
        <v>144</v>
      </c>
      <c r="B217" t="s">
        <v>145</v>
      </c>
      <c r="C217">
        <v>2001</v>
      </c>
      <c r="D217">
        <v>4.5999999999999996</v>
      </c>
      <c r="E217">
        <v>145</v>
      </c>
      <c r="F217" t="s">
        <v>1405</v>
      </c>
      <c r="G217" t="s">
        <v>9</v>
      </c>
      <c r="H217" s="32">
        <v>245.75</v>
      </c>
      <c r="I217" t="s">
        <v>10</v>
      </c>
      <c r="J217">
        <v>5</v>
      </c>
      <c r="K217">
        <v>3</v>
      </c>
    </row>
    <row r="218" spans="1:11" x14ac:dyDescent="0.35">
      <c r="A218" t="s">
        <v>7</v>
      </c>
      <c r="B218" t="s">
        <v>49</v>
      </c>
      <c r="C218">
        <v>1989</v>
      </c>
      <c r="D218">
        <v>4.5999999999999996</v>
      </c>
      <c r="E218">
        <v>143</v>
      </c>
      <c r="F218" t="s">
        <v>1405</v>
      </c>
      <c r="G218" t="s">
        <v>9</v>
      </c>
      <c r="H218" s="32">
        <v>228.57</v>
      </c>
      <c r="I218" t="s">
        <v>10</v>
      </c>
      <c r="J218">
        <v>5</v>
      </c>
      <c r="K218">
        <v>3</v>
      </c>
    </row>
    <row r="219" spans="1:11" x14ac:dyDescent="0.35">
      <c r="A219" t="s">
        <v>64</v>
      </c>
      <c r="B219" t="s">
        <v>65</v>
      </c>
      <c r="C219">
        <v>2015</v>
      </c>
      <c r="D219">
        <v>4.5999999999999996</v>
      </c>
      <c r="E219">
        <v>143</v>
      </c>
      <c r="F219" t="s">
        <v>1405</v>
      </c>
      <c r="G219" t="s">
        <v>42</v>
      </c>
      <c r="H219" s="32">
        <v>319.89999999999998</v>
      </c>
      <c r="I219" t="s">
        <v>43</v>
      </c>
      <c r="J219">
        <v>4</v>
      </c>
      <c r="K219">
        <v>3</v>
      </c>
    </row>
    <row r="220" spans="1:11" x14ac:dyDescent="0.35">
      <c r="A220" t="s">
        <v>4</v>
      </c>
      <c r="B220" t="s">
        <v>5</v>
      </c>
      <c r="C220">
        <v>2005</v>
      </c>
      <c r="D220">
        <v>4.5999999999999996</v>
      </c>
      <c r="E220">
        <v>142</v>
      </c>
      <c r="F220" t="s">
        <v>1405</v>
      </c>
      <c r="G220" t="s">
        <v>1406</v>
      </c>
      <c r="H220" s="32">
        <v>325</v>
      </c>
      <c r="I220" t="s">
        <v>6</v>
      </c>
      <c r="J220">
        <v>4</v>
      </c>
      <c r="K220">
        <v>2</v>
      </c>
    </row>
    <row r="221" spans="1:11" x14ac:dyDescent="0.35">
      <c r="A221" t="s">
        <v>146</v>
      </c>
      <c r="B221" t="s">
        <v>147</v>
      </c>
      <c r="C221">
        <v>2011</v>
      </c>
      <c r="D221">
        <v>4.5999999999999996</v>
      </c>
      <c r="E221">
        <v>139</v>
      </c>
      <c r="F221" t="s">
        <v>1405</v>
      </c>
      <c r="G221" t="s">
        <v>32</v>
      </c>
      <c r="H221" s="32">
        <v>345</v>
      </c>
      <c r="I221" t="s">
        <v>33</v>
      </c>
      <c r="J221">
        <v>4</v>
      </c>
      <c r="K221">
        <v>3</v>
      </c>
    </row>
    <row r="222" spans="1:11" x14ac:dyDescent="0.35">
      <c r="A222" t="s">
        <v>61</v>
      </c>
      <c r="B222" t="s">
        <v>148</v>
      </c>
      <c r="C222">
        <v>2018</v>
      </c>
      <c r="D222">
        <v>4.5999999999999996</v>
      </c>
      <c r="E222">
        <v>136</v>
      </c>
      <c r="F222" t="s">
        <v>1405</v>
      </c>
      <c r="G222" t="s">
        <v>63</v>
      </c>
      <c r="H222" s="32">
        <v>58.9</v>
      </c>
      <c r="I222" t="s">
        <v>6</v>
      </c>
      <c r="J222">
        <v>4</v>
      </c>
      <c r="K222">
        <v>2</v>
      </c>
    </row>
    <row r="223" spans="1:11" x14ac:dyDescent="0.35">
      <c r="A223" t="s">
        <v>66</v>
      </c>
      <c r="B223" t="s">
        <v>67</v>
      </c>
      <c r="C223">
        <v>2005</v>
      </c>
      <c r="D223">
        <v>4.5999999999999996</v>
      </c>
      <c r="E223">
        <v>136</v>
      </c>
      <c r="F223" t="s">
        <v>1405</v>
      </c>
      <c r="G223" t="s">
        <v>42</v>
      </c>
      <c r="H223" s="32">
        <v>159</v>
      </c>
      <c r="I223" t="s">
        <v>43</v>
      </c>
      <c r="J223">
        <v>4</v>
      </c>
      <c r="K223">
        <v>3</v>
      </c>
    </row>
    <row r="224" spans="1:11" x14ac:dyDescent="0.35">
      <c r="A224" t="s">
        <v>149</v>
      </c>
      <c r="B224" t="s">
        <v>150</v>
      </c>
      <c r="C224">
        <v>2013</v>
      </c>
      <c r="D224">
        <v>4.5999999999999996</v>
      </c>
      <c r="E224">
        <v>135</v>
      </c>
      <c r="F224" t="s">
        <v>1405</v>
      </c>
      <c r="G224" t="s">
        <v>151</v>
      </c>
      <c r="H224" s="32">
        <v>69.900000000000006</v>
      </c>
      <c r="I224" t="s">
        <v>21</v>
      </c>
      <c r="J224">
        <v>4</v>
      </c>
      <c r="K224">
        <v>3</v>
      </c>
    </row>
    <row r="225" spans="1:11" x14ac:dyDescent="0.35">
      <c r="A225" t="s">
        <v>7</v>
      </c>
      <c r="B225" t="s">
        <v>1407</v>
      </c>
      <c r="C225">
        <v>1989</v>
      </c>
      <c r="D225">
        <v>4.5999999999999996</v>
      </c>
      <c r="E225">
        <v>133</v>
      </c>
      <c r="F225" t="s">
        <v>1405</v>
      </c>
      <c r="G225" t="s">
        <v>9</v>
      </c>
      <c r="H225" s="32">
        <v>895.4</v>
      </c>
      <c r="I225" t="s">
        <v>10</v>
      </c>
      <c r="J225">
        <v>5</v>
      </c>
      <c r="K225">
        <v>3</v>
      </c>
    </row>
    <row r="226" spans="1:11" x14ac:dyDescent="0.35">
      <c r="A226" t="s">
        <v>0</v>
      </c>
      <c r="B226" t="s">
        <v>58</v>
      </c>
      <c r="C226">
        <v>2017</v>
      </c>
      <c r="D226">
        <v>4.5999999999999996</v>
      </c>
      <c r="E226">
        <v>131</v>
      </c>
      <c r="F226" t="s">
        <v>1405</v>
      </c>
      <c r="G226" t="s">
        <v>2</v>
      </c>
      <c r="H226" s="32">
        <v>147.85</v>
      </c>
      <c r="I226" t="s">
        <v>3</v>
      </c>
      <c r="J226">
        <v>5</v>
      </c>
      <c r="K226">
        <v>3</v>
      </c>
    </row>
    <row r="227" spans="1:11" x14ac:dyDescent="0.35">
      <c r="A227" t="s">
        <v>61</v>
      </c>
      <c r="B227" t="s">
        <v>62</v>
      </c>
      <c r="C227">
        <v>2018</v>
      </c>
      <c r="D227">
        <v>4.5999999999999996</v>
      </c>
      <c r="E227">
        <v>128</v>
      </c>
      <c r="F227" t="s">
        <v>1405</v>
      </c>
      <c r="G227" t="s">
        <v>63</v>
      </c>
      <c r="H227" s="32">
        <v>88.05</v>
      </c>
      <c r="I227" t="s">
        <v>6</v>
      </c>
      <c r="J227">
        <v>4</v>
      </c>
      <c r="K227">
        <v>2</v>
      </c>
    </row>
    <row r="228" spans="1:11" x14ac:dyDescent="0.35">
      <c r="A228" t="s">
        <v>30</v>
      </c>
      <c r="B228" t="s">
        <v>31</v>
      </c>
      <c r="C228">
        <v>1997</v>
      </c>
      <c r="D228">
        <v>4.5999999999999996</v>
      </c>
      <c r="E228">
        <v>127</v>
      </c>
      <c r="F228" t="s">
        <v>1405</v>
      </c>
      <c r="G228" t="s">
        <v>32</v>
      </c>
      <c r="H228" s="32">
        <v>1080</v>
      </c>
      <c r="I228" t="s">
        <v>33</v>
      </c>
      <c r="J228">
        <v>4</v>
      </c>
      <c r="K228">
        <v>3</v>
      </c>
    </row>
    <row r="229" spans="1:11" x14ac:dyDescent="0.35">
      <c r="A229" t="s">
        <v>152</v>
      </c>
      <c r="B229" t="s">
        <v>153</v>
      </c>
      <c r="C229">
        <v>2001</v>
      </c>
      <c r="D229">
        <v>4.5999999999999996</v>
      </c>
      <c r="E229">
        <v>124</v>
      </c>
      <c r="F229" t="s">
        <v>1405</v>
      </c>
      <c r="G229" t="s">
        <v>42</v>
      </c>
      <c r="H229" s="32">
        <v>301</v>
      </c>
      <c r="I229" t="s">
        <v>6</v>
      </c>
      <c r="J229">
        <v>4</v>
      </c>
      <c r="K229">
        <v>2</v>
      </c>
    </row>
    <row r="230" spans="1:11" x14ac:dyDescent="0.35">
      <c r="A230" t="s">
        <v>4</v>
      </c>
      <c r="B230" t="s">
        <v>5</v>
      </c>
      <c r="C230">
        <v>2014</v>
      </c>
      <c r="D230">
        <v>4.5999999999999996</v>
      </c>
      <c r="E230">
        <v>124</v>
      </c>
      <c r="F230" t="s">
        <v>1405</v>
      </c>
      <c r="G230" t="s">
        <v>1406</v>
      </c>
      <c r="H230" s="32">
        <v>275</v>
      </c>
      <c r="I230" t="s">
        <v>6</v>
      </c>
      <c r="J230">
        <v>4</v>
      </c>
      <c r="K230">
        <v>2</v>
      </c>
    </row>
    <row r="231" spans="1:11" x14ac:dyDescent="0.35">
      <c r="A231" t="s">
        <v>7</v>
      </c>
      <c r="B231" t="s">
        <v>8</v>
      </c>
      <c r="C231">
        <v>1967</v>
      </c>
      <c r="D231">
        <v>4.5999999999999996</v>
      </c>
      <c r="E231">
        <v>123</v>
      </c>
      <c r="F231" t="s">
        <v>1405</v>
      </c>
      <c r="G231" t="s">
        <v>9</v>
      </c>
      <c r="H231" s="32">
        <v>1106.24</v>
      </c>
      <c r="I231" t="s">
        <v>10</v>
      </c>
      <c r="J231">
        <v>5</v>
      </c>
      <c r="K231">
        <v>3</v>
      </c>
    </row>
    <row r="232" spans="1:11" x14ac:dyDescent="0.35">
      <c r="A232" t="s">
        <v>154</v>
      </c>
      <c r="B232" t="s">
        <v>155</v>
      </c>
      <c r="C232">
        <v>2016</v>
      </c>
      <c r="D232">
        <v>4.5999999999999996</v>
      </c>
      <c r="E232">
        <v>123</v>
      </c>
      <c r="F232" t="s">
        <v>1405</v>
      </c>
      <c r="G232" t="s">
        <v>9</v>
      </c>
      <c r="H232" s="32">
        <v>64.900000000000006</v>
      </c>
      <c r="I232" t="s">
        <v>10</v>
      </c>
      <c r="J232">
        <v>5</v>
      </c>
      <c r="K232">
        <v>3</v>
      </c>
    </row>
    <row r="233" spans="1:11" x14ac:dyDescent="0.35">
      <c r="A233" t="s">
        <v>27</v>
      </c>
      <c r="B233" t="s">
        <v>28</v>
      </c>
      <c r="C233">
        <v>2000</v>
      </c>
      <c r="D233">
        <v>4.5999999999999996</v>
      </c>
      <c r="E233">
        <v>122</v>
      </c>
      <c r="F233" t="s">
        <v>1405</v>
      </c>
      <c r="G233" t="s">
        <v>9</v>
      </c>
      <c r="H233" s="32">
        <v>1503</v>
      </c>
      <c r="I233" t="s">
        <v>10</v>
      </c>
      <c r="J233">
        <v>5</v>
      </c>
      <c r="K233">
        <v>3</v>
      </c>
    </row>
    <row r="234" spans="1:11" x14ac:dyDescent="0.35">
      <c r="A234" t="s">
        <v>30</v>
      </c>
      <c r="B234" t="s">
        <v>31</v>
      </c>
      <c r="C234">
        <v>1995</v>
      </c>
      <c r="D234">
        <v>4.5999999999999996</v>
      </c>
      <c r="E234">
        <v>122</v>
      </c>
      <c r="F234" t="s">
        <v>1405</v>
      </c>
      <c r="G234" t="s">
        <v>32</v>
      </c>
      <c r="H234" s="32">
        <v>1372.14</v>
      </c>
      <c r="I234" t="s">
        <v>33</v>
      </c>
      <c r="J234">
        <v>4</v>
      </c>
      <c r="K234">
        <v>3</v>
      </c>
    </row>
    <row r="235" spans="1:11" x14ac:dyDescent="0.35">
      <c r="A235" t="s">
        <v>4</v>
      </c>
      <c r="B235" t="s">
        <v>5</v>
      </c>
      <c r="C235">
        <v>2015</v>
      </c>
      <c r="D235">
        <v>4.5999999999999996</v>
      </c>
      <c r="E235">
        <v>122</v>
      </c>
      <c r="F235" t="s">
        <v>1405</v>
      </c>
      <c r="G235" t="s">
        <v>1406</v>
      </c>
      <c r="H235" s="32">
        <v>241.55</v>
      </c>
      <c r="I235" t="s">
        <v>6</v>
      </c>
      <c r="J235">
        <v>4</v>
      </c>
      <c r="K235">
        <v>2</v>
      </c>
    </row>
    <row r="236" spans="1:11" x14ac:dyDescent="0.35">
      <c r="A236" t="s">
        <v>156</v>
      </c>
      <c r="B236" t="s">
        <v>157</v>
      </c>
      <c r="C236">
        <v>2013</v>
      </c>
      <c r="D236">
        <v>4.5999999999999996</v>
      </c>
      <c r="E236">
        <v>116</v>
      </c>
      <c r="F236" t="s">
        <v>1405</v>
      </c>
      <c r="G236" t="s">
        <v>32</v>
      </c>
      <c r="H236" s="32">
        <v>89.17</v>
      </c>
      <c r="I236" t="s">
        <v>33</v>
      </c>
      <c r="J236">
        <v>4</v>
      </c>
      <c r="K236">
        <v>3</v>
      </c>
    </row>
    <row r="237" spans="1:11" x14ac:dyDescent="0.35">
      <c r="A237" t="s">
        <v>7</v>
      </c>
      <c r="B237" t="s">
        <v>8</v>
      </c>
      <c r="C237">
        <v>1975</v>
      </c>
      <c r="D237">
        <v>4.5999999999999996</v>
      </c>
      <c r="E237">
        <v>115</v>
      </c>
      <c r="F237" t="s">
        <v>1405</v>
      </c>
      <c r="G237" t="s">
        <v>9</v>
      </c>
      <c r="H237" s="32">
        <v>769.9</v>
      </c>
      <c r="I237" t="s">
        <v>10</v>
      </c>
      <c r="J237">
        <v>5</v>
      </c>
      <c r="K237">
        <v>3</v>
      </c>
    </row>
    <row r="238" spans="1:11" x14ac:dyDescent="0.35">
      <c r="A238" t="s">
        <v>158</v>
      </c>
      <c r="B238" t="s">
        <v>1</v>
      </c>
      <c r="C238">
        <v>2019</v>
      </c>
      <c r="D238">
        <v>4.5999999999999996</v>
      </c>
      <c r="E238">
        <v>114</v>
      </c>
      <c r="F238" t="s">
        <v>1405</v>
      </c>
      <c r="G238" t="s">
        <v>9</v>
      </c>
      <c r="H238" s="32">
        <v>67.94</v>
      </c>
      <c r="I238" t="s">
        <v>10</v>
      </c>
      <c r="J238">
        <v>5</v>
      </c>
      <c r="K238">
        <v>3</v>
      </c>
    </row>
    <row r="239" spans="1:11" x14ac:dyDescent="0.35">
      <c r="A239" t="s">
        <v>159</v>
      </c>
      <c r="B239" t="s">
        <v>160</v>
      </c>
      <c r="C239">
        <v>2016</v>
      </c>
      <c r="D239">
        <v>4.5999999999999996</v>
      </c>
      <c r="E239">
        <v>113</v>
      </c>
      <c r="F239" t="s">
        <v>1405</v>
      </c>
      <c r="G239" t="s">
        <v>9</v>
      </c>
      <c r="H239" s="32">
        <v>44</v>
      </c>
      <c r="I239" t="s">
        <v>10</v>
      </c>
      <c r="J239">
        <v>5</v>
      </c>
      <c r="K239">
        <v>3</v>
      </c>
    </row>
    <row r="240" spans="1:11" x14ac:dyDescent="0.35">
      <c r="A240" t="s">
        <v>4</v>
      </c>
      <c r="B240" t="s">
        <v>5</v>
      </c>
      <c r="C240">
        <v>2009</v>
      </c>
      <c r="D240">
        <v>4.5999999999999996</v>
      </c>
      <c r="E240">
        <v>113</v>
      </c>
      <c r="F240" t="s">
        <v>1405</v>
      </c>
      <c r="G240" t="s">
        <v>1406</v>
      </c>
      <c r="H240" s="32">
        <v>445</v>
      </c>
      <c r="I240" t="s">
        <v>6</v>
      </c>
      <c r="J240">
        <v>4</v>
      </c>
      <c r="K240">
        <v>2</v>
      </c>
    </row>
    <row r="241" spans="1:11" x14ac:dyDescent="0.35">
      <c r="A241" t="s">
        <v>161</v>
      </c>
      <c r="B241" t="s">
        <v>162</v>
      </c>
      <c r="C241">
        <v>2010</v>
      </c>
      <c r="D241">
        <v>4.5999999999999996</v>
      </c>
      <c r="E241">
        <v>112</v>
      </c>
      <c r="F241" t="s">
        <v>1405</v>
      </c>
      <c r="G241" t="s">
        <v>32</v>
      </c>
      <c r="H241" s="32">
        <v>87.02</v>
      </c>
      <c r="I241" t="s">
        <v>33</v>
      </c>
      <c r="J241">
        <v>4</v>
      </c>
      <c r="K241">
        <v>3</v>
      </c>
    </row>
    <row r="242" spans="1:11" x14ac:dyDescent="0.35">
      <c r="A242" t="s">
        <v>7</v>
      </c>
      <c r="B242" t="s">
        <v>1407</v>
      </c>
      <c r="C242">
        <v>2009</v>
      </c>
      <c r="D242">
        <v>4.5999999999999996</v>
      </c>
      <c r="E242">
        <v>111</v>
      </c>
      <c r="F242" t="s">
        <v>1405</v>
      </c>
      <c r="G242" t="s">
        <v>9</v>
      </c>
      <c r="H242" s="32">
        <v>747.17</v>
      </c>
      <c r="I242" t="s">
        <v>10</v>
      </c>
      <c r="J242">
        <v>5</v>
      </c>
      <c r="K242">
        <v>3</v>
      </c>
    </row>
    <row r="243" spans="1:11" x14ac:dyDescent="0.35">
      <c r="A243" t="s">
        <v>135</v>
      </c>
      <c r="B243" t="s">
        <v>136</v>
      </c>
      <c r="C243">
        <v>2018</v>
      </c>
      <c r="D243">
        <v>4.5999999999999996</v>
      </c>
      <c r="E243">
        <v>111</v>
      </c>
      <c r="F243" t="s">
        <v>1405</v>
      </c>
      <c r="G243" t="s">
        <v>2</v>
      </c>
      <c r="H243" s="32">
        <v>49.95</v>
      </c>
      <c r="I243" t="s">
        <v>3</v>
      </c>
      <c r="J243">
        <v>5</v>
      </c>
      <c r="K243">
        <v>3</v>
      </c>
    </row>
    <row r="244" spans="1:11" x14ac:dyDescent="0.35">
      <c r="A244" t="s">
        <v>163</v>
      </c>
      <c r="B244" t="s">
        <v>164</v>
      </c>
      <c r="C244">
        <v>2018</v>
      </c>
      <c r="D244">
        <v>4.5999999999999996</v>
      </c>
      <c r="E244">
        <v>107</v>
      </c>
      <c r="F244" t="s">
        <v>1405</v>
      </c>
      <c r="G244" t="s">
        <v>63</v>
      </c>
      <c r="H244" s="32">
        <v>50.51</v>
      </c>
      <c r="I244" t="s">
        <v>165</v>
      </c>
      <c r="J244">
        <v>3</v>
      </c>
      <c r="K244">
        <v>3</v>
      </c>
    </row>
    <row r="245" spans="1:11" x14ac:dyDescent="0.35">
      <c r="A245" t="s">
        <v>154</v>
      </c>
      <c r="B245" t="s">
        <v>166</v>
      </c>
      <c r="C245">
        <v>2004</v>
      </c>
      <c r="D245">
        <v>4.5999999999999996</v>
      </c>
      <c r="E245">
        <v>105</v>
      </c>
      <c r="F245" t="s">
        <v>1405</v>
      </c>
      <c r="G245" t="s">
        <v>9</v>
      </c>
      <c r="H245" s="32">
        <v>157.4</v>
      </c>
      <c r="I245" t="s">
        <v>10</v>
      </c>
      <c r="J245">
        <v>5</v>
      </c>
      <c r="K245">
        <v>3</v>
      </c>
    </row>
    <row r="246" spans="1:11" x14ac:dyDescent="0.35">
      <c r="A246" t="s">
        <v>75</v>
      </c>
      <c r="B246" t="s">
        <v>76</v>
      </c>
      <c r="C246">
        <v>2015</v>
      </c>
      <c r="D246">
        <v>4.5999999999999996</v>
      </c>
      <c r="E246">
        <v>105</v>
      </c>
      <c r="F246" t="s">
        <v>1405</v>
      </c>
      <c r="G246" t="s">
        <v>77</v>
      </c>
      <c r="H246" s="32">
        <v>120.9</v>
      </c>
      <c r="I246" t="s">
        <v>78</v>
      </c>
      <c r="J246">
        <v>5</v>
      </c>
      <c r="K246">
        <v>3</v>
      </c>
    </row>
    <row r="247" spans="1:11" x14ac:dyDescent="0.35">
      <c r="A247" t="s">
        <v>27</v>
      </c>
      <c r="B247" t="s">
        <v>28</v>
      </c>
      <c r="C247">
        <v>1996</v>
      </c>
      <c r="D247">
        <v>4.5999999999999996</v>
      </c>
      <c r="E247">
        <v>102</v>
      </c>
      <c r="F247" t="s">
        <v>1405</v>
      </c>
      <c r="G247" t="s">
        <v>9</v>
      </c>
      <c r="H247" s="32">
        <v>1746.94</v>
      </c>
      <c r="I247" t="s">
        <v>10</v>
      </c>
      <c r="J247">
        <v>5</v>
      </c>
      <c r="K247">
        <v>3</v>
      </c>
    </row>
    <row r="248" spans="1:11" x14ac:dyDescent="0.35">
      <c r="A248" t="s">
        <v>167</v>
      </c>
      <c r="B248" t="s">
        <v>168</v>
      </c>
      <c r="C248">
        <v>2015</v>
      </c>
      <c r="D248">
        <v>4.5999999999999996</v>
      </c>
      <c r="E248">
        <v>100</v>
      </c>
      <c r="F248" t="s">
        <v>1405</v>
      </c>
      <c r="G248" t="s">
        <v>9</v>
      </c>
      <c r="H248" s="32">
        <v>75.3</v>
      </c>
      <c r="I248" t="s">
        <v>10</v>
      </c>
      <c r="J248">
        <v>5</v>
      </c>
      <c r="K248">
        <v>3</v>
      </c>
    </row>
    <row r="249" spans="1:11" x14ac:dyDescent="0.35">
      <c r="A249" t="s">
        <v>133</v>
      </c>
      <c r="B249" t="s">
        <v>134</v>
      </c>
      <c r="C249">
        <v>2018</v>
      </c>
      <c r="D249">
        <v>4.5999999999999996</v>
      </c>
      <c r="E249">
        <v>99</v>
      </c>
      <c r="F249" t="s">
        <v>1405</v>
      </c>
      <c r="G249" t="s">
        <v>9</v>
      </c>
      <c r="H249" s="32">
        <v>47.5</v>
      </c>
      <c r="I249" t="s">
        <v>10</v>
      </c>
      <c r="J249">
        <v>5</v>
      </c>
      <c r="K249">
        <v>3</v>
      </c>
    </row>
    <row r="250" spans="1:11" x14ac:dyDescent="0.35">
      <c r="A250" t="s">
        <v>7</v>
      </c>
      <c r="B250" t="s">
        <v>8</v>
      </c>
      <c r="C250">
        <v>2012</v>
      </c>
      <c r="D250">
        <v>4.5999999999999996</v>
      </c>
      <c r="E250">
        <v>98</v>
      </c>
      <c r="F250" t="s">
        <v>1405</v>
      </c>
      <c r="G250" t="s">
        <v>9</v>
      </c>
      <c r="H250" s="32">
        <v>359.9</v>
      </c>
      <c r="I250" t="s">
        <v>10</v>
      </c>
      <c r="J250">
        <v>5</v>
      </c>
      <c r="K250">
        <v>3</v>
      </c>
    </row>
    <row r="251" spans="1:11" x14ac:dyDescent="0.35">
      <c r="A251" t="s">
        <v>169</v>
      </c>
      <c r="B251" t="s">
        <v>1</v>
      </c>
      <c r="C251">
        <v>2019</v>
      </c>
      <c r="D251">
        <v>4.5999999999999996</v>
      </c>
      <c r="E251">
        <v>97</v>
      </c>
      <c r="F251" t="s">
        <v>1405</v>
      </c>
      <c r="G251" t="s">
        <v>9</v>
      </c>
      <c r="H251" s="32">
        <v>43.5</v>
      </c>
      <c r="I251" t="s">
        <v>10</v>
      </c>
      <c r="J251">
        <v>5</v>
      </c>
      <c r="K251">
        <v>3</v>
      </c>
    </row>
    <row r="252" spans="1:11" x14ac:dyDescent="0.35">
      <c r="A252" t="s">
        <v>170</v>
      </c>
      <c r="B252" t="s">
        <v>171</v>
      </c>
      <c r="C252">
        <v>2005</v>
      </c>
      <c r="D252">
        <v>4.5999999999999996</v>
      </c>
      <c r="E252">
        <v>95</v>
      </c>
      <c r="F252" t="s">
        <v>1405</v>
      </c>
      <c r="G252" t="s">
        <v>42</v>
      </c>
      <c r="H252" s="32">
        <v>136</v>
      </c>
      <c r="I252" t="s">
        <v>43</v>
      </c>
      <c r="J252">
        <v>4</v>
      </c>
      <c r="K252">
        <v>3</v>
      </c>
    </row>
    <row r="253" spans="1:11" x14ac:dyDescent="0.35">
      <c r="A253" t="s">
        <v>70</v>
      </c>
      <c r="B253" t="s">
        <v>71</v>
      </c>
      <c r="C253">
        <v>2011</v>
      </c>
      <c r="D253">
        <v>4.5999999999999996</v>
      </c>
      <c r="E253">
        <v>93</v>
      </c>
      <c r="F253" t="s">
        <v>1405</v>
      </c>
      <c r="G253" t="s">
        <v>9</v>
      </c>
      <c r="H253" s="32">
        <v>135</v>
      </c>
      <c r="I253" t="s">
        <v>10</v>
      </c>
      <c r="J253">
        <v>5</v>
      </c>
      <c r="K253">
        <v>3</v>
      </c>
    </row>
    <row r="254" spans="1:11" x14ac:dyDescent="0.35">
      <c r="A254" t="s">
        <v>66</v>
      </c>
      <c r="B254" t="s">
        <v>173</v>
      </c>
      <c r="C254">
        <v>2013</v>
      </c>
      <c r="D254">
        <v>4.5999999999999996</v>
      </c>
      <c r="E254">
        <v>91</v>
      </c>
      <c r="F254" t="s">
        <v>1405</v>
      </c>
      <c r="G254" t="s">
        <v>42</v>
      </c>
      <c r="H254" s="32">
        <v>82.5</v>
      </c>
      <c r="I254" t="s">
        <v>43</v>
      </c>
      <c r="J254">
        <v>4</v>
      </c>
      <c r="K254">
        <v>3</v>
      </c>
    </row>
    <row r="255" spans="1:11" x14ac:dyDescent="0.35">
      <c r="A255" t="s">
        <v>86</v>
      </c>
      <c r="B255" t="s">
        <v>87</v>
      </c>
      <c r="C255">
        <v>2017</v>
      </c>
      <c r="D255">
        <v>4.5999999999999996</v>
      </c>
      <c r="E255">
        <v>90</v>
      </c>
      <c r="F255" t="s">
        <v>1405</v>
      </c>
      <c r="G255" t="s">
        <v>42</v>
      </c>
      <c r="H255" s="32">
        <v>149.9</v>
      </c>
      <c r="I255" t="s">
        <v>43</v>
      </c>
      <c r="J255">
        <v>4</v>
      </c>
      <c r="K255">
        <v>3</v>
      </c>
    </row>
    <row r="256" spans="1:11" x14ac:dyDescent="0.35">
      <c r="A256" t="s">
        <v>0</v>
      </c>
      <c r="B256" t="s">
        <v>1</v>
      </c>
      <c r="C256">
        <v>2008</v>
      </c>
      <c r="D256">
        <v>4.5999999999999996</v>
      </c>
      <c r="E256">
        <v>87</v>
      </c>
      <c r="F256" t="s">
        <v>1405</v>
      </c>
      <c r="G256" t="s">
        <v>2</v>
      </c>
      <c r="H256" s="32">
        <v>1260</v>
      </c>
      <c r="I256" t="s">
        <v>3</v>
      </c>
      <c r="J256">
        <v>5</v>
      </c>
      <c r="K256">
        <v>3</v>
      </c>
    </row>
    <row r="257" spans="1:11" x14ac:dyDescent="0.35">
      <c r="A257" t="s">
        <v>70</v>
      </c>
      <c r="B257" t="s">
        <v>1408</v>
      </c>
      <c r="C257">
        <v>2015</v>
      </c>
      <c r="D257">
        <v>4.5999999999999996</v>
      </c>
      <c r="E257">
        <v>86</v>
      </c>
      <c r="F257" t="s">
        <v>1405</v>
      </c>
      <c r="G257" t="s">
        <v>9</v>
      </c>
      <c r="H257" s="32">
        <v>59</v>
      </c>
      <c r="I257" t="s">
        <v>10</v>
      </c>
      <c r="J257">
        <v>5</v>
      </c>
      <c r="K257">
        <v>3</v>
      </c>
    </row>
    <row r="258" spans="1:11" x14ac:dyDescent="0.35">
      <c r="A258" t="s">
        <v>36</v>
      </c>
      <c r="B258" t="s">
        <v>174</v>
      </c>
      <c r="C258">
        <v>2011</v>
      </c>
      <c r="D258">
        <v>4.5999999999999996</v>
      </c>
      <c r="E258">
        <v>85</v>
      </c>
      <c r="F258" t="s">
        <v>1405</v>
      </c>
      <c r="G258" t="s">
        <v>9</v>
      </c>
      <c r="H258" s="32">
        <v>82.5</v>
      </c>
      <c r="I258" t="s">
        <v>10</v>
      </c>
      <c r="J258">
        <v>5</v>
      </c>
      <c r="K258">
        <v>3</v>
      </c>
    </row>
    <row r="259" spans="1:11" x14ac:dyDescent="0.35">
      <c r="A259" t="s">
        <v>50</v>
      </c>
      <c r="B259" t="s">
        <v>128</v>
      </c>
      <c r="C259">
        <v>2011</v>
      </c>
      <c r="D259">
        <v>4.5999999999999996</v>
      </c>
      <c r="E259">
        <v>85</v>
      </c>
      <c r="F259" t="s">
        <v>1405</v>
      </c>
      <c r="G259" t="s">
        <v>42</v>
      </c>
      <c r="H259" s="32">
        <v>195</v>
      </c>
      <c r="I259" t="s">
        <v>43</v>
      </c>
      <c r="J259">
        <v>4</v>
      </c>
      <c r="K259">
        <v>3</v>
      </c>
    </row>
    <row r="260" spans="1:11" x14ac:dyDescent="0.35">
      <c r="A260" t="s">
        <v>7</v>
      </c>
      <c r="B260" t="s">
        <v>49</v>
      </c>
      <c r="C260">
        <v>1980</v>
      </c>
      <c r="D260">
        <v>4.5999999999999996</v>
      </c>
      <c r="E260">
        <v>84</v>
      </c>
      <c r="F260" t="s">
        <v>1405</v>
      </c>
      <c r="G260" t="s">
        <v>9</v>
      </c>
      <c r="H260" s="32">
        <v>195</v>
      </c>
      <c r="I260" t="s">
        <v>10</v>
      </c>
      <c r="J260">
        <v>5</v>
      </c>
      <c r="K260">
        <v>3</v>
      </c>
    </row>
    <row r="261" spans="1:11" x14ac:dyDescent="0.35">
      <c r="A261" t="s">
        <v>154</v>
      </c>
      <c r="B261" t="s">
        <v>175</v>
      </c>
      <c r="C261">
        <v>2016</v>
      </c>
      <c r="D261">
        <v>4.5999999999999996</v>
      </c>
      <c r="E261">
        <v>83</v>
      </c>
      <c r="F261" t="s">
        <v>1405</v>
      </c>
      <c r="G261" t="s">
        <v>9</v>
      </c>
      <c r="H261" s="32">
        <v>54.5</v>
      </c>
      <c r="I261" t="s">
        <v>10</v>
      </c>
      <c r="J261">
        <v>5</v>
      </c>
      <c r="K261">
        <v>3</v>
      </c>
    </row>
    <row r="262" spans="1:11" x14ac:dyDescent="0.35">
      <c r="A262" t="s">
        <v>176</v>
      </c>
      <c r="B262" t="s">
        <v>177</v>
      </c>
      <c r="C262">
        <v>2015</v>
      </c>
      <c r="D262">
        <v>4.5999999999999996</v>
      </c>
      <c r="E262">
        <v>80</v>
      </c>
      <c r="F262" t="s">
        <v>1405</v>
      </c>
      <c r="G262" t="s">
        <v>9</v>
      </c>
      <c r="H262" s="32">
        <v>79.099999999999994</v>
      </c>
      <c r="I262" t="s">
        <v>10</v>
      </c>
      <c r="J262">
        <v>5</v>
      </c>
      <c r="K262">
        <v>3</v>
      </c>
    </row>
    <row r="263" spans="1:11" x14ac:dyDescent="0.35">
      <c r="A263" t="s">
        <v>140</v>
      </c>
      <c r="B263" t="s">
        <v>178</v>
      </c>
      <c r="C263">
        <v>2004</v>
      </c>
      <c r="D263">
        <v>4.5999999999999996</v>
      </c>
      <c r="E263">
        <v>79</v>
      </c>
      <c r="F263" t="s">
        <v>1405</v>
      </c>
      <c r="G263" t="s">
        <v>32</v>
      </c>
      <c r="H263" s="32">
        <v>272</v>
      </c>
      <c r="I263" t="s">
        <v>33</v>
      </c>
      <c r="J263">
        <v>4</v>
      </c>
      <c r="K263">
        <v>3</v>
      </c>
    </row>
    <row r="264" spans="1:11" x14ac:dyDescent="0.35">
      <c r="A264" t="s">
        <v>179</v>
      </c>
      <c r="B264" t="s">
        <v>180</v>
      </c>
      <c r="C264">
        <v>2014</v>
      </c>
      <c r="D264">
        <v>4.5999999999999996</v>
      </c>
      <c r="E264">
        <v>75</v>
      </c>
      <c r="F264" t="s">
        <v>1405</v>
      </c>
      <c r="G264" t="s">
        <v>118</v>
      </c>
      <c r="H264" s="32">
        <v>99</v>
      </c>
      <c r="I264" t="s">
        <v>181</v>
      </c>
      <c r="J264">
        <v>4</v>
      </c>
      <c r="K264">
        <v>3</v>
      </c>
    </row>
    <row r="265" spans="1:11" x14ac:dyDescent="0.35">
      <c r="A265" t="s">
        <v>182</v>
      </c>
      <c r="B265" t="s">
        <v>183</v>
      </c>
      <c r="C265" t="s">
        <v>24</v>
      </c>
      <c r="D265">
        <v>4.5999999999999996</v>
      </c>
      <c r="E265">
        <v>74</v>
      </c>
      <c r="F265" t="s">
        <v>1405</v>
      </c>
      <c r="G265" t="s">
        <v>25</v>
      </c>
      <c r="H265" s="32">
        <v>189.99</v>
      </c>
      <c r="I265" t="s">
        <v>26</v>
      </c>
      <c r="J265">
        <v>4</v>
      </c>
      <c r="K265">
        <v>3</v>
      </c>
    </row>
    <row r="266" spans="1:11" x14ac:dyDescent="0.35">
      <c r="A266" t="s">
        <v>55</v>
      </c>
      <c r="B266" t="s">
        <v>74</v>
      </c>
      <c r="C266">
        <v>2011</v>
      </c>
      <c r="D266">
        <v>4.5999999999999996</v>
      </c>
      <c r="E266">
        <v>72</v>
      </c>
      <c r="F266" t="s">
        <v>1405</v>
      </c>
      <c r="G266" t="s">
        <v>9</v>
      </c>
      <c r="H266" s="32">
        <v>317.63</v>
      </c>
      <c r="I266" t="s">
        <v>10</v>
      </c>
      <c r="J266">
        <v>5</v>
      </c>
      <c r="K266">
        <v>3</v>
      </c>
    </row>
    <row r="267" spans="1:11" x14ac:dyDescent="0.35">
      <c r="A267" t="s">
        <v>40</v>
      </c>
      <c r="B267" t="s">
        <v>184</v>
      </c>
      <c r="C267">
        <v>2007</v>
      </c>
      <c r="D267">
        <v>4.5999999999999996</v>
      </c>
      <c r="E267">
        <v>70</v>
      </c>
      <c r="F267" t="s">
        <v>1405</v>
      </c>
      <c r="G267" t="s">
        <v>42</v>
      </c>
      <c r="H267" s="32">
        <v>399.6</v>
      </c>
      <c r="I267" t="s">
        <v>43</v>
      </c>
      <c r="J267">
        <v>4</v>
      </c>
      <c r="K267">
        <v>3</v>
      </c>
    </row>
    <row r="268" spans="1:11" x14ac:dyDescent="0.35">
      <c r="A268" t="s">
        <v>13</v>
      </c>
      <c r="B268" t="s">
        <v>185</v>
      </c>
      <c r="C268">
        <v>1910</v>
      </c>
      <c r="D268">
        <v>4.5999999999999996</v>
      </c>
      <c r="E268">
        <v>70</v>
      </c>
      <c r="F268" t="s">
        <v>1405</v>
      </c>
      <c r="G268" t="s">
        <v>15</v>
      </c>
      <c r="H268" s="32">
        <v>701.05</v>
      </c>
      <c r="I268" t="s">
        <v>16</v>
      </c>
      <c r="J268">
        <v>5</v>
      </c>
      <c r="K268">
        <v>1</v>
      </c>
    </row>
    <row r="269" spans="1:11" x14ac:dyDescent="0.35">
      <c r="A269" t="s">
        <v>90</v>
      </c>
      <c r="B269" t="s">
        <v>115</v>
      </c>
      <c r="C269">
        <v>2008</v>
      </c>
      <c r="D269">
        <v>4.5999999999999996</v>
      </c>
      <c r="E269">
        <v>69</v>
      </c>
      <c r="F269" t="s">
        <v>1405</v>
      </c>
      <c r="G269" t="s">
        <v>92</v>
      </c>
      <c r="H269" s="32">
        <v>74.900000000000006</v>
      </c>
      <c r="I269" t="s">
        <v>92</v>
      </c>
      <c r="J269">
        <v>2</v>
      </c>
      <c r="K269">
        <v>3</v>
      </c>
    </row>
    <row r="270" spans="1:11" x14ac:dyDescent="0.35">
      <c r="A270" t="s">
        <v>93</v>
      </c>
      <c r="B270" t="s">
        <v>94</v>
      </c>
      <c r="C270">
        <v>2008</v>
      </c>
      <c r="D270">
        <v>4.5999999999999996</v>
      </c>
      <c r="E270">
        <v>66</v>
      </c>
      <c r="F270" t="s">
        <v>1405</v>
      </c>
      <c r="G270" t="s">
        <v>32</v>
      </c>
      <c r="H270" s="32">
        <v>654.30999999999995</v>
      </c>
      <c r="I270" t="s">
        <v>33</v>
      </c>
      <c r="J270">
        <v>4</v>
      </c>
      <c r="K270">
        <v>3</v>
      </c>
    </row>
    <row r="271" spans="1:11" x14ac:dyDescent="0.35">
      <c r="A271" t="s">
        <v>7</v>
      </c>
      <c r="B271" t="s">
        <v>49</v>
      </c>
      <c r="C271">
        <v>1983</v>
      </c>
      <c r="D271">
        <v>4.5999999999999996</v>
      </c>
      <c r="E271">
        <v>66</v>
      </c>
      <c r="F271" t="s">
        <v>1405</v>
      </c>
      <c r="G271" t="s">
        <v>9</v>
      </c>
      <c r="H271" s="32">
        <v>247.75</v>
      </c>
      <c r="I271" t="s">
        <v>10</v>
      </c>
      <c r="J271">
        <v>5</v>
      </c>
      <c r="K271">
        <v>3</v>
      </c>
    </row>
    <row r="272" spans="1:11" x14ac:dyDescent="0.35">
      <c r="A272" t="s">
        <v>13</v>
      </c>
      <c r="B272" t="s">
        <v>186</v>
      </c>
      <c r="C272">
        <v>1965</v>
      </c>
      <c r="D272">
        <v>4.5999999999999996</v>
      </c>
      <c r="E272">
        <v>65</v>
      </c>
      <c r="F272" t="s">
        <v>1405</v>
      </c>
      <c r="G272" t="s">
        <v>15</v>
      </c>
      <c r="H272" s="32">
        <v>144.99</v>
      </c>
      <c r="I272" t="s">
        <v>16</v>
      </c>
      <c r="J272">
        <v>5</v>
      </c>
      <c r="K272">
        <v>1</v>
      </c>
    </row>
    <row r="273" spans="1:11" x14ac:dyDescent="0.35">
      <c r="A273" t="s">
        <v>30</v>
      </c>
      <c r="B273" t="s">
        <v>31</v>
      </c>
      <c r="C273">
        <v>2001</v>
      </c>
      <c r="D273">
        <v>4.5999999999999996</v>
      </c>
      <c r="E273">
        <v>65</v>
      </c>
      <c r="F273" t="s">
        <v>1405</v>
      </c>
      <c r="G273" t="s">
        <v>32</v>
      </c>
      <c r="H273" s="32">
        <v>945</v>
      </c>
      <c r="I273" t="s">
        <v>33</v>
      </c>
      <c r="J273">
        <v>4</v>
      </c>
      <c r="K273">
        <v>3</v>
      </c>
    </row>
    <row r="274" spans="1:11" x14ac:dyDescent="0.35">
      <c r="A274" t="s">
        <v>176</v>
      </c>
      <c r="B274" t="s">
        <v>187</v>
      </c>
      <c r="C274">
        <v>2017</v>
      </c>
      <c r="D274">
        <v>4.5999999999999996</v>
      </c>
      <c r="E274">
        <v>64</v>
      </c>
      <c r="F274" t="s">
        <v>1405</v>
      </c>
      <c r="G274" t="s">
        <v>9</v>
      </c>
      <c r="H274" s="32">
        <v>50</v>
      </c>
      <c r="I274" t="s">
        <v>10</v>
      </c>
      <c r="J274">
        <v>5</v>
      </c>
      <c r="K274">
        <v>3</v>
      </c>
    </row>
    <row r="275" spans="1:11" x14ac:dyDescent="0.35">
      <c r="A275" t="s">
        <v>188</v>
      </c>
      <c r="B275" t="s">
        <v>189</v>
      </c>
      <c r="C275">
        <v>2016</v>
      </c>
      <c r="D275">
        <v>4.5999999999999996</v>
      </c>
      <c r="E275">
        <v>63</v>
      </c>
      <c r="F275" t="s">
        <v>1405</v>
      </c>
      <c r="G275" t="s">
        <v>42</v>
      </c>
      <c r="H275" s="32">
        <v>126.64</v>
      </c>
      <c r="I275" t="s">
        <v>43</v>
      </c>
      <c r="J275">
        <v>4</v>
      </c>
      <c r="K275">
        <v>3</v>
      </c>
    </row>
    <row r="276" spans="1:11" x14ac:dyDescent="0.35">
      <c r="A276" t="s">
        <v>190</v>
      </c>
      <c r="B276" t="s">
        <v>191</v>
      </c>
      <c r="C276">
        <v>2008</v>
      </c>
      <c r="D276">
        <v>4.5999999999999996</v>
      </c>
      <c r="E276">
        <v>63</v>
      </c>
      <c r="F276" t="s">
        <v>1405</v>
      </c>
      <c r="G276" t="s">
        <v>192</v>
      </c>
      <c r="H276" s="32">
        <v>162.38</v>
      </c>
      <c r="I276" t="s">
        <v>21</v>
      </c>
      <c r="J276">
        <v>4</v>
      </c>
      <c r="K276">
        <v>3</v>
      </c>
    </row>
    <row r="277" spans="1:11" x14ac:dyDescent="0.35">
      <c r="A277" t="s">
        <v>193</v>
      </c>
      <c r="B277" t="s">
        <v>194</v>
      </c>
      <c r="C277">
        <v>2001</v>
      </c>
      <c r="D277">
        <v>4.5999999999999996</v>
      </c>
      <c r="E277">
        <v>60</v>
      </c>
      <c r="F277" t="s">
        <v>1405</v>
      </c>
      <c r="G277" t="s">
        <v>42</v>
      </c>
      <c r="H277" s="32">
        <v>81</v>
      </c>
      <c r="I277" t="s">
        <v>43</v>
      </c>
      <c r="J277">
        <v>4</v>
      </c>
      <c r="K277">
        <v>3</v>
      </c>
    </row>
    <row r="278" spans="1:11" x14ac:dyDescent="0.35">
      <c r="A278" t="s">
        <v>30</v>
      </c>
      <c r="B278" t="s">
        <v>31</v>
      </c>
      <c r="C278">
        <v>2010</v>
      </c>
      <c r="D278">
        <v>4.5999999999999996</v>
      </c>
      <c r="E278">
        <v>60</v>
      </c>
      <c r="F278" t="s">
        <v>1405</v>
      </c>
      <c r="G278" t="s">
        <v>32</v>
      </c>
      <c r="H278" s="32">
        <v>2750</v>
      </c>
      <c r="I278" t="s">
        <v>33</v>
      </c>
      <c r="J278">
        <v>4</v>
      </c>
      <c r="K278">
        <v>3</v>
      </c>
    </row>
    <row r="279" spans="1:11" x14ac:dyDescent="0.35">
      <c r="A279" t="s">
        <v>50</v>
      </c>
      <c r="B279" t="s">
        <v>137</v>
      </c>
      <c r="C279">
        <v>2001</v>
      </c>
      <c r="D279">
        <v>4.5999999999999996</v>
      </c>
      <c r="E279">
        <v>59</v>
      </c>
      <c r="F279" t="s">
        <v>1405</v>
      </c>
      <c r="G279" t="s">
        <v>42</v>
      </c>
      <c r="H279" s="32">
        <v>121</v>
      </c>
      <c r="I279" t="s">
        <v>43</v>
      </c>
      <c r="J279">
        <v>4</v>
      </c>
      <c r="K279">
        <v>3</v>
      </c>
    </row>
    <row r="280" spans="1:11" x14ac:dyDescent="0.35">
      <c r="A280" t="s">
        <v>30</v>
      </c>
      <c r="B280" t="s">
        <v>195</v>
      </c>
      <c r="C280">
        <v>2016</v>
      </c>
      <c r="D280">
        <v>4.5999999999999996</v>
      </c>
      <c r="E280">
        <v>59</v>
      </c>
      <c r="F280" t="s">
        <v>1405</v>
      </c>
      <c r="G280" t="s">
        <v>32</v>
      </c>
      <c r="H280" s="32">
        <v>355.95</v>
      </c>
      <c r="I280" t="s">
        <v>33</v>
      </c>
      <c r="J280">
        <v>4</v>
      </c>
      <c r="K280">
        <v>3</v>
      </c>
    </row>
    <row r="281" spans="1:11" x14ac:dyDescent="0.35">
      <c r="A281" t="s">
        <v>196</v>
      </c>
      <c r="B281" t="s">
        <v>197</v>
      </c>
      <c r="C281">
        <v>2001</v>
      </c>
      <c r="D281">
        <v>4.5999999999999996</v>
      </c>
      <c r="E281">
        <v>58</v>
      </c>
      <c r="F281" t="s">
        <v>1405</v>
      </c>
      <c r="G281" t="s">
        <v>92</v>
      </c>
      <c r="H281" s="32">
        <v>164.66</v>
      </c>
      <c r="I281" t="s">
        <v>92</v>
      </c>
      <c r="J281">
        <v>2</v>
      </c>
      <c r="K281">
        <v>3</v>
      </c>
    </row>
    <row r="282" spans="1:11" x14ac:dyDescent="0.35">
      <c r="A282" t="s">
        <v>75</v>
      </c>
      <c r="B282" t="s">
        <v>76</v>
      </c>
      <c r="C282">
        <v>2016</v>
      </c>
      <c r="D282">
        <v>4.5999999999999996</v>
      </c>
      <c r="E282">
        <v>58</v>
      </c>
      <c r="F282" t="s">
        <v>1405</v>
      </c>
      <c r="G282" t="s">
        <v>77</v>
      </c>
      <c r="H282" s="32">
        <v>120.9</v>
      </c>
      <c r="I282" t="s">
        <v>78</v>
      </c>
      <c r="J282">
        <v>5</v>
      </c>
      <c r="K282">
        <v>3</v>
      </c>
    </row>
    <row r="283" spans="1:11" x14ac:dyDescent="0.35">
      <c r="A283" t="s">
        <v>198</v>
      </c>
      <c r="B283" t="s">
        <v>199</v>
      </c>
      <c r="C283">
        <v>2014</v>
      </c>
      <c r="D283">
        <v>4.5999999999999996</v>
      </c>
      <c r="E283">
        <v>58</v>
      </c>
      <c r="F283" t="s">
        <v>1405</v>
      </c>
      <c r="G283" t="s">
        <v>9</v>
      </c>
      <c r="H283" s="32">
        <v>218.9</v>
      </c>
      <c r="I283" t="s">
        <v>10</v>
      </c>
      <c r="J283">
        <v>5</v>
      </c>
      <c r="K283">
        <v>3</v>
      </c>
    </row>
    <row r="284" spans="1:11" x14ac:dyDescent="0.35">
      <c r="A284" t="s">
        <v>200</v>
      </c>
      <c r="B284" t="s">
        <v>201</v>
      </c>
      <c r="C284">
        <v>2016</v>
      </c>
      <c r="D284">
        <v>4.5999999999999996</v>
      </c>
      <c r="E284">
        <v>57</v>
      </c>
      <c r="F284" t="s">
        <v>1405</v>
      </c>
      <c r="G284" t="s">
        <v>9</v>
      </c>
      <c r="H284" s="32">
        <v>65.95</v>
      </c>
      <c r="I284" t="s">
        <v>10</v>
      </c>
      <c r="J284">
        <v>5</v>
      </c>
      <c r="K284">
        <v>3</v>
      </c>
    </row>
    <row r="285" spans="1:11" x14ac:dyDescent="0.35">
      <c r="A285" t="s">
        <v>156</v>
      </c>
      <c r="B285" t="s">
        <v>157</v>
      </c>
      <c r="C285">
        <v>2014</v>
      </c>
      <c r="D285">
        <v>4.5999999999999996</v>
      </c>
      <c r="E285">
        <v>53</v>
      </c>
      <c r="F285" t="s">
        <v>1405</v>
      </c>
      <c r="G285" t="s">
        <v>32</v>
      </c>
      <c r="H285" s="32">
        <v>86</v>
      </c>
      <c r="I285" t="s">
        <v>33</v>
      </c>
      <c r="J285">
        <v>4</v>
      </c>
      <c r="K285">
        <v>3</v>
      </c>
    </row>
    <row r="286" spans="1:11" x14ac:dyDescent="0.35">
      <c r="A286" t="s">
        <v>202</v>
      </c>
      <c r="B286" t="s">
        <v>203</v>
      </c>
      <c r="C286">
        <v>2017</v>
      </c>
      <c r="D286">
        <v>4.5999999999999996</v>
      </c>
      <c r="E286">
        <v>53</v>
      </c>
      <c r="F286" t="s">
        <v>1405</v>
      </c>
      <c r="G286" t="s">
        <v>204</v>
      </c>
      <c r="H286" s="32">
        <v>34.5</v>
      </c>
      <c r="I286" t="s">
        <v>85</v>
      </c>
      <c r="J286" t="s">
        <v>85</v>
      </c>
      <c r="K286" t="s">
        <v>85</v>
      </c>
    </row>
    <row r="287" spans="1:11" x14ac:dyDescent="0.35">
      <c r="A287" t="s">
        <v>205</v>
      </c>
      <c r="B287" t="s">
        <v>206</v>
      </c>
      <c r="C287">
        <v>2007</v>
      </c>
      <c r="D287">
        <v>4.5999999999999996</v>
      </c>
      <c r="E287">
        <v>51</v>
      </c>
      <c r="F287" t="s">
        <v>1405</v>
      </c>
      <c r="G287" t="s">
        <v>207</v>
      </c>
      <c r="H287" s="32">
        <v>282.64999999999998</v>
      </c>
      <c r="I287" t="s">
        <v>21</v>
      </c>
      <c r="J287">
        <v>4</v>
      </c>
      <c r="K287">
        <v>3</v>
      </c>
    </row>
    <row r="288" spans="1:11" x14ac:dyDescent="0.35">
      <c r="A288" t="s">
        <v>80</v>
      </c>
      <c r="B288" t="s">
        <v>81</v>
      </c>
      <c r="C288">
        <v>2017</v>
      </c>
      <c r="D288">
        <v>4.5999999999999996</v>
      </c>
      <c r="E288">
        <v>51</v>
      </c>
      <c r="F288" t="s">
        <v>1405</v>
      </c>
      <c r="G288" t="s">
        <v>32</v>
      </c>
      <c r="H288" s="32">
        <v>259.89999999999998</v>
      </c>
      <c r="I288" t="s">
        <v>33</v>
      </c>
      <c r="J288">
        <v>4</v>
      </c>
      <c r="K288">
        <v>3</v>
      </c>
    </row>
    <row r="289" spans="1:11" x14ac:dyDescent="0.35">
      <c r="A289" t="s">
        <v>7</v>
      </c>
      <c r="B289" t="s">
        <v>8</v>
      </c>
      <c r="C289">
        <v>1961</v>
      </c>
      <c r="D289">
        <v>4.5999999999999996</v>
      </c>
      <c r="E289">
        <v>50</v>
      </c>
      <c r="F289" t="s">
        <v>1405</v>
      </c>
      <c r="G289" t="s">
        <v>9</v>
      </c>
      <c r="H289" s="32">
        <v>1099.28</v>
      </c>
      <c r="I289" t="s">
        <v>10</v>
      </c>
      <c r="J289">
        <v>5</v>
      </c>
      <c r="K289">
        <v>3</v>
      </c>
    </row>
    <row r="290" spans="1:11" x14ac:dyDescent="0.35">
      <c r="A290" t="s">
        <v>208</v>
      </c>
      <c r="B290" t="s">
        <v>209</v>
      </c>
      <c r="C290">
        <v>2016</v>
      </c>
      <c r="D290">
        <v>4.5999999999999996</v>
      </c>
      <c r="E290">
        <v>49</v>
      </c>
      <c r="F290" t="s">
        <v>1405</v>
      </c>
      <c r="G290" t="s">
        <v>210</v>
      </c>
      <c r="H290" s="32">
        <v>35</v>
      </c>
      <c r="I290" t="s">
        <v>211</v>
      </c>
      <c r="J290">
        <v>5</v>
      </c>
      <c r="K290">
        <v>3</v>
      </c>
    </row>
    <row r="291" spans="1:11" x14ac:dyDescent="0.35">
      <c r="A291" t="s">
        <v>44</v>
      </c>
      <c r="B291" t="s">
        <v>212</v>
      </c>
      <c r="C291">
        <v>2016</v>
      </c>
      <c r="D291">
        <v>4.5999999999999996</v>
      </c>
      <c r="E291">
        <v>48</v>
      </c>
      <c r="F291" t="s">
        <v>1405</v>
      </c>
      <c r="G291" t="s">
        <v>46</v>
      </c>
      <c r="H291" s="32">
        <v>269.95</v>
      </c>
      <c r="I291" t="s">
        <v>213</v>
      </c>
      <c r="J291">
        <v>3</v>
      </c>
      <c r="K291">
        <v>3</v>
      </c>
    </row>
    <row r="292" spans="1:11" x14ac:dyDescent="0.35">
      <c r="A292" t="s">
        <v>27</v>
      </c>
      <c r="B292" t="s">
        <v>28</v>
      </c>
      <c r="C292">
        <v>2018</v>
      </c>
      <c r="D292">
        <v>4.5999999999999996</v>
      </c>
      <c r="E292">
        <v>47</v>
      </c>
      <c r="F292" t="s">
        <v>1405</v>
      </c>
      <c r="G292" t="s">
        <v>9</v>
      </c>
      <c r="H292" s="32">
        <v>1250</v>
      </c>
      <c r="I292" t="s">
        <v>10</v>
      </c>
      <c r="J292">
        <v>5</v>
      </c>
      <c r="K292">
        <v>3</v>
      </c>
    </row>
    <row r="293" spans="1:11" x14ac:dyDescent="0.35">
      <c r="A293" t="s">
        <v>215</v>
      </c>
      <c r="B293" t="s">
        <v>216</v>
      </c>
      <c r="C293">
        <v>2016</v>
      </c>
      <c r="D293">
        <v>4.5999999999999996</v>
      </c>
      <c r="E293">
        <v>47</v>
      </c>
      <c r="F293" t="s">
        <v>1405</v>
      </c>
      <c r="G293" t="s">
        <v>42</v>
      </c>
      <c r="H293" s="32">
        <v>52.95</v>
      </c>
      <c r="I293" t="s">
        <v>43</v>
      </c>
      <c r="J293">
        <v>4</v>
      </c>
      <c r="K293">
        <v>3</v>
      </c>
    </row>
    <row r="294" spans="1:11" x14ac:dyDescent="0.35">
      <c r="A294" t="s">
        <v>217</v>
      </c>
      <c r="B294" t="s">
        <v>218</v>
      </c>
      <c r="C294">
        <v>2018</v>
      </c>
      <c r="D294">
        <v>4.5999999999999996</v>
      </c>
      <c r="E294">
        <v>46</v>
      </c>
      <c r="F294" t="s">
        <v>1405</v>
      </c>
      <c r="G294" t="s">
        <v>42</v>
      </c>
      <c r="H294" s="32">
        <v>114.95</v>
      </c>
      <c r="I294" t="s">
        <v>43</v>
      </c>
      <c r="J294">
        <v>4</v>
      </c>
      <c r="K294">
        <v>3</v>
      </c>
    </row>
    <row r="295" spans="1:11" x14ac:dyDescent="0.35">
      <c r="A295" t="s">
        <v>219</v>
      </c>
      <c r="B295" t="s">
        <v>220</v>
      </c>
      <c r="C295" t="s">
        <v>24</v>
      </c>
      <c r="D295">
        <v>4.5999999999999996</v>
      </c>
      <c r="E295">
        <v>46</v>
      </c>
      <c r="F295" t="s">
        <v>1405</v>
      </c>
      <c r="G295" t="s">
        <v>25</v>
      </c>
      <c r="H295" s="32">
        <v>89.9</v>
      </c>
      <c r="I295" t="s">
        <v>26</v>
      </c>
      <c r="J295">
        <v>4</v>
      </c>
      <c r="K295">
        <v>3</v>
      </c>
    </row>
    <row r="296" spans="1:11" x14ac:dyDescent="0.35">
      <c r="A296" t="s">
        <v>7</v>
      </c>
      <c r="B296" t="s">
        <v>49</v>
      </c>
      <c r="C296">
        <v>1979</v>
      </c>
      <c r="D296">
        <v>4.5999999999999996</v>
      </c>
      <c r="E296">
        <v>46</v>
      </c>
      <c r="F296" t="s">
        <v>1405</v>
      </c>
      <c r="G296" t="s">
        <v>9</v>
      </c>
      <c r="H296" s="32">
        <v>195</v>
      </c>
      <c r="I296" t="s">
        <v>10</v>
      </c>
      <c r="J296">
        <v>5</v>
      </c>
      <c r="K296">
        <v>3</v>
      </c>
    </row>
    <row r="297" spans="1:11" x14ac:dyDescent="0.35">
      <c r="A297" t="s">
        <v>221</v>
      </c>
      <c r="B297" t="s">
        <v>222</v>
      </c>
      <c r="C297">
        <v>2015</v>
      </c>
      <c r="D297">
        <v>4.5999999999999996</v>
      </c>
      <c r="E297">
        <v>45</v>
      </c>
      <c r="F297" t="s">
        <v>1405</v>
      </c>
      <c r="G297" t="s">
        <v>223</v>
      </c>
      <c r="H297" s="32">
        <v>29.35</v>
      </c>
      <c r="I297" t="s">
        <v>21</v>
      </c>
      <c r="J297">
        <v>4</v>
      </c>
      <c r="K297">
        <v>3</v>
      </c>
    </row>
    <row r="298" spans="1:11" x14ac:dyDescent="0.35">
      <c r="A298" t="s">
        <v>1409</v>
      </c>
      <c r="B298" t="s">
        <v>224</v>
      </c>
      <c r="C298">
        <v>2014</v>
      </c>
      <c r="D298">
        <v>4.5999999999999996</v>
      </c>
      <c r="E298">
        <v>45</v>
      </c>
      <c r="F298" t="s">
        <v>1405</v>
      </c>
      <c r="G298" t="s">
        <v>42</v>
      </c>
      <c r="H298" s="32">
        <v>79.900000000000006</v>
      </c>
      <c r="I298" t="s">
        <v>43</v>
      </c>
      <c r="J298">
        <v>4</v>
      </c>
      <c r="K298">
        <v>3</v>
      </c>
    </row>
    <row r="299" spans="1:11" x14ac:dyDescent="0.35">
      <c r="A299" t="s">
        <v>144</v>
      </c>
      <c r="B299" t="s">
        <v>225</v>
      </c>
      <c r="C299">
        <v>2016</v>
      </c>
      <c r="D299">
        <v>4.5999999999999996</v>
      </c>
      <c r="E299">
        <v>45</v>
      </c>
      <c r="F299" t="s">
        <v>1405</v>
      </c>
      <c r="G299" t="s">
        <v>9</v>
      </c>
      <c r="H299" s="32">
        <v>53.95</v>
      </c>
      <c r="I299" t="s">
        <v>10</v>
      </c>
      <c r="J299">
        <v>5</v>
      </c>
      <c r="K299">
        <v>3</v>
      </c>
    </row>
    <row r="300" spans="1:11" x14ac:dyDescent="0.35">
      <c r="A300" t="s">
        <v>226</v>
      </c>
      <c r="B300" t="s">
        <v>1410</v>
      </c>
      <c r="C300">
        <v>2018</v>
      </c>
      <c r="D300">
        <v>4.5999999999999996</v>
      </c>
      <c r="E300">
        <v>44</v>
      </c>
      <c r="F300" t="s">
        <v>1405</v>
      </c>
      <c r="G300" t="s">
        <v>204</v>
      </c>
      <c r="H300" s="32">
        <v>26.2</v>
      </c>
      <c r="I300" t="s">
        <v>85</v>
      </c>
      <c r="J300" t="s">
        <v>85</v>
      </c>
      <c r="K300" t="s">
        <v>85</v>
      </c>
    </row>
    <row r="301" spans="1:11" x14ac:dyDescent="0.35">
      <c r="A301" t="s">
        <v>80</v>
      </c>
      <c r="B301" t="s">
        <v>81</v>
      </c>
      <c r="C301">
        <v>2016</v>
      </c>
      <c r="D301">
        <v>4.5999999999999996</v>
      </c>
      <c r="E301">
        <v>43</v>
      </c>
      <c r="F301" t="s">
        <v>1405</v>
      </c>
      <c r="G301" t="s">
        <v>32</v>
      </c>
      <c r="H301" s="32">
        <v>270.44</v>
      </c>
      <c r="I301" t="s">
        <v>33</v>
      </c>
      <c r="J301">
        <v>4</v>
      </c>
      <c r="K301">
        <v>3</v>
      </c>
    </row>
    <row r="302" spans="1:11" x14ac:dyDescent="0.35">
      <c r="A302" t="s">
        <v>4</v>
      </c>
      <c r="B302" t="s">
        <v>227</v>
      </c>
      <c r="C302">
        <v>2009</v>
      </c>
      <c r="D302">
        <v>4.5999999999999996</v>
      </c>
      <c r="E302">
        <v>42</v>
      </c>
      <c r="F302" t="s">
        <v>1405</v>
      </c>
      <c r="G302" t="s">
        <v>1406</v>
      </c>
      <c r="H302" s="32">
        <v>187.5</v>
      </c>
      <c r="I302" t="s">
        <v>6</v>
      </c>
      <c r="J302">
        <v>4</v>
      </c>
      <c r="K302">
        <v>2</v>
      </c>
    </row>
    <row r="303" spans="1:11" x14ac:dyDescent="0.35">
      <c r="A303" t="s">
        <v>50</v>
      </c>
      <c r="B303" t="s">
        <v>228</v>
      </c>
      <c r="C303">
        <v>1954</v>
      </c>
      <c r="D303">
        <v>4.5999999999999996</v>
      </c>
      <c r="E303">
        <v>42</v>
      </c>
      <c r="F303" t="s">
        <v>1405</v>
      </c>
      <c r="G303" t="s">
        <v>42</v>
      </c>
      <c r="H303" s="32">
        <v>210</v>
      </c>
      <c r="I303" t="s">
        <v>43</v>
      </c>
      <c r="J303">
        <v>4</v>
      </c>
      <c r="K303">
        <v>3</v>
      </c>
    </row>
    <row r="304" spans="1:11" x14ac:dyDescent="0.35">
      <c r="A304" t="s">
        <v>176</v>
      </c>
      <c r="B304" t="s">
        <v>177</v>
      </c>
      <c r="C304">
        <v>2016</v>
      </c>
      <c r="D304">
        <v>4.5999999999999996</v>
      </c>
      <c r="E304">
        <v>41</v>
      </c>
      <c r="F304" t="s">
        <v>1405</v>
      </c>
      <c r="G304" t="s">
        <v>9</v>
      </c>
      <c r="H304" s="32">
        <v>85.63</v>
      </c>
      <c r="I304" t="s">
        <v>10</v>
      </c>
      <c r="J304">
        <v>5</v>
      </c>
      <c r="K304">
        <v>3</v>
      </c>
    </row>
    <row r="305" spans="1:11" x14ac:dyDescent="0.35">
      <c r="A305" t="s">
        <v>4</v>
      </c>
      <c r="B305" t="s">
        <v>5</v>
      </c>
      <c r="C305">
        <v>2017</v>
      </c>
      <c r="D305">
        <v>4.5999999999999996</v>
      </c>
      <c r="E305">
        <v>41</v>
      </c>
      <c r="F305" t="s">
        <v>1405</v>
      </c>
      <c r="G305" t="s">
        <v>1406</v>
      </c>
      <c r="H305" s="32">
        <v>304.54000000000002</v>
      </c>
      <c r="I305" t="s">
        <v>6</v>
      </c>
      <c r="J305">
        <v>4</v>
      </c>
      <c r="K305">
        <v>2</v>
      </c>
    </row>
    <row r="306" spans="1:11" x14ac:dyDescent="0.35">
      <c r="A306" t="s">
        <v>229</v>
      </c>
      <c r="B306" t="s">
        <v>230</v>
      </c>
      <c r="C306">
        <v>2020</v>
      </c>
      <c r="D306">
        <v>4.5999999999999996</v>
      </c>
      <c r="E306">
        <v>41</v>
      </c>
      <c r="F306" t="s">
        <v>1405</v>
      </c>
      <c r="G306" t="s">
        <v>32</v>
      </c>
      <c r="H306" s="32">
        <v>34.299999999999997</v>
      </c>
      <c r="I306" t="s">
        <v>33</v>
      </c>
      <c r="J306">
        <v>4</v>
      </c>
      <c r="K306">
        <v>3</v>
      </c>
    </row>
    <row r="307" spans="1:11" x14ac:dyDescent="0.35">
      <c r="A307" t="s">
        <v>93</v>
      </c>
      <c r="B307" t="s">
        <v>94</v>
      </c>
      <c r="C307">
        <v>2003</v>
      </c>
      <c r="D307">
        <v>4.5999999999999996</v>
      </c>
      <c r="E307">
        <v>41</v>
      </c>
      <c r="F307" t="s">
        <v>1405</v>
      </c>
      <c r="G307" t="s">
        <v>32</v>
      </c>
      <c r="H307" s="32">
        <v>993.28</v>
      </c>
      <c r="I307" t="s">
        <v>33</v>
      </c>
      <c r="J307">
        <v>4</v>
      </c>
      <c r="K307">
        <v>3</v>
      </c>
    </row>
    <row r="308" spans="1:11" x14ac:dyDescent="0.35">
      <c r="A308" t="s">
        <v>40</v>
      </c>
      <c r="B308" t="s">
        <v>184</v>
      </c>
      <c r="C308">
        <v>2017</v>
      </c>
      <c r="D308">
        <v>4.5999999999999996</v>
      </c>
      <c r="E308">
        <v>40</v>
      </c>
      <c r="F308" t="s">
        <v>1405</v>
      </c>
      <c r="G308" t="s">
        <v>42</v>
      </c>
      <c r="H308" s="32">
        <v>85.95</v>
      </c>
      <c r="I308" t="s">
        <v>43</v>
      </c>
      <c r="J308">
        <v>4</v>
      </c>
      <c r="K308">
        <v>3</v>
      </c>
    </row>
    <row r="309" spans="1:11" x14ac:dyDescent="0.35">
      <c r="A309" t="s">
        <v>231</v>
      </c>
      <c r="B309" t="s">
        <v>232</v>
      </c>
      <c r="C309">
        <v>2020</v>
      </c>
      <c r="D309">
        <v>4.5999999999999996</v>
      </c>
      <c r="E309">
        <v>39</v>
      </c>
      <c r="F309" t="s">
        <v>1405</v>
      </c>
      <c r="G309" t="s">
        <v>233</v>
      </c>
      <c r="H309" s="32">
        <v>12</v>
      </c>
      <c r="I309" t="s">
        <v>85</v>
      </c>
      <c r="J309" t="s">
        <v>85</v>
      </c>
      <c r="K309" t="s">
        <v>85</v>
      </c>
    </row>
    <row r="310" spans="1:11" x14ac:dyDescent="0.35">
      <c r="A310" t="s">
        <v>55</v>
      </c>
      <c r="B310" t="s">
        <v>74</v>
      </c>
      <c r="C310">
        <v>2015</v>
      </c>
      <c r="D310">
        <v>4.5999999999999996</v>
      </c>
      <c r="E310">
        <v>39</v>
      </c>
      <c r="F310" t="s">
        <v>1405</v>
      </c>
      <c r="G310" t="s">
        <v>9</v>
      </c>
      <c r="H310" s="32">
        <v>249.9</v>
      </c>
      <c r="I310" t="s">
        <v>10</v>
      </c>
      <c r="J310">
        <v>5</v>
      </c>
      <c r="K310">
        <v>3</v>
      </c>
    </row>
    <row r="311" spans="1:11" x14ac:dyDescent="0.35">
      <c r="A311" t="s">
        <v>7</v>
      </c>
      <c r="B311" t="s">
        <v>1407</v>
      </c>
      <c r="C311">
        <v>1982</v>
      </c>
      <c r="D311">
        <v>4.5999999999999996</v>
      </c>
      <c r="E311">
        <v>39</v>
      </c>
      <c r="F311" t="s">
        <v>1405</v>
      </c>
      <c r="G311" t="s">
        <v>9</v>
      </c>
      <c r="H311" s="32">
        <v>1238.43</v>
      </c>
      <c r="I311" t="s">
        <v>10</v>
      </c>
      <c r="J311">
        <v>5</v>
      </c>
      <c r="K311">
        <v>3</v>
      </c>
    </row>
    <row r="312" spans="1:11" x14ac:dyDescent="0.35">
      <c r="A312" t="s">
        <v>40</v>
      </c>
      <c r="B312" t="s">
        <v>138</v>
      </c>
      <c r="C312">
        <v>2002</v>
      </c>
      <c r="D312">
        <v>4.5999999999999996</v>
      </c>
      <c r="E312">
        <v>38</v>
      </c>
      <c r="F312" t="s">
        <v>1405</v>
      </c>
      <c r="G312" t="s">
        <v>42</v>
      </c>
      <c r="H312" s="32">
        <v>128</v>
      </c>
      <c r="I312" t="s">
        <v>43</v>
      </c>
      <c r="J312">
        <v>4</v>
      </c>
      <c r="K312">
        <v>3</v>
      </c>
    </row>
    <row r="313" spans="1:11" x14ac:dyDescent="0.35">
      <c r="A313" t="s">
        <v>44</v>
      </c>
      <c r="B313" t="s">
        <v>234</v>
      </c>
      <c r="C313">
        <v>2011</v>
      </c>
      <c r="D313">
        <v>4.5999999999999996</v>
      </c>
      <c r="E313">
        <v>38</v>
      </c>
      <c r="F313" t="s">
        <v>1405</v>
      </c>
      <c r="G313" t="s">
        <v>46</v>
      </c>
      <c r="H313" s="32">
        <v>135.5</v>
      </c>
      <c r="I313" t="s">
        <v>213</v>
      </c>
      <c r="J313">
        <v>3</v>
      </c>
      <c r="K313">
        <v>3</v>
      </c>
    </row>
    <row r="314" spans="1:11" x14ac:dyDescent="0.35">
      <c r="A314" t="s">
        <v>235</v>
      </c>
      <c r="B314" t="s">
        <v>1</v>
      </c>
      <c r="C314">
        <v>2019</v>
      </c>
      <c r="D314">
        <v>4.5999999999999996</v>
      </c>
      <c r="E314">
        <v>38</v>
      </c>
      <c r="F314" t="s">
        <v>1405</v>
      </c>
      <c r="G314" t="s">
        <v>236</v>
      </c>
      <c r="H314" s="32">
        <v>40.5</v>
      </c>
      <c r="I314" t="s">
        <v>43</v>
      </c>
      <c r="J314">
        <v>4</v>
      </c>
      <c r="K314">
        <v>3</v>
      </c>
    </row>
    <row r="315" spans="1:11" x14ac:dyDescent="0.35">
      <c r="A315" t="s">
        <v>82</v>
      </c>
      <c r="B315" t="s">
        <v>83</v>
      </c>
      <c r="C315">
        <v>2017</v>
      </c>
      <c r="D315">
        <v>4.5999999999999996</v>
      </c>
      <c r="E315">
        <v>37</v>
      </c>
      <c r="F315" t="s">
        <v>1405</v>
      </c>
      <c r="G315" t="s">
        <v>84</v>
      </c>
      <c r="H315" s="32">
        <v>43.1</v>
      </c>
      <c r="I315" t="s">
        <v>85</v>
      </c>
      <c r="J315" t="s">
        <v>85</v>
      </c>
      <c r="K315" t="s">
        <v>85</v>
      </c>
    </row>
    <row r="316" spans="1:11" x14ac:dyDescent="0.35">
      <c r="A316" t="s">
        <v>156</v>
      </c>
      <c r="B316" t="s">
        <v>157</v>
      </c>
      <c r="C316">
        <v>2017</v>
      </c>
      <c r="D316">
        <v>4.5999999999999996</v>
      </c>
      <c r="E316">
        <v>36</v>
      </c>
      <c r="F316" t="s">
        <v>1405</v>
      </c>
      <c r="G316" t="s">
        <v>32</v>
      </c>
      <c r="H316" s="32">
        <v>85</v>
      </c>
      <c r="I316" t="s">
        <v>33</v>
      </c>
      <c r="J316">
        <v>4</v>
      </c>
      <c r="K316">
        <v>3</v>
      </c>
    </row>
    <row r="317" spans="1:11" x14ac:dyDescent="0.35">
      <c r="A317" t="s">
        <v>237</v>
      </c>
      <c r="B317" t="s">
        <v>238</v>
      </c>
      <c r="C317">
        <v>1986</v>
      </c>
      <c r="D317">
        <v>4.5999999999999996</v>
      </c>
      <c r="E317">
        <v>35</v>
      </c>
      <c r="F317" t="s">
        <v>1405</v>
      </c>
      <c r="G317" t="s">
        <v>42</v>
      </c>
      <c r="H317" s="32">
        <v>123</v>
      </c>
      <c r="I317" t="s">
        <v>43</v>
      </c>
      <c r="J317">
        <v>4</v>
      </c>
      <c r="K317">
        <v>3</v>
      </c>
    </row>
    <row r="318" spans="1:11" x14ac:dyDescent="0.35">
      <c r="A318" t="s">
        <v>239</v>
      </c>
      <c r="B318" t="s">
        <v>240</v>
      </c>
      <c r="C318">
        <v>2012</v>
      </c>
      <c r="D318">
        <v>4.5999999999999996</v>
      </c>
      <c r="E318">
        <v>34</v>
      </c>
      <c r="F318" t="s">
        <v>1405</v>
      </c>
      <c r="G318" t="s">
        <v>9</v>
      </c>
      <c r="H318" s="32">
        <v>106.35</v>
      </c>
      <c r="I318" t="s">
        <v>10</v>
      </c>
      <c r="J318">
        <v>5</v>
      </c>
      <c r="K318">
        <v>3</v>
      </c>
    </row>
    <row r="319" spans="1:11" x14ac:dyDescent="0.35">
      <c r="A319" t="s">
        <v>13</v>
      </c>
      <c r="B319" t="s">
        <v>186</v>
      </c>
      <c r="C319">
        <v>1962</v>
      </c>
      <c r="D319">
        <v>4.5999999999999996</v>
      </c>
      <c r="E319">
        <v>34</v>
      </c>
      <c r="F319" t="s">
        <v>1405</v>
      </c>
      <c r="G319" t="s">
        <v>15</v>
      </c>
      <c r="H319" s="32">
        <v>207</v>
      </c>
      <c r="I319" t="s">
        <v>16</v>
      </c>
      <c r="J319">
        <v>5</v>
      </c>
      <c r="K319">
        <v>1</v>
      </c>
    </row>
    <row r="320" spans="1:11" x14ac:dyDescent="0.35">
      <c r="A320" t="s">
        <v>241</v>
      </c>
      <c r="B320" t="s">
        <v>242</v>
      </c>
      <c r="C320">
        <v>2016</v>
      </c>
      <c r="D320">
        <v>4.5999999999999996</v>
      </c>
      <c r="E320">
        <v>33</v>
      </c>
      <c r="F320" t="s">
        <v>1405</v>
      </c>
      <c r="G320" t="s">
        <v>1406</v>
      </c>
      <c r="H320" s="32">
        <v>75.95</v>
      </c>
      <c r="I320" t="s">
        <v>165</v>
      </c>
      <c r="J320">
        <v>3</v>
      </c>
      <c r="K320">
        <v>3</v>
      </c>
    </row>
    <row r="321" spans="1:11" x14ac:dyDescent="0.35">
      <c r="A321" t="s">
        <v>198</v>
      </c>
      <c r="B321" t="s">
        <v>199</v>
      </c>
      <c r="C321">
        <v>2015</v>
      </c>
      <c r="D321">
        <v>4.5999999999999996</v>
      </c>
      <c r="E321">
        <v>33</v>
      </c>
      <c r="F321" t="s">
        <v>1405</v>
      </c>
      <c r="G321" t="s">
        <v>9</v>
      </c>
      <c r="H321" s="32">
        <v>185.3</v>
      </c>
      <c r="I321" t="s">
        <v>10</v>
      </c>
      <c r="J321">
        <v>5</v>
      </c>
      <c r="K321">
        <v>3</v>
      </c>
    </row>
    <row r="322" spans="1:11" x14ac:dyDescent="0.35">
      <c r="A322" t="s">
        <v>243</v>
      </c>
      <c r="B322" t="s">
        <v>244</v>
      </c>
      <c r="C322">
        <v>2016</v>
      </c>
      <c r="D322">
        <v>4.5999999999999996</v>
      </c>
      <c r="E322">
        <v>33</v>
      </c>
      <c r="F322" t="s">
        <v>1405</v>
      </c>
      <c r="G322" t="s">
        <v>32</v>
      </c>
      <c r="H322" s="32">
        <v>205.95</v>
      </c>
      <c r="I322" t="s">
        <v>33</v>
      </c>
      <c r="J322">
        <v>4</v>
      </c>
      <c r="K322">
        <v>3</v>
      </c>
    </row>
    <row r="323" spans="1:11" x14ac:dyDescent="0.35">
      <c r="A323" t="s">
        <v>245</v>
      </c>
      <c r="B323" t="s">
        <v>246</v>
      </c>
      <c r="C323">
        <v>2016</v>
      </c>
      <c r="D323">
        <v>4.5999999999999996</v>
      </c>
      <c r="E323">
        <v>32</v>
      </c>
      <c r="F323" t="s">
        <v>1405</v>
      </c>
      <c r="G323" t="s">
        <v>9</v>
      </c>
      <c r="H323" s="32">
        <v>40.450000000000003</v>
      </c>
      <c r="I323" t="s">
        <v>10</v>
      </c>
      <c r="J323">
        <v>5</v>
      </c>
      <c r="K323">
        <v>3</v>
      </c>
    </row>
    <row r="324" spans="1:11" x14ac:dyDescent="0.35">
      <c r="A324" t="s">
        <v>4</v>
      </c>
      <c r="B324" t="s">
        <v>247</v>
      </c>
      <c r="C324">
        <v>2017</v>
      </c>
      <c r="D324">
        <v>4.5999999999999996</v>
      </c>
      <c r="E324">
        <v>32</v>
      </c>
      <c r="F324" t="s">
        <v>1405</v>
      </c>
      <c r="G324" t="s">
        <v>1406</v>
      </c>
      <c r="H324" s="32">
        <v>176.89</v>
      </c>
      <c r="I324" t="s">
        <v>6</v>
      </c>
      <c r="J324">
        <v>4</v>
      </c>
      <c r="K324">
        <v>2</v>
      </c>
    </row>
    <row r="325" spans="1:11" x14ac:dyDescent="0.35">
      <c r="A325" t="s">
        <v>248</v>
      </c>
      <c r="B325" t="s">
        <v>249</v>
      </c>
      <c r="C325">
        <v>2013</v>
      </c>
      <c r="D325">
        <v>4.5999999999999996</v>
      </c>
      <c r="E325">
        <v>32</v>
      </c>
      <c r="F325" t="s">
        <v>1405</v>
      </c>
      <c r="G325" t="s">
        <v>84</v>
      </c>
      <c r="H325" s="32">
        <v>79.900000000000006</v>
      </c>
      <c r="I325" t="s">
        <v>21</v>
      </c>
      <c r="J325">
        <v>4</v>
      </c>
      <c r="K325">
        <v>3</v>
      </c>
    </row>
    <row r="326" spans="1:11" x14ac:dyDescent="0.35">
      <c r="A326" t="s">
        <v>250</v>
      </c>
      <c r="B326" t="s">
        <v>251</v>
      </c>
      <c r="C326">
        <v>2011</v>
      </c>
      <c r="D326">
        <v>4.5999999999999996</v>
      </c>
      <c r="E326">
        <v>30</v>
      </c>
      <c r="F326" t="s">
        <v>1405</v>
      </c>
      <c r="G326" t="s">
        <v>42</v>
      </c>
      <c r="H326" s="32">
        <v>79</v>
      </c>
      <c r="I326" t="s">
        <v>43</v>
      </c>
      <c r="J326">
        <v>4</v>
      </c>
      <c r="K326">
        <v>3</v>
      </c>
    </row>
    <row r="327" spans="1:11" x14ac:dyDescent="0.35">
      <c r="A327" t="s">
        <v>252</v>
      </c>
      <c r="B327" t="s">
        <v>253</v>
      </c>
      <c r="C327">
        <v>2013</v>
      </c>
      <c r="D327">
        <v>4.5999999999999996</v>
      </c>
      <c r="E327">
        <v>30</v>
      </c>
      <c r="F327" t="s">
        <v>1405</v>
      </c>
      <c r="G327" t="s">
        <v>254</v>
      </c>
      <c r="H327" s="32">
        <v>195.27</v>
      </c>
      <c r="I327" t="s">
        <v>21</v>
      </c>
      <c r="J327">
        <v>4</v>
      </c>
      <c r="K327">
        <v>3</v>
      </c>
    </row>
    <row r="328" spans="1:11" x14ac:dyDescent="0.35">
      <c r="A328" t="s">
        <v>255</v>
      </c>
      <c r="B328" t="s">
        <v>256</v>
      </c>
      <c r="C328">
        <v>2017</v>
      </c>
      <c r="D328">
        <v>4.5999999999999996</v>
      </c>
      <c r="E328">
        <v>30</v>
      </c>
      <c r="F328" t="s">
        <v>1405</v>
      </c>
      <c r="G328" t="s">
        <v>257</v>
      </c>
      <c r="H328" s="32">
        <v>58.9</v>
      </c>
      <c r="I328" t="s">
        <v>21</v>
      </c>
      <c r="J328">
        <v>4</v>
      </c>
      <c r="K328">
        <v>3</v>
      </c>
    </row>
    <row r="329" spans="1:11" x14ac:dyDescent="0.35">
      <c r="A329" t="s">
        <v>30</v>
      </c>
      <c r="B329" t="s">
        <v>31</v>
      </c>
      <c r="C329">
        <v>2014</v>
      </c>
      <c r="D329">
        <v>4.5999999999999996</v>
      </c>
      <c r="E329">
        <v>30</v>
      </c>
      <c r="F329" t="s">
        <v>1405</v>
      </c>
      <c r="G329" t="s">
        <v>32</v>
      </c>
      <c r="H329" s="32">
        <v>1660</v>
      </c>
      <c r="I329" t="s">
        <v>33</v>
      </c>
      <c r="J329">
        <v>4</v>
      </c>
      <c r="K329">
        <v>3</v>
      </c>
    </row>
    <row r="330" spans="1:11" x14ac:dyDescent="0.35">
      <c r="A330" t="s">
        <v>239</v>
      </c>
      <c r="B330" t="s">
        <v>240</v>
      </c>
      <c r="C330">
        <v>2013</v>
      </c>
      <c r="D330">
        <v>4.5999999999999996</v>
      </c>
      <c r="E330">
        <v>29</v>
      </c>
      <c r="F330" t="s">
        <v>1405</v>
      </c>
      <c r="G330" t="s">
        <v>9</v>
      </c>
      <c r="H330" s="32">
        <v>111.9</v>
      </c>
      <c r="I330" t="s">
        <v>10</v>
      </c>
      <c r="J330">
        <v>5</v>
      </c>
      <c r="K330">
        <v>3</v>
      </c>
    </row>
    <row r="331" spans="1:11" x14ac:dyDescent="0.35">
      <c r="A331" t="s">
        <v>221</v>
      </c>
      <c r="B331" t="s">
        <v>222</v>
      </c>
      <c r="C331">
        <v>2017</v>
      </c>
      <c r="D331">
        <v>4.5999999999999996</v>
      </c>
      <c r="E331">
        <v>29</v>
      </c>
      <c r="F331" t="s">
        <v>1405</v>
      </c>
      <c r="G331" t="s">
        <v>223</v>
      </c>
      <c r="H331" s="32">
        <v>29.95</v>
      </c>
      <c r="I331" t="s">
        <v>21</v>
      </c>
      <c r="J331">
        <v>4</v>
      </c>
      <c r="K331">
        <v>3</v>
      </c>
    </row>
    <row r="332" spans="1:11" x14ac:dyDescent="0.35">
      <c r="A332" t="s">
        <v>258</v>
      </c>
      <c r="B332" t="s">
        <v>259</v>
      </c>
      <c r="C332">
        <v>2010</v>
      </c>
      <c r="D332">
        <v>4.5999999999999996</v>
      </c>
      <c r="E332">
        <v>28</v>
      </c>
      <c r="F332" t="s">
        <v>1405</v>
      </c>
      <c r="G332" t="s">
        <v>151</v>
      </c>
      <c r="H332" s="32">
        <v>129.9</v>
      </c>
      <c r="I332" t="s">
        <v>21</v>
      </c>
      <c r="J332">
        <v>4</v>
      </c>
      <c r="K332">
        <v>3</v>
      </c>
    </row>
    <row r="333" spans="1:11" x14ac:dyDescent="0.35">
      <c r="A333" t="s">
        <v>260</v>
      </c>
      <c r="B333" t="s">
        <v>261</v>
      </c>
      <c r="C333">
        <v>2017</v>
      </c>
      <c r="D333">
        <v>4.5999999999999996</v>
      </c>
      <c r="E333">
        <v>28</v>
      </c>
      <c r="F333" t="s">
        <v>1405</v>
      </c>
      <c r="G333" t="s">
        <v>42</v>
      </c>
      <c r="H333" s="32">
        <v>69.95</v>
      </c>
      <c r="I333" t="s">
        <v>43</v>
      </c>
      <c r="J333">
        <v>4</v>
      </c>
      <c r="K333">
        <v>3</v>
      </c>
    </row>
    <row r="334" spans="1:11" x14ac:dyDescent="0.35">
      <c r="A334" t="s">
        <v>80</v>
      </c>
      <c r="B334" t="s">
        <v>262</v>
      </c>
      <c r="C334">
        <v>2016</v>
      </c>
      <c r="D334">
        <v>4.5999999999999996</v>
      </c>
      <c r="E334">
        <v>28</v>
      </c>
      <c r="F334" t="s">
        <v>1405</v>
      </c>
      <c r="G334" t="s">
        <v>32</v>
      </c>
      <c r="H334" s="32">
        <v>299</v>
      </c>
      <c r="I334" t="s">
        <v>33</v>
      </c>
      <c r="J334">
        <v>4</v>
      </c>
      <c r="K334">
        <v>3</v>
      </c>
    </row>
    <row r="335" spans="1:11" x14ac:dyDescent="0.35">
      <c r="A335" t="s">
        <v>44</v>
      </c>
      <c r="B335" t="s">
        <v>45</v>
      </c>
      <c r="C335">
        <v>2010</v>
      </c>
      <c r="D335">
        <v>4.5999999999999996</v>
      </c>
      <c r="E335">
        <v>28</v>
      </c>
      <c r="F335" t="s">
        <v>1405</v>
      </c>
      <c r="G335" t="s">
        <v>46</v>
      </c>
      <c r="H335" s="32">
        <v>3119.08</v>
      </c>
      <c r="I335" t="s">
        <v>21</v>
      </c>
      <c r="J335">
        <v>4</v>
      </c>
      <c r="K335">
        <v>3</v>
      </c>
    </row>
    <row r="336" spans="1:11" x14ac:dyDescent="0.35">
      <c r="A336" t="s">
        <v>263</v>
      </c>
      <c r="B336" t="s">
        <v>264</v>
      </c>
      <c r="C336">
        <v>2013</v>
      </c>
      <c r="D336">
        <v>4.5999999999999996</v>
      </c>
      <c r="E336">
        <v>28</v>
      </c>
      <c r="F336" t="s">
        <v>1405</v>
      </c>
      <c r="G336" t="s">
        <v>77</v>
      </c>
      <c r="H336" s="32">
        <v>99.95</v>
      </c>
      <c r="I336" t="s">
        <v>21</v>
      </c>
      <c r="J336">
        <v>4</v>
      </c>
      <c r="K336">
        <v>3</v>
      </c>
    </row>
    <row r="337" spans="1:11" x14ac:dyDescent="0.35">
      <c r="A337" t="s">
        <v>265</v>
      </c>
      <c r="B337" t="s">
        <v>266</v>
      </c>
      <c r="C337">
        <v>2016</v>
      </c>
      <c r="D337">
        <v>4.5999999999999996</v>
      </c>
      <c r="E337">
        <v>28</v>
      </c>
      <c r="F337" t="s">
        <v>1405</v>
      </c>
      <c r="G337" t="s">
        <v>267</v>
      </c>
      <c r="H337" s="32">
        <v>41.69</v>
      </c>
      <c r="I337" t="s">
        <v>85</v>
      </c>
      <c r="J337" t="s">
        <v>85</v>
      </c>
      <c r="K337" t="s">
        <v>85</v>
      </c>
    </row>
    <row r="338" spans="1:11" x14ac:dyDescent="0.35">
      <c r="A338" t="s">
        <v>205</v>
      </c>
      <c r="B338" t="s">
        <v>206</v>
      </c>
      <c r="C338">
        <v>2004</v>
      </c>
      <c r="D338">
        <v>4.5999999999999996</v>
      </c>
      <c r="E338">
        <v>27</v>
      </c>
      <c r="F338" t="s">
        <v>1405</v>
      </c>
      <c r="G338" t="s">
        <v>207</v>
      </c>
      <c r="H338" s="32">
        <v>374.35</v>
      </c>
      <c r="I338" t="s">
        <v>21</v>
      </c>
      <c r="J338">
        <v>4</v>
      </c>
      <c r="K338">
        <v>3</v>
      </c>
    </row>
    <row r="339" spans="1:11" x14ac:dyDescent="0.35">
      <c r="A339" t="s">
        <v>159</v>
      </c>
      <c r="B339" t="s">
        <v>160</v>
      </c>
      <c r="C339">
        <v>2017</v>
      </c>
      <c r="D339">
        <v>4.5999999999999996</v>
      </c>
      <c r="E339">
        <v>27</v>
      </c>
      <c r="F339" t="s">
        <v>1405</v>
      </c>
      <c r="G339" t="s">
        <v>9</v>
      </c>
      <c r="H339" s="32">
        <v>46.45</v>
      </c>
      <c r="I339" t="s">
        <v>10</v>
      </c>
      <c r="J339">
        <v>5</v>
      </c>
      <c r="K339">
        <v>3</v>
      </c>
    </row>
    <row r="340" spans="1:11" x14ac:dyDescent="0.35">
      <c r="A340" t="s">
        <v>30</v>
      </c>
      <c r="B340" t="s">
        <v>31</v>
      </c>
      <c r="C340">
        <v>2011</v>
      </c>
      <c r="D340">
        <v>4.5999999999999996</v>
      </c>
      <c r="E340">
        <v>27</v>
      </c>
      <c r="F340" t="s">
        <v>1405</v>
      </c>
      <c r="G340" t="s">
        <v>32</v>
      </c>
      <c r="H340" s="32">
        <v>2750</v>
      </c>
      <c r="I340" t="s">
        <v>33</v>
      </c>
      <c r="J340">
        <v>4</v>
      </c>
      <c r="K340">
        <v>3</v>
      </c>
    </row>
    <row r="341" spans="1:11" x14ac:dyDescent="0.35">
      <c r="A341" t="s">
        <v>268</v>
      </c>
      <c r="B341" t="s">
        <v>269</v>
      </c>
      <c r="C341">
        <v>2016</v>
      </c>
      <c r="D341">
        <v>4.5999999999999996</v>
      </c>
      <c r="E341">
        <v>26</v>
      </c>
      <c r="F341" t="s">
        <v>1405</v>
      </c>
      <c r="G341" t="s">
        <v>32</v>
      </c>
      <c r="H341" s="32">
        <v>42.5</v>
      </c>
      <c r="I341" t="s">
        <v>33</v>
      </c>
      <c r="J341">
        <v>4</v>
      </c>
      <c r="K341">
        <v>3</v>
      </c>
    </row>
    <row r="342" spans="1:11" x14ac:dyDescent="0.35">
      <c r="A342" t="s">
        <v>270</v>
      </c>
      <c r="B342" t="s">
        <v>271</v>
      </c>
      <c r="C342">
        <v>2012</v>
      </c>
      <c r="D342">
        <v>4.5999999999999996</v>
      </c>
      <c r="E342">
        <v>25</v>
      </c>
      <c r="F342" t="s">
        <v>1405</v>
      </c>
      <c r="G342" t="s">
        <v>9</v>
      </c>
      <c r="H342" s="32">
        <v>95</v>
      </c>
      <c r="I342" t="s">
        <v>10</v>
      </c>
      <c r="J342">
        <v>5</v>
      </c>
      <c r="K342">
        <v>3</v>
      </c>
    </row>
    <row r="343" spans="1:11" x14ac:dyDescent="0.35">
      <c r="A343" t="s">
        <v>182</v>
      </c>
      <c r="B343" t="s">
        <v>272</v>
      </c>
      <c r="C343" t="s">
        <v>24</v>
      </c>
      <c r="D343">
        <v>4.5999999999999996</v>
      </c>
      <c r="E343">
        <v>25</v>
      </c>
      <c r="F343" t="s">
        <v>1405</v>
      </c>
      <c r="G343" t="s">
        <v>25</v>
      </c>
      <c r="H343" s="32">
        <v>197.3</v>
      </c>
      <c r="I343" t="s">
        <v>26</v>
      </c>
      <c r="J343">
        <v>4</v>
      </c>
      <c r="K343">
        <v>3</v>
      </c>
    </row>
    <row r="344" spans="1:11" x14ac:dyDescent="0.35">
      <c r="A344" t="s">
        <v>90</v>
      </c>
      <c r="B344" t="s">
        <v>273</v>
      </c>
      <c r="C344">
        <v>2004</v>
      </c>
      <c r="D344">
        <v>4.5999999999999996</v>
      </c>
      <c r="E344">
        <v>25</v>
      </c>
      <c r="F344" t="s">
        <v>1405</v>
      </c>
      <c r="G344" t="s">
        <v>274</v>
      </c>
      <c r="H344" s="32">
        <v>130</v>
      </c>
      <c r="I344" t="s">
        <v>275</v>
      </c>
      <c r="J344">
        <v>2</v>
      </c>
      <c r="K344">
        <v>3</v>
      </c>
    </row>
    <row r="345" spans="1:11" x14ac:dyDescent="0.35">
      <c r="A345" t="s">
        <v>13</v>
      </c>
      <c r="B345" t="s">
        <v>29</v>
      </c>
      <c r="C345">
        <v>1968</v>
      </c>
      <c r="D345">
        <v>4.5999999999999996</v>
      </c>
      <c r="E345">
        <v>25</v>
      </c>
      <c r="F345" t="s">
        <v>1405</v>
      </c>
      <c r="G345" t="s">
        <v>15</v>
      </c>
      <c r="H345" s="32">
        <v>181.5</v>
      </c>
      <c r="I345" t="s">
        <v>16</v>
      </c>
      <c r="J345">
        <v>5</v>
      </c>
      <c r="K345">
        <v>1</v>
      </c>
    </row>
    <row r="346" spans="1:11" x14ac:dyDescent="0.35">
      <c r="A346" t="s">
        <v>11</v>
      </c>
      <c r="B346" t="s">
        <v>1</v>
      </c>
      <c r="C346">
        <v>2016</v>
      </c>
      <c r="D346">
        <v>4.5</v>
      </c>
      <c r="E346">
        <v>7529</v>
      </c>
      <c r="F346" t="s">
        <v>1405</v>
      </c>
      <c r="G346" t="s">
        <v>9</v>
      </c>
      <c r="H346" s="32">
        <v>29.8</v>
      </c>
      <c r="I346" t="s">
        <v>10</v>
      </c>
      <c r="J346">
        <v>5</v>
      </c>
      <c r="K346">
        <v>3</v>
      </c>
    </row>
    <row r="347" spans="1:11" x14ac:dyDescent="0.35">
      <c r="A347" t="s">
        <v>129</v>
      </c>
      <c r="B347" t="s">
        <v>9</v>
      </c>
      <c r="C347">
        <v>2013</v>
      </c>
      <c r="D347">
        <v>4.5</v>
      </c>
      <c r="E347">
        <v>7435</v>
      </c>
      <c r="F347" t="s">
        <v>1405</v>
      </c>
      <c r="G347" t="s">
        <v>9</v>
      </c>
      <c r="H347" s="32">
        <v>73</v>
      </c>
      <c r="I347" t="s">
        <v>10</v>
      </c>
      <c r="J347">
        <v>5</v>
      </c>
      <c r="K347">
        <v>3</v>
      </c>
    </row>
    <row r="348" spans="1:11" x14ac:dyDescent="0.35">
      <c r="A348" t="s">
        <v>129</v>
      </c>
      <c r="B348" t="s">
        <v>9</v>
      </c>
      <c r="C348">
        <v>2014</v>
      </c>
      <c r="D348">
        <v>4.5</v>
      </c>
      <c r="E348">
        <v>7237</v>
      </c>
      <c r="F348" t="s">
        <v>1405</v>
      </c>
      <c r="G348" t="s">
        <v>9</v>
      </c>
      <c r="H348" s="32">
        <v>56.27</v>
      </c>
      <c r="I348" t="s">
        <v>10</v>
      </c>
      <c r="J348">
        <v>5</v>
      </c>
      <c r="K348">
        <v>3</v>
      </c>
    </row>
    <row r="349" spans="1:11" x14ac:dyDescent="0.35">
      <c r="A349" t="s">
        <v>276</v>
      </c>
      <c r="B349" t="s">
        <v>2</v>
      </c>
      <c r="C349">
        <v>2014</v>
      </c>
      <c r="D349">
        <v>4.5</v>
      </c>
      <c r="E349">
        <v>5863</v>
      </c>
      <c r="F349" t="s">
        <v>1405</v>
      </c>
      <c r="G349" t="s">
        <v>2</v>
      </c>
      <c r="H349" s="32">
        <v>69</v>
      </c>
      <c r="I349" t="s">
        <v>3</v>
      </c>
      <c r="J349">
        <v>5</v>
      </c>
      <c r="K349">
        <v>3</v>
      </c>
    </row>
    <row r="350" spans="1:11" x14ac:dyDescent="0.35">
      <c r="A350" t="s">
        <v>11</v>
      </c>
      <c r="B350" t="s">
        <v>1</v>
      </c>
      <c r="C350">
        <v>2018</v>
      </c>
      <c r="D350">
        <v>4.5</v>
      </c>
      <c r="E350">
        <v>5372</v>
      </c>
      <c r="F350" t="s">
        <v>1405</v>
      </c>
      <c r="G350" t="s">
        <v>9</v>
      </c>
      <c r="H350" s="32">
        <v>45</v>
      </c>
      <c r="I350" t="s">
        <v>10</v>
      </c>
      <c r="J350">
        <v>5</v>
      </c>
      <c r="K350">
        <v>3</v>
      </c>
    </row>
    <row r="351" spans="1:11" x14ac:dyDescent="0.35">
      <c r="A351" t="s">
        <v>129</v>
      </c>
      <c r="B351" t="s">
        <v>9</v>
      </c>
      <c r="C351">
        <v>2015</v>
      </c>
      <c r="D351">
        <v>4.5</v>
      </c>
      <c r="E351">
        <v>5365</v>
      </c>
      <c r="F351" t="s">
        <v>1405</v>
      </c>
      <c r="G351" t="s">
        <v>9</v>
      </c>
      <c r="H351" s="32">
        <v>75</v>
      </c>
      <c r="I351" t="s">
        <v>10</v>
      </c>
      <c r="J351">
        <v>5</v>
      </c>
      <c r="K351">
        <v>3</v>
      </c>
    </row>
    <row r="352" spans="1:11" x14ac:dyDescent="0.35">
      <c r="A352" t="s">
        <v>276</v>
      </c>
      <c r="B352" t="s">
        <v>2</v>
      </c>
      <c r="C352">
        <v>2015</v>
      </c>
      <c r="D352">
        <v>4.5</v>
      </c>
      <c r="E352">
        <v>4979</v>
      </c>
      <c r="F352" t="s">
        <v>1405</v>
      </c>
      <c r="G352" t="s">
        <v>2</v>
      </c>
      <c r="H352" s="32">
        <v>69.8</v>
      </c>
      <c r="I352" t="s">
        <v>3</v>
      </c>
      <c r="J352">
        <v>5</v>
      </c>
      <c r="K352">
        <v>3</v>
      </c>
    </row>
    <row r="353" spans="1:11" x14ac:dyDescent="0.35">
      <c r="A353" t="s">
        <v>130</v>
      </c>
      <c r="B353" t="s">
        <v>131</v>
      </c>
      <c r="C353">
        <v>2016</v>
      </c>
      <c r="D353">
        <v>4.5</v>
      </c>
      <c r="E353">
        <v>4411</v>
      </c>
      <c r="F353" t="s">
        <v>1405</v>
      </c>
      <c r="G353" t="s">
        <v>9</v>
      </c>
      <c r="H353" s="32">
        <v>78.650000000000006</v>
      </c>
      <c r="I353" t="s">
        <v>10</v>
      </c>
      <c r="J353">
        <v>5</v>
      </c>
      <c r="K353">
        <v>3</v>
      </c>
    </row>
    <row r="354" spans="1:11" x14ac:dyDescent="0.35">
      <c r="A354" t="s">
        <v>50</v>
      </c>
      <c r="B354" t="s">
        <v>128</v>
      </c>
      <c r="C354">
        <v>2005</v>
      </c>
      <c r="D354">
        <v>4.5</v>
      </c>
      <c r="E354">
        <v>3521</v>
      </c>
      <c r="F354" t="s">
        <v>1405</v>
      </c>
      <c r="G354" t="s">
        <v>42</v>
      </c>
      <c r="H354" s="32">
        <v>400</v>
      </c>
      <c r="I354" t="s">
        <v>43</v>
      </c>
      <c r="J354">
        <v>4</v>
      </c>
      <c r="K354">
        <v>3</v>
      </c>
    </row>
    <row r="355" spans="1:11" x14ac:dyDescent="0.35">
      <c r="A355" t="s">
        <v>47</v>
      </c>
      <c r="B355" t="s">
        <v>48</v>
      </c>
      <c r="C355">
        <v>2005</v>
      </c>
      <c r="D355">
        <v>4.5</v>
      </c>
      <c r="E355">
        <v>3443</v>
      </c>
      <c r="F355" t="s">
        <v>1405</v>
      </c>
      <c r="G355" t="s">
        <v>42</v>
      </c>
      <c r="H355" s="32">
        <v>125</v>
      </c>
      <c r="I355" t="s">
        <v>43</v>
      </c>
      <c r="J355">
        <v>4</v>
      </c>
      <c r="K355">
        <v>3</v>
      </c>
    </row>
    <row r="356" spans="1:11" x14ac:dyDescent="0.35">
      <c r="A356" t="s">
        <v>50</v>
      </c>
      <c r="B356" t="s">
        <v>128</v>
      </c>
      <c r="C356">
        <v>2009</v>
      </c>
      <c r="D356">
        <v>4.5</v>
      </c>
      <c r="E356">
        <v>3148</v>
      </c>
      <c r="F356" t="s">
        <v>1405</v>
      </c>
      <c r="G356" t="s">
        <v>42</v>
      </c>
      <c r="H356" s="32">
        <v>229</v>
      </c>
      <c r="I356" t="s">
        <v>43</v>
      </c>
      <c r="J356">
        <v>4</v>
      </c>
      <c r="K356">
        <v>3</v>
      </c>
    </row>
    <row r="357" spans="1:11" x14ac:dyDescent="0.35">
      <c r="A357" t="s">
        <v>276</v>
      </c>
      <c r="B357" t="s">
        <v>2</v>
      </c>
      <c r="C357">
        <v>2016</v>
      </c>
      <c r="D357">
        <v>4.5</v>
      </c>
      <c r="E357">
        <v>3118</v>
      </c>
      <c r="F357" t="s">
        <v>1405</v>
      </c>
      <c r="G357" t="s">
        <v>2</v>
      </c>
      <c r="H357" s="32">
        <v>40.409999999999997</v>
      </c>
      <c r="I357" t="s">
        <v>3</v>
      </c>
      <c r="J357">
        <v>5</v>
      </c>
      <c r="K357">
        <v>3</v>
      </c>
    </row>
    <row r="358" spans="1:11" x14ac:dyDescent="0.35">
      <c r="A358" t="s">
        <v>27</v>
      </c>
      <c r="B358" t="s">
        <v>132</v>
      </c>
      <c r="C358">
        <v>2016</v>
      </c>
      <c r="D358">
        <v>4.5</v>
      </c>
      <c r="E358">
        <v>2887</v>
      </c>
      <c r="F358" t="s">
        <v>1405</v>
      </c>
      <c r="G358" t="s">
        <v>9</v>
      </c>
      <c r="H358" s="32">
        <v>101.94</v>
      </c>
      <c r="I358" t="s">
        <v>10</v>
      </c>
      <c r="J358">
        <v>5</v>
      </c>
      <c r="K358">
        <v>3</v>
      </c>
    </row>
    <row r="359" spans="1:11" x14ac:dyDescent="0.35">
      <c r="A359" t="s">
        <v>130</v>
      </c>
      <c r="B359" t="s">
        <v>131</v>
      </c>
      <c r="C359">
        <v>2015</v>
      </c>
      <c r="D359">
        <v>4.5</v>
      </c>
      <c r="E359">
        <v>2858</v>
      </c>
      <c r="F359" t="s">
        <v>1405</v>
      </c>
      <c r="G359" t="s">
        <v>9</v>
      </c>
      <c r="H359" s="32">
        <v>172.5</v>
      </c>
      <c r="I359" t="s">
        <v>10</v>
      </c>
      <c r="J359">
        <v>5</v>
      </c>
      <c r="K359">
        <v>3</v>
      </c>
    </row>
    <row r="360" spans="1:11" x14ac:dyDescent="0.35">
      <c r="A360" t="s">
        <v>18</v>
      </c>
      <c r="B360" t="s">
        <v>277</v>
      </c>
      <c r="C360">
        <v>2015</v>
      </c>
      <c r="D360">
        <v>4.5</v>
      </c>
      <c r="E360">
        <v>2712</v>
      </c>
      <c r="F360" t="s">
        <v>1405</v>
      </c>
      <c r="G360" t="s">
        <v>20</v>
      </c>
      <c r="H360" s="32">
        <v>33.200000000000003</v>
      </c>
      <c r="I360" t="s">
        <v>21</v>
      </c>
      <c r="J360">
        <v>4</v>
      </c>
      <c r="K360">
        <v>3</v>
      </c>
    </row>
    <row r="361" spans="1:11" x14ac:dyDescent="0.35">
      <c r="A361" t="s">
        <v>27</v>
      </c>
      <c r="B361" t="s">
        <v>132</v>
      </c>
      <c r="C361">
        <v>2014</v>
      </c>
      <c r="D361">
        <v>4.5</v>
      </c>
      <c r="E361">
        <v>2710</v>
      </c>
      <c r="F361" t="s">
        <v>1405</v>
      </c>
      <c r="G361" t="s">
        <v>9</v>
      </c>
      <c r="H361" s="32">
        <v>125</v>
      </c>
      <c r="I361" t="s">
        <v>10</v>
      </c>
      <c r="J361">
        <v>5</v>
      </c>
      <c r="K361">
        <v>3</v>
      </c>
    </row>
    <row r="362" spans="1:11" x14ac:dyDescent="0.35">
      <c r="A362" t="s">
        <v>27</v>
      </c>
      <c r="B362" t="s">
        <v>132</v>
      </c>
      <c r="C362">
        <v>2010</v>
      </c>
      <c r="D362">
        <v>4.5</v>
      </c>
      <c r="E362">
        <v>2551</v>
      </c>
      <c r="F362" t="s">
        <v>1405</v>
      </c>
      <c r="G362" t="s">
        <v>9</v>
      </c>
      <c r="H362" s="32">
        <v>125</v>
      </c>
      <c r="I362" t="s">
        <v>10</v>
      </c>
      <c r="J362">
        <v>5</v>
      </c>
      <c r="K362">
        <v>3</v>
      </c>
    </row>
    <row r="363" spans="1:11" x14ac:dyDescent="0.35">
      <c r="A363" t="s">
        <v>27</v>
      </c>
      <c r="B363" t="s">
        <v>132</v>
      </c>
      <c r="C363">
        <v>2015</v>
      </c>
      <c r="D363">
        <v>4.5</v>
      </c>
      <c r="E363">
        <v>2530</v>
      </c>
      <c r="F363" t="s">
        <v>1405</v>
      </c>
      <c r="G363" t="s">
        <v>9</v>
      </c>
      <c r="H363" s="32">
        <v>125</v>
      </c>
      <c r="I363" t="s">
        <v>10</v>
      </c>
      <c r="J363">
        <v>5</v>
      </c>
      <c r="K363">
        <v>3</v>
      </c>
    </row>
    <row r="364" spans="1:11" x14ac:dyDescent="0.35">
      <c r="A364" t="s">
        <v>18</v>
      </c>
      <c r="B364" t="s">
        <v>277</v>
      </c>
      <c r="C364">
        <v>2016</v>
      </c>
      <c r="D364">
        <v>4.5</v>
      </c>
      <c r="E364">
        <v>2228</v>
      </c>
      <c r="F364" t="s">
        <v>1405</v>
      </c>
      <c r="G364" t="s">
        <v>20</v>
      </c>
      <c r="H364" s="32">
        <v>31.75</v>
      </c>
      <c r="I364" t="s">
        <v>21</v>
      </c>
      <c r="J364">
        <v>4</v>
      </c>
      <c r="K364">
        <v>3</v>
      </c>
    </row>
    <row r="365" spans="1:11" x14ac:dyDescent="0.35">
      <c r="A365" t="s">
        <v>18</v>
      </c>
      <c r="B365" t="s">
        <v>277</v>
      </c>
      <c r="C365">
        <v>2017</v>
      </c>
      <c r="D365">
        <v>4.5</v>
      </c>
      <c r="E365">
        <v>2220</v>
      </c>
      <c r="F365" t="s">
        <v>1405</v>
      </c>
      <c r="G365" t="s">
        <v>20</v>
      </c>
      <c r="H365" s="32">
        <v>39.5</v>
      </c>
      <c r="I365" t="s">
        <v>21</v>
      </c>
      <c r="J365">
        <v>4</v>
      </c>
      <c r="K365">
        <v>3</v>
      </c>
    </row>
    <row r="366" spans="1:11" x14ac:dyDescent="0.35">
      <c r="A366" t="s">
        <v>130</v>
      </c>
      <c r="B366" t="s">
        <v>131</v>
      </c>
      <c r="C366">
        <v>2011</v>
      </c>
      <c r="D366">
        <v>4.5</v>
      </c>
      <c r="E366">
        <v>2207</v>
      </c>
      <c r="F366" t="s">
        <v>1405</v>
      </c>
      <c r="G366" t="s">
        <v>9</v>
      </c>
      <c r="H366" s="32">
        <v>64</v>
      </c>
      <c r="I366" t="s">
        <v>10</v>
      </c>
      <c r="J366">
        <v>5</v>
      </c>
      <c r="K366">
        <v>3</v>
      </c>
    </row>
    <row r="367" spans="1:11" x14ac:dyDescent="0.35">
      <c r="A367" t="s">
        <v>11</v>
      </c>
      <c r="B367" t="s">
        <v>1</v>
      </c>
      <c r="C367">
        <v>2019</v>
      </c>
      <c r="D367">
        <v>4.5</v>
      </c>
      <c r="E367">
        <v>2144</v>
      </c>
      <c r="F367" t="s">
        <v>1405</v>
      </c>
      <c r="G367" t="s">
        <v>9</v>
      </c>
      <c r="H367" s="32">
        <v>33.799999999999997</v>
      </c>
      <c r="I367" t="s">
        <v>10</v>
      </c>
      <c r="J367">
        <v>5</v>
      </c>
      <c r="K367">
        <v>3</v>
      </c>
    </row>
    <row r="368" spans="1:11" x14ac:dyDescent="0.35">
      <c r="A368" t="s">
        <v>260</v>
      </c>
      <c r="B368" t="s">
        <v>261</v>
      </c>
      <c r="C368">
        <v>2014</v>
      </c>
      <c r="D368">
        <v>4.5</v>
      </c>
      <c r="E368">
        <v>1910</v>
      </c>
      <c r="F368" t="s">
        <v>1405</v>
      </c>
      <c r="G368" t="s">
        <v>42</v>
      </c>
      <c r="H368" s="32">
        <v>58.95</v>
      </c>
      <c r="I368" t="s">
        <v>43</v>
      </c>
      <c r="J368">
        <v>4</v>
      </c>
      <c r="K368">
        <v>3</v>
      </c>
    </row>
    <row r="369" spans="1:11" x14ac:dyDescent="0.35">
      <c r="A369" t="s">
        <v>130</v>
      </c>
      <c r="B369" t="s">
        <v>1</v>
      </c>
      <c r="C369">
        <v>2018</v>
      </c>
      <c r="D369">
        <v>4.5</v>
      </c>
      <c r="E369">
        <v>1864</v>
      </c>
      <c r="F369" t="s">
        <v>1405</v>
      </c>
      <c r="G369" t="s">
        <v>9</v>
      </c>
      <c r="H369" s="32">
        <v>33.25</v>
      </c>
      <c r="I369" t="s">
        <v>10</v>
      </c>
      <c r="J369">
        <v>5</v>
      </c>
      <c r="K369">
        <v>3</v>
      </c>
    </row>
    <row r="370" spans="1:11" x14ac:dyDescent="0.35">
      <c r="A370" t="s">
        <v>75</v>
      </c>
      <c r="B370" t="s">
        <v>278</v>
      </c>
      <c r="C370">
        <v>2017</v>
      </c>
      <c r="D370">
        <v>4.5</v>
      </c>
      <c r="E370">
        <v>1503</v>
      </c>
      <c r="F370" t="s">
        <v>1405</v>
      </c>
      <c r="G370" t="s">
        <v>77</v>
      </c>
      <c r="H370" s="32">
        <v>44.27</v>
      </c>
      <c r="I370" t="s">
        <v>78</v>
      </c>
      <c r="J370">
        <v>5</v>
      </c>
      <c r="K370">
        <v>3</v>
      </c>
    </row>
    <row r="371" spans="1:11" x14ac:dyDescent="0.35">
      <c r="A371" t="s">
        <v>70</v>
      </c>
      <c r="B371" t="s">
        <v>279</v>
      </c>
      <c r="C371">
        <v>2015</v>
      </c>
      <c r="D371">
        <v>4.5</v>
      </c>
      <c r="E371">
        <v>1393</v>
      </c>
      <c r="F371" t="s">
        <v>1405</v>
      </c>
      <c r="G371" t="s">
        <v>9</v>
      </c>
      <c r="H371" s="32">
        <v>45.9</v>
      </c>
      <c r="I371" t="s">
        <v>10</v>
      </c>
      <c r="J371">
        <v>5</v>
      </c>
      <c r="K371">
        <v>3</v>
      </c>
    </row>
    <row r="372" spans="1:11" x14ac:dyDescent="0.35">
      <c r="A372" t="s">
        <v>7</v>
      </c>
      <c r="B372" t="s">
        <v>49</v>
      </c>
      <c r="C372">
        <v>2003</v>
      </c>
      <c r="D372">
        <v>4.5</v>
      </c>
      <c r="E372">
        <v>1346</v>
      </c>
      <c r="F372" t="s">
        <v>1405</v>
      </c>
      <c r="G372" t="s">
        <v>9</v>
      </c>
      <c r="H372" s="32">
        <v>239.2</v>
      </c>
      <c r="I372" t="s">
        <v>10</v>
      </c>
      <c r="J372">
        <v>5</v>
      </c>
      <c r="K372">
        <v>3</v>
      </c>
    </row>
    <row r="373" spans="1:11" x14ac:dyDescent="0.35">
      <c r="A373" t="s">
        <v>260</v>
      </c>
      <c r="B373" t="s">
        <v>261</v>
      </c>
      <c r="C373">
        <v>2015</v>
      </c>
      <c r="D373">
        <v>4.5</v>
      </c>
      <c r="E373">
        <v>1345</v>
      </c>
      <c r="F373" t="s">
        <v>1405</v>
      </c>
      <c r="G373" t="s">
        <v>42</v>
      </c>
      <c r="H373" s="32">
        <v>68.900000000000006</v>
      </c>
      <c r="I373" t="s">
        <v>43</v>
      </c>
      <c r="J373">
        <v>4</v>
      </c>
      <c r="K373">
        <v>3</v>
      </c>
    </row>
    <row r="374" spans="1:11" x14ac:dyDescent="0.35">
      <c r="A374" t="s">
        <v>129</v>
      </c>
      <c r="B374" t="s">
        <v>9</v>
      </c>
      <c r="C374">
        <v>2003</v>
      </c>
      <c r="D374">
        <v>4.5</v>
      </c>
      <c r="E374">
        <v>1236</v>
      </c>
      <c r="F374" t="s">
        <v>1405</v>
      </c>
      <c r="G374" t="s">
        <v>9</v>
      </c>
      <c r="H374" s="32">
        <v>164</v>
      </c>
      <c r="I374" t="s">
        <v>10</v>
      </c>
      <c r="J374">
        <v>5</v>
      </c>
      <c r="K374">
        <v>3</v>
      </c>
    </row>
    <row r="375" spans="1:11" x14ac:dyDescent="0.35">
      <c r="A375" t="s">
        <v>280</v>
      </c>
      <c r="B375" t="s">
        <v>281</v>
      </c>
      <c r="C375">
        <v>2018</v>
      </c>
      <c r="D375">
        <v>4.5</v>
      </c>
      <c r="E375">
        <v>1192</v>
      </c>
      <c r="F375" t="s">
        <v>1405</v>
      </c>
      <c r="G375" t="s">
        <v>282</v>
      </c>
      <c r="H375" s="32">
        <v>32.85</v>
      </c>
      <c r="I375" t="s">
        <v>165</v>
      </c>
      <c r="J375">
        <v>3</v>
      </c>
      <c r="K375">
        <v>3</v>
      </c>
    </row>
    <row r="376" spans="1:11" x14ac:dyDescent="0.35">
      <c r="A376" t="s">
        <v>70</v>
      </c>
      <c r="B376" t="s">
        <v>279</v>
      </c>
      <c r="C376">
        <v>2014</v>
      </c>
      <c r="D376">
        <v>4.5</v>
      </c>
      <c r="E376">
        <v>1163</v>
      </c>
      <c r="F376" t="s">
        <v>1405</v>
      </c>
      <c r="G376" t="s">
        <v>9</v>
      </c>
      <c r="H376" s="32">
        <v>40.950000000000003</v>
      </c>
      <c r="I376" t="s">
        <v>10</v>
      </c>
      <c r="J376">
        <v>5</v>
      </c>
      <c r="K376">
        <v>3</v>
      </c>
    </row>
    <row r="377" spans="1:11" x14ac:dyDescent="0.35">
      <c r="A377" t="s">
        <v>27</v>
      </c>
      <c r="B377" t="s">
        <v>132</v>
      </c>
      <c r="C377">
        <v>2017</v>
      </c>
      <c r="D377">
        <v>4.5</v>
      </c>
      <c r="E377">
        <v>1094</v>
      </c>
      <c r="F377" t="s">
        <v>1405</v>
      </c>
      <c r="G377" t="s">
        <v>9</v>
      </c>
      <c r="H377" s="32">
        <v>110</v>
      </c>
      <c r="I377" t="s">
        <v>10</v>
      </c>
      <c r="J377">
        <v>5</v>
      </c>
      <c r="K377">
        <v>3</v>
      </c>
    </row>
    <row r="378" spans="1:11" x14ac:dyDescent="0.35">
      <c r="A378" t="s">
        <v>66</v>
      </c>
      <c r="B378" t="s">
        <v>283</v>
      </c>
      <c r="C378">
        <v>2012</v>
      </c>
      <c r="D378">
        <v>4.5</v>
      </c>
      <c r="E378">
        <v>1089</v>
      </c>
      <c r="F378" t="s">
        <v>1405</v>
      </c>
      <c r="G378" t="s">
        <v>42</v>
      </c>
      <c r="H378" s="32">
        <v>49.75</v>
      </c>
      <c r="I378" t="s">
        <v>43</v>
      </c>
      <c r="J378">
        <v>4</v>
      </c>
      <c r="K378">
        <v>3</v>
      </c>
    </row>
    <row r="379" spans="1:11" x14ac:dyDescent="0.35">
      <c r="A379" t="s">
        <v>284</v>
      </c>
      <c r="B379" t="s">
        <v>285</v>
      </c>
      <c r="C379">
        <v>2014</v>
      </c>
      <c r="D379">
        <v>4.5</v>
      </c>
      <c r="E379">
        <v>1014</v>
      </c>
      <c r="F379" t="s">
        <v>1405</v>
      </c>
      <c r="G379" t="s">
        <v>42</v>
      </c>
      <c r="H379" s="32">
        <v>51</v>
      </c>
      <c r="I379" t="s">
        <v>43</v>
      </c>
      <c r="J379">
        <v>4</v>
      </c>
      <c r="K379">
        <v>3</v>
      </c>
    </row>
    <row r="380" spans="1:11" x14ac:dyDescent="0.35">
      <c r="A380" t="s">
        <v>66</v>
      </c>
      <c r="B380" t="s">
        <v>283</v>
      </c>
      <c r="C380">
        <v>2011</v>
      </c>
      <c r="D380">
        <v>4.5</v>
      </c>
      <c r="E380">
        <v>1012</v>
      </c>
      <c r="F380" t="s">
        <v>1405</v>
      </c>
      <c r="G380" t="s">
        <v>42</v>
      </c>
      <c r="H380" s="32">
        <v>59.9</v>
      </c>
      <c r="I380" t="s">
        <v>43</v>
      </c>
      <c r="J380">
        <v>4</v>
      </c>
      <c r="K380">
        <v>3</v>
      </c>
    </row>
    <row r="381" spans="1:11" x14ac:dyDescent="0.35">
      <c r="A381" t="s">
        <v>47</v>
      </c>
      <c r="B381" t="s">
        <v>48</v>
      </c>
      <c r="C381">
        <v>2004</v>
      </c>
      <c r="D381">
        <v>4.5</v>
      </c>
      <c r="E381">
        <v>990</v>
      </c>
      <c r="F381" t="s">
        <v>1405</v>
      </c>
      <c r="G381" t="s">
        <v>42</v>
      </c>
      <c r="H381" s="32">
        <v>290.7</v>
      </c>
      <c r="I381" t="s">
        <v>43</v>
      </c>
      <c r="J381">
        <v>4</v>
      </c>
      <c r="K381">
        <v>3</v>
      </c>
    </row>
    <row r="382" spans="1:11" x14ac:dyDescent="0.35">
      <c r="A382" t="s">
        <v>280</v>
      </c>
      <c r="B382" t="s">
        <v>281</v>
      </c>
      <c r="C382">
        <v>2019</v>
      </c>
      <c r="D382">
        <v>4.5</v>
      </c>
      <c r="E382">
        <v>961</v>
      </c>
      <c r="F382" t="s">
        <v>1405</v>
      </c>
      <c r="G382" t="s">
        <v>282</v>
      </c>
      <c r="H382" s="32">
        <v>37.700000000000003</v>
      </c>
      <c r="I382" t="s">
        <v>165</v>
      </c>
      <c r="J382">
        <v>3</v>
      </c>
      <c r="K382">
        <v>3</v>
      </c>
    </row>
    <row r="383" spans="1:11" x14ac:dyDescent="0.35">
      <c r="A383" t="s">
        <v>286</v>
      </c>
      <c r="B383" t="s">
        <v>94</v>
      </c>
      <c r="C383">
        <v>2015</v>
      </c>
      <c r="D383">
        <v>4.5</v>
      </c>
      <c r="E383">
        <v>955</v>
      </c>
      <c r="F383" t="s">
        <v>1405</v>
      </c>
      <c r="G383" t="s">
        <v>32</v>
      </c>
      <c r="H383" s="32">
        <v>146.94999999999999</v>
      </c>
      <c r="I383" t="s">
        <v>33</v>
      </c>
      <c r="J383">
        <v>4</v>
      </c>
      <c r="K383">
        <v>3</v>
      </c>
    </row>
    <row r="384" spans="1:11" x14ac:dyDescent="0.35">
      <c r="A384" t="s">
        <v>287</v>
      </c>
      <c r="B384" t="s">
        <v>288</v>
      </c>
      <c r="C384" t="s">
        <v>24</v>
      </c>
      <c r="D384">
        <v>4.5</v>
      </c>
      <c r="E384">
        <v>854</v>
      </c>
      <c r="F384" t="s">
        <v>1405</v>
      </c>
      <c r="G384" t="s">
        <v>289</v>
      </c>
      <c r="H384" s="32">
        <v>68.900000000000006</v>
      </c>
      <c r="I384" t="s">
        <v>16</v>
      </c>
      <c r="J384">
        <v>5</v>
      </c>
      <c r="K384">
        <v>1</v>
      </c>
    </row>
    <row r="385" spans="1:11" x14ac:dyDescent="0.35">
      <c r="A385" t="s">
        <v>284</v>
      </c>
      <c r="B385" t="s">
        <v>290</v>
      </c>
      <c r="C385">
        <v>2016</v>
      </c>
      <c r="D385">
        <v>4.5</v>
      </c>
      <c r="E385">
        <v>838</v>
      </c>
      <c r="F385" t="s">
        <v>1405</v>
      </c>
      <c r="G385" t="s">
        <v>42</v>
      </c>
      <c r="H385" s="32">
        <v>70.5</v>
      </c>
      <c r="I385" t="s">
        <v>43</v>
      </c>
      <c r="J385">
        <v>4</v>
      </c>
      <c r="K385">
        <v>3</v>
      </c>
    </row>
    <row r="386" spans="1:11" x14ac:dyDescent="0.35">
      <c r="A386" t="s">
        <v>260</v>
      </c>
      <c r="B386" t="s">
        <v>261</v>
      </c>
      <c r="C386">
        <v>2016</v>
      </c>
      <c r="D386">
        <v>4.5</v>
      </c>
      <c r="E386">
        <v>813</v>
      </c>
      <c r="F386" t="s">
        <v>1405</v>
      </c>
      <c r="G386" t="s">
        <v>42</v>
      </c>
      <c r="H386" s="32">
        <v>64</v>
      </c>
      <c r="I386" t="s">
        <v>43</v>
      </c>
      <c r="J386">
        <v>4</v>
      </c>
      <c r="K386">
        <v>3</v>
      </c>
    </row>
    <row r="387" spans="1:11" x14ac:dyDescent="0.35">
      <c r="A387" t="s">
        <v>72</v>
      </c>
      <c r="B387" t="s">
        <v>73</v>
      </c>
      <c r="C387">
        <v>2010</v>
      </c>
      <c r="D387">
        <v>4.5</v>
      </c>
      <c r="E387">
        <v>729</v>
      </c>
      <c r="F387" t="s">
        <v>1405</v>
      </c>
      <c r="G387" t="s">
        <v>2</v>
      </c>
      <c r="H387" s="32">
        <v>168</v>
      </c>
      <c r="I387" t="s">
        <v>3</v>
      </c>
      <c r="J387">
        <v>5</v>
      </c>
      <c r="K387">
        <v>3</v>
      </c>
    </row>
    <row r="388" spans="1:11" x14ac:dyDescent="0.35">
      <c r="A388" t="s">
        <v>55</v>
      </c>
      <c r="B388" t="s">
        <v>56</v>
      </c>
      <c r="C388">
        <v>2011</v>
      </c>
      <c r="D388">
        <v>4.5</v>
      </c>
      <c r="E388">
        <v>719</v>
      </c>
      <c r="F388" t="s">
        <v>1405</v>
      </c>
      <c r="G388" t="s">
        <v>9</v>
      </c>
      <c r="H388" s="32">
        <v>173.95</v>
      </c>
      <c r="I388" t="s">
        <v>10</v>
      </c>
      <c r="J388">
        <v>5</v>
      </c>
      <c r="K388">
        <v>3</v>
      </c>
    </row>
    <row r="389" spans="1:11" x14ac:dyDescent="0.35">
      <c r="A389" t="s">
        <v>286</v>
      </c>
      <c r="B389" t="s">
        <v>94</v>
      </c>
      <c r="C389">
        <v>2017</v>
      </c>
      <c r="D389">
        <v>4.5</v>
      </c>
      <c r="E389">
        <v>666</v>
      </c>
      <c r="F389" t="s">
        <v>1405</v>
      </c>
      <c r="G389" t="s">
        <v>32</v>
      </c>
      <c r="H389" s="32">
        <v>65</v>
      </c>
      <c r="I389" t="s">
        <v>33</v>
      </c>
      <c r="J389">
        <v>4</v>
      </c>
      <c r="K389">
        <v>3</v>
      </c>
    </row>
    <row r="390" spans="1:11" x14ac:dyDescent="0.35">
      <c r="A390" t="s">
        <v>50</v>
      </c>
      <c r="B390" t="s">
        <v>137</v>
      </c>
      <c r="C390">
        <v>2014</v>
      </c>
      <c r="D390">
        <v>4.5</v>
      </c>
      <c r="E390">
        <v>642</v>
      </c>
      <c r="F390" t="s">
        <v>1405</v>
      </c>
      <c r="G390" t="s">
        <v>42</v>
      </c>
      <c r="H390" s="32">
        <v>67.599999999999994</v>
      </c>
      <c r="I390" t="s">
        <v>43</v>
      </c>
      <c r="J390">
        <v>4</v>
      </c>
      <c r="K390">
        <v>3</v>
      </c>
    </row>
    <row r="391" spans="1:11" x14ac:dyDescent="0.35">
      <c r="A391" t="s">
        <v>176</v>
      </c>
      <c r="B391" t="s">
        <v>187</v>
      </c>
      <c r="C391">
        <v>2015</v>
      </c>
      <c r="D391">
        <v>4.5</v>
      </c>
      <c r="E391">
        <v>629</v>
      </c>
      <c r="F391" t="s">
        <v>1405</v>
      </c>
      <c r="G391" t="s">
        <v>9</v>
      </c>
      <c r="H391" s="32">
        <v>53.95</v>
      </c>
      <c r="I391" t="s">
        <v>10</v>
      </c>
      <c r="J391">
        <v>5</v>
      </c>
      <c r="K391">
        <v>3</v>
      </c>
    </row>
    <row r="392" spans="1:11" x14ac:dyDescent="0.35">
      <c r="A392" t="s">
        <v>70</v>
      </c>
      <c r="B392" t="s">
        <v>279</v>
      </c>
      <c r="C392">
        <v>2016</v>
      </c>
      <c r="D392">
        <v>4.5</v>
      </c>
      <c r="E392">
        <v>595</v>
      </c>
      <c r="F392" t="s">
        <v>1405</v>
      </c>
      <c r="G392" t="s">
        <v>9</v>
      </c>
      <c r="H392" s="32">
        <v>42.95</v>
      </c>
      <c r="I392" t="s">
        <v>10</v>
      </c>
      <c r="J392">
        <v>5</v>
      </c>
      <c r="K392">
        <v>3</v>
      </c>
    </row>
    <row r="393" spans="1:11" x14ac:dyDescent="0.35">
      <c r="A393" t="s">
        <v>47</v>
      </c>
      <c r="B393" t="s">
        <v>48</v>
      </c>
      <c r="C393">
        <v>1995</v>
      </c>
      <c r="D393">
        <v>4.5</v>
      </c>
      <c r="E393">
        <v>574</v>
      </c>
      <c r="F393" t="s">
        <v>1405</v>
      </c>
      <c r="G393" t="s">
        <v>42</v>
      </c>
      <c r="H393" s="32">
        <v>127.23</v>
      </c>
      <c r="I393" t="s">
        <v>43</v>
      </c>
      <c r="J393">
        <v>4</v>
      </c>
      <c r="K393">
        <v>3</v>
      </c>
    </row>
    <row r="394" spans="1:11" x14ac:dyDescent="0.35">
      <c r="A394" t="s">
        <v>18</v>
      </c>
      <c r="B394" t="s">
        <v>277</v>
      </c>
      <c r="C394">
        <v>2019</v>
      </c>
      <c r="D394">
        <v>4.5</v>
      </c>
      <c r="E394">
        <v>550</v>
      </c>
      <c r="F394" t="s">
        <v>1405</v>
      </c>
      <c r="G394" t="s">
        <v>20</v>
      </c>
      <c r="H394" s="32">
        <v>47.3</v>
      </c>
      <c r="I394" t="s">
        <v>21</v>
      </c>
      <c r="J394">
        <v>4</v>
      </c>
      <c r="K394">
        <v>3</v>
      </c>
    </row>
    <row r="395" spans="1:11" x14ac:dyDescent="0.35">
      <c r="A395" t="s">
        <v>284</v>
      </c>
      <c r="B395" t="s">
        <v>291</v>
      </c>
      <c r="C395">
        <v>2015</v>
      </c>
      <c r="D395">
        <v>4.5</v>
      </c>
      <c r="E395">
        <v>529</v>
      </c>
      <c r="F395" t="s">
        <v>1405</v>
      </c>
      <c r="G395" t="s">
        <v>42</v>
      </c>
      <c r="H395" s="32">
        <v>169.4</v>
      </c>
      <c r="I395" t="s">
        <v>43</v>
      </c>
      <c r="J395">
        <v>4</v>
      </c>
      <c r="K395">
        <v>3</v>
      </c>
    </row>
    <row r="396" spans="1:11" x14ac:dyDescent="0.35">
      <c r="A396" t="s">
        <v>292</v>
      </c>
      <c r="B396" t="s">
        <v>293</v>
      </c>
      <c r="C396">
        <v>2017</v>
      </c>
      <c r="D396">
        <v>4.5</v>
      </c>
      <c r="E396">
        <v>505</v>
      </c>
      <c r="F396" t="s">
        <v>1405</v>
      </c>
      <c r="G396" t="s">
        <v>42</v>
      </c>
      <c r="H396" s="32">
        <v>34.799999999999997</v>
      </c>
      <c r="I396" t="s">
        <v>43</v>
      </c>
      <c r="J396">
        <v>4</v>
      </c>
      <c r="K396">
        <v>3</v>
      </c>
    </row>
    <row r="397" spans="1:11" x14ac:dyDescent="0.35">
      <c r="A397" t="s">
        <v>133</v>
      </c>
      <c r="B397" t="s">
        <v>294</v>
      </c>
      <c r="C397">
        <v>2017</v>
      </c>
      <c r="D397">
        <v>4.5</v>
      </c>
      <c r="E397">
        <v>503</v>
      </c>
      <c r="F397" t="s">
        <v>1405</v>
      </c>
      <c r="G397" t="s">
        <v>9</v>
      </c>
      <c r="H397" s="32">
        <v>55.35</v>
      </c>
      <c r="I397" t="s">
        <v>10</v>
      </c>
      <c r="J397">
        <v>5</v>
      </c>
      <c r="K397">
        <v>3</v>
      </c>
    </row>
    <row r="398" spans="1:11" x14ac:dyDescent="0.35">
      <c r="A398" t="s">
        <v>38</v>
      </c>
      <c r="B398" t="s">
        <v>139</v>
      </c>
      <c r="C398">
        <v>2016</v>
      </c>
      <c r="D398">
        <v>4.5</v>
      </c>
      <c r="E398">
        <v>501</v>
      </c>
      <c r="F398" t="s">
        <v>1405</v>
      </c>
      <c r="G398" t="s">
        <v>9</v>
      </c>
      <c r="H398" s="32">
        <v>75.95</v>
      </c>
      <c r="I398" t="s">
        <v>10</v>
      </c>
      <c r="J398">
        <v>5</v>
      </c>
      <c r="K398">
        <v>3</v>
      </c>
    </row>
    <row r="399" spans="1:11" x14ac:dyDescent="0.35">
      <c r="A399" t="s">
        <v>36</v>
      </c>
      <c r="B399" t="s">
        <v>295</v>
      </c>
      <c r="C399">
        <v>2011</v>
      </c>
      <c r="D399">
        <v>4.5</v>
      </c>
      <c r="E399">
        <v>500</v>
      </c>
      <c r="F399" t="s">
        <v>1405</v>
      </c>
      <c r="G399" t="s">
        <v>9</v>
      </c>
      <c r="H399" s="32">
        <v>48.7</v>
      </c>
      <c r="I399" t="s">
        <v>10</v>
      </c>
      <c r="J399">
        <v>5</v>
      </c>
      <c r="K399">
        <v>3</v>
      </c>
    </row>
    <row r="400" spans="1:11" x14ac:dyDescent="0.35">
      <c r="A400" t="s">
        <v>66</v>
      </c>
      <c r="B400" t="s">
        <v>173</v>
      </c>
      <c r="C400">
        <v>2012</v>
      </c>
      <c r="D400">
        <v>4.5</v>
      </c>
      <c r="E400">
        <v>499</v>
      </c>
      <c r="F400" t="s">
        <v>1405</v>
      </c>
      <c r="G400" t="s">
        <v>42</v>
      </c>
      <c r="H400" s="32">
        <v>118.89</v>
      </c>
      <c r="I400" t="s">
        <v>43</v>
      </c>
      <c r="J400">
        <v>4</v>
      </c>
      <c r="K400">
        <v>3</v>
      </c>
    </row>
    <row r="401" spans="1:11" x14ac:dyDescent="0.35">
      <c r="A401" t="s">
        <v>7</v>
      </c>
      <c r="B401" t="s">
        <v>49</v>
      </c>
      <c r="C401">
        <v>1996</v>
      </c>
      <c r="D401">
        <v>4.5</v>
      </c>
      <c r="E401">
        <v>488</v>
      </c>
      <c r="F401" t="s">
        <v>1405</v>
      </c>
      <c r="G401" t="s">
        <v>9</v>
      </c>
      <c r="H401" s="32">
        <v>290.39999999999998</v>
      </c>
      <c r="I401" t="s">
        <v>10</v>
      </c>
      <c r="J401">
        <v>5</v>
      </c>
      <c r="K401">
        <v>3</v>
      </c>
    </row>
    <row r="402" spans="1:11" x14ac:dyDescent="0.35">
      <c r="A402" t="s">
        <v>154</v>
      </c>
      <c r="B402" t="s">
        <v>297</v>
      </c>
      <c r="C402">
        <v>2017</v>
      </c>
      <c r="D402">
        <v>4.5</v>
      </c>
      <c r="E402">
        <v>477</v>
      </c>
      <c r="F402" t="s">
        <v>1405</v>
      </c>
      <c r="G402" t="s">
        <v>9</v>
      </c>
      <c r="H402" s="32">
        <v>31.8</v>
      </c>
      <c r="I402" t="s">
        <v>10</v>
      </c>
      <c r="J402">
        <v>5</v>
      </c>
      <c r="K402">
        <v>3</v>
      </c>
    </row>
    <row r="403" spans="1:11" x14ac:dyDescent="0.35">
      <c r="A403" t="s">
        <v>47</v>
      </c>
      <c r="B403" t="s">
        <v>48</v>
      </c>
      <c r="C403">
        <v>2010</v>
      </c>
      <c r="D403">
        <v>4.5</v>
      </c>
      <c r="E403">
        <v>469</v>
      </c>
      <c r="F403" t="s">
        <v>1405</v>
      </c>
      <c r="G403" t="s">
        <v>42</v>
      </c>
      <c r="H403" s="32">
        <v>149.5</v>
      </c>
      <c r="I403" t="s">
        <v>43</v>
      </c>
      <c r="J403">
        <v>4</v>
      </c>
      <c r="K403">
        <v>3</v>
      </c>
    </row>
    <row r="404" spans="1:11" x14ac:dyDescent="0.35">
      <c r="A404" t="s">
        <v>298</v>
      </c>
      <c r="B404" t="s">
        <v>299</v>
      </c>
      <c r="C404">
        <v>2018</v>
      </c>
      <c r="D404">
        <v>4.5</v>
      </c>
      <c r="E404">
        <v>462</v>
      </c>
      <c r="F404" t="s">
        <v>1405</v>
      </c>
      <c r="G404" t="s">
        <v>9</v>
      </c>
      <c r="H404" s="32">
        <v>35.85</v>
      </c>
      <c r="I404" t="s">
        <v>10</v>
      </c>
      <c r="J404">
        <v>5</v>
      </c>
      <c r="K404">
        <v>3</v>
      </c>
    </row>
    <row r="405" spans="1:11" x14ac:dyDescent="0.35">
      <c r="A405" t="s">
        <v>38</v>
      </c>
      <c r="B405" t="s">
        <v>139</v>
      </c>
      <c r="C405">
        <v>2015</v>
      </c>
      <c r="D405">
        <v>4.5</v>
      </c>
      <c r="E405">
        <v>420</v>
      </c>
      <c r="F405" t="s">
        <v>1405</v>
      </c>
      <c r="G405" t="s">
        <v>9</v>
      </c>
      <c r="H405" s="32">
        <v>82.95</v>
      </c>
      <c r="I405" t="s">
        <v>10</v>
      </c>
      <c r="J405">
        <v>5</v>
      </c>
      <c r="K405">
        <v>3</v>
      </c>
    </row>
    <row r="406" spans="1:11" x14ac:dyDescent="0.35">
      <c r="A406" t="s">
        <v>36</v>
      </c>
      <c r="B406" t="s">
        <v>295</v>
      </c>
      <c r="C406">
        <v>2012</v>
      </c>
      <c r="D406">
        <v>4.5</v>
      </c>
      <c r="E406">
        <v>406</v>
      </c>
      <c r="F406" t="s">
        <v>1405</v>
      </c>
      <c r="G406" t="s">
        <v>9</v>
      </c>
      <c r="H406" s="32">
        <v>59</v>
      </c>
      <c r="I406" t="s">
        <v>10</v>
      </c>
      <c r="J406">
        <v>5</v>
      </c>
      <c r="K406">
        <v>3</v>
      </c>
    </row>
    <row r="407" spans="1:11" x14ac:dyDescent="0.35">
      <c r="A407" t="s">
        <v>300</v>
      </c>
      <c r="B407" t="s">
        <v>301</v>
      </c>
      <c r="C407">
        <v>2018</v>
      </c>
      <c r="D407">
        <v>4.5</v>
      </c>
      <c r="E407">
        <v>384</v>
      </c>
      <c r="F407" t="s">
        <v>1405</v>
      </c>
      <c r="G407" t="s">
        <v>20</v>
      </c>
      <c r="H407" s="32">
        <v>37.700000000000003</v>
      </c>
      <c r="I407" t="s">
        <v>211</v>
      </c>
      <c r="J407">
        <v>5</v>
      </c>
      <c r="K407">
        <v>3</v>
      </c>
    </row>
    <row r="408" spans="1:11" x14ac:dyDescent="0.35">
      <c r="A408" t="s">
        <v>302</v>
      </c>
      <c r="B408" t="s">
        <v>303</v>
      </c>
      <c r="C408">
        <v>2015</v>
      </c>
      <c r="D408">
        <v>4.5</v>
      </c>
      <c r="E408">
        <v>365</v>
      </c>
      <c r="F408" t="s">
        <v>1405</v>
      </c>
      <c r="G408" t="s">
        <v>42</v>
      </c>
      <c r="H408" s="32">
        <v>42.75</v>
      </c>
      <c r="I408" t="s">
        <v>43</v>
      </c>
      <c r="J408">
        <v>4</v>
      </c>
      <c r="K408">
        <v>3</v>
      </c>
    </row>
    <row r="409" spans="1:11" x14ac:dyDescent="0.35">
      <c r="A409" t="s">
        <v>86</v>
      </c>
      <c r="B409" t="s">
        <v>87</v>
      </c>
      <c r="C409">
        <v>2016</v>
      </c>
      <c r="D409">
        <v>4.5</v>
      </c>
      <c r="E409">
        <v>353</v>
      </c>
      <c r="F409" t="s">
        <v>1405</v>
      </c>
      <c r="G409" t="s">
        <v>42</v>
      </c>
      <c r="H409" s="32">
        <v>175.57</v>
      </c>
      <c r="I409" t="s">
        <v>43</v>
      </c>
      <c r="J409">
        <v>4</v>
      </c>
      <c r="K409">
        <v>3</v>
      </c>
    </row>
    <row r="410" spans="1:11" x14ac:dyDescent="0.35">
      <c r="A410" t="s">
        <v>286</v>
      </c>
      <c r="B410" t="s">
        <v>94</v>
      </c>
      <c r="C410">
        <v>2018</v>
      </c>
      <c r="D410">
        <v>4.5</v>
      </c>
      <c r="E410">
        <v>336</v>
      </c>
      <c r="F410" t="s">
        <v>1405</v>
      </c>
      <c r="G410" t="s">
        <v>32</v>
      </c>
      <c r="H410" s="32">
        <v>61.64</v>
      </c>
      <c r="I410" t="s">
        <v>33</v>
      </c>
      <c r="J410">
        <v>4</v>
      </c>
      <c r="K410">
        <v>3</v>
      </c>
    </row>
    <row r="411" spans="1:11" x14ac:dyDescent="0.35">
      <c r="A411" t="s">
        <v>300</v>
      </c>
      <c r="B411" t="s">
        <v>301</v>
      </c>
      <c r="C411">
        <v>2017</v>
      </c>
      <c r="D411">
        <v>4.5</v>
      </c>
      <c r="E411">
        <v>322</v>
      </c>
      <c r="F411" t="s">
        <v>1405</v>
      </c>
      <c r="G411" t="s">
        <v>20</v>
      </c>
      <c r="H411" s="32">
        <v>30.7</v>
      </c>
      <c r="I411" t="s">
        <v>211</v>
      </c>
      <c r="J411">
        <v>5</v>
      </c>
      <c r="K411">
        <v>3</v>
      </c>
    </row>
    <row r="412" spans="1:11" x14ac:dyDescent="0.35">
      <c r="A412" t="s">
        <v>61</v>
      </c>
      <c r="B412" t="s">
        <v>148</v>
      </c>
      <c r="C412">
        <v>2017</v>
      </c>
      <c r="D412">
        <v>4.5</v>
      </c>
      <c r="E412">
        <v>318</v>
      </c>
      <c r="F412" t="s">
        <v>1405</v>
      </c>
      <c r="G412" t="s">
        <v>63</v>
      </c>
      <c r="H412" s="32">
        <v>56.5</v>
      </c>
      <c r="I412" t="s">
        <v>6</v>
      </c>
      <c r="J412">
        <v>4</v>
      </c>
      <c r="K412">
        <v>2</v>
      </c>
    </row>
    <row r="413" spans="1:11" x14ac:dyDescent="0.35">
      <c r="A413" t="s">
        <v>72</v>
      </c>
      <c r="B413" t="s">
        <v>73</v>
      </c>
      <c r="C413">
        <v>2013</v>
      </c>
      <c r="D413">
        <v>4.5</v>
      </c>
      <c r="E413">
        <v>316</v>
      </c>
      <c r="F413" t="s">
        <v>1405</v>
      </c>
      <c r="G413" t="s">
        <v>2</v>
      </c>
      <c r="H413" s="32">
        <v>207.11</v>
      </c>
      <c r="I413" t="s">
        <v>3</v>
      </c>
      <c r="J413">
        <v>5</v>
      </c>
      <c r="K413">
        <v>3</v>
      </c>
    </row>
    <row r="414" spans="1:11" x14ac:dyDescent="0.35">
      <c r="A414" t="s">
        <v>66</v>
      </c>
      <c r="B414" t="s">
        <v>173</v>
      </c>
      <c r="C414">
        <v>2011</v>
      </c>
      <c r="D414">
        <v>4.5</v>
      </c>
      <c r="E414">
        <v>301</v>
      </c>
      <c r="F414" t="s">
        <v>1405</v>
      </c>
      <c r="G414" t="s">
        <v>42</v>
      </c>
      <c r="H414" s="32">
        <v>110.5</v>
      </c>
      <c r="I414" t="s">
        <v>43</v>
      </c>
      <c r="J414">
        <v>4</v>
      </c>
      <c r="K414">
        <v>3</v>
      </c>
    </row>
    <row r="415" spans="1:11" x14ac:dyDescent="0.35">
      <c r="A415" t="s">
        <v>176</v>
      </c>
      <c r="B415" t="s">
        <v>187</v>
      </c>
      <c r="C415">
        <v>2016</v>
      </c>
      <c r="D415">
        <v>4.5</v>
      </c>
      <c r="E415">
        <v>297</v>
      </c>
      <c r="F415" t="s">
        <v>1405</v>
      </c>
      <c r="G415" t="s">
        <v>9</v>
      </c>
      <c r="H415" s="32">
        <v>55.95</v>
      </c>
      <c r="I415" t="s">
        <v>10</v>
      </c>
      <c r="J415">
        <v>5</v>
      </c>
      <c r="K415">
        <v>3</v>
      </c>
    </row>
    <row r="416" spans="1:11" x14ac:dyDescent="0.35">
      <c r="A416" t="s">
        <v>304</v>
      </c>
      <c r="B416" t="s">
        <v>305</v>
      </c>
      <c r="C416">
        <v>1995</v>
      </c>
      <c r="D416">
        <v>4.5</v>
      </c>
      <c r="E416">
        <v>292</v>
      </c>
      <c r="F416" t="s">
        <v>1405</v>
      </c>
      <c r="G416" t="s">
        <v>42</v>
      </c>
      <c r="H416" s="32">
        <v>170</v>
      </c>
      <c r="I416" t="s">
        <v>43</v>
      </c>
      <c r="J416">
        <v>4</v>
      </c>
      <c r="K416">
        <v>3</v>
      </c>
    </row>
    <row r="417" spans="1:11" x14ac:dyDescent="0.35">
      <c r="A417" t="s">
        <v>255</v>
      </c>
      <c r="B417" t="s">
        <v>306</v>
      </c>
      <c r="C417">
        <v>2015</v>
      </c>
      <c r="D417">
        <v>4.5</v>
      </c>
      <c r="E417">
        <v>286</v>
      </c>
      <c r="F417" t="s">
        <v>1405</v>
      </c>
      <c r="G417" t="s">
        <v>257</v>
      </c>
      <c r="H417" s="32">
        <v>107.9</v>
      </c>
      <c r="I417" t="s">
        <v>21</v>
      </c>
      <c r="J417">
        <v>4</v>
      </c>
      <c r="K417">
        <v>3</v>
      </c>
    </row>
    <row r="418" spans="1:11" x14ac:dyDescent="0.35">
      <c r="A418" t="s">
        <v>159</v>
      </c>
      <c r="B418" t="s">
        <v>160</v>
      </c>
      <c r="C418">
        <v>2011</v>
      </c>
      <c r="D418">
        <v>4.5</v>
      </c>
      <c r="E418">
        <v>264</v>
      </c>
      <c r="F418" t="s">
        <v>1405</v>
      </c>
      <c r="G418" t="s">
        <v>9</v>
      </c>
      <c r="H418" s="32">
        <v>69.900000000000006</v>
      </c>
      <c r="I418" t="s">
        <v>10</v>
      </c>
      <c r="J418">
        <v>5</v>
      </c>
      <c r="K418">
        <v>3</v>
      </c>
    </row>
    <row r="419" spans="1:11" x14ac:dyDescent="0.35">
      <c r="A419" t="s">
        <v>135</v>
      </c>
      <c r="B419" t="s">
        <v>136</v>
      </c>
      <c r="C419">
        <v>2017</v>
      </c>
      <c r="D419">
        <v>4.5</v>
      </c>
      <c r="E419">
        <v>261</v>
      </c>
      <c r="F419" t="s">
        <v>1405</v>
      </c>
      <c r="G419" t="s">
        <v>2</v>
      </c>
      <c r="H419" s="32">
        <v>49.5</v>
      </c>
      <c r="I419" t="s">
        <v>3</v>
      </c>
      <c r="J419">
        <v>5</v>
      </c>
      <c r="K419">
        <v>3</v>
      </c>
    </row>
    <row r="420" spans="1:11" x14ac:dyDescent="0.35">
      <c r="A420" t="s">
        <v>255</v>
      </c>
      <c r="B420" t="s">
        <v>306</v>
      </c>
      <c r="C420">
        <v>2014</v>
      </c>
      <c r="D420">
        <v>4.5</v>
      </c>
      <c r="E420">
        <v>249</v>
      </c>
      <c r="F420" t="s">
        <v>1405</v>
      </c>
      <c r="G420" t="s">
        <v>257</v>
      </c>
      <c r="H420" s="32">
        <v>176.98</v>
      </c>
      <c r="I420" t="s">
        <v>21</v>
      </c>
      <c r="J420">
        <v>4</v>
      </c>
      <c r="K420">
        <v>3</v>
      </c>
    </row>
    <row r="421" spans="1:11" x14ac:dyDescent="0.35">
      <c r="A421" t="s">
        <v>40</v>
      </c>
      <c r="B421" t="s">
        <v>184</v>
      </c>
      <c r="C421">
        <v>2012</v>
      </c>
      <c r="D421">
        <v>4.5</v>
      </c>
      <c r="E421">
        <v>246</v>
      </c>
      <c r="F421" t="s">
        <v>1405</v>
      </c>
      <c r="G421" t="s">
        <v>42</v>
      </c>
      <c r="H421" s="32">
        <v>90</v>
      </c>
      <c r="I421" t="s">
        <v>43</v>
      </c>
      <c r="J421">
        <v>4</v>
      </c>
      <c r="K421">
        <v>3</v>
      </c>
    </row>
    <row r="422" spans="1:11" x14ac:dyDescent="0.35">
      <c r="A422" t="s">
        <v>88</v>
      </c>
      <c r="B422" t="s">
        <v>307</v>
      </c>
      <c r="C422">
        <v>2014</v>
      </c>
      <c r="D422">
        <v>4.5</v>
      </c>
      <c r="E422">
        <v>230</v>
      </c>
      <c r="F422" t="s">
        <v>1405</v>
      </c>
      <c r="G422" t="s">
        <v>32</v>
      </c>
      <c r="H422" s="32">
        <v>65</v>
      </c>
      <c r="I422" t="s">
        <v>33</v>
      </c>
      <c r="J422">
        <v>4</v>
      </c>
      <c r="K422">
        <v>3</v>
      </c>
    </row>
    <row r="423" spans="1:11" x14ac:dyDescent="0.35">
      <c r="A423" t="s">
        <v>66</v>
      </c>
      <c r="B423" t="s">
        <v>173</v>
      </c>
      <c r="C423">
        <v>2006</v>
      </c>
      <c r="D423">
        <v>4.5</v>
      </c>
      <c r="E423">
        <v>229</v>
      </c>
      <c r="F423" t="s">
        <v>1405</v>
      </c>
      <c r="G423" t="s">
        <v>42</v>
      </c>
      <c r="H423" s="32">
        <v>95</v>
      </c>
      <c r="I423" t="s">
        <v>43</v>
      </c>
      <c r="J423">
        <v>4</v>
      </c>
      <c r="K423">
        <v>3</v>
      </c>
    </row>
    <row r="424" spans="1:11" x14ac:dyDescent="0.35">
      <c r="A424" t="s">
        <v>308</v>
      </c>
      <c r="B424" t="s">
        <v>1</v>
      </c>
      <c r="C424">
        <v>2009</v>
      </c>
      <c r="D424">
        <v>4.5</v>
      </c>
      <c r="E424">
        <v>229</v>
      </c>
      <c r="F424" t="s">
        <v>1405</v>
      </c>
      <c r="G424" t="s">
        <v>9</v>
      </c>
      <c r="H424" s="32">
        <v>39</v>
      </c>
      <c r="I424" t="s">
        <v>10</v>
      </c>
      <c r="J424">
        <v>5</v>
      </c>
      <c r="K424">
        <v>3</v>
      </c>
    </row>
    <row r="425" spans="1:11" x14ac:dyDescent="0.35">
      <c r="A425" t="s">
        <v>129</v>
      </c>
      <c r="B425" t="s">
        <v>9</v>
      </c>
      <c r="C425">
        <v>1995</v>
      </c>
      <c r="D425">
        <v>4.5</v>
      </c>
      <c r="E425">
        <v>226</v>
      </c>
      <c r="F425" t="s">
        <v>1405</v>
      </c>
      <c r="G425" t="s">
        <v>9</v>
      </c>
      <c r="H425" s="32">
        <v>193</v>
      </c>
      <c r="I425" t="s">
        <v>10</v>
      </c>
      <c r="J425">
        <v>5</v>
      </c>
      <c r="K425">
        <v>3</v>
      </c>
    </row>
    <row r="426" spans="1:11" x14ac:dyDescent="0.35">
      <c r="A426" t="s">
        <v>284</v>
      </c>
      <c r="B426" t="s">
        <v>291</v>
      </c>
      <c r="C426">
        <v>2016</v>
      </c>
      <c r="D426">
        <v>4.5</v>
      </c>
      <c r="E426">
        <v>222</v>
      </c>
      <c r="F426" t="s">
        <v>1405</v>
      </c>
      <c r="G426" t="s">
        <v>42</v>
      </c>
      <c r="H426" s="32">
        <v>174.91</v>
      </c>
      <c r="I426" t="s">
        <v>43</v>
      </c>
      <c r="J426">
        <v>4</v>
      </c>
      <c r="K426">
        <v>3</v>
      </c>
    </row>
    <row r="427" spans="1:11" x14ac:dyDescent="0.35">
      <c r="A427" t="s">
        <v>7</v>
      </c>
      <c r="B427" t="s">
        <v>49</v>
      </c>
      <c r="C427">
        <v>1987</v>
      </c>
      <c r="D427">
        <v>4.5</v>
      </c>
      <c r="E427">
        <v>221</v>
      </c>
      <c r="F427" t="s">
        <v>1405</v>
      </c>
      <c r="G427" t="s">
        <v>9</v>
      </c>
      <c r="H427" s="32">
        <v>312</v>
      </c>
      <c r="I427" t="s">
        <v>10</v>
      </c>
      <c r="J427">
        <v>5</v>
      </c>
      <c r="K427">
        <v>3</v>
      </c>
    </row>
    <row r="428" spans="1:11" x14ac:dyDescent="0.35">
      <c r="A428" t="s">
        <v>309</v>
      </c>
      <c r="B428" t="s">
        <v>1</v>
      </c>
      <c r="C428">
        <v>2018</v>
      </c>
      <c r="D428">
        <v>4.5</v>
      </c>
      <c r="E428">
        <v>218</v>
      </c>
      <c r="F428" t="s">
        <v>1405</v>
      </c>
      <c r="G428" t="s">
        <v>9</v>
      </c>
      <c r="H428" s="32">
        <v>52.9</v>
      </c>
      <c r="I428" t="s">
        <v>10</v>
      </c>
      <c r="J428">
        <v>5</v>
      </c>
      <c r="K428">
        <v>3</v>
      </c>
    </row>
    <row r="429" spans="1:11" x14ac:dyDescent="0.35">
      <c r="A429" t="s">
        <v>38</v>
      </c>
      <c r="B429" t="s">
        <v>139</v>
      </c>
      <c r="C429">
        <v>2017</v>
      </c>
      <c r="D429">
        <v>4.5</v>
      </c>
      <c r="E429">
        <v>217</v>
      </c>
      <c r="F429" t="s">
        <v>1405</v>
      </c>
      <c r="G429" t="s">
        <v>9</v>
      </c>
      <c r="H429" s="32">
        <v>40.9</v>
      </c>
      <c r="I429" t="s">
        <v>10</v>
      </c>
      <c r="J429">
        <v>5</v>
      </c>
      <c r="K429">
        <v>3</v>
      </c>
    </row>
    <row r="430" spans="1:11" x14ac:dyDescent="0.35">
      <c r="A430" t="s">
        <v>310</v>
      </c>
      <c r="B430" t="s">
        <v>1</v>
      </c>
      <c r="C430">
        <v>2013</v>
      </c>
      <c r="D430">
        <v>4.5</v>
      </c>
      <c r="E430">
        <v>214</v>
      </c>
      <c r="F430" t="s">
        <v>1405</v>
      </c>
      <c r="G430" t="s">
        <v>311</v>
      </c>
      <c r="H430" s="32">
        <v>157.94999999999999</v>
      </c>
      <c r="I430" t="s">
        <v>312</v>
      </c>
      <c r="J430">
        <v>4</v>
      </c>
      <c r="K430">
        <v>3</v>
      </c>
    </row>
    <row r="431" spans="1:11" x14ac:dyDescent="0.35">
      <c r="A431" t="s">
        <v>313</v>
      </c>
      <c r="B431" t="s">
        <v>314</v>
      </c>
      <c r="C431">
        <v>2015</v>
      </c>
      <c r="D431">
        <v>4.5</v>
      </c>
      <c r="E431">
        <v>213</v>
      </c>
      <c r="F431" t="s">
        <v>1405</v>
      </c>
      <c r="G431" t="s">
        <v>9</v>
      </c>
      <c r="H431" s="32">
        <v>77.5</v>
      </c>
      <c r="I431" t="s">
        <v>10</v>
      </c>
      <c r="J431">
        <v>5</v>
      </c>
      <c r="K431">
        <v>3</v>
      </c>
    </row>
    <row r="432" spans="1:11" x14ac:dyDescent="0.35">
      <c r="A432" t="s">
        <v>38</v>
      </c>
      <c r="B432" t="s">
        <v>121</v>
      </c>
      <c r="C432">
        <v>2011</v>
      </c>
      <c r="D432">
        <v>4.5</v>
      </c>
      <c r="E432">
        <v>213</v>
      </c>
      <c r="F432" t="s">
        <v>1405</v>
      </c>
      <c r="G432" t="s">
        <v>9</v>
      </c>
      <c r="H432" s="32">
        <v>116</v>
      </c>
      <c r="I432" t="s">
        <v>10</v>
      </c>
      <c r="J432">
        <v>5</v>
      </c>
      <c r="K432">
        <v>3</v>
      </c>
    </row>
    <row r="433" spans="1:11" x14ac:dyDescent="0.35">
      <c r="A433" t="s">
        <v>30</v>
      </c>
      <c r="B433" t="s">
        <v>315</v>
      </c>
      <c r="C433">
        <v>2006</v>
      </c>
      <c r="D433">
        <v>4.5</v>
      </c>
      <c r="E433">
        <v>207</v>
      </c>
      <c r="F433" t="s">
        <v>1405</v>
      </c>
      <c r="G433" t="s">
        <v>32</v>
      </c>
      <c r="H433" s="32">
        <v>75</v>
      </c>
      <c r="I433" t="s">
        <v>33</v>
      </c>
      <c r="J433">
        <v>4</v>
      </c>
      <c r="K433">
        <v>3</v>
      </c>
    </row>
    <row r="434" spans="1:11" x14ac:dyDescent="0.35">
      <c r="A434" t="s">
        <v>154</v>
      </c>
      <c r="B434" t="s">
        <v>316</v>
      </c>
      <c r="C434">
        <v>2015</v>
      </c>
      <c r="D434">
        <v>4.5</v>
      </c>
      <c r="E434">
        <v>205</v>
      </c>
      <c r="F434" t="s">
        <v>1405</v>
      </c>
      <c r="G434" t="s">
        <v>9</v>
      </c>
      <c r="H434" s="32">
        <v>80.98</v>
      </c>
      <c r="I434" t="s">
        <v>10</v>
      </c>
      <c r="J434">
        <v>5</v>
      </c>
      <c r="K434">
        <v>3</v>
      </c>
    </row>
    <row r="435" spans="1:11" x14ac:dyDescent="0.35">
      <c r="A435" t="s">
        <v>193</v>
      </c>
      <c r="B435" t="s">
        <v>194</v>
      </c>
      <c r="C435">
        <v>2017</v>
      </c>
      <c r="D435">
        <v>4.5</v>
      </c>
      <c r="E435">
        <v>203</v>
      </c>
      <c r="F435" t="s">
        <v>1405</v>
      </c>
      <c r="G435" t="s">
        <v>42</v>
      </c>
      <c r="H435" s="32">
        <v>64.5</v>
      </c>
      <c r="I435" t="s">
        <v>43</v>
      </c>
      <c r="J435">
        <v>4</v>
      </c>
      <c r="K435">
        <v>3</v>
      </c>
    </row>
    <row r="436" spans="1:11" x14ac:dyDescent="0.35">
      <c r="A436" t="s">
        <v>27</v>
      </c>
      <c r="B436" t="s">
        <v>132</v>
      </c>
      <c r="C436">
        <v>2019</v>
      </c>
      <c r="D436">
        <v>4.5</v>
      </c>
      <c r="E436">
        <v>201</v>
      </c>
      <c r="F436" t="s">
        <v>1405</v>
      </c>
      <c r="G436" t="s">
        <v>9</v>
      </c>
      <c r="H436" s="32">
        <v>118.5</v>
      </c>
      <c r="I436" t="s">
        <v>10</v>
      </c>
      <c r="J436">
        <v>5</v>
      </c>
      <c r="K436">
        <v>3</v>
      </c>
    </row>
    <row r="437" spans="1:11" x14ac:dyDescent="0.35">
      <c r="A437" t="s">
        <v>317</v>
      </c>
      <c r="B437" t="s">
        <v>318</v>
      </c>
      <c r="C437">
        <v>2015</v>
      </c>
      <c r="D437">
        <v>4.5</v>
      </c>
      <c r="E437">
        <v>197</v>
      </c>
      <c r="F437" t="s">
        <v>1405</v>
      </c>
      <c r="G437" t="s">
        <v>32</v>
      </c>
      <c r="H437" s="32">
        <v>64</v>
      </c>
      <c r="I437" t="s">
        <v>33</v>
      </c>
      <c r="J437">
        <v>4</v>
      </c>
      <c r="K437">
        <v>3</v>
      </c>
    </row>
    <row r="438" spans="1:11" x14ac:dyDescent="0.35">
      <c r="A438" t="s">
        <v>286</v>
      </c>
      <c r="B438" t="s">
        <v>94</v>
      </c>
      <c r="C438">
        <v>2003</v>
      </c>
      <c r="D438">
        <v>4.5</v>
      </c>
      <c r="E438">
        <v>196</v>
      </c>
      <c r="F438" t="s">
        <v>1405</v>
      </c>
      <c r="G438" t="s">
        <v>32</v>
      </c>
      <c r="H438" s="32">
        <v>95</v>
      </c>
      <c r="I438" t="s">
        <v>33</v>
      </c>
      <c r="J438">
        <v>4</v>
      </c>
      <c r="K438">
        <v>3</v>
      </c>
    </row>
    <row r="439" spans="1:11" x14ac:dyDescent="0.35">
      <c r="A439" t="s">
        <v>170</v>
      </c>
      <c r="B439" t="s">
        <v>319</v>
      </c>
      <c r="C439">
        <v>2009</v>
      </c>
      <c r="D439">
        <v>4.5</v>
      </c>
      <c r="E439">
        <v>194</v>
      </c>
      <c r="F439" t="s">
        <v>1405</v>
      </c>
      <c r="G439" t="s">
        <v>42</v>
      </c>
      <c r="H439" s="32">
        <v>125.97</v>
      </c>
      <c r="I439" t="s">
        <v>43</v>
      </c>
      <c r="J439">
        <v>4</v>
      </c>
      <c r="K439">
        <v>3</v>
      </c>
    </row>
    <row r="440" spans="1:11" x14ac:dyDescent="0.35">
      <c r="A440" t="s">
        <v>36</v>
      </c>
      <c r="B440" t="s">
        <v>320</v>
      </c>
      <c r="C440">
        <v>2017</v>
      </c>
      <c r="D440">
        <v>4.5</v>
      </c>
      <c r="E440">
        <v>194</v>
      </c>
      <c r="F440" t="s">
        <v>1405</v>
      </c>
      <c r="G440" t="s">
        <v>9</v>
      </c>
      <c r="H440" s="32">
        <v>26.5</v>
      </c>
      <c r="I440" t="s">
        <v>10</v>
      </c>
      <c r="J440">
        <v>5</v>
      </c>
      <c r="K440">
        <v>3</v>
      </c>
    </row>
    <row r="441" spans="1:11" x14ac:dyDescent="0.35">
      <c r="A441" t="s">
        <v>144</v>
      </c>
      <c r="B441" t="s">
        <v>225</v>
      </c>
      <c r="C441">
        <v>2015</v>
      </c>
      <c r="D441">
        <v>4.5</v>
      </c>
      <c r="E441">
        <v>190</v>
      </c>
      <c r="F441" t="s">
        <v>1405</v>
      </c>
      <c r="G441" t="s">
        <v>9</v>
      </c>
      <c r="H441" s="32">
        <v>54.01</v>
      </c>
      <c r="I441" t="s">
        <v>10</v>
      </c>
      <c r="J441">
        <v>5</v>
      </c>
      <c r="K441">
        <v>3</v>
      </c>
    </row>
    <row r="442" spans="1:11" x14ac:dyDescent="0.35">
      <c r="A442" t="s">
        <v>38</v>
      </c>
      <c r="B442" t="s">
        <v>121</v>
      </c>
      <c r="C442">
        <v>2014</v>
      </c>
      <c r="D442">
        <v>4.5</v>
      </c>
      <c r="E442">
        <v>189</v>
      </c>
      <c r="F442" t="s">
        <v>1405</v>
      </c>
      <c r="G442" t="s">
        <v>9</v>
      </c>
      <c r="H442" s="32">
        <v>104.9</v>
      </c>
      <c r="I442" t="s">
        <v>10</v>
      </c>
      <c r="J442">
        <v>5</v>
      </c>
      <c r="K442">
        <v>3</v>
      </c>
    </row>
    <row r="443" spans="1:11" x14ac:dyDescent="0.35">
      <c r="A443" t="s">
        <v>321</v>
      </c>
      <c r="B443" t="s">
        <v>322</v>
      </c>
      <c r="C443">
        <v>2015</v>
      </c>
      <c r="D443">
        <v>4.5</v>
      </c>
      <c r="E443">
        <v>189</v>
      </c>
      <c r="F443" t="s">
        <v>1405</v>
      </c>
      <c r="G443" t="s">
        <v>323</v>
      </c>
      <c r="H443" s="32">
        <v>170.5</v>
      </c>
      <c r="I443" t="s">
        <v>21</v>
      </c>
      <c r="J443">
        <v>4</v>
      </c>
      <c r="K443">
        <v>3</v>
      </c>
    </row>
    <row r="444" spans="1:11" x14ac:dyDescent="0.35">
      <c r="A444" t="s">
        <v>38</v>
      </c>
      <c r="B444" t="s">
        <v>39</v>
      </c>
      <c r="C444">
        <v>2014</v>
      </c>
      <c r="D444">
        <v>4.5</v>
      </c>
      <c r="E444">
        <v>189</v>
      </c>
      <c r="F444" t="s">
        <v>1405</v>
      </c>
      <c r="G444" t="s">
        <v>9</v>
      </c>
      <c r="H444" s="32">
        <v>315</v>
      </c>
      <c r="I444" t="s">
        <v>10</v>
      </c>
      <c r="J444">
        <v>5</v>
      </c>
      <c r="K444">
        <v>3</v>
      </c>
    </row>
    <row r="445" spans="1:11" x14ac:dyDescent="0.35">
      <c r="A445" t="s">
        <v>324</v>
      </c>
      <c r="B445" t="s">
        <v>325</v>
      </c>
      <c r="C445">
        <v>2019</v>
      </c>
      <c r="D445">
        <v>4.5</v>
      </c>
      <c r="E445">
        <v>188</v>
      </c>
      <c r="F445" t="s">
        <v>1405</v>
      </c>
      <c r="G445" t="s">
        <v>326</v>
      </c>
      <c r="H445" s="32">
        <v>34.9</v>
      </c>
      <c r="I445" t="s">
        <v>327</v>
      </c>
      <c r="J445">
        <v>3</v>
      </c>
      <c r="K445">
        <v>3</v>
      </c>
    </row>
    <row r="446" spans="1:11" x14ac:dyDescent="0.35">
      <c r="A446" t="s">
        <v>154</v>
      </c>
      <c r="B446" t="s">
        <v>175</v>
      </c>
      <c r="C446">
        <v>2015</v>
      </c>
      <c r="D446">
        <v>4.5</v>
      </c>
      <c r="E446">
        <v>187</v>
      </c>
      <c r="F446" t="s">
        <v>1405</v>
      </c>
      <c r="G446" t="s">
        <v>9</v>
      </c>
      <c r="H446" s="32">
        <v>51.5</v>
      </c>
      <c r="I446" t="s">
        <v>10</v>
      </c>
      <c r="J446">
        <v>5</v>
      </c>
      <c r="K446">
        <v>3</v>
      </c>
    </row>
    <row r="447" spans="1:11" x14ac:dyDescent="0.35">
      <c r="A447" t="s">
        <v>328</v>
      </c>
      <c r="B447" t="s">
        <v>329</v>
      </c>
      <c r="C447" t="s">
        <v>24</v>
      </c>
      <c r="D447">
        <v>4.5</v>
      </c>
      <c r="E447">
        <v>186</v>
      </c>
      <c r="F447" t="s">
        <v>1405</v>
      </c>
      <c r="G447" t="s">
        <v>330</v>
      </c>
      <c r="H447" s="32">
        <v>112.26</v>
      </c>
      <c r="I447" t="s">
        <v>26</v>
      </c>
      <c r="J447">
        <v>4</v>
      </c>
      <c r="K447">
        <v>3</v>
      </c>
    </row>
    <row r="448" spans="1:11" x14ac:dyDescent="0.35">
      <c r="A448" t="s">
        <v>255</v>
      </c>
      <c r="B448" t="s">
        <v>331</v>
      </c>
      <c r="C448">
        <v>2016</v>
      </c>
      <c r="D448">
        <v>4.5</v>
      </c>
      <c r="E448">
        <v>186</v>
      </c>
      <c r="F448" t="s">
        <v>1405</v>
      </c>
      <c r="G448" t="s">
        <v>63</v>
      </c>
      <c r="H448" s="32">
        <v>71.849999999999994</v>
      </c>
      <c r="I448" t="s">
        <v>181</v>
      </c>
      <c r="J448">
        <v>4</v>
      </c>
      <c r="K448">
        <v>3</v>
      </c>
    </row>
    <row r="449" spans="1:11" x14ac:dyDescent="0.35">
      <c r="A449" t="s">
        <v>280</v>
      </c>
      <c r="B449" t="s">
        <v>281</v>
      </c>
      <c r="C449">
        <v>2020</v>
      </c>
      <c r="D449">
        <v>4.5</v>
      </c>
      <c r="E449">
        <v>184</v>
      </c>
      <c r="F449" t="s">
        <v>1405</v>
      </c>
      <c r="G449" t="s">
        <v>282</v>
      </c>
      <c r="H449" s="32">
        <v>38.9</v>
      </c>
      <c r="I449" t="s">
        <v>165</v>
      </c>
      <c r="J449">
        <v>3</v>
      </c>
      <c r="K449">
        <v>3</v>
      </c>
    </row>
    <row r="450" spans="1:11" x14ac:dyDescent="0.35">
      <c r="A450" t="s">
        <v>276</v>
      </c>
      <c r="B450" t="s">
        <v>2</v>
      </c>
      <c r="C450">
        <v>2017</v>
      </c>
      <c r="D450">
        <v>4.5</v>
      </c>
      <c r="E450">
        <v>178</v>
      </c>
      <c r="F450" t="s">
        <v>1405</v>
      </c>
      <c r="G450" t="s">
        <v>2</v>
      </c>
      <c r="H450" s="32">
        <v>54.09</v>
      </c>
      <c r="I450" t="s">
        <v>3</v>
      </c>
      <c r="J450">
        <v>5</v>
      </c>
      <c r="K450">
        <v>3</v>
      </c>
    </row>
    <row r="451" spans="1:11" x14ac:dyDescent="0.35">
      <c r="A451" t="s">
        <v>64</v>
      </c>
      <c r="B451" t="s">
        <v>332</v>
      </c>
      <c r="C451">
        <v>2017</v>
      </c>
      <c r="D451">
        <v>4.5</v>
      </c>
      <c r="E451">
        <v>174</v>
      </c>
      <c r="F451" t="s">
        <v>1405</v>
      </c>
      <c r="G451" t="s">
        <v>42</v>
      </c>
      <c r="H451" s="32">
        <v>67.900000000000006</v>
      </c>
      <c r="I451" t="s">
        <v>43</v>
      </c>
      <c r="J451">
        <v>4</v>
      </c>
      <c r="K451">
        <v>3</v>
      </c>
    </row>
    <row r="452" spans="1:11" x14ac:dyDescent="0.35">
      <c r="A452" t="s">
        <v>40</v>
      </c>
      <c r="B452" t="s">
        <v>138</v>
      </c>
      <c r="C452">
        <v>2016</v>
      </c>
      <c r="D452">
        <v>4.5</v>
      </c>
      <c r="E452">
        <v>173</v>
      </c>
      <c r="F452" t="s">
        <v>1405</v>
      </c>
      <c r="G452" t="s">
        <v>42</v>
      </c>
      <c r="H452" s="32">
        <v>80.95</v>
      </c>
      <c r="I452" t="s">
        <v>43</v>
      </c>
      <c r="J452">
        <v>4</v>
      </c>
      <c r="K452">
        <v>3</v>
      </c>
    </row>
    <row r="453" spans="1:11" x14ac:dyDescent="0.35">
      <c r="A453" t="s">
        <v>103</v>
      </c>
      <c r="B453" t="s">
        <v>333</v>
      </c>
      <c r="C453" t="s">
        <v>24</v>
      </c>
      <c r="D453">
        <v>4.5</v>
      </c>
      <c r="E453">
        <v>171</v>
      </c>
      <c r="F453" t="s">
        <v>1405</v>
      </c>
      <c r="G453" t="s">
        <v>15</v>
      </c>
      <c r="H453" s="32">
        <v>114.5</v>
      </c>
      <c r="I453" t="s">
        <v>16</v>
      </c>
      <c r="J453">
        <v>5</v>
      </c>
      <c r="K453">
        <v>1</v>
      </c>
    </row>
    <row r="454" spans="1:11" x14ac:dyDescent="0.35">
      <c r="A454" t="s">
        <v>64</v>
      </c>
      <c r="B454" t="s">
        <v>334</v>
      </c>
      <c r="C454">
        <v>2018</v>
      </c>
      <c r="D454">
        <v>4.5</v>
      </c>
      <c r="E454">
        <v>170</v>
      </c>
      <c r="F454" t="s">
        <v>1405</v>
      </c>
      <c r="G454" t="s">
        <v>42</v>
      </c>
      <c r="H454" s="32">
        <v>50.34</v>
      </c>
      <c r="I454" t="s">
        <v>52</v>
      </c>
      <c r="J454">
        <v>3</v>
      </c>
      <c r="K454">
        <v>3</v>
      </c>
    </row>
    <row r="455" spans="1:11" x14ac:dyDescent="0.35">
      <c r="A455" t="s">
        <v>159</v>
      </c>
      <c r="B455" t="s">
        <v>160</v>
      </c>
      <c r="C455">
        <v>2014</v>
      </c>
      <c r="D455">
        <v>4.5</v>
      </c>
      <c r="E455">
        <v>165</v>
      </c>
      <c r="F455" t="s">
        <v>1405</v>
      </c>
      <c r="G455" t="s">
        <v>9</v>
      </c>
      <c r="H455" s="32">
        <v>57.96</v>
      </c>
      <c r="I455" t="s">
        <v>10</v>
      </c>
      <c r="J455">
        <v>5</v>
      </c>
      <c r="K455">
        <v>3</v>
      </c>
    </row>
    <row r="456" spans="1:11" x14ac:dyDescent="0.35">
      <c r="A456" t="s">
        <v>152</v>
      </c>
      <c r="B456" t="s">
        <v>335</v>
      </c>
      <c r="C456">
        <v>2016</v>
      </c>
      <c r="D456">
        <v>4.5</v>
      </c>
      <c r="E456">
        <v>163</v>
      </c>
      <c r="F456" t="s">
        <v>1405</v>
      </c>
      <c r="G456" t="s">
        <v>42</v>
      </c>
      <c r="H456" s="32">
        <v>73.62</v>
      </c>
      <c r="I456" t="s">
        <v>43</v>
      </c>
      <c r="J456">
        <v>4</v>
      </c>
      <c r="K456">
        <v>3</v>
      </c>
    </row>
    <row r="457" spans="1:11" x14ac:dyDescent="0.35">
      <c r="A457" t="s">
        <v>163</v>
      </c>
      <c r="B457" t="s">
        <v>164</v>
      </c>
      <c r="C457">
        <v>2016</v>
      </c>
      <c r="D457">
        <v>4.5</v>
      </c>
      <c r="E457">
        <v>162</v>
      </c>
      <c r="F457" t="s">
        <v>1405</v>
      </c>
      <c r="G457" t="s">
        <v>63</v>
      </c>
      <c r="H457" s="32">
        <v>144.78</v>
      </c>
      <c r="I457" t="s">
        <v>165</v>
      </c>
      <c r="J457">
        <v>3</v>
      </c>
      <c r="K457">
        <v>3</v>
      </c>
    </row>
    <row r="458" spans="1:11" x14ac:dyDescent="0.35">
      <c r="A458" t="s">
        <v>90</v>
      </c>
      <c r="B458" t="s">
        <v>91</v>
      </c>
      <c r="C458">
        <v>2005</v>
      </c>
      <c r="D458">
        <v>4.5</v>
      </c>
      <c r="E458">
        <v>161</v>
      </c>
      <c r="F458" t="s">
        <v>1405</v>
      </c>
      <c r="G458" t="s">
        <v>92</v>
      </c>
      <c r="H458" s="32">
        <v>90</v>
      </c>
      <c r="I458" t="s">
        <v>92</v>
      </c>
      <c r="J458">
        <v>2</v>
      </c>
      <c r="K458">
        <v>3</v>
      </c>
    </row>
    <row r="459" spans="1:11" x14ac:dyDescent="0.35">
      <c r="A459" t="s">
        <v>40</v>
      </c>
      <c r="B459" t="s">
        <v>184</v>
      </c>
      <c r="C459">
        <v>2015</v>
      </c>
      <c r="D459">
        <v>4.5</v>
      </c>
      <c r="E459">
        <v>156</v>
      </c>
      <c r="F459" t="s">
        <v>1405</v>
      </c>
      <c r="G459" t="s">
        <v>42</v>
      </c>
      <c r="H459" s="32">
        <v>89.95</v>
      </c>
      <c r="I459" t="s">
        <v>43</v>
      </c>
      <c r="J459">
        <v>4</v>
      </c>
      <c r="K459">
        <v>3</v>
      </c>
    </row>
    <row r="460" spans="1:11" x14ac:dyDescent="0.35">
      <c r="A460" t="s">
        <v>38</v>
      </c>
      <c r="B460" t="s">
        <v>121</v>
      </c>
      <c r="C460">
        <v>2015</v>
      </c>
      <c r="D460">
        <v>4.5</v>
      </c>
      <c r="E460">
        <v>154</v>
      </c>
      <c r="F460" t="s">
        <v>1405</v>
      </c>
      <c r="G460" t="s">
        <v>9</v>
      </c>
      <c r="H460" s="32">
        <v>92.8</v>
      </c>
      <c r="I460" t="s">
        <v>10</v>
      </c>
      <c r="J460">
        <v>5</v>
      </c>
      <c r="K460">
        <v>3</v>
      </c>
    </row>
    <row r="461" spans="1:11" x14ac:dyDescent="0.35">
      <c r="A461" t="s">
        <v>190</v>
      </c>
      <c r="B461" t="s">
        <v>336</v>
      </c>
      <c r="C461">
        <v>2013</v>
      </c>
      <c r="D461">
        <v>4.5</v>
      </c>
      <c r="E461">
        <v>147</v>
      </c>
      <c r="F461" t="s">
        <v>1405</v>
      </c>
      <c r="G461" t="s">
        <v>192</v>
      </c>
      <c r="H461" s="32">
        <v>48.9</v>
      </c>
      <c r="I461" t="s">
        <v>21</v>
      </c>
      <c r="J461">
        <v>4</v>
      </c>
      <c r="K461">
        <v>3</v>
      </c>
    </row>
    <row r="462" spans="1:11" x14ac:dyDescent="0.35">
      <c r="A462" t="s">
        <v>38</v>
      </c>
      <c r="B462" t="s">
        <v>121</v>
      </c>
      <c r="C462">
        <v>2016</v>
      </c>
      <c r="D462">
        <v>4.5</v>
      </c>
      <c r="E462">
        <v>144</v>
      </c>
      <c r="F462" t="s">
        <v>1405</v>
      </c>
      <c r="G462" t="s">
        <v>9</v>
      </c>
      <c r="H462" s="32">
        <v>70.55</v>
      </c>
      <c r="I462" t="s">
        <v>10</v>
      </c>
      <c r="J462">
        <v>5</v>
      </c>
      <c r="K462">
        <v>3</v>
      </c>
    </row>
    <row r="463" spans="1:11" x14ac:dyDescent="0.35">
      <c r="A463" t="s">
        <v>90</v>
      </c>
      <c r="B463" t="s">
        <v>91</v>
      </c>
      <c r="C463">
        <v>2006</v>
      </c>
      <c r="D463">
        <v>4.5</v>
      </c>
      <c r="E463">
        <v>142</v>
      </c>
      <c r="F463" t="s">
        <v>1405</v>
      </c>
      <c r="G463" t="s">
        <v>92</v>
      </c>
      <c r="H463" s="32">
        <v>110</v>
      </c>
      <c r="I463" t="s">
        <v>92</v>
      </c>
      <c r="J463">
        <v>2</v>
      </c>
      <c r="K463">
        <v>3</v>
      </c>
    </row>
    <row r="464" spans="1:11" x14ac:dyDescent="0.35">
      <c r="A464" t="s">
        <v>88</v>
      </c>
      <c r="B464" t="s">
        <v>89</v>
      </c>
      <c r="C464">
        <v>2009</v>
      </c>
      <c r="D464">
        <v>4.5</v>
      </c>
      <c r="E464">
        <v>141</v>
      </c>
      <c r="F464" t="s">
        <v>1405</v>
      </c>
      <c r="G464" t="s">
        <v>32</v>
      </c>
      <c r="H464" s="32">
        <v>139.30000000000001</v>
      </c>
      <c r="I464" t="s">
        <v>33</v>
      </c>
      <c r="J464">
        <v>4</v>
      </c>
      <c r="K464">
        <v>3</v>
      </c>
    </row>
    <row r="465" spans="1:11" x14ac:dyDescent="0.35">
      <c r="A465" t="s">
        <v>198</v>
      </c>
      <c r="B465" t="s">
        <v>187</v>
      </c>
      <c r="C465">
        <v>2018</v>
      </c>
      <c r="D465">
        <v>4.5</v>
      </c>
      <c r="E465">
        <v>141</v>
      </c>
      <c r="F465" t="s">
        <v>1405</v>
      </c>
      <c r="G465" t="s">
        <v>9</v>
      </c>
      <c r="H465" s="32">
        <v>59.8</v>
      </c>
      <c r="I465" t="s">
        <v>10</v>
      </c>
      <c r="J465">
        <v>5</v>
      </c>
      <c r="K465">
        <v>3</v>
      </c>
    </row>
    <row r="466" spans="1:11" x14ac:dyDescent="0.35">
      <c r="A466" t="s">
        <v>40</v>
      </c>
      <c r="B466" t="s">
        <v>184</v>
      </c>
      <c r="C466">
        <v>2014</v>
      </c>
      <c r="D466">
        <v>4.5</v>
      </c>
      <c r="E466">
        <v>140</v>
      </c>
      <c r="F466" t="s">
        <v>1405</v>
      </c>
      <c r="G466" t="s">
        <v>42</v>
      </c>
      <c r="H466" s="32">
        <v>75</v>
      </c>
      <c r="I466" t="s">
        <v>43</v>
      </c>
      <c r="J466">
        <v>4</v>
      </c>
      <c r="K466">
        <v>3</v>
      </c>
    </row>
    <row r="467" spans="1:11" x14ac:dyDescent="0.35">
      <c r="A467" t="s">
        <v>337</v>
      </c>
      <c r="B467" t="s">
        <v>338</v>
      </c>
      <c r="C467">
        <v>2015</v>
      </c>
      <c r="D467">
        <v>4.5</v>
      </c>
      <c r="E467">
        <v>140</v>
      </c>
      <c r="F467" t="s">
        <v>1405</v>
      </c>
      <c r="G467" t="s">
        <v>9</v>
      </c>
      <c r="H467" s="32">
        <v>57</v>
      </c>
      <c r="I467" t="s">
        <v>10</v>
      </c>
      <c r="J467">
        <v>5</v>
      </c>
      <c r="K467">
        <v>3</v>
      </c>
    </row>
    <row r="468" spans="1:11" x14ac:dyDescent="0.35">
      <c r="A468" t="s">
        <v>4</v>
      </c>
      <c r="B468" t="s">
        <v>5</v>
      </c>
      <c r="C468">
        <v>2013</v>
      </c>
      <c r="D468">
        <v>4.5</v>
      </c>
      <c r="E468">
        <v>137</v>
      </c>
      <c r="F468" t="s">
        <v>1405</v>
      </c>
      <c r="G468" t="s">
        <v>1406</v>
      </c>
      <c r="H468" s="32">
        <v>253.47</v>
      </c>
      <c r="I468" t="s">
        <v>6</v>
      </c>
      <c r="J468">
        <v>4</v>
      </c>
      <c r="K468">
        <v>2</v>
      </c>
    </row>
    <row r="469" spans="1:11" x14ac:dyDescent="0.35">
      <c r="A469" t="s">
        <v>339</v>
      </c>
      <c r="B469" t="s">
        <v>340</v>
      </c>
      <c r="C469">
        <v>2017</v>
      </c>
      <c r="D469">
        <v>4.5</v>
      </c>
      <c r="E469">
        <v>134</v>
      </c>
      <c r="F469" t="s">
        <v>1405</v>
      </c>
      <c r="G469" t="s">
        <v>204</v>
      </c>
      <c r="H469" s="32">
        <v>49.95</v>
      </c>
      <c r="I469" t="s">
        <v>85</v>
      </c>
      <c r="J469" t="s">
        <v>85</v>
      </c>
      <c r="K469" t="s">
        <v>85</v>
      </c>
    </row>
    <row r="470" spans="1:11" x14ac:dyDescent="0.35">
      <c r="A470" t="s">
        <v>38</v>
      </c>
      <c r="B470" t="s">
        <v>39</v>
      </c>
      <c r="C470">
        <v>2015</v>
      </c>
      <c r="D470">
        <v>4.5</v>
      </c>
      <c r="E470">
        <v>134</v>
      </c>
      <c r="F470" t="s">
        <v>1405</v>
      </c>
      <c r="G470" t="s">
        <v>9</v>
      </c>
      <c r="H470" s="32">
        <v>298</v>
      </c>
      <c r="I470" t="s">
        <v>10</v>
      </c>
      <c r="J470">
        <v>5</v>
      </c>
      <c r="K470">
        <v>3</v>
      </c>
    </row>
    <row r="471" spans="1:11" x14ac:dyDescent="0.35">
      <c r="A471" t="s">
        <v>255</v>
      </c>
      <c r="B471" t="s">
        <v>331</v>
      </c>
      <c r="C471">
        <v>2009</v>
      </c>
      <c r="D471">
        <v>4.5</v>
      </c>
      <c r="E471">
        <v>132</v>
      </c>
      <c r="F471" t="s">
        <v>1405</v>
      </c>
      <c r="G471" t="s">
        <v>63</v>
      </c>
      <c r="H471" s="32">
        <v>73.599999999999994</v>
      </c>
      <c r="I471" t="s">
        <v>181</v>
      </c>
      <c r="J471">
        <v>4</v>
      </c>
      <c r="K471">
        <v>3</v>
      </c>
    </row>
    <row r="472" spans="1:11" x14ac:dyDescent="0.35">
      <c r="A472" t="s">
        <v>156</v>
      </c>
      <c r="B472" t="s">
        <v>341</v>
      </c>
      <c r="C472">
        <v>2013</v>
      </c>
      <c r="D472">
        <v>4.5</v>
      </c>
      <c r="E472">
        <v>132</v>
      </c>
      <c r="F472" t="s">
        <v>1405</v>
      </c>
      <c r="G472" t="s">
        <v>32</v>
      </c>
      <c r="H472" s="32">
        <v>58</v>
      </c>
      <c r="I472" t="s">
        <v>33</v>
      </c>
      <c r="J472">
        <v>4</v>
      </c>
      <c r="K472">
        <v>3</v>
      </c>
    </row>
    <row r="473" spans="1:11" x14ac:dyDescent="0.35">
      <c r="A473" t="s">
        <v>110</v>
      </c>
      <c r="B473" t="s">
        <v>342</v>
      </c>
      <c r="C473">
        <v>2016</v>
      </c>
      <c r="D473">
        <v>4.5</v>
      </c>
      <c r="E473">
        <v>128</v>
      </c>
      <c r="F473" t="s">
        <v>1405</v>
      </c>
      <c r="G473" t="s">
        <v>9</v>
      </c>
      <c r="H473" s="32">
        <v>54</v>
      </c>
      <c r="I473" t="s">
        <v>10</v>
      </c>
      <c r="J473">
        <v>5</v>
      </c>
      <c r="K473">
        <v>3</v>
      </c>
    </row>
    <row r="474" spans="1:11" x14ac:dyDescent="0.35">
      <c r="A474" t="s">
        <v>129</v>
      </c>
      <c r="B474" t="s">
        <v>9</v>
      </c>
      <c r="C474">
        <v>2018</v>
      </c>
      <c r="D474">
        <v>4.5</v>
      </c>
      <c r="E474">
        <v>128</v>
      </c>
      <c r="F474" t="s">
        <v>1405</v>
      </c>
      <c r="G474" t="s">
        <v>9</v>
      </c>
      <c r="H474" s="32">
        <v>78.38</v>
      </c>
      <c r="I474" t="s">
        <v>10</v>
      </c>
      <c r="J474">
        <v>5</v>
      </c>
      <c r="K474">
        <v>3</v>
      </c>
    </row>
    <row r="475" spans="1:11" x14ac:dyDescent="0.35">
      <c r="A475" t="s">
        <v>7</v>
      </c>
      <c r="B475" t="s">
        <v>49</v>
      </c>
      <c r="C475">
        <v>1988</v>
      </c>
      <c r="D475">
        <v>4.5</v>
      </c>
      <c r="E475">
        <v>126</v>
      </c>
      <c r="F475" t="s">
        <v>1405</v>
      </c>
      <c r="G475" t="s">
        <v>9</v>
      </c>
      <c r="H475" s="32">
        <v>228.63</v>
      </c>
      <c r="I475" t="s">
        <v>10</v>
      </c>
      <c r="J475">
        <v>5</v>
      </c>
      <c r="K475">
        <v>3</v>
      </c>
    </row>
    <row r="476" spans="1:11" x14ac:dyDescent="0.35">
      <c r="A476" t="s">
        <v>205</v>
      </c>
      <c r="B476" t="s">
        <v>206</v>
      </c>
      <c r="C476">
        <v>2011</v>
      </c>
      <c r="D476">
        <v>4.5</v>
      </c>
      <c r="E476">
        <v>121</v>
      </c>
      <c r="F476" t="s">
        <v>1405</v>
      </c>
      <c r="G476" t="s">
        <v>207</v>
      </c>
      <c r="H476" s="32">
        <v>228.9</v>
      </c>
      <c r="I476" t="s">
        <v>21</v>
      </c>
      <c r="J476">
        <v>4</v>
      </c>
      <c r="K476">
        <v>3</v>
      </c>
    </row>
    <row r="477" spans="1:11" x14ac:dyDescent="0.35">
      <c r="A477" t="s">
        <v>172</v>
      </c>
      <c r="B477" t="s">
        <v>296</v>
      </c>
      <c r="C477">
        <v>2010</v>
      </c>
      <c r="D477">
        <v>4.5</v>
      </c>
      <c r="E477">
        <v>121</v>
      </c>
      <c r="F477" t="s">
        <v>1405</v>
      </c>
      <c r="G477" t="s">
        <v>32</v>
      </c>
      <c r="H477" s="32">
        <v>81.3</v>
      </c>
      <c r="I477" t="s">
        <v>33</v>
      </c>
      <c r="J477">
        <v>4</v>
      </c>
      <c r="K477">
        <v>3</v>
      </c>
    </row>
    <row r="478" spans="1:11" x14ac:dyDescent="0.35">
      <c r="A478" t="s">
        <v>343</v>
      </c>
      <c r="B478" t="s">
        <v>344</v>
      </c>
      <c r="C478">
        <v>2018</v>
      </c>
      <c r="D478">
        <v>4.5</v>
      </c>
      <c r="E478">
        <v>117</v>
      </c>
      <c r="F478" t="s">
        <v>1405</v>
      </c>
      <c r="G478" t="s">
        <v>9</v>
      </c>
      <c r="H478" s="32">
        <v>165</v>
      </c>
      <c r="I478" t="s">
        <v>10</v>
      </c>
      <c r="J478">
        <v>5</v>
      </c>
      <c r="K478">
        <v>3</v>
      </c>
    </row>
    <row r="479" spans="1:11" x14ac:dyDescent="0.35">
      <c r="A479" t="s">
        <v>38</v>
      </c>
      <c r="B479" t="s">
        <v>345</v>
      </c>
      <c r="C479">
        <v>2014</v>
      </c>
      <c r="D479">
        <v>4.5</v>
      </c>
      <c r="E479">
        <v>115</v>
      </c>
      <c r="F479" t="s">
        <v>1405</v>
      </c>
      <c r="G479" t="s">
        <v>9</v>
      </c>
      <c r="H479" s="32">
        <v>54.9</v>
      </c>
      <c r="I479" t="s">
        <v>10</v>
      </c>
      <c r="J479">
        <v>5</v>
      </c>
      <c r="K479">
        <v>3</v>
      </c>
    </row>
    <row r="480" spans="1:11" x14ac:dyDescent="0.35">
      <c r="A480" t="s">
        <v>112</v>
      </c>
      <c r="B480" t="s">
        <v>346</v>
      </c>
      <c r="C480">
        <v>2020</v>
      </c>
      <c r="D480">
        <v>4.5</v>
      </c>
      <c r="E480">
        <v>115</v>
      </c>
      <c r="F480" t="s">
        <v>1405</v>
      </c>
      <c r="G480" t="s">
        <v>114</v>
      </c>
      <c r="H480" s="32">
        <v>55</v>
      </c>
      <c r="I480" t="s">
        <v>85</v>
      </c>
      <c r="J480" t="s">
        <v>85</v>
      </c>
      <c r="K480" t="s">
        <v>85</v>
      </c>
    </row>
    <row r="481" spans="1:11" x14ac:dyDescent="0.35">
      <c r="A481" t="s">
        <v>88</v>
      </c>
      <c r="B481" t="s">
        <v>89</v>
      </c>
      <c r="C481">
        <v>2010</v>
      </c>
      <c r="D481">
        <v>4.5</v>
      </c>
      <c r="E481">
        <v>113</v>
      </c>
      <c r="F481" t="s">
        <v>1405</v>
      </c>
      <c r="G481" t="s">
        <v>32</v>
      </c>
      <c r="H481" s="32">
        <v>131.85</v>
      </c>
      <c r="I481" t="s">
        <v>33</v>
      </c>
      <c r="J481">
        <v>4</v>
      </c>
      <c r="K481">
        <v>3</v>
      </c>
    </row>
    <row r="482" spans="1:11" x14ac:dyDescent="0.35">
      <c r="A482" t="s">
        <v>70</v>
      </c>
      <c r="B482" t="s">
        <v>71</v>
      </c>
      <c r="C482">
        <v>2015</v>
      </c>
      <c r="D482">
        <v>4.5</v>
      </c>
      <c r="E482">
        <v>113</v>
      </c>
      <c r="F482" t="s">
        <v>1405</v>
      </c>
      <c r="G482" t="s">
        <v>9</v>
      </c>
      <c r="H482" s="32">
        <v>148.38999999999999</v>
      </c>
      <c r="I482" t="s">
        <v>10</v>
      </c>
      <c r="J482">
        <v>5</v>
      </c>
      <c r="K482">
        <v>3</v>
      </c>
    </row>
    <row r="483" spans="1:11" x14ac:dyDescent="0.35">
      <c r="A483" t="s">
        <v>308</v>
      </c>
      <c r="B483" t="s">
        <v>1</v>
      </c>
      <c r="C483">
        <v>2011</v>
      </c>
      <c r="D483">
        <v>4.5</v>
      </c>
      <c r="E483">
        <v>110</v>
      </c>
      <c r="F483" t="s">
        <v>1405</v>
      </c>
      <c r="G483" t="s">
        <v>9</v>
      </c>
      <c r="H483" s="32">
        <v>39</v>
      </c>
      <c r="I483" t="s">
        <v>10</v>
      </c>
      <c r="J483">
        <v>5</v>
      </c>
      <c r="K483">
        <v>3</v>
      </c>
    </row>
    <row r="484" spans="1:11" x14ac:dyDescent="0.35">
      <c r="A484" t="s">
        <v>347</v>
      </c>
      <c r="B484" t="s">
        <v>348</v>
      </c>
      <c r="C484">
        <v>2015</v>
      </c>
      <c r="D484">
        <v>4.5</v>
      </c>
      <c r="E484">
        <v>107</v>
      </c>
      <c r="F484" t="s">
        <v>1405</v>
      </c>
      <c r="G484" t="s">
        <v>42</v>
      </c>
      <c r="H484" s="32">
        <v>67.099999999999994</v>
      </c>
      <c r="I484" t="s">
        <v>43</v>
      </c>
      <c r="J484">
        <v>4</v>
      </c>
      <c r="K484">
        <v>3</v>
      </c>
    </row>
    <row r="485" spans="1:11" x14ac:dyDescent="0.35">
      <c r="A485" t="s">
        <v>313</v>
      </c>
      <c r="B485" t="s">
        <v>349</v>
      </c>
      <c r="C485">
        <v>1996</v>
      </c>
      <c r="D485">
        <v>4.5</v>
      </c>
      <c r="E485">
        <v>106</v>
      </c>
      <c r="F485" t="s">
        <v>1405</v>
      </c>
      <c r="G485" t="s">
        <v>9</v>
      </c>
      <c r="H485" s="32">
        <v>199.45</v>
      </c>
      <c r="I485" t="s">
        <v>10</v>
      </c>
      <c r="J485">
        <v>5</v>
      </c>
      <c r="K485">
        <v>3</v>
      </c>
    </row>
    <row r="486" spans="1:11" x14ac:dyDescent="0.35">
      <c r="A486" t="s">
        <v>350</v>
      </c>
      <c r="B486" t="s">
        <v>351</v>
      </c>
      <c r="C486">
        <v>2015</v>
      </c>
      <c r="D486">
        <v>4.5</v>
      </c>
      <c r="E486">
        <v>104</v>
      </c>
      <c r="F486" t="s">
        <v>1405</v>
      </c>
      <c r="G486" t="s">
        <v>9</v>
      </c>
      <c r="H486" s="32">
        <v>52</v>
      </c>
      <c r="I486" t="s">
        <v>10</v>
      </c>
      <c r="J486">
        <v>5</v>
      </c>
      <c r="K486">
        <v>3</v>
      </c>
    </row>
    <row r="487" spans="1:11" x14ac:dyDescent="0.35">
      <c r="A487" t="s">
        <v>352</v>
      </c>
      <c r="B487" t="s">
        <v>353</v>
      </c>
      <c r="C487">
        <v>2016</v>
      </c>
      <c r="D487">
        <v>4.5</v>
      </c>
      <c r="E487">
        <v>104</v>
      </c>
      <c r="F487" t="s">
        <v>1405</v>
      </c>
      <c r="G487" t="s">
        <v>42</v>
      </c>
      <c r="H487" s="32">
        <v>34.9</v>
      </c>
      <c r="I487" t="s">
        <v>43</v>
      </c>
      <c r="J487">
        <v>4</v>
      </c>
      <c r="K487">
        <v>3</v>
      </c>
    </row>
    <row r="488" spans="1:11" x14ac:dyDescent="0.35">
      <c r="A488" t="s">
        <v>343</v>
      </c>
      <c r="B488" t="s">
        <v>344</v>
      </c>
      <c r="C488">
        <v>2017</v>
      </c>
      <c r="D488">
        <v>4.5</v>
      </c>
      <c r="E488">
        <v>103</v>
      </c>
      <c r="F488" t="s">
        <v>1405</v>
      </c>
      <c r="G488" t="s">
        <v>9</v>
      </c>
      <c r="H488" s="32">
        <v>75.81</v>
      </c>
      <c r="I488" t="s">
        <v>10</v>
      </c>
      <c r="J488">
        <v>5</v>
      </c>
      <c r="K488">
        <v>3</v>
      </c>
    </row>
    <row r="489" spans="1:11" x14ac:dyDescent="0.35">
      <c r="A489" t="s">
        <v>40</v>
      </c>
      <c r="B489" t="s">
        <v>138</v>
      </c>
      <c r="C489">
        <v>2017</v>
      </c>
      <c r="D489">
        <v>4.5</v>
      </c>
      <c r="E489">
        <v>103</v>
      </c>
      <c r="F489" t="s">
        <v>1405</v>
      </c>
      <c r="G489" t="s">
        <v>42</v>
      </c>
      <c r="H489" s="32">
        <v>84.36</v>
      </c>
      <c r="I489" t="s">
        <v>43</v>
      </c>
      <c r="J489">
        <v>4</v>
      </c>
      <c r="K489">
        <v>3</v>
      </c>
    </row>
    <row r="490" spans="1:11" x14ac:dyDescent="0.35">
      <c r="A490" t="s">
        <v>354</v>
      </c>
      <c r="B490" t="s">
        <v>355</v>
      </c>
      <c r="C490">
        <v>2016</v>
      </c>
      <c r="D490">
        <v>4.5</v>
      </c>
      <c r="E490">
        <v>103</v>
      </c>
      <c r="F490" t="s">
        <v>1405</v>
      </c>
      <c r="G490" t="s">
        <v>9</v>
      </c>
      <c r="H490" s="32">
        <v>47.95</v>
      </c>
      <c r="I490" t="s">
        <v>10</v>
      </c>
      <c r="J490">
        <v>5</v>
      </c>
      <c r="K490">
        <v>3</v>
      </c>
    </row>
    <row r="491" spans="1:11" x14ac:dyDescent="0.35">
      <c r="A491" t="s">
        <v>4</v>
      </c>
      <c r="B491" t="s">
        <v>356</v>
      </c>
      <c r="C491">
        <v>2001</v>
      </c>
      <c r="D491">
        <v>4.5</v>
      </c>
      <c r="E491">
        <v>103</v>
      </c>
      <c r="F491" t="s">
        <v>1405</v>
      </c>
      <c r="G491" t="s">
        <v>42</v>
      </c>
      <c r="H491" s="32">
        <v>391.65</v>
      </c>
      <c r="I491" t="s">
        <v>43</v>
      </c>
      <c r="J491">
        <v>4</v>
      </c>
      <c r="K491">
        <v>3</v>
      </c>
    </row>
    <row r="492" spans="1:11" x14ac:dyDescent="0.35">
      <c r="A492" t="s">
        <v>300</v>
      </c>
      <c r="B492" t="s">
        <v>301</v>
      </c>
      <c r="C492">
        <v>2019</v>
      </c>
      <c r="D492">
        <v>4.5</v>
      </c>
      <c r="E492">
        <v>104</v>
      </c>
      <c r="F492" t="s">
        <v>1405</v>
      </c>
      <c r="G492" t="s">
        <v>20</v>
      </c>
      <c r="H492" s="32">
        <v>32.5</v>
      </c>
      <c r="I492" t="s">
        <v>211</v>
      </c>
      <c r="J492">
        <v>5</v>
      </c>
      <c r="K492">
        <v>3</v>
      </c>
    </row>
    <row r="493" spans="1:11" x14ac:dyDescent="0.35">
      <c r="A493" t="s">
        <v>284</v>
      </c>
      <c r="B493" t="s">
        <v>291</v>
      </c>
      <c r="C493">
        <v>2004</v>
      </c>
      <c r="D493">
        <v>4.5</v>
      </c>
      <c r="E493">
        <v>102</v>
      </c>
      <c r="F493" t="s">
        <v>1405</v>
      </c>
      <c r="G493" t="s">
        <v>42</v>
      </c>
      <c r="H493" s="32">
        <v>198</v>
      </c>
      <c r="I493" t="s">
        <v>43</v>
      </c>
      <c r="J493">
        <v>4</v>
      </c>
      <c r="K493">
        <v>3</v>
      </c>
    </row>
    <row r="494" spans="1:11" x14ac:dyDescent="0.35">
      <c r="A494" t="s">
        <v>357</v>
      </c>
      <c r="B494" t="s">
        <v>358</v>
      </c>
      <c r="C494">
        <v>2004</v>
      </c>
      <c r="D494">
        <v>4.5</v>
      </c>
      <c r="E494">
        <v>102</v>
      </c>
      <c r="F494" t="s">
        <v>1405</v>
      </c>
      <c r="G494" t="s">
        <v>92</v>
      </c>
      <c r="H494" s="32">
        <v>40.33</v>
      </c>
      <c r="I494" t="s">
        <v>92</v>
      </c>
      <c r="J494">
        <v>2</v>
      </c>
      <c r="K494">
        <v>3</v>
      </c>
    </row>
    <row r="495" spans="1:11" x14ac:dyDescent="0.35">
      <c r="A495" t="s">
        <v>30</v>
      </c>
      <c r="B495" t="s">
        <v>195</v>
      </c>
      <c r="C495">
        <v>2015</v>
      </c>
      <c r="D495">
        <v>4.5</v>
      </c>
      <c r="E495">
        <v>99</v>
      </c>
      <c r="F495" t="s">
        <v>1405</v>
      </c>
      <c r="G495" t="s">
        <v>32</v>
      </c>
      <c r="H495" s="32">
        <v>302.5</v>
      </c>
      <c r="I495" t="s">
        <v>33</v>
      </c>
      <c r="J495">
        <v>4</v>
      </c>
      <c r="K495">
        <v>3</v>
      </c>
    </row>
    <row r="496" spans="1:11" x14ac:dyDescent="0.35">
      <c r="A496" t="s">
        <v>59</v>
      </c>
      <c r="B496" t="s">
        <v>60</v>
      </c>
      <c r="C496">
        <v>2016</v>
      </c>
      <c r="D496">
        <v>4.5</v>
      </c>
      <c r="E496">
        <v>99</v>
      </c>
      <c r="F496" t="s">
        <v>1405</v>
      </c>
      <c r="G496" t="s">
        <v>2</v>
      </c>
      <c r="H496" s="32">
        <v>62</v>
      </c>
      <c r="I496" t="s">
        <v>3</v>
      </c>
      <c r="J496">
        <v>5</v>
      </c>
      <c r="K496">
        <v>3</v>
      </c>
    </row>
    <row r="497" spans="1:11" x14ac:dyDescent="0.35">
      <c r="A497" t="s">
        <v>359</v>
      </c>
      <c r="B497" t="s">
        <v>360</v>
      </c>
      <c r="C497">
        <v>2018</v>
      </c>
      <c r="D497">
        <v>4.5</v>
      </c>
      <c r="E497">
        <v>97</v>
      </c>
      <c r="F497" t="s">
        <v>1405</v>
      </c>
      <c r="G497" t="s">
        <v>233</v>
      </c>
      <c r="H497" s="32">
        <v>49.1</v>
      </c>
      <c r="I497" t="s">
        <v>361</v>
      </c>
      <c r="J497">
        <v>4</v>
      </c>
      <c r="K497">
        <v>3</v>
      </c>
    </row>
    <row r="498" spans="1:11" x14ac:dyDescent="0.35">
      <c r="A498" t="s">
        <v>50</v>
      </c>
      <c r="B498" t="s">
        <v>137</v>
      </c>
      <c r="C498">
        <v>2015</v>
      </c>
      <c r="D498">
        <v>4.5</v>
      </c>
      <c r="E498">
        <v>97</v>
      </c>
      <c r="F498" t="s">
        <v>1405</v>
      </c>
      <c r="G498" t="s">
        <v>42</v>
      </c>
      <c r="H498" s="32">
        <v>75</v>
      </c>
      <c r="I498" t="s">
        <v>43</v>
      </c>
      <c r="J498">
        <v>4</v>
      </c>
      <c r="K498">
        <v>3</v>
      </c>
    </row>
    <row r="499" spans="1:11" x14ac:dyDescent="0.35">
      <c r="A499" t="s">
        <v>258</v>
      </c>
      <c r="B499" t="s">
        <v>362</v>
      </c>
      <c r="C499">
        <v>2011</v>
      </c>
      <c r="D499">
        <v>4.5</v>
      </c>
      <c r="E499">
        <v>96</v>
      </c>
      <c r="F499" t="s">
        <v>1405</v>
      </c>
      <c r="G499" t="s">
        <v>151</v>
      </c>
      <c r="H499" s="32">
        <v>200.13</v>
      </c>
      <c r="I499" t="s">
        <v>361</v>
      </c>
      <c r="J499">
        <v>4</v>
      </c>
      <c r="K499">
        <v>3</v>
      </c>
    </row>
    <row r="500" spans="1:11" x14ac:dyDescent="0.35">
      <c r="A500" t="s">
        <v>13</v>
      </c>
      <c r="B500" t="s">
        <v>363</v>
      </c>
      <c r="C500">
        <v>1973</v>
      </c>
      <c r="D500">
        <v>4.5</v>
      </c>
      <c r="E500">
        <v>95</v>
      </c>
      <c r="F500" t="s">
        <v>1405</v>
      </c>
      <c r="G500" t="s">
        <v>15</v>
      </c>
      <c r="H500" s="32">
        <v>113</v>
      </c>
      <c r="I500" t="s">
        <v>16</v>
      </c>
      <c r="J500">
        <v>5</v>
      </c>
      <c r="K500">
        <v>1</v>
      </c>
    </row>
    <row r="501" spans="1:11" x14ac:dyDescent="0.35">
      <c r="A501" t="s">
        <v>365</v>
      </c>
      <c r="B501" t="s">
        <v>366</v>
      </c>
      <c r="C501">
        <v>2012</v>
      </c>
      <c r="D501">
        <v>4.5</v>
      </c>
      <c r="E501">
        <v>92</v>
      </c>
      <c r="F501" t="s">
        <v>1405</v>
      </c>
      <c r="G501" t="s">
        <v>367</v>
      </c>
      <c r="H501" s="32">
        <v>37.5</v>
      </c>
      <c r="I501" t="s">
        <v>6</v>
      </c>
      <c r="J501">
        <v>4</v>
      </c>
      <c r="K501">
        <v>2</v>
      </c>
    </row>
    <row r="502" spans="1:11" x14ac:dyDescent="0.35">
      <c r="A502" t="s">
        <v>4</v>
      </c>
      <c r="B502" t="s">
        <v>247</v>
      </c>
      <c r="C502">
        <v>2012</v>
      </c>
      <c r="D502">
        <v>4.5</v>
      </c>
      <c r="E502">
        <v>88</v>
      </c>
      <c r="F502" t="s">
        <v>1405</v>
      </c>
      <c r="G502" t="s">
        <v>1406</v>
      </c>
      <c r="H502" s="32">
        <v>165</v>
      </c>
      <c r="I502" t="s">
        <v>6</v>
      </c>
      <c r="J502">
        <v>4</v>
      </c>
      <c r="K502">
        <v>2</v>
      </c>
    </row>
    <row r="503" spans="1:11" x14ac:dyDescent="0.35">
      <c r="A503" t="s">
        <v>30</v>
      </c>
      <c r="B503" t="s">
        <v>79</v>
      </c>
      <c r="C503">
        <v>2016</v>
      </c>
      <c r="D503">
        <v>4.5</v>
      </c>
      <c r="E503">
        <v>88</v>
      </c>
      <c r="F503" t="s">
        <v>1405</v>
      </c>
      <c r="G503" t="s">
        <v>42</v>
      </c>
      <c r="H503" s="32">
        <v>415</v>
      </c>
      <c r="I503" t="s">
        <v>43</v>
      </c>
      <c r="J503">
        <v>4</v>
      </c>
      <c r="K503">
        <v>3</v>
      </c>
    </row>
    <row r="504" spans="1:11" x14ac:dyDescent="0.35">
      <c r="A504" t="s">
        <v>350</v>
      </c>
      <c r="B504" t="s">
        <v>351</v>
      </c>
      <c r="C504">
        <v>2014</v>
      </c>
      <c r="D504">
        <v>4.5</v>
      </c>
      <c r="E504">
        <v>87</v>
      </c>
      <c r="F504" t="s">
        <v>1405</v>
      </c>
      <c r="G504" t="s">
        <v>9</v>
      </c>
      <c r="H504" s="32">
        <v>74</v>
      </c>
      <c r="I504" t="s">
        <v>10</v>
      </c>
      <c r="J504">
        <v>5</v>
      </c>
      <c r="K504">
        <v>3</v>
      </c>
    </row>
    <row r="505" spans="1:11" x14ac:dyDescent="0.35">
      <c r="A505" t="s">
        <v>368</v>
      </c>
      <c r="B505" t="s">
        <v>368</v>
      </c>
      <c r="C505">
        <v>2007</v>
      </c>
      <c r="D505">
        <v>4.5</v>
      </c>
      <c r="E505">
        <v>82</v>
      </c>
      <c r="F505" t="s">
        <v>1405</v>
      </c>
      <c r="G505" t="s">
        <v>369</v>
      </c>
      <c r="H505" s="32">
        <v>192.16</v>
      </c>
      <c r="I505" t="s">
        <v>275</v>
      </c>
      <c r="J505">
        <v>2</v>
      </c>
      <c r="K505">
        <v>3</v>
      </c>
    </row>
    <row r="506" spans="1:11" x14ac:dyDescent="0.35">
      <c r="A506" t="s">
        <v>370</v>
      </c>
      <c r="B506" t="s">
        <v>371</v>
      </c>
      <c r="C506">
        <v>2009</v>
      </c>
      <c r="D506">
        <v>4.5</v>
      </c>
      <c r="E506">
        <v>81</v>
      </c>
      <c r="F506" t="s">
        <v>1405</v>
      </c>
      <c r="G506" t="s">
        <v>254</v>
      </c>
      <c r="H506" s="32">
        <v>59.82</v>
      </c>
      <c r="I506" t="s">
        <v>21</v>
      </c>
      <c r="J506">
        <v>4</v>
      </c>
      <c r="K506">
        <v>3</v>
      </c>
    </row>
    <row r="507" spans="1:11" x14ac:dyDescent="0.35">
      <c r="A507" t="s">
        <v>205</v>
      </c>
      <c r="B507" t="s">
        <v>206</v>
      </c>
      <c r="C507">
        <v>2016</v>
      </c>
      <c r="D507">
        <v>4.5</v>
      </c>
      <c r="E507">
        <v>81</v>
      </c>
      <c r="F507" t="s">
        <v>1405</v>
      </c>
      <c r="G507" t="s">
        <v>207</v>
      </c>
      <c r="H507" s="32">
        <v>164.9</v>
      </c>
      <c r="I507" t="s">
        <v>21</v>
      </c>
      <c r="J507">
        <v>4</v>
      </c>
      <c r="K507">
        <v>3</v>
      </c>
    </row>
    <row r="508" spans="1:11" x14ac:dyDescent="0.35">
      <c r="A508" t="s">
        <v>372</v>
      </c>
      <c r="B508" t="s">
        <v>373</v>
      </c>
      <c r="C508" t="s">
        <v>24</v>
      </c>
      <c r="D508">
        <v>4.5</v>
      </c>
      <c r="E508">
        <v>81</v>
      </c>
      <c r="F508" t="s">
        <v>1405</v>
      </c>
      <c r="G508" t="s">
        <v>330</v>
      </c>
      <c r="H508" s="32">
        <v>94.9</v>
      </c>
      <c r="I508" t="s">
        <v>26</v>
      </c>
      <c r="J508">
        <v>4</v>
      </c>
      <c r="K508">
        <v>3</v>
      </c>
    </row>
    <row r="509" spans="1:11" x14ac:dyDescent="0.35">
      <c r="A509" t="s">
        <v>22</v>
      </c>
      <c r="B509" t="s">
        <v>374</v>
      </c>
      <c r="C509" t="s">
        <v>24</v>
      </c>
      <c r="D509">
        <v>4.5</v>
      </c>
      <c r="E509">
        <v>81</v>
      </c>
      <c r="F509" t="s">
        <v>1405</v>
      </c>
      <c r="G509" t="s">
        <v>330</v>
      </c>
      <c r="H509" s="32">
        <v>199</v>
      </c>
      <c r="I509" t="s">
        <v>26</v>
      </c>
      <c r="J509">
        <v>4</v>
      </c>
      <c r="K509">
        <v>3</v>
      </c>
    </row>
    <row r="510" spans="1:11" x14ac:dyDescent="0.35">
      <c r="A510" t="s">
        <v>40</v>
      </c>
      <c r="B510" t="s">
        <v>138</v>
      </c>
      <c r="C510">
        <v>2018</v>
      </c>
      <c r="D510">
        <v>4.5</v>
      </c>
      <c r="E510">
        <v>81</v>
      </c>
      <c r="F510" t="s">
        <v>1405</v>
      </c>
      <c r="G510" t="s">
        <v>42</v>
      </c>
      <c r="H510" s="32">
        <v>85.95</v>
      </c>
      <c r="I510" t="s">
        <v>43</v>
      </c>
      <c r="J510">
        <v>4</v>
      </c>
      <c r="K510">
        <v>3</v>
      </c>
    </row>
    <row r="511" spans="1:11" x14ac:dyDescent="0.35">
      <c r="A511" t="s">
        <v>321</v>
      </c>
      <c r="B511" t="s">
        <v>322</v>
      </c>
      <c r="C511">
        <v>2000</v>
      </c>
      <c r="D511">
        <v>4.5</v>
      </c>
      <c r="E511">
        <v>81</v>
      </c>
      <c r="F511" t="s">
        <v>1405</v>
      </c>
      <c r="G511" t="s">
        <v>323</v>
      </c>
      <c r="H511" s="32">
        <v>125.05</v>
      </c>
      <c r="I511" t="s">
        <v>21</v>
      </c>
      <c r="J511">
        <v>4</v>
      </c>
      <c r="K511">
        <v>3</v>
      </c>
    </row>
    <row r="512" spans="1:11" x14ac:dyDescent="0.35">
      <c r="A512" t="s">
        <v>55</v>
      </c>
      <c r="B512" t="s">
        <v>56</v>
      </c>
      <c r="C512">
        <v>2018</v>
      </c>
      <c r="D512">
        <v>4.5</v>
      </c>
      <c r="E512">
        <v>82</v>
      </c>
      <c r="F512" t="s">
        <v>1405</v>
      </c>
      <c r="G512" t="s">
        <v>9</v>
      </c>
      <c r="H512" s="32">
        <v>85.55</v>
      </c>
      <c r="I512" t="s">
        <v>10</v>
      </c>
      <c r="J512">
        <v>5</v>
      </c>
      <c r="K512">
        <v>3</v>
      </c>
    </row>
    <row r="513" spans="1:11" x14ac:dyDescent="0.35">
      <c r="A513" t="s">
        <v>64</v>
      </c>
      <c r="B513" t="s">
        <v>65</v>
      </c>
      <c r="C513">
        <v>2016</v>
      </c>
      <c r="D513">
        <v>4.5</v>
      </c>
      <c r="E513">
        <v>80</v>
      </c>
      <c r="F513" t="s">
        <v>1405</v>
      </c>
      <c r="G513" t="s">
        <v>42</v>
      </c>
      <c r="H513" s="32">
        <v>317.75</v>
      </c>
      <c r="I513" t="s">
        <v>43</v>
      </c>
      <c r="J513">
        <v>4</v>
      </c>
      <c r="K513">
        <v>3</v>
      </c>
    </row>
    <row r="514" spans="1:11" x14ac:dyDescent="0.35">
      <c r="A514" t="s">
        <v>308</v>
      </c>
      <c r="B514" t="s">
        <v>1</v>
      </c>
      <c r="C514">
        <v>2010</v>
      </c>
      <c r="D514">
        <v>4.5</v>
      </c>
      <c r="E514">
        <v>79</v>
      </c>
      <c r="F514" t="s">
        <v>1405</v>
      </c>
      <c r="G514" t="s">
        <v>9</v>
      </c>
      <c r="H514" s="32">
        <v>35</v>
      </c>
      <c r="I514" t="s">
        <v>10</v>
      </c>
      <c r="J514">
        <v>5</v>
      </c>
      <c r="K514">
        <v>3</v>
      </c>
    </row>
    <row r="515" spans="1:11" x14ac:dyDescent="0.35">
      <c r="A515" t="s">
        <v>304</v>
      </c>
      <c r="B515" t="s">
        <v>375</v>
      </c>
      <c r="C515">
        <v>1981</v>
      </c>
      <c r="D515">
        <v>4.5</v>
      </c>
      <c r="E515">
        <v>78</v>
      </c>
      <c r="F515" t="s">
        <v>1405</v>
      </c>
      <c r="G515" t="s">
        <v>124</v>
      </c>
      <c r="H515" s="32">
        <v>274.95</v>
      </c>
      <c r="I515" t="s">
        <v>52</v>
      </c>
      <c r="J515">
        <v>3</v>
      </c>
      <c r="K515">
        <v>3</v>
      </c>
    </row>
    <row r="516" spans="1:11" x14ac:dyDescent="0.35">
      <c r="A516" t="s">
        <v>88</v>
      </c>
      <c r="B516" t="s">
        <v>89</v>
      </c>
      <c r="C516">
        <v>2014</v>
      </c>
      <c r="D516">
        <v>4.5</v>
      </c>
      <c r="E516">
        <v>78</v>
      </c>
      <c r="F516" t="s">
        <v>1405</v>
      </c>
      <c r="G516" t="s">
        <v>32</v>
      </c>
      <c r="H516" s="32">
        <v>82.55</v>
      </c>
      <c r="I516" t="s">
        <v>33</v>
      </c>
      <c r="J516">
        <v>4</v>
      </c>
      <c r="K516">
        <v>3</v>
      </c>
    </row>
    <row r="517" spans="1:11" x14ac:dyDescent="0.35">
      <c r="A517" t="s">
        <v>286</v>
      </c>
      <c r="B517" t="s">
        <v>94</v>
      </c>
      <c r="C517">
        <v>2019</v>
      </c>
      <c r="D517">
        <v>4.5</v>
      </c>
      <c r="E517">
        <v>76</v>
      </c>
      <c r="F517" t="s">
        <v>1405</v>
      </c>
      <c r="G517" t="s">
        <v>32</v>
      </c>
      <c r="H517" s="32">
        <v>63.9</v>
      </c>
      <c r="I517" t="s">
        <v>33</v>
      </c>
      <c r="J517">
        <v>4</v>
      </c>
      <c r="K517">
        <v>3</v>
      </c>
    </row>
    <row r="518" spans="1:11" x14ac:dyDescent="0.35">
      <c r="A518" t="s">
        <v>376</v>
      </c>
      <c r="B518">
        <v>8000</v>
      </c>
      <c r="C518">
        <v>2017</v>
      </c>
      <c r="D518">
        <v>4.5</v>
      </c>
      <c r="E518">
        <v>75</v>
      </c>
      <c r="F518" t="s">
        <v>1405</v>
      </c>
      <c r="G518" t="s">
        <v>9</v>
      </c>
      <c r="H518" s="32">
        <v>29.95</v>
      </c>
      <c r="I518" t="s">
        <v>10</v>
      </c>
      <c r="J518">
        <v>5</v>
      </c>
      <c r="K518">
        <v>3</v>
      </c>
    </row>
    <row r="519" spans="1:11" x14ac:dyDescent="0.35">
      <c r="A519" t="s">
        <v>38</v>
      </c>
      <c r="B519" t="s">
        <v>39</v>
      </c>
      <c r="C519">
        <v>2009</v>
      </c>
      <c r="D519">
        <v>4.5</v>
      </c>
      <c r="E519">
        <v>75</v>
      </c>
      <c r="F519" t="s">
        <v>1405</v>
      </c>
      <c r="G519" t="s">
        <v>9</v>
      </c>
      <c r="H519" s="32">
        <v>312.60000000000002</v>
      </c>
      <c r="I519" t="s">
        <v>10</v>
      </c>
      <c r="J519">
        <v>5</v>
      </c>
      <c r="K519">
        <v>3</v>
      </c>
    </row>
    <row r="520" spans="1:11" x14ac:dyDescent="0.35">
      <c r="A520" t="s">
        <v>156</v>
      </c>
      <c r="B520" t="s">
        <v>341</v>
      </c>
      <c r="C520">
        <v>2017</v>
      </c>
      <c r="D520">
        <v>4.5</v>
      </c>
      <c r="E520">
        <v>75</v>
      </c>
      <c r="F520" t="s">
        <v>1405</v>
      </c>
      <c r="G520" t="s">
        <v>32</v>
      </c>
      <c r="H520" s="32">
        <v>58.95</v>
      </c>
      <c r="I520" t="s">
        <v>33</v>
      </c>
      <c r="J520">
        <v>4</v>
      </c>
      <c r="K520">
        <v>3</v>
      </c>
    </row>
    <row r="521" spans="1:11" x14ac:dyDescent="0.35">
      <c r="A521" t="s">
        <v>4</v>
      </c>
      <c r="B521" t="s">
        <v>227</v>
      </c>
      <c r="C521">
        <v>2010</v>
      </c>
      <c r="D521">
        <v>4.5</v>
      </c>
      <c r="E521">
        <v>74</v>
      </c>
      <c r="F521" t="s">
        <v>1405</v>
      </c>
      <c r="G521" t="s">
        <v>1406</v>
      </c>
      <c r="H521" s="32">
        <v>99.35</v>
      </c>
      <c r="I521" t="s">
        <v>6</v>
      </c>
      <c r="J521">
        <v>4</v>
      </c>
      <c r="K521">
        <v>2</v>
      </c>
    </row>
    <row r="522" spans="1:11" x14ac:dyDescent="0.35">
      <c r="A522" t="s">
        <v>377</v>
      </c>
      <c r="B522" t="s">
        <v>378</v>
      </c>
      <c r="C522">
        <v>2015</v>
      </c>
      <c r="D522">
        <v>4.5</v>
      </c>
      <c r="E522">
        <v>73</v>
      </c>
      <c r="F522" t="s">
        <v>1405</v>
      </c>
      <c r="G522" t="s">
        <v>9</v>
      </c>
      <c r="H522" s="32">
        <v>49.5</v>
      </c>
      <c r="I522" t="s">
        <v>10</v>
      </c>
      <c r="J522">
        <v>5</v>
      </c>
      <c r="K522">
        <v>3</v>
      </c>
    </row>
    <row r="523" spans="1:11" x14ac:dyDescent="0.35">
      <c r="A523" t="s">
        <v>156</v>
      </c>
      <c r="B523" t="s">
        <v>157</v>
      </c>
      <c r="C523">
        <v>2015</v>
      </c>
      <c r="D523">
        <v>4.5</v>
      </c>
      <c r="E523">
        <v>73</v>
      </c>
      <c r="F523" t="s">
        <v>1405</v>
      </c>
      <c r="G523" t="s">
        <v>32</v>
      </c>
      <c r="H523" s="32">
        <v>234.98</v>
      </c>
      <c r="I523" t="s">
        <v>33</v>
      </c>
      <c r="J523">
        <v>4</v>
      </c>
      <c r="K523">
        <v>3</v>
      </c>
    </row>
    <row r="524" spans="1:11" x14ac:dyDescent="0.35">
      <c r="A524" t="s">
        <v>172</v>
      </c>
      <c r="B524" t="s">
        <v>379</v>
      </c>
      <c r="C524">
        <v>2010</v>
      </c>
      <c r="D524">
        <v>4.5</v>
      </c>
      <c r="E524">
        <v>74</v>
      </c>
      <c r="F524" t="s">
        <v>1405</v>
      </c>
      <c r="G524" t="s">
        <v>32</v>
      </c>
      <c r="H524" s="32">
        <v>78.5</v>
      </c>
      <c r="I524" t="s">
        <v>33</v>
      </c>
      <c r="J524">
        <v>4</v>
      </c>
      <c r="K524">
        <v>3</v>
      </c>
    </row>
    <row r="525" spans="1:11" x14ac:dyDescent="0.35">
      <c r="A525" t="s">
        <v>284</v>
      </c>
      <c r="B525" t="s">
        <v>285</v>
      </c>
      <c r="C525">
        <v>2015</v>
      </c>
      <c r="D525">
        <v>4.5</v>
      </c>
      <c r="E525">
        <v>72</v>
      </c>
      <c r="F525" t="s">
        <v>1405</v>
      </c>
      <c r="G525" t="s">
        <v>42</v>
      </c>
      <c r="H525" s="32">
        <v>56.95</v>
      </c>
      <c r="I525" t="s">
        <v>43</v>
      </c>
      <c r="J525">
        <v>4</v>
      </c>
      <c r="K525">
        <v>3</v>
      </c>
    </row>
    <row r="526" spans="1:11" x14ac:dyDescent="0.35">
      <c r="A526" t="s">
        <v>380</v>
      </c>
      <c r="B526" t="s">
        <v>381</v>
      </c>
      <c r="C526">
        <v>2015</v>
      </c>
      <c r="D526">
        <v>4.5</v>
      </c>
      <c r="E526">
        <v>72</v>
      </c>
      <c r="F526" t="s">
        <v>1405</v>
      </c>
      <c r="G526" t="s">
        <v>42</v>
      </c>
      <c r="H526" s="32">
        <v>40</v>
      </c>
      <c r="I526" t="s">
        <v>43</v>
      </c>
      <c r="J526">
        <v>4</v>
      </c>
      <c r="K526">
        <v>3</v>
      </c>
    </row>
    <row r="527" spans="1:11" x14ac:dyDescent="0.35">
      <c r="A527" t="s">
        <v>382</v>
      </c>
      <c r="B527" t="s">
        <v>383</v>
      </c>
      <c r="C527">
        <v>2016</v>
      </c>
      <c r="D527">
        <v>4.5</v>
      </c>
      <c r="E527">
        <v>71</v>
      </c>
      <c r="F527" t="s">
        <v>1405</v>
      </c>
      <c r="G527" t="s">
        <v>9</v>
      </c>
      <c r="H527" s="32">
        <v>100</v>
      </c>
      <c r="I527" t="s">
        <v>6</v>
      </c>
      <c r="J527">
        <v>4</v>
      </c>
      <c r="K527">
        <v>2</v>
      </c>
    </row>
    <row r="528" spans="1:11" x14ac:dyDescent="0.35">
      <c r="A528" t="s">
        <v>80</v>
      </c>
      <c r="B528" t="s">
        <v>384</v>
      </c>
      <c r="C528">
        <v>2017</v>
      </c>
      <c r="D528">
        <v>4.5</v>
      </c>
      <c r="E528">
        <v>71</v>
      </c>
      <c r="F528" t="s">
        <v>1405</v>
      </c>
      <c r="G528" t="s">
        <v>32</v>
      </c>
      <c r="H528" s="32">
        <v>79.900000000000006</v>
      </c>
      <c r="I528" t="s">
        <v>33</v>
      </c>
      <c r="J528">
        <v>4</v>
      </c>
      <c r="K528">
        <v>3</v>
      </c>
    </row>
    <row r="529" spans="1:11" x14ac:dyDescent="0.35">
      <c r="A529" t="s">
        <v>385</v>
      </c>
      <c r="B529" t="s">
        <v>1</v>
      </c>
      <c r="C529">
        <v>2012</v>
      </c>
      <c r="D529">
        <v>4.5</v>
      </c>
      <c r="E529">
        <v>70</v>
      </c>
      <c r="F529" t="s">
        <v>1405</v>
      </c>
      <c r="G529" t="s">
        <v>9</v>
      </c>
      <c r="H529" s="32">
        <v>63.5</v>
      </c>
      <c r="I529" t="s">
        <v>10</v>
      </c>
      <c r="J529">
        <v>5</v>
      </c>
      <c r="K529">
        <v>3</v>
      </c>
    </row>
    <row r="530" spans="1:11" x14ac:dyDescent="0.35">
      <c r="A530" t="s">
        <v>122</v>
      </c>
      <c r="B530" t="s">
        <v>123</v>
      </c>
      <c r="C530">
        <v>2017</v>
      </c>
      <c r="D530">
        <v>4.5</v>
      </c>
      <c r="E530">
        <v>69</v>
      </c>
      <c r="F530" t="s">
        <v>1405</v>
      </c>
      <c r="G530" t="s">
        <v>124</v>
      </c>
      <c r="H530" s="32">
        <v>38.9</v>
      </c>
      <c r="I530" t="s">
        <v>43</v>
      </c>
      <c r="J530">
        <v>4</v>
      </c>
      <c r="K530">
        <v>3</v>
      </c>
    </row>
    <row r="531" spans="1:11" x14ac:dyDescent="0.35">
      <c r="A531" t="s">
        <v>386</v>
      </c>
      <c r="B531" t="s">
        <v>387</v>
      </c>
      <c r="C531">
        <v>2011</v>
      </c>
      <c r="D531">
        <v>4.5</v>
      </c>
      <c r="E531">
        <v>69</v>
      </c>
      <c r="F531" t="s">
        <v>1405</v>
      </c>
      <c r="G531" t="s">
        <v>9</v>
      </c>
      <c r="H531" s="32">
        <v>154.5</v>
      </c>
      <c r="I531" t="s">
        <v>10</v>
      </c>
      <c r="J531">
        <v>5</v>
      </c>
      <c r="K531">
        <v>3</v>
      </c>
    </row>
    <row r="532" spans="1:11" x14ac:dyDescent="0.35">
      <c r="A532" t="s">
        <v>93</v>
      </c>
      <c r="B532" t="s">
        <v>94</v>
      </c>
      <c r="C532">
        <v>2012</v>
      </c>
      <c r="D532">
        <v>4.5</v>
      </c>
      <c r="E532">
        <v>69</v>
      </c>
      <c r="F532" t="s">
        <v>1405</v>
      </c>
      <c r="G532" t="s">
        <v>32</v>
      </c>
      <c r="H532" s="32">
        <v>374.66</v>
      </c>
      <c r="I532" t="s">
        <v>33</v>
      </c>
      <c r="J532">
        <v>4</v>
      </c>
      <c r="K532">
        <v>3</v>
      </c>
    </row>
    <row r="533" spans="1:11" x14ac:dyDescent="0.35">
      <c r="A533" t="s">
        <v>4</v>
      </c>
      <c r="B533" t="s">
        <v>247</v>
      </c>
      <c r="C533">
        <v>2015</v>
      </c>
      <c r="D533">
        <v>4.5</v>
      </c>
      <c r="E533">
        <v>66</v>
      </c>
      <c r="F533" t="s">
        <v>1405</v>
      </c>
      <c r="G533" t="s">
        <v>1406</v>
      </c>
      <c r="H533" s="32">
        <v>143.51</v>
      </c>
      <c r="I533" t="s">
        <v>6</v>
      </c>
      <c r="J533">
        <v>4</v>
      </c>
      <c r="K533">
        <v>2</v>
      </c>
    </row>
    <row r="534" spans="1:11" x14ac:dyDescent="0.35">
      <c r="A534" t="s">
        <v>388</v>
      </c>
      <c r="B534" t="s">
        <v>389</v>
      </c>
      <c r="C534">
        <v>2014</v>
      </c>
      <c r="D534">
        <v>4.5</v>
      </c>
      <c r="E534">
        <v>66</v>
      </c>
      <c r="F534" t="s">
        <v>1405</v>
      </c>
      <c r="G534" t="s">
        <v>9</v>
      </c>
      <c r="H534" s="32">
        <v>59.95</v>
      </c>
      <c r="I534" t="s">
        <v>10</v>
      </c>
      <c r="J534">
        <v>5</v>
      </c>
      <c r="K534">
        <v>3</v>
      </c>
    </row>
    <row r="535" spans="1:11" x14ac:dyDescent="0.35">
      <c r="A535" t="s">
        <v>4</v>
      </c>
      <c r="B535" t="s">
        <v>356</v>
      </c>
      <c r="C535">
        <v>1998</v>
      </c>
      <c r="D535">
        <v>4.5</v>
      </c>
      <c r="E535">
        <v>66</v>
      </c>
      <c r="F535" t="s">
        <v>1405</v>
      </c>
      <c r="G535" t="s">
        <v>42</v>
      </c>
      <c r="H535" s="32">
        <v>467.65</v>
      </c>
      <c r="I535" t="s">
        <v>43</v>
      </c>
      <c r="J535">
        <v>4</v>
      </c>
      <c r="K535">
        <v>3</v>
      </c>
    </row>
    <row r="536" spans="1:11" x14ac:dyDescent="0.35">
      <c r="A536" t="s">
        <v>66</v>
      </c>
      <c r="B536" t="s">
        <v>390</v>
      </c>
      <c r="C536">
        <v>2012</v>
      </c>
      <c r="D536">
        <v>4.5</v>
      </c>
      <c r="E536">
        <v>66</v>
      </c>
      <c r="F536" t="s">
        <v>1405</v>
      </c>
      <c r="G536" t="s">
        <v>42</v>
      </c>
      <c r="H536" s="32">
        <v>65.5</v>
      </c>
      <c r="I536" t="s">
        <v>52</v>
      </c>
      <c r="J536">
        <v>3</v>
      </c>
      <c r="K536">
        <v>3</v>
      </c>
    </row>
    <row r="537" spans="1:11" x14ac:dyDescent="0.35">
      <c r="A537" t="s">
        <v>66</v>
      </c>
      <c r="B537" t="s">
        <v>120</v>
      </c>
      <c r="C537">
        <v>2011</v>
      </c>
      <c r="D537">
        <v>4.5</v>
      </c>
      <c r="E537">
        <v>65</v>
      </c>
      <c r="F537" t="s">
        <v>1405</v>
      </c>
      <c r="G537" t="s">
        <v>42</v>
      </c>
      <c r="H537" s="32">
        <v>88.5</v>
      </c>
      <c r="I537" t="s">
        <v>43</v>
      </c>
      <c r="J537">
        <v>4</v>
      </c>
      <c r="K537">
        <v>3</v>
      </c>
    </row>
    <row r="538" spans="1:11" x14ac:dyDescent="0.35">
      <c r="A538" t="s">
        <v>391</v>
      </c>
      <c r="B538" t="s">
        <v>392</v>
      </c>
      <c r="C538" t="s">
        <v>24</v>
      </c>
      <c r="D538">
        <v>4.5</v>
      </c>
      <c r="E538">
        <v>61</v>
      </c>
      <c r="F538" t="s">
        <v>1405</v>
      </c>
      <c r="G538" t="s">
        <v>97</v>
      </c>
      <c r="H538" s="32">
        <v>25.92</v>
      </c>
      <c r="I538" t="s">
        <v>26</v>
      </c>
      <c r="J538">
        <v>4</v>
      </c>
      <c r="K538">
        <v>3</v>
      </c>
    </row>
    <row r="539" spans="1:11" x14ac:dyDescent="0.35">
      <c r="A539" t="s">
        <v>170</v>
      </c>
      <c r="B539" t="s">
        <v>319</v>
      </c>
      <c r="C539">
        <v>2002</v>
      </c>
      <c r="D539">
        <v>4.5</v>
      </c>
      <c r="E539">
        <v>61</v>
      </c>
      <c r="F539" t="s">
        <v>1405</v>
      </c>
      <c r="G539" t="s">
        <v>42</v>
      </c>
      <c r="H539" s="32">
        <v>95</v>
      </c>
      <c r="I539" t="s">
        <v>43</v>
      </c>
      <c r="J539">
        <v>4</v>
      </c>
      <c r="K539">
        <v>3</v>
      </c>
    </row>
    <row r="540" spans="1:11" x14ac:dyDescent="0.35">
      <c r="A540" t="s">
        <v>198</v>
      </c>
      <c r="B540" t="s">
        <v>199</v>
      </c>
      <c r="C540">
        <v>2012</v>
      </c>
      <c r="D540">
        <v>4.5</v>
      </c>
      <c r="E540">
        <v>61</v>
      </c>
      <c r="F540" t="s">
        <v>1405</v>
      </c>
      <c r="G540" t="s">
        <v>9</v>
      </c>
      <c r="H540" s="32">
        <v>559.02</v>
      </c>
      <c r="I540" t="s">
        <v>10</v>
      </c>
      <c r="J540">
        <v>5</v>
      </c>
      <c r="K540">
        <v>3</v>
      </c>
    </row>
    <row r="541" spans="1:11" x14ac:dyDescent="0.35">
      <c r="A541" t="s">
        <v>88</v>
      </c>
      <c r="B541" t="s">
        <v>89</v>
      </c>
      <c r="C541">
        <v>2012</v>
      </c>
      <c r="D541">
        <v>4.5</v>
      </c>
      <c r="E541">
        <v>60</v>
      </c>
      <c r="F541" t="s">
        <v>1405</v>
      </c>
      <c r="G541" t="s">
        <v>32</v>
      </c>
      <c r="H541" s="32">
        <v>115.85</v>
      </c>
      <c r="I541" t="s">
        <v>33</v>
      </c>
      <c r="J541">
        <v>4</v>
      </c>
      <c r="K541">
        <v>3</v>
      </c>
    </row>
    <row r="542" spans="1:11" x14ac:dyDescent="0.35">
      <c r="A542" t="s">
        <v>7</v>
      </c>
      <c r="B542" t="s">
        <v>8</v>
      </c>
      <c r="C542">
        <v>1969</v>
      </c>
      <c r="D542">
        <v>4.5</v>
      </c>
      <c r="E542">
        <v>60</v>
      </c>
      <c r="F542" t="s">
        <v>1405</v>
      </c>
      <c r="G542" t="s">
        <v>9</v>
      </c>
      <c r="H542" s="32">
        <v>976.83</v>
      </c>
      <c r="I542" t="s">
        <v>10</v>
      </c>
      <c r="J542">
        <v>5</v>
      </c>
      <c r="K542">
        <v>3</v>
      </c>
    </row>
    <row r="543" spans="1:11" x14ac:dyDescent="0.35">
      <c r="A543" t="s">
        <v>393</v>
      </c>
      <c r="B543" t="s">
        <v>394</v>
      </c>
      <c r="C543">
        <v>2005</v>
      </c>
      <c r="D543">
        <v>4.5</v>
      </c>
      <c r="E543">
        <v>59</v>
      </c>
      <c r="F543" t="s">
        <v>1405</v>
      </c>
      <c r="G543" t="s">
        <v>32</v>
      </c>
      <c r="H543" s="32">
        <v>266.81</v>
      </c>
      <c r="I543" t="s">
        <v>33</v>
      </c>
      <c r="J543">
        <v>4</v>
      </c>
      <c r="K543">
        <v>3</v>
      </c>
    </row>
    <row r="544" spans="1:11" x14ac:dyDescent="0.35">
      <c r="A544" t="s">
        <v>395</v>
      </c>
      <c r="B544" t="s">
        <v>396</v>
      </c>
      <c r="C544">
        <v>2017</v>
      </c>
      <c r="D544">
        <v>4.5</v>
      </c>
      <c r="E544">
        <v>59</v>
      </c>
      <c r="F544" t="s">
        <v>1405</v>
      </c>
      <c r="G544" t="s">
        <v>395</v>
      </c>
      <c r="H544" s="32">
        <v>26.9</v>
      </c>
      <c r="I544" t="s">
        <v>21</v>
      </c>
      <c r="J544">
        <v>4</v>
      </c>
      <c r="K544">
        <v>3</v>
      </c>
    </row>
    <row r="545" spans="1:11" x14ac:dyDescent="0.35">
      <c r="A545" t="s">
        <v>397</v>
      </c>
      <c r="B545" t="s">
        <v>398</v>
      </c>
      <c r="C545">
        <v>2015</v>
      </c>
      <c r="D545">
        <v>4.5</v>
      </c>
      <c r="E545">
        <v>58</v>
      </c>
      <c r="F545" t="s">
        <v>1405</v>
      </c>
      <c r="G545" t="s">
        <v>9</v>
      </c>
      <c r="H545" s="32">
        <v>89.66</v>
      </c>
      <c r="I545" t="s">
        <v>6</v>
      </c>
      <c r="J545">
        <v>4</v>
      </c>
      <c r="K545">
        <v>2</v>
      </c>
    </row>
    <row r="546" spans="1:11" x14ac:dyDescent="0.35">
      <c r="A546" t="s">
        <v>200</v>
      </c>
      <c r="B546" t="s">
        <v>399</v>
      </c>
      <c r="C546">
        <v>2016</v>
      </c>
      <c r="D546">
        <v>4.5</v>
      </c>
      <c r="E546">
        <v>57</v>
      </c>
      <c r="F546" t="s">
        <v>1405</v>
      </c>
      <c r="G546" t="s">
        <v>9</v>
      </c>
      <c r="H546" s="32">
        <v>64.3</v>
      </c>
      <c r="I546" t="s">
        <v>10</v>
      </c>
      <c r="J546">
        <v>5</v>
      </c>
      <c r="K546">
        <v>3</v>
      </c>
    </row>
    <row r="547" spans="1:11" x14ac:dyDescent="0.35">
      <c r="A547" t="s">
        <v>47</v>
      </c>
      <c r="B547" t="s">
        <v>400</v>
      </c>
      <c r="C547">
        <v>1987</v>
      </c>
      <c r="D547">
        <v>4.5</v>
      </c>
      <c r="E547">
        <v>57</v>
      </c>
      <c r="F547" t="s">
        <v>1405</v>
      </c>
      <c r="G547" t="s">
        <v>42</v>
      </c>
      <c r="H547" s="32">
        <v>190</v>
      </c>
      <c r="I547" t="s">
        <v>43</v>
      </c>
      <c r="J547">
        <v>4</v>
      </c>
      <c r="K547">
        <v>3</v>
      </c>
    </row>
    <row r="548" spans="1:11" x14ac:dyDescent="0.35">
      <c r="A548" t="s">
        <v>190</v>
      </c>
      <c r="B548" t="s">
        <v>191</v>
      </c>
      <c r="C548">
        <v>2004</v>
      </c>
      <c r="D548">
        <v>4.5</v>
      </c>
      <c r="E548">
        <v>56</v>
      </c>
      <c r="F548" t="s">
        <v>1405</v>
      </c>
      <c r="G548" t="s">
        <v>192</v>
      </c>
      <c r="H548" s="32">
        <v>141.19999999999999</v>
      </c>
      <c r="I548" t="s">
        <v>21</v>
      </c>
      <c r="J548">
        <v>4</v>
      </c>
      <c r="K548">
        <v>3</v>
      </c>
    </row>
    <row r="549" spans="1:11" x14ac:dyDescent="0.35">
      <c r="A549" t="s">
        <v>308</v>
      </c>
      <c r="B549" t="s">
        <v>1</v>
      </c>
      <c r="C549">
        <v>2007</v>
      </c>
      <c r="D549">
        <v>4.5</v>
      </c>
      <c r="E549">
        <v>55</v>
      </c>
      <c r="F549" t="s">
        <v>1405</v>
      </c>
      <c r="G549" t="s">
        <v>9</v>
      </c>
      <c r="H549" s="32">
        <v>32</v>
      </c>
      <c r="I549" t="s">
        <v>10</v>
      </c>
      <c r="J549">
        <v>5</v>
      </c>
      <c r="K549">
        <v>3</v>
      </c>
    </row>
    <row r="550" spans="1:11" x14ac:dyDescent="0.35">
      <c r="A550" t="s">
        <v>401</v>
      </c>
      <c r="B550" t="s">
        <v>238</v>
      </c>
      <c r="C550">
        <v>1994</v>
      </c>
      <c r="D550">
        <v>4.5</v>
      </c>
      <c r="E550">
        <v>54</v>
      </c>
      <c r="F550" t="s">
        <v>1405</v>
      </c>
      <c r="G550" t="s">
        <v>42</v>
      </c>
      <c r="H550" s="32">
        <v>61</v>
      </c>
      <c r="I550" t="s">
        <v>43</v>
      </c>
      <c r="J550">
        <v>4</v>
      </c>
      <c r="K550">
        <v>3</v>
      </c>
    </row>
    <row r="551" spans="1:11" x14ac:dyDescent="0.35">
      <c r="A551" t="s">
        <v>402</v>
      </c>
      <c r="B551" t="s">
        <v>120</v>
      </c>
      <c r="C551">
        <v>1964</v>
      </c>
      <c r="D551">
        <v>4.5</v>
      </c>
      <c r="E551">
        <v>54</v>
      </c>
      <c r="F551" t="s">
        <v>1405</v>
      </c>
      <c r="G551" t="s">
        <v>42</v>
      </c>
      <c r="H551" s="32">
        <v>140</v>
      </c>
      <c r="I551" t="s">
        <v>43</v>
      </c>
      <c r="J551">
        <v>4</v>
      </c>
      <c r="K551">
        <v>3</v>
      </c>
    </row>
    <row r="552" spans="1:11" x14ac:dyDescent="0.35">
      <c r="A552" t="s">
        <v>13</v>
      </c>
      <c r="B552" t="s">
        <v>403</v>
      </c>
      <c r="C552">
        <v>1951</v>
      </c>
      <c r="D552">
        <v>4.5</v>
      </c>
      <c r="E552">
        <v>53</v>
      </c>
      <c r="F552" t="s">
        <v>1405</v>
      </c>
      <c r="G552" t="s">
        <v>15</v>
      </c>
      <c r="H552" s="32">
        <v>169.95</v>
      </c>
      <c r="I552" t="s">
        <v>16</v>
      </c>
      <c r="J552">
        <v>5</v>
      </c>
      <c r="K552">
        <v>1</v>
      </c>
    </row>
    <row r="553" spans="1:11" x14ac:dyDescent="0.35">
      <c r="A553" t="s">
        <v>36</v>
      </c>
      <c r="B553" t="s">
        <v>295</v>
      </c>
      <c r="C553">
        <v>2014</v>
      </c>
      <c r="D553">
        <v>4.5</v>
      </c>
      <c r="E553">
        <v>53</v>
      </c>
      <c r="F553" t="s">
        <v>1405</v>
      </c>
      <c r="G553" t="s">
        <v>9</v>
      </c>
      <c r="H553" s="32">
        <v>49.9</v>
      </c>
      <c r="I553" t="s">
        <v>10</v>
      </c>
      <c r="J553">
        <v>5</v>
      </c>
      <c r="K553">
        <v>3</v>
      </c>
    </row>
    <row r="554" spans="1:11" x14ac:dyDescent="0.35">
      <c r="A554" t="s">
        <v>258</v>
      </c>
      <c r="B554" t="s">
        <v>177</v>
      </c>
      <c r="C554">
        <v>2006</v>
      </c>
      <c r="D554">
        <v>4.5</v>
      </c>
      <c r="E554">
        <v>53</v>
      </c>
      <c r="F554" t="s">
        <v>1405</v>
      </c>
      <c r="G554" t="s">
        <v>151</v>
      </c>
      <c r="H554" s="32">
        <v>65.900000000000006</v>
      </c>
      <c r="I554" t="s">
        <v>21</v>
      </c>
      <c r="J554">
        <v>4</v>
      </c>
      <c r="K554">
        <v>3</v>
      </c>
    </row>
    <row r="555" spans="1:11" x14ac:dyDescent="0.35">
      <c r="A555" t="s">
        <v>404</v>
      </c>
      <c r="B555" t="s">
        <v>405</v>
      </c>
      <c r="C555">
        <v>2019</v>
      </c>
      <c r="D555">
        <v>4.5</v>
      </c>
      <c r="E555">
        <v>52</v>
      </c>
      <c r="F555" t="s">
        <v>1405</v>
      </c>
      <c r="G555" t="s">
        <v>2</v>
      </c>
      <c r="H555" s="32">
        <v>25.9</v>
      </c>
      <c r="I555" t="s">
        <v>3</v>
      </c>
      <c r="J555">
        <v>5</v>
      </c>
      <c r="K555">
        <v>3</v>
      </c>
    </row>
    <row r="556" spans="1:11" x14ac:dyDescent="0.35">
      <c r="A556" t="s">
        <v>406</v>
      </c>
      <c r="B556" t="s">
        <v>407</v>
      </c>
      <c r="C556">
        <v>2013</v>
      </c>
      <c r="D556">
        <v>4.5</v>
      </c>
      <c r="E556">
        <v>51</v>
      </c>
      <c r="F556" t="s">
        <v>1405</v>
      </c>
      <c r="G556" t="s">
        <v>1406</v>
      </c>
      <c r="H556" s="32">
        <v>58.19</v>
      </c>
      <c r="I556" t="s">
        <v>211</v>
      </c>
      <c r="J556">
        <v>5</v>
      </c>
      <c r="K556">
        <v>3</v>
      </c>
    </row>
    <row r="557" spans="1:11" x14ac:dyDescent="0.35">
      <c r="A557" t="s">
        <v>198</v>
      </c>
      <c r="B557" t="s">
        <v>408</v>
      </c>
      <c r="C557">
        <v>2013</v>
      </c>
      <c r="D557">
        <v>4.5</v>
      </c>
      <c r="E557">
        <v>51</v>
      </c>
      <c r="F557" t="s">
        <v>1405</v>
      </c>
      <c r="G557" t="s">
        <v>9</v>
      </c>
      <c r="H557" s="32">
        <v>295</v>
      </c>
      <c r="I557" t="s">
        <v>10</v>
      </c>
      <c r="J557">
        <v>5</v>
      </c>
      <c r="K557">
        <v>3</v>
      </c>
    </row>
    <row r="558" spans="1:11" x14ac:dyDescent="0.35">
      <c r="A558" t="s">
        <v>409</v>
      </c>
      <c r="B558" t="s">
        <v>410</v>
      </c>
      <c r="C558">
        <v>2016</v>
      </c>
      <c r="D558">
        <v>4.5</v>
      </c>
      <c r="E558">
        <v>50</v>
      </c>
      <c r="F558" t="s">
        <v>1405</v>
      </c>
      <c r="G558" t="s">
        <v>42</v>
      </c>
      <c r="H558" s="32">
        <v>35.5</v>
      </c>
      <c r="I558" t="s">
        <v>43</v>
      </c>
      <c r="J558">
        <v>4</v>
      </c>
      <c r="K558">
        <v>3</v>
      </c>
    </row>
    <row r="559" spans="1:11" x14ac:dyDescent="0.35">
      <c r="A559" t="s">
        <v>411</v>
      </c>
      <c r="B559" t="s">
        <v>412</v>
      </c>
      <c r="C559">
        <v>2013</v>
      </c>
      <c r="D559">
        <v>4.5</v>
      </c>
      <c r="E559">
        <v>49</v>
      </c>
      <c r="F559" t="s">
        <v>1405</v>
      </c>
      <c r="G559" t="s">
        <v>92</v>
      </c>
      <c r="H559" s="32">
        <v>53.7</v>
      </c>
      <c r="I559" t="s">
        <v>92</v>
      </c>
      <c r="J559">
        <v>2</v>
      </c>
      <c r="K559">
        <v>3</v>
      </c>
    </row>
    <row r="560" spans="1:11" x14ac:dyDescent="0.35">
      <c r="A560" t="s">
        <v>377</v>
      </c>
      <c r="B560" t="s">
        <v>413</v>
      </c>
      <c r="C560">
        <v>2019</v>
      </c>
      <c r="D560">
        <v>4.5</v>
      </c>
      <c r="E560">
        <v>49</v>
      </c>
      <c r="F560" t="s">
        <v>1405</v>
      </c>
      <c r="G560" t="s">
        <v>282</v>
      </c>
      <c r="H560" s="32">
        <v>9.9</v>
      </c>
      <c r="I560" t="s">
        <v>165</v>
      </c>
      <c r="J560">
        <v>3</v>
      </c>
      <c r="K560">
        <v>3</v>
      </c>
    </row>
    <row r="561" spans="1:11" x14ac:dyDescent="0.35">
      <c r="A561" t="s">
        <v>30</v>
      </c>
      <c r="B561" t="s">
        <v>31</v>
      </c>
      <c r="C561">
        <v>2003</v>
      </c>
      <c r="D561">
        <v>4.5</v>
      </c>
      <c r="E561">
        <v>46</v>
      </c>
      <c r="F561" t="s">
        <v>1405</v>
      </c>
      <c r="G561" t="s">
        <v>32</v>
      </c>
      <c r="H561" s="32">
        <v>1372.14</v>
      </c>
      <c r="I561" t="s">
        <v>33</v>
      </c>
      <c r="J561">
        <v>4</v>
      </c>
      <c r="K561">
        <v>3</v>
      </c>
    </row>
    <row r="562" spans="1:11" x14ac:dyDescent="0.35">
      <c r="A562" t="s">
        <v>88</v>
      </c>
      <c r="B562" t="s">
        <v>89</v>
      </c>
      <c r="C562">
        <v>2016</v>
      </c>
      <c r="D562">
        <v>4.5</v>
      </c>
      <c r="E562">
        <v>46</v>
      </c>
      <c r="F562" t="s">
        <v>1405</v>
      </c>
      <c r="G562" t="s">
        <v>32</v>
      </c>
      <c r="H562" s="32">
        <v>79.55</v>
      </c>
      <c r="I562" t="s">
        <v>33</v>
      </c>
      <c r="J562">
        <v>4</v>
      </c>
      <c r="K562">
        <v>3</v>
      </c>
    </row>
    <row r="563" spans="1:11" x14ac:dyDescent="0.35">
      <c r="A563" t="s">
        <v>161</v>
      </c>
      <c r="B563" t="s">
        <v>162</v>
      </c>
      <c r="C563">
        <v>2013</v>
      </c>
      <c r="D563">
        <v>4.5</v>
      </c>
      <c r="E563">
        <v>46</v>
      </c>
      <c r="F563" t="s">
        <v>1405</v>
      </c>
      <c r="G563" t="s">
        <v>32</v>
      </c>
      <c r="H563" s="32">
        <v>57</v>
      </c>
      <c r="I563" t="s">
        <v>33</v>
      </c>
      <c r="J563">
        <v>4</v>
      </c>
      <c r="K563">
        <v>3</v>
      </c>
    </row>
    <row r="564" spans="1:11" x14ac:dyDescent="0.35">
      <c r="A564" t="s">
        <v>415</v>
      </c>
      <c r="B564" t="s">
        <v>340</v>
      </c>
      <c r="C564">
        <v>2013</v>
      </c>
      <c r="D564">
        <v>4.5</v>
      </c>
      <c r="E564">
        <v>45</v>
      </c>
      <c r="F564" t="s">
        <v>1405</v>
      </c>
      <c r="G564" t="s">
        <v>326</v>
      </c>
      <c r="H564" s="32">
        <v>14.96</v>
      </c>
      <c r="I564" t="s">
        <v>85</v>
      </c>
      <c r="J564" t="s">
        <v>85</v>
      </c>
      <c r="K564" t="s">
        <v>85</v>
      </c>
    </row>
    <row r="565" spans="1:11" x14ac:dyDescent="0.35">
      <c r="A565" t="s">
        <v>416</v>
      </c>
      <c r="B565" t="s">
        <v>417</v>
      </c>
      <c r="C565">
        <v>2011</v>
      </c>
      <c r="D565">
        <v>4.5</v>
      </c>
      <c r="E565">
        <v>44</v>
      </c>
      <c r="F565" t="s">
        <v>1405</v>
      </c>
      <c r="G565" t="s">
        <v>9</v>
      </c>
      <c r="H565" s="32">
        <v>60.06</v>
      </c>
      <c r="I565" t="s">
        <v>10</v>
      </c>
      <c r="J565">
        <v>5</v>
      </c>
      <c r="K565">
        <v>3</v>
      </c>
    </row>
    <row r="566" spans="1:11" x14ac:dyDescent="0.35">
      <c r="A566" t="s">
        <v>144</v>
      </c>
      <c r="B566" t="s">
        <v>145</v>
      </c>
      <c r="C566">
        <v>2010</v>
      </c>
      <c r="D566">
        <v>4.5</v>
      </c>
      <c r="E566">
        <v>44</v>
      </c>
      <c r="F566" t="s">
        <v>1405</v>
      </c>
      <c r="G566" t="s">
        <v>9</v>
      </c>
      <c r="H566" s="32">
        <v>237</v>
      </c>
      <c r="I566" t="s">
        <v>10</v>
      </c>
      <c r="J566">
        <v>5</v>
      </c>
      <c r="K566">
        <v>3</v>
      </c>
    </row>
    <row r="567" spans="1:11" x14ac:dyDescent="0.35">
      <c r="A567" t="s">
        <v>93</v>
      </c>
      <c r="B567" t="s">
        <v>94</v>
      </c>
      <c r="C567">
        <v>1998</v>
      </c>
      <c r="D567">
        <v>4.5</v>
      </c>
      <c r="E567">
        <v>43</v>
      </c>
      <c r="F567" t="s">
        <v>1405</v>
      </c>
      <c r="G567" t="s">
        <v>32</v>
      </c>
      <c r="H567" s="32">
        <v>993.28</v>
      </c>
      <c r="I567" t="s">
        <v>33</v>
      </c>
      <c r="J567">
        <v>4</v>
      </c>
      <c r="K567">
        <v>3</v>
      </c>
    </row>
    <row r="568" spans="1:11" x14ac:dyDescent="0.35">
      <c r="A568" t="s">
        <v>418</v>
      </c>
      <c r="B568" t="s">
        <v>419</v>
      </c>
      <c r="C568">
        <v>2014</v>
      </c>
      <c r="D568">
        <v>4.5</v>
      </c>
      <c r="E568">
        <v>43</v>
      </c>
      <c r="F568" t="s">
        <v>1405</v>
      </c>
      <c r="G568" t="s">
        <v>9</v>
      </c>
      <c r="H568" s="32">
        <v>71.900000000000006</v>
      </c>
      <c r="I568" t="s">
        <v>10</v>
      </c>
      <c r="J568">
        <v>5</v>
      </c>
      <c r="K568">
        <v>3</v>
      </c>
    </row>
    <row r="569" spans="1:11" x14ac:dyDescent="0.35">
      <c r="A569" t="s">
        <v>420</v>
      </c>
      <c r="B569" t="s">
        <v>120</v>
      </c>
      <c r="C569">
        <v>1928</v>
      </c>
      <c r="D569">
        <v>4.5</v>
      </c>
      <c r="E569">
        <v>43</v>
      </c>
      <c r="F569" t="s">
        <v>1405</v>
      </c>
      <c r="G569" t="s">
        <v>42</v>
      </c>
      <c r="H569" s="32">
        <v>270</v>
      </c>
      <c r="I569" t="s">
        <v>43</v>
      </c>
      <c r="J569">
        <v>4</v>
      </c>
      <c r="K569">
        <v>3</v>
      </c>
    </row>
    <row r="570" spans="1:11" x14ac:dyDescent="0.35">
      <c r="A570" t="s">
        <v>50</v>
      </c>
      <c r="B570" t="s">
        <v>137</v>
      </c>
      <c r="C570">
        <v>2000</v>
      </c>
      <c r="D570">
        <v>4.5</v>
      </c>
      <c r="E570">
        <v>42</v>
      </c>
      <c r="F570" t="s">
        <v>1405</v>
      </c>
      <c r="G570" t="s">
        <v>42</v>
      </c>
      <c r="H570" s="32">
        <v>48.5</v>
      </c>
      <c r="I570" t="s">
        <v>43</v>
      </c>
      <c r="J570">
        <v>4</v>
      </c>
      <c r="K570">
        <v>3</v>
      </c>
    </row>
    <row r="571" spans="1:11" x14ac:dyDescent="0.35">
      <c r="A571" t="s">
        <v>205</v>
      </c>
      <c r="B571" t="s">
        <v>206</v>
      </c>
      <c r="C571">
        <v>2005</v>
      </c>
      <c r="D571">
        <v>4.5</v>
      </c>
      <c r="E571">
        <v>42</v>
      </c>
      <c r="F571" t="s">
        <v>1405</v>
      </c>
      <c r="G571" t="s">
        <v>207</v>
      </c>
      <c r="H571" s="32">
        <v>200</v>
      </c>
      <c r="I571" t="s">
        <v>21</v>
      </c>
      <c r="J571">
        <v>4</v>
      </c>
      <c r="K571">
        <v>3</v>
      </c>
    </row>
    <row r="572" spans="1:11" x14ac:dyDescent="0.35">
      <c r="A572" t="s">
        <v>421</v>
      </c>
      <c r="B572" t="s">
        <v>422</v>
      </c>
      <c r="C572">
        <v>2004</v>
      </c>
      <c r="D572">
        <v>4.5</v>
      </c>
      <c r="E572">
        <v>42</v>
      </c>
      <c r="F572" t="s">
        <v>1405</v>
      </c>
      <c r="G572" t="s">
        <v>42</v>
      </c>
      <c r="H572" s="32">
        <v>107.5</v>
      </c>
      <c r="I572" t="s">
        <v>43</v>
      </c>
      <c r="J572">
        <v>4</v>
      </c>
      <c r="K572">
        <v>3</v>
      </c>
    </row>
    <row r="573" spans="1:11" x14ac:dyDescent="0.35">
      <c r="A573" t="s">
        <v>68</v>
      </c>
      <c r="B573" t="s">
        <v>69</v>
      </c>
      <c r="C573">
        <v>2016</v>
      </c>
      <c r="D573">
        <v>4.5</v>
      </c>
      <c r="E573">
        <v>42</v>
      </c>
      <c r="F573" t="s">
        <v>1405</v>
      </c>
      <c r="G573" t="s">
        <v>2</v>
      </c>
      <c r="H573" s="32">
        <v>77.5</v>
      </c>
      <c r="I573" t="s">
        <v>3</v>
      </c>
      <c r="J573">
        <v>5</v>
      </c>
      <c r="K573">
        <v>3</v>
      </c>
    </row>
    <row r="574" spans="1:11" x14ac:dyDescent="0.35">
      <c r="A574" t="s">
        <v>423</v>
      </c>
      <c r="B574" t="s">
        <v>424</v>
      </c>
      <c r="C574">
        <v>2019</v>
      </c>
      <c r="D574">
        <v>4.5</v>
      </c>
      <c r="E574">
        <v>41</v>
      </c>
      <c r="F574" t="s">
        <v>1405</v>
      </c>
      <c r="G574" t="s">
        <v>46</v>
      </c>
      <c r="H574" s="32">
        <v>32.9</v>
      </c>
      <c r="I574" t="s">
        <v>213</v>
      </c>
      <c r="J574">
        <v>3</v>
      </c>
      <c r="K574">
        <v>3</v>
      </c>
    </row>
    <row r="575" spans="1:11" x14ac:dyDescent="0.35">
      <c r="A575" t="s">
        <v>425</v>
      </c>
      <c r="B575" t="s">
        <v>426</v>
      </c>
      <c r="C575">
        <v>2015</v>
      </c>
      <c r="D575">
        <v>4.5</v>
      </c>
      <c r="E575">
        <v>40</v>
      </c>
      <c r="F575" t="s">
        <v>1405</v>
      </c>
      <c r="G575" t="s">
        <v>274</v>
      </c>
      <c r="H575" s="32">
        <v>93.51</v>
      </c>
      <c r="I575" t="s">
        <v>21</v>
      </c>
      <c r="J575">
        <v>4</v>
      </c>
      <c r="K575">
        <v>3</v>
      </c>
    </row>
    <row r="576" spans="1:11" x14ac:dyDescent="0.35">
      <c r="A576" t="s">
        <v>427</v>
      </c>
      <c r="B576" t="s">
        <v>428</v>
      </c>
      <c r="C576" t="s">
        <v>24</v>
      </c>
      <c r="D576">
        <v>4.5</v>
      </c>
      <c r="E576">
        <v>39</v>
      </c>
      <c r="F576" t="s">
        <v>1405</v>
      </c>
      <c r="G576" t="s">
        <v>25</v>
      </c>
      <c r="H576" s="32">
        <v>96.38</v>
      </c>
      <c r="I576" t="s">
        <v>26</v>
      </c>
      <c r="J576">
        <v>4</v>
      </c>
      <c r="K576">
        <v>3</v>
      </c>
    </row>
    <row r="577" spans="1:11" x14ac:dyDescent="0.35">
      <c r="A577" t="s">
        <v>248</v>
      </c>
      <c r="B577" t="s">
        <v>249</v>
      </c>
      <c r="C577">
        <v>2011</v>
      </c>
      <c r="D577">
        <v>4.5</v>
      </c>
      <c r="E577">
        <v>38</v>
      </c>
      <c r="F577" t="s">
        <v>1405</v>
      </c>
      <c r="G577" t="s">
        <v>84</v>
      </c>
      <c r="H577" s="32">
        <v>75</v>
      </c>
      <c r="I577" t="s">
        <v>21</v>
      </c>
      <c r="J577">
        <v>4</v>
      </c>
      <c r="K577">
        <v>3</v>
      </c>
    </row>
    <row r="578" spans="1:11" x14ac:dyDescent="0.35">
      <c r="A578" t="s">
        <v>429</v>
      </c>
      <c r="B578" t="s">
        <v>430</v>
      </c>
      <c r="C578">
        <v>2010</v>
      </c>
      <c r="D578">
        <v>4.5</v>
      </c>
      <c r="E578">
        <v>38</v>
      </c>
      <c r="F578" t="s">
        <v>1405</v>
      </c>
      <c r="G578" t="s">
        <v>9</v>
      </c>
      <c r="H578" s="32">
        <v>44.95</v>
      </c>
      <c r="I578" t="s">
        <v>10</v>
      </c>
      <c r="J578">
        <v>5</v>
      </c>
      <c r="K578">
        <v>3</v>
      </c>
    </row>
    <row r="579" spans="1:11" x14ac:dyDescent="0.35">
      <c r="A579" t="s">
        <v>188</v>
      </c>
      <c r="B579" t="s">
        <v>431</v>
      </c>
      <c r="C579">
        <v>2017</v>
      </c>
      <c r="D579">
        <v>4.5</v>
      </c>
      <c r="E579">
        <v>37</v>
      </c>
      <c r="F579" t="s">
        <v>1405</v>
      </c>
      <c r="G579" t="s">
        <v>42</v>
      </c>
      <c r="H579" s="32">
        <v>75</v>
      </c>
      <c r="I579" t="s">
        <v>43</v>
      </c>
      <c r="J579">
        <v>4</v>
      </c>
      <c r="K579">
        <v>3</v>
      </c>
    </row>
    <row r="580" spans="1:11" x14ac:dyDescent="0.35">
      <c r="A580" t="s">
        <v>386</v>
      </c>
      <c r="B580" t="s">
        <v>387</v>
      </c>
      <c r="C580">
        <v>2015</v>
      </c>
      <c r="D580">
        <v>4.5</v>
      </c>
      <c r="E580">
        <v>37</v>
      </c>
      <c r="F580" t="s">
        <v>1405</v>
      </c>
      <c r="G580" t="s">
        <v>9</v>
      </c>
      <c r="H580" s="32">
        <v>143.38</v>
      </c>
      <c r="I580" t="s">
        <v>10</v>
      </c>
      <c r="J580">
        <v>5</v>
      </c>
      <c r="K580">
        <v>3</v>
      </c>
    </row>
    <row r="581" spans="1:11" x14ac:dyDescent="0.35">
      <c r="A581" t="s">
        <v>7</v>
      </c>
      <c r="B581" t="s">
        <v>49</v>
      </c>
      <c r="C581">
        <v>1976</v>
      </c>
      <c r="D581">
        <v>4.5</v>
      </c>
      <c r="E581">
        <v>37</v>
      </c>
      <c r="F581" t="s">
        <v>1405</v>
      </c>
      <c r="G581" t="s">
        <v>9</v>
      </c>
      <c r="H581" s="32">
        <v>195</v>
      </c>
      <c r="I581" t="s">
        <v>10</v>
      </c>
      <c r="J581">
        <v>5</v>
      </c>
      <c r="K581">
        <v>3</v>
      </c>
    </row>
    <row r="582" spans="1:11" x14ac:dyDescent="0.35">
      <c r="A582" t="s">
        <v>395</v>
      </c>
      <c r="B582" t="s">
        <v>306</v>
      </c>
      <c r="C582">
        <v>2018</v>
      </c>
      <c r="D582">
        <v>4.5</v>
      </c>
      <c r="E582">
        <v>36</v>
      </c>
      <c r="F582" t="s">
        <v>1405</v>
      </c>
      <c r="G582" t="s">
        <v>395</v>
      </c>
      <c r="H582" s="32">
        <v>20.149999999999999</v>
      </c>
      <c r="I582" t="s">
        <v>21</v>
      </c>
      <c r="J582">
        <v>4</v>
      </c>
      <c r="K582">
        <v>3</v>
      </c>
    </row>
    <row r="583" spans="1:11" x14ac:dyDescent="0.35">
      <c r="A583" t="s">
        <v>44</v>
      </c>
      <c r="B583" t="s">
        <v>45</v>
      </c>
      <c r="C583">
        <v>2015</v>
      </c>
      <c r="D583">
        <v>4.5</v>
      </c>
      <c r="E583">
        <v>36</v>
      </c>
      <c r="F583" t="s">
        <v>1405</v>
      </c>
      <c r="G583" t="s">
        <v>46</v>
      </c>
      <c r="H583" s="32">
        <v>1373.66</v>
      </c>
      <c r="I583" t="s">
        <v>21</v>
      </c>
      <c r="J583">
        <v>4</v>
      </c>
      <c r="K583">
        <v>3</v>
      </c>
    </row>
    <row r="584" spans="1:11" x14ac:dyDescent="0.35">
      <c r="A584" t="s">
        <v>432</v>
      </c>
      <c r="B584" t="s">
        <v>433</v>
      </c>
      <c r="C584" t="s">
        <v>24</v>
      </c>
      <c r="D584">
        <v>4.5</v>
      </c>
      <c r="E584">
        <v>36</v>
      </c>
      <c r="F584" t="s">
        <v>1405</v>
      </c>
      <c r="G584" t="s">
        <v>25</v>
      </c>
      <c r="H584" s="32">
        <v>320</v>
      </c>
      <c r="I584" t="s">
        <v>16</v>
      </c>
      <c r="J584">
        <v>5</v>
      </c>
      <c r="K584">
        <v>1</v>
      </c>
    </row>
    <row r="585" spans="1:11" x14ac:dyDescent="0.35">
      <c r="A585" t="s">
        <v>434</v>
      </c>
      <c r="B585" t="s">
        <v>435</v>
      </c>
      <c r="C585">
        <v>2011</v>
      </c>
      <c r="D585">
        <v>4.5</v>
      </c>
      <c r="E585">
        <v>35</v>
      </c>
      <c r="F585" t="s">
        <v>1405</v>
      </c>
      <c r="G585" t="s">
        <v>9</v>
      </c>
      <c r="H585" s="32">
        <v>157</v>
      </c>
      <c r="I585" t="s">
        <v>10</v>
      </c>
      <c r="J585">
        <v>5</v>
      </c>
      <c r="K585">
        <v>3</v>
      </c>
    </row>
    <row r="586" spans="1:11" x14ac:dyDescent="0.35">
      <c r="A586" t="s">
        <v>13</v>
      </c>
      <c r="B586" t="s">
        <v>186</v>
      </c>
      <c r="C586">
        <v>1949</v>
      </c>
      <c r="D586">
        <v>4.5</v>
      </c>
      <c r="E586">
        <v>34</v>
      </c>
      <c r="F586" t="s">
        <v>1405</v>
      </c>
      <c r="G586" t="s">
        <v>15</v>
      </c>
      <c r="H586" s="32">
        <v>295</v>
      </c>
      <c r="I586" t="s">
        <v>16</v>
      </c>
      <c r="J586">
        <v>5</v>
      </c>
      <c r="K586">
        <v>1</v>
      </c>
    </row>
    <row r="587" spans="1:11" x14ac:dyDescent="0.35">
      <c r="A587" t="s">
        <v>108</v>
      </c>
      <c r="B587" t="s">
        <v>278</v>
      </c>
      <c r="C587">
        <v>2019</v>
      </c>
      <c r="D587">
        <v>4.5</v>
      </c>
      <c r="E587">
        <v>33</v>
      </c>
      <c r="F587" t="s">
        <v>1405</v>
      </c>
      <c r="G587" t="s">
        <v>77</v>
      </c>
      <c r="H587" s="32">
        <v>29.95</v>
      </c>
      <c r="I587" t="s">
        <v>78</v>
      </c>
      <c r="J587">
        <v>5</v>
      </c>
      <c r="K587">
        <v>3</v>
      </c>
    </row>
    <row r="588" spans="1:11" x14ac:dyDescent="0.35">
      <c r="A588" t="s">
        <v>304</v>
      </c>
      <c r="B588" t="s">
        <v>305</v>
      </c>
      <c r="C588">
        <v>2001</v>
      </c>
      <c r="D588">
        <v>4.5</v>
      </c>
      <c r="E588">
        <v>33</v>
      </c>
      <c r="F588" t="s">
        <v>1405</v>
      </c>
      <c r="G588" t="s">
        <v>42</v>
      </c>
      <c r="H588" s="32">
        <v>187.91</v>
      </c>
      <c r="I588" t="s">
        <v>43</v>
      </c>
      <c r="J588">
        <v>4</v>
      </c>
      <c r="K588">
        <v>3</v>
      </c>
    </row>
    <row r="589" spans="1:11" x14ac:dyDescent="0.35">
      <c r="A589" t="s">
        <v>88</v>
      </c>
      <c r="B589" t="s">
        <v>89</v>
      </c>
      <c r="C589">
        <v>2013</v>
      </c>
      <c r="D589">
        <v>4.5</v>
      </c>
      <c r="E589">
        <v>32</v>
      </c>
      <c r="F589" t="s">
        <v>1405</v>
      </c>
      <c r="G589" t="s">
        <v>32</v>
      </c>
      <c r="H589" s="32">
        <v>113.2</v>
      </c>
      <c r="I589" t="s">
        <v>33</v>
      </c>
      <c r="J589">
        <v>4</v>
      </c>
      <c r="K589">
        <v>3</v>
      </c>
    </row>
    <row r="590" spans="1:11" x14ac:dyDescent="0.35">
      <c r="A590" t="s">
        <v>44</v>
      </c>
      <c r="B590" t="s">
        <v>436</v>
      </c>
      <c r="C590">
        <v>2018</v>
      </c>
      <c r="D590">
        <v>4.5</v>
      </c>
      <c r="E590">
        <v>32</v>
      </c>
      <c r="F590" t="s">
        <v>1405</v>
      </c>
      <c r="G590" t="s">
        <v>46</v>
      </c>
      <c r="H590" s="32">
        <v>120</v>
      </c>
      <c r="I590" t="s">
        <v>213</v>
      </c>
      <c r="J590">
        <v>3</v>
      </c>
      <c r="K590">
        <v>3</v>
      </c>
    </row>
    <row r="591" spans="1:11" x14ac:dyDescent="0.35">
      <c r="A591" t="s">
        <v>179</v>
      </c>
      <c r="B591" t="s">
        <v>180</v>
      </c>
      <c r="C591">
        <v>2015</v>
      </c>
      <c r="D591">
        <v>4.5</v>
      </c>
      <c r="E591">
        <v>32</v>
      </c>
      <c r="F591" t="s">
        <v>1405</v>
      </c>
      <c r="G591" t="s">
        <v>118</v>
      </c>
      <c r="H591" s="32">
        <v>89.9</v>
      </c>
      <c r="I591" t="s">
        <v>181</v>
      </c>
      <c r="J591">
        <v>4</v>
      </c>
      <c r="K591">
        <v>3</v>
      </c>
    </row>
    <row r="592" spans="1:11" x14ac:dyDescent="0.35">
      <c r="A592" t="s">
        <v>421</v>
      </c>
      <c r="B592" t="s">
        <v>437</v>
      </c>
      <c r="C592">
        <v>2006</v>
      </c>
      <c r="D592">
        <v>4.5</v>
      </c>
      <c r="E592">
        <v>32</v>
      </c>
      <c r="F592" t="s">
        <v>1405</v>
      </c>
      <c r="G592" t="s">
        <v>42</v>
      </c>
      <c r="H592" s="32">
        <v>59.25</v>
      </c>
      <c r="I592" t="s">
        <v>43</v>
      </c>
      <c r="J592">
        <v>4</v>
      </c>
      <c r="K592">
        <v>3</v>
      </c>
    </row>
    <row r="593" spans="1:11" x14ac:dyDescent="0.35">
      <c r="A593" t="s">
        <v>438</v>
      </c>
      <c r="B593" t="s">
        <v>439</v>
      </c>
      <c r="C593">
        <v>2016</v>
      </c>
      <c r="D593">
        <v>4.5</v>
      </c>
      <c r="E593">
        <v>32</v>
      </c>
      <c r="F593" t="s">
        <v>1405</v>
      </c>
      <c r="G593" t="s">
        <v>63</v>
      </c>
      <c r="H593" s="32">
        <v>89</v>
      </c>
      <c r="I593" t="s">
        <v>21</v>
      </c>
      <c r="J593">
        <v>4</v>
      </c>
      <c r="K593">
        <v>3</v>
      </c>
    </row>
    <row r="594" spans="1:11" x14ac:dyDescent="0.35">
      <c r="A594" t="s">
        <v>440</v>
      </c>
      <c r="B594" t="s">
        <v>441</v>
      </c>
      <c r="C594">
        <v>2011</v>
      </c>
      <c r="D594">
        <v>4.5</v>
      </c>
      <c r="E594">
        <v>32</v>
      </c>
      <c r="F594" t="s">
        <v>1405</v>
      </c>
      <c r="G594" t="s">
        <v>9</v>
      </c>
      <c r="H594" s="32">
        <v>71.3</v>
      </c>
      <c r="I594" t="s">
        <v>10</v>
      </c>
      <c r="J594">
        <v>5</v>
      </c>
      <c r="K594">
        <v>3</v>
      </c>
    </row>
    <row r="595" spans="1:11" x14ac:dyDescent="0.35">
      <c r="A595" t="s">
        <v>442</v>
      </c>
      <c r="B595" t="s">
        <v>443</v>
      </c>
      <c r="C595">
        <v>2018</v>
      </c>
      <c r="D595">
        <v>4.5</v>
      </c>
      <c r="E595">
        <v>32</v>
      </c>
      <c r="F595" t="s">
        <v>1405</v>
      </c>
      <c r="G595" t="s">
        <v>282</v>
      </c>
      <c r="H595" s="32">
        <v>34.5</v>
      </c>
      <c r="I595" t="s">
        <v>165</v>
      </c>
      <c r="J595">
        <v>3</v>
      </c>
      <c r="K595">
        <v>3</v>
      </c>
    </row>
    <row r="596" spans="1:11" x14ac:dyDescent="0.35">
      <c r="A596" t="s">
        <v>7</v>
      </c>
      <c r="B596" t="s">
        <v>49</v>
      </c>
      <c r="C596">
        <v>1975</v>
      </c>
      <c r="D596">
        <v>4.5</v>
      </c>
      <c r="E596">
        <v>31</v>
      </c>
      <c r="F596" t="s">
        <v>1405</v>
      </c>
      <c r="G596" t="s">
        <v>9</v>
      </c>
      <c r="H596" s="32">
        <v>195</v>
      </c>
      <c r="I596" t="s">
        <v>10</v>
      </c>
      <c r="J596">
        <v>5</v>
      </c>
      <c r="K596">
        <v>3</v>
      </c>
    </row>
    <row r="597" spans="1:11" x14ac:dyDescent="0.35">
      <c r="A597" t="s">
        <v>255</v>
      </c>
      <c r="B597" t="s">
        <v>306</v>
      </c>
      <c r="C597">
        <v>2004</v>
      </c>
      <c r="D597">
        <v>4.5</v>
      </c>
      <c r="E597">
        <v>31</v>
      </c>
      <c r="F597" t="s">
        <v>1405</v>
      </c>
      <c r="G597" t="s">
        <v>257</v>
      </c>
      <c r="H597" s="32">
        <v>160.81</v>
      </c>
      <c r="I597" t="s">
        <v>21</v>
      </c>
      <c r="J597">
        <v>4</v>
      </c>
      <c r="K597">
        <v>3</v>
      </c>
    </row>
    <row r="598" spans="1:11" x14ac:dyDescent="0.35">
      <c r="A598" t="s">
        <v>444</v>
      </c>
      <c r="B598" t="s">
        <v>445</v>
      </c>
      <c r="C598">
        <v>2018</v>
      </c>
      <c r="D598">
        <v>4.5</v>
      </c>
      <c r="E598">
        <v>31</v>
      </c>
      <c r="F598" t="s">
        <v>1405</v>
      </c>
      <c r="G598" t="s">
        <v>369</v>
      </c>
      <c r="H598" s="32">
        <v>38.75</v>
      </c>
      <c r="I598" t="s">
        <v>85</v>
      </c>
      <c r="J598" t="s">
        <v>85</v>
      </c>
      <c r="K598" t="s">
        <v>85</v>
      </c>
    </row>
    <row r="599" spans="1:11" x14ac:dyDescent="0.35">
      <c r="A599" t="s">
        <v>446</v>
      </c>
      <c r="B599" t="s">
        <v>447</v>
      </c>
      <c r="C599">
        <v>2017</v>
      </c>
      <c r="D599">
        <v>4.5</v>
      </c>
      <c r="E599">
        <v>30</v>
      </c>
      <c r="F599" t="s">
        <v>1405</v>
      </c>
      <c r="G599" t="s">
        <v>32</v>
      </c>
      <c r="H599" s="32">
        <v>75.040000000000006</v>
      </c>
      <c r="I599" t="s">
        <v>33</v>
      </c>
      <c r="J599">
        <v>4</v>
      </c>
      <c r="K599">
        <v>3</v>
      </c>
    </row>
    <row r="600" spans="1:11" x14ac:dyDescent="0.35">
      <c r="A600" t="s">
        <v>98</v>
      </c>
      <c r="B600" t="s">
        <v>99</v>
      </c>
      <c r="C600">
        <v>1991</v>
      </c>
      <c r="D600">
        <v>4.5</v>
      </c>
      <c r="E600">
        <v>30</v>
      </c>
      <c r="F600" t="s">
        <v>1405</v>
      </c>
      <c r="G600" t="s">
        <v>97</v>
      </c>
      <c r="H600" s="32">
        <v>230</v>
      </c>
      <c r="I600" t="s">
        <v>26</v>
      </c>
      <c r="J600">
        <v>4</v>
      </c>
      <c r="K600">
        <v>3</v>
      </c>
    </row>
    <row r="601" spans="1:11" x14ac:dyDescent="0.35">
      <c r="A601" t="s">
        <v>4</v>
      </c>
      <c r="B601" t="s">
        <v>448</v>
      </c>
      <c r="C601">
        <v>2019</v>
      </c>
      <c r="D601">
        <v>4.5</v>
      </c>
      <c r="E601">
        <v>30</v>
      </c>
      <c r="F601" t="s">
        <v>1405</v>
      </c>
      <c r="G601" t="s">
        <v>1406</v>
      </c>
      <c r="H601" s="32">
        <v>40</v>
      </c>
      <c r="I601" t="s">
        <v>6</v>
      </c>
      <c r="J601">
        <v>4</v>
      </c>
      <c r="K601">
        <v>2</v>
      </c>
    </row>
    <row r="602" spans="1:11" x14ac:dyDescent="0.35">
      <c r="A602" t="s">
        <v>93</v>
      </c>
      <c r="B602" t="s">
        <v>94</v>
      </c>
      <c r="C602">
        <v>2018</v>
      </c>
      <c r="D602">
        <v>4.5</v>
      </c>
      <c r="E602">
        <v>30</v>
      </c>
      <c r="F602" t="s">
        <v>1405</v>
      </c>
      <c r="G602" t="s">
        <v>32</v>
      </c>
      <c r="H602" s="32">
        <v>225</v>
      </c>
      <c r="I602" t="s">
        <v>33</v>
      </c>
      <c r="J602">
        <v>4</v>
      </c>
      <c r="K602">
        <v>3</v>
      </c>
    </row>
    <row r="603" spans="1:11" x14ac:dyDescent="0.35">
      <c r="A603" t="s">
        <v>449</v>
      </c>
      <c r="B603" t="s">
        <v>450</v>
      </c>
      <c r="C603">
        <v>2016</v>
      </c>
      <c r="D603">
        <v>4.5</v>
      </c>
      <c r="E603">
        <v>29</v>
      </c>
      <c r="F603" t="s">
        <v>1405</v>
      </c>
      <c r="G603" t="s">
        <v>42</v>
      </c>
      <c r="H603" s="32">
        <v>69</v>
      </c>
      <c r="I603" t="s">
        <v>43</v>
      </c>
      <c r="J603">
        <v>4</v>
      </c>
      <c r="K603">
        <v>3</v>
      </c>
    </row>
    <row r="604" spans="1:11" x14ac:dyDescent="0.35">
      <c r="A604" t="s">
        <v>451</v>
      </c>
      <c r="B604" t="s">
        <v>452</v>
      </c>
      <c r="C604">
        <v>2016</v>
      </c>
      <c r="D604">
        <v>4.5</v>
      </c>
      <c r="E604">
        <v>29</v>
      </c>
      <c r="F604" t="s">
        <v>1405</v>
      </c>
      <c r="G604" t="s">
        <v>42</v>
      </c>
      <c r="H604" s="32">
        <v>55.14</v>
      </c>
      <c r="I604" t="s">
        <v>78</v>
      </c>
      <c r="J604">
        <v>5</v>
      </c>
      <c r="K604">
        <v>3</v>
      </c>
    </row>
    <row r="605" spans="1:11" x14ac:dyDescent="0.35">
      <c r="A605" t="s">
        <v>313</v>
      </c>
      <c r="B605" t="s">
        <v>187</v>
      </c>
      <c r="C605">
        <v>1986</v>
      </c>
      <c r="D605">
        <v>4.5</v>
      </c>
      <c r="E605">
        <v>29</v>
      </c>
      <c r="F605" t="s">
        <v>1405</v>
      </c>
      <c r="G605" t="s">
        <v>9</v>
      </c>
      <c r="H605" s="32">
        <v>90</v>
      </c>
      <c r="I605" t="s">
        <v>10</v>
      </c>
      <c r="J605">
        <v>5</v>
      </c>
      <c r="K605">
        <v>3</v>
      </c>
    </row>
    <row r="606" spans="1:11" x14ac:dyDescent="0.35">
      <c r="A606" t="s">
        <v>101</v>
      </c>
      <c r="B606" t="s">
        <v>453</v>
      </c>
      <c r="C606">
        <v>2017</v>
      </c>
      <c r="D606">
        <v>4.5</v>
      </c>
      <c r="E606">
        <v>29</v>
      </c>
      <c r="F606" t="s">
        <v>1405</v>
      </c>
      <c r="G606" t="s">
        <v>236</v>
      </c>
      <c r="H606" s="32">
        <v>56.5</v>
      </c>
      <c r="I606" t="s">
        <v>43</v>
      </c>
      <c r="J606">
        <v>4</v>
      </c>
      <c r="K606">
        <v>3</v>
      </c>
    </row>
    <row r="607" spans="1:11" x14ac:dyDescent="0.35">
      <c r="A607" t="s">
        <v>454</v>
      </c>
      <c r="B607" t="s">
        <v>455</v>
      </c>
      <c r="C607">
        <v>2017</v>
      </c>
      <c r="D607">
        <v>4.5</v>
      </c>
      <c r="E607">
        <v>28</v>
      </c>
      <c r="F607" t="s">
        <v>1405</v>
      </c>
      <c r="G607" t="s">
        <v>456</v>
      </c>
      <c r="H607" s="32">
        <v>54.9</v>
      </c>
      <c r="I607" t="s">
        <v>21</v>
      </c>
      <c r="J607">
        <v>4</v>
      </c>
      <c r="K607">
        <v>3</v>
      </c>
    </row>
    <row r="608" spans="1:11" x14ac:dyDescent="0.35">
      <c r="A608" t="s">
        <v>252</v>
      </c>
      <c r="B608" t="s">
        <v>253</v>
      </c>
      <c r="C608">
        <v>2016</v>
      </c>
      <c r="D608">
        <v>4.5</v>
      </c>
      <c r="E608">
        <v>28</v>
      </c>
      <c r="F608" t="s">
        <v>1405</v>
      </c>
      <c r="G608" t="s">
        <v>254</v>
      </c>
      <c r="H608" s="32">
        <v>132.94999999999999</v>
      </c>
      <c r="I608" t="s">
        <v>21</v>
      </c>
      <c r="J608">
        <v>4</v>
      </c>
      <c r="K608">
        <v>3</v>
      </c>
    </row>
    <row r="609" spans="1:11" x14ac:dyDescent="0.35">
      <c r="A609" t="s">
        <v>196</v>
      </c>
      <c r="B609" t="s">
        <v>457</v>
      </c>
      <c r="C609">
        <v>2002</v>
      </c>
      <c r="D609">
        <v>4.5</v>
      </c>
      <c r="E609">
        <v>28</v>
      </c>
      <c r="F609" t="s">
        <v>1405</v>
      </c>
      <c r="G609" t="s">
        <v>92</v>
      </c>
      <c r="H609" s="32">
        <v>142</v>
      </c>
      <c r="I609" t="s">
        <v>92</v>
      </c>
      <c r="J609">
        <v>2</v>
      </c>
      <c r="K609">
        <v>3</v>
      </c>
    </row>
    <row r="610" spans="1:11" x14ac:dyDescent="0.35">
      <c r="A610" t="s">
        <v>458</v>
      </c>
      <c r="B610" t="s">
        <v>459</v>
      </c>
      <c r="C610">
        <v>2014</v>
      </c>
      <c r="D610">
        <v>4.5</v>
      </c>
      <c r="E610">
        <v>28</v>
      </c>
      <c r="F610" t="s">
        <v>1405</v>
      </c>
      <c r="G610" t="s">
        <v>127</v>
      </c>
      <c r="H610" s="32">
        <v>53.25</v>
      </c>
      <c r="I610" t="s">
        <v>21</v>
      </c>
      <c r="J610">
        <v>4</v>
      </c>
      <c r="K610">
        <v>3</v>
      </c>
    </row>
    <row r="611" spans="1:11" x14ac:dyDescent="0.35">
      <c r="A611" t="s">
        <v>395</v>
      </c>
      <c r="B611" t="s">
        <v>460</v>
      </c>
      <c r="C611">
        <v>2019</v>
      </c>
      <c r="D611">
        <v>4.5</v>
      </c>
      <c r="E611">
        <v>27</v>
      </c>
      <c r="F611" t="s">
        <v>1405</v>
      </c>
      <c r="G611" t="s">
        <v>395</v>
      </c>
      <c r="H611" s="32">
        <v>16.899999999999999</v>
      </c>
      <c r="I611" t="s">
        <v>460</v>
      </c>
      <c r="J611">
        <v>4</v>
      </c>
      <c r="K611">
        <v>3</v>
      </c>
    </row>
    <row r="612" spans="1:11" x14ac:dyDescent="0.35">
      <c r="A612" t="s">
        <v>461</v>
      </c>
      <c r="B612" t="s">
        <v>462</v>
      </c>
      <c r="C612">
        <v>2021</v>
      </c>
      <c r="D612">
        <v>4.5</v>
      </c>
      <c r="E612">
        <v>27</v>
      </c>
      <c r="F612" t="s">
        <v>1405</v>
      </c>
      <c r="G612" t="s">
        <v>282</v>
      </c>
      <c r="H612" s="32">
        <v>13.45</v>
      </c>
      <c r="I612" t="s">
        <v>463</v>
      </c>
      <c r="J612">
        <v>3</v>
      </c>
      <c r="K612">
        <v>3</v>
      </c>
    </row>
    <row r="613" spans="1:11" x14ac:dyDescent="0.35">
      <c r="A613" t="s">
        <v>464</v>
      </c>
      <c r="B613" t="s">
        <v>465</v>
      </c>
      <c r="C613">
        <v>2018</v>
      </c>
      <c r="D613">
        <v>4.5</v>
      </c>
      <c r="E613">
        <v>27</v>
      </c>
      <c r="F613" t="s">
        <v>1405</v>
      </c>
      <c r="G613" t="s">
        <v>466</v>
      </c>
      <c r="H613" s="32">
        <v>29.5</v>
      </c>
      <c r="I613" t="s">
        <v>21</v>
      </c>
      <c r="J613" t="s">
        <v>85</v>
      </c>
      <c r="K613" t="s">
        <v>85</v>
      </c>
    </row>
    <row r="614" spans="1:11" x14ac:dyDescent="0.35">
      <c r="A614" t="s">
        <v>468</v>
      </c>
      <c r="B614" t="s">
        <v>469</v>
      </c>
      <c r="C614">
        <v>2007</v>
      </c>
      <c r="D614">
        <v>4.5</v>
      </c>
      <c r="E614">
        <v>26</v>
      </c>
      <c r="F614" t="s">
        <v>1405</v>
      </c>
      <c r="G614" t="s">
        <v>32</v>
      </c>
      <c r="H614" s="32">
        <v>69</v>
      </c>
      <c r="I614" t="s">
        <v>33</v>
      </c>
      <c r="J614" t="s">
        <v>85</v>
      </c>
      <c r="K614" t="s">
        <v>85</v>
      </c>
    </row>
    <row r="615" spans="1:11" x14ac:dyDescent="0.35">
      <c r="A615" t="s">
        <v>470</v>
      </c>
      <c r="B615" t="s">
        <v>471</v>
      </c>
      <c r="C615">
        <v>2015</v>
      </c>
      <c r="D615">
        <v>4.5</v>
      </c>
      <c r="E615">
        <v>26</v>
      </c>
      <c r="F615" t="s">
        <v>1405</v>
      </c>
      <c r="G615" t="s">
        <v>32</v>
      </c>
      <c r="H615" s="32">
        <v>73</v>
      </c>
      <c r="I615" t="s">
        <v>33</v>
      </c>
      <c r="J615" t="s">
        <v>85</v>
      </c>
      <c r="K615" t="s">
        <v>85</v>
      </c>
    </row>
    <row r="616" spans="1:11" x14ac:dyDescent="0.35">
      <c r="A616" t="s">
        <v>472</v>
      </c>
      <c r="B616" t="s">
        <v>473</v>
      </c>
      <c r="C616">
        <v>2017</v>
      </c>
      <c r="D616">
        <v>4.5</v>
      </c>
      <c r="E616">
        <v>26</v>
      </c>
      <c r="F616" t="s">
        <v>1405</v>
      </c>
      <c r="G616" t="s">
        <v>311</v>
      </c>
      <c r="H616" s="32">
        <v>51.5</v>
      </c>
      <c r="I616" t="s">
        <v>312</v>
      </c>
      <c r="J616" t="s">
        <v>85</v>
      </c>
      <c r="K616" t="s">
        <v>85</v>
      </c>
    </row>
    <row r="617" spans="1:11" x14ac:dyDescent="0.35">
      <c r="A617" t="s">
        <v>474</v>
      </c>
      <c r="B617" t="s">
        <v>475</v>
      </c>
      <c r="C617">
        <v>2013</v>
      </c>
      <c r="D617">
        <v>4.5</v>
      </c>
      <c r="E617">
        <v>25</v>
      </c>
      <c r="F617" t="s">
        <v>1405</v>
      </c>
      <c r="G617" t="s">
        <v>326</v>
      </c>
      <c r="H617" s="32">
        <v>38</v>
      </c>
      <c r="I617" t="s">
        <v>327</v>
      </c>
      <c r="J617" t="s">
        <v>85</v>
      </c>
      <c r="K617" t="s">
        <v>85</v>
      </c>
    </row>
    <row r="618" spans="1:11" x14ac:dyDescent="0.35">
      <c r="A618" t="s">
        <v>129</v>
      </c>
      <c r="B618" t="s">
        <v>9</v>
      </c>
      <c r="C618">
        <v>2009</v>
      </c>
      <c r="D618">
        <v>4.4000000000000004</v>
      </c>
      <c r="E618">
        <v>6395</v>
      </c>
      <c r="F618" t="s">
        <v>1405</v>
      </c>
      <c r="G618" t="s">
        <v>9</v>
      </c>
      <c r="H618" s="32">
        <v>189</v>
      </c>
      <c r="I618" t="s">
        <v>10</v>
      </c>
      <c r="J618" t="s">
        <v>85</v>
      </c>
      <c r="K618" t="s">
        <v>85</v>
      </c>
    </row>
    <row r="619" spans="1:11" x14ac:dyDescent="0.35">
      <c r="A619" t="s">
        <v>276</v>
      </c>
      <c r="B619" t="s">
        <v>2</v>
      </c>
      <c r="C619">
        <v>2011</v>
      </c>
      <c r="D619">
        <v>4.4000000000000004</v>
      </c>
      <c r="E619">
        <v>5732</v>
      </c>
      <c r="F619" t="s">
        <v>1405</v>
      </c>
      <c r="G619" t="s">
        <v>2</v>
      </c>
      <c r="H619" s="32">
        <v>39.5</v>
      </c>
      <c r="I619" t="s">
        <v>3</v>
      </c>
      <c r="J619" t="s">
        <v>85</v>
      </c>
      <c r="K619" t="s">
        <v>85</v>
      </c>
    </row>
    <row r="620" spans="1:11" x14ac:dyDescent="0.35">
      <c r="A620" t="s">
        <v>276</v>
      </c>
      <c r="B620" t="s">
        <v>2</v>
      </c>
      <c r="C620">
        <v>2012</v>
      </c>
      <c r="D620">
        <v>4.4000000000000004</v>
      </c>
      <c r="E620">
        <v>5614</v>
      </c>
      <c r="F620" t="s">
        <v>1405</v>
      </c>
      <c r="G620" t="s">
        <v>2</v>
      </c>
      <c r="H620" s="32">
        <v>89.9</v>
      </c>
      <c r="I620" t="s">
        <v>3</v>
      </c>
      <c r="J620" t="s">
        <v>85</v>
      </c>
      <c r="K620" t="s">
        <v>85</v>
      </c>
    </row>
    <row r="621" spans="1:11" x14ac:dyDescent="0.35">
      <c r="A621" t="s">
        <v>276</v>
      </c>
      <c r="B621" t="s">
        <v>2</v>
      </c>
      <c r="C621">
        <v>2013</v>
      </c>
      <c r="D621">
        <v>4.4000000000000004</v>
      </c>
      <c r="E621">
        <v>5204</v>
      </c>
      <c r="F621" t="s">
        <v>1405</v>
      </c>
      <c r="G621" t="s">
        <v>2</v>
      </c>
      <c r="H621" s="32">
        <v>76.8</v>
      </c>
      <c r="I621" t="s">
        <v>3</v>
      </c>
      <c r="J621" t="s">
        <v>85</v>
      </c>
      <c r="K621" t="s">
        <v>85</v>
      </c>
    </row>
    <row r="622" spans="1:11" x14ac:dyDescent="0.35">
      <c r="A622" t="s">
        <v>47</v>
      </c>
      <c r="B622" t="s">
        <v>400</v>
      </c>
      <c r="C622">
        <v>2009</v>
      </c>
      <c r="D622">
        <v>4.4000000000000004</v>
      </c>
      <c r="E622">
        <v>5109</v>
      </c>
      <c r="F622" t="s">
        <v>1405</v>
      </c>
      <c r="G622" t="s">
        <v>42</v>
      </c>
      <c r="H622" s="32">
        <v>47.5</v>
      </c>
      <c r="I622" t="s">
        <v>43</v>
      </c>
      <c r="J622" t="s">
        <v>85</v>
      </c>
      <c r="K622" t="s">
        <v>85</v>
      </c>
    </row>
    <row r="623" spans="1:11" x14ac:dyDescent="0.35">
      <c r="A623" t="s">
        <v>144</v>
      </c>
      <c r="B623" t="s">
        <v>476</v>
      </c>
      <c r="C623">
        <v>2016</v>
      </c>
      <c r="D623">
        <v>4.4000000000000004</v>
      </c>
      <c r="E623">
        <v>4851</v>
      </c>
      <c r="F623" t="s">
        <v>1405</v>
      </c>
      <c r="G623" t="s">
        <v>9</v>
      </c>
      <c r="H623" s="32">
        <v>31.5</v>
      </c>
      <c r="I623" t="s">
        <v>10</v>
      </c>
      <c r="J623" t="s">
        <v>85</v>
      </c>
      <c r="K623" t="s">
        <v>85</v>
      </c>
    </row>
    <row r="624" spans="1:11" x14ac:dyDescent="0.35">
      <c r="A624" t="s">
        <v>47</v>
      </c>
      <c r="B624" t="s">
        <v>400</v>
      </c>
      <c r="C624">
        <v>2011</v>
      </c>
      <c r="D624">
        <v>4.4000000000000004</v>
      </c>
      <c r="E624">
        <v>4625</v>
      </c>
      <c r="F624" t="s">
        <v>1405</v>
      </c>
      <c r="G624" t="s">
        <v>42</v>
      </c>
      <c r="H624" s="32">
        <v>47.95</v>
      </c>
      <c r="I624" t="s">
        <v>43</v>
      </c>
      <c r="J624" t="s">
        <v>85</v>
      </c>
      <c r="K624" t="s">
        <v>85</v>
      </c>
    </row>
    <row r="625" spans="1:11" x14ac:dyDescent="0.35">
      <c r="A625" t="s">
        <v>47</v>
      </c>
      <c r="B625" t="s">
        <v>400</v>
      </c>
      <c r="C625">
        <v>2007</v>
      </c>
      <c r="D625">
        <v>4.4000000000000004</v>
      </c>
      <c r="E625">
        <v>4357</v>
      </c>
      <c r="F625" t="s">
        <v>1405</v>
      </c>
      <c r="G625" t="s">
        <v>42</v>
      </c>
      <c r="H625" s="32">
        <v>47.95</v>
      </c>
      <c r="I625" t="s">
        <v>43</v>
      </c>
      <c r="J625" t="s">
        <v>85</v>
      </c>
      <c r="K625" t="s">
        <v>85</v>
      </c>
    </row>
    <row r="626" spans="1:11" x14ac:dyDescent="0.35">
      <c r="A626" t="s">
        <v>55</v>
      </c>
      <c r="B626" t="s">
        <v>477</v>
      </c>
      <c r="C626">
        <v>2018</v>
      </c>
      <c r="D626">
        <v>4.4000000000000004</v>
      </c>
      <c r="E626">
        <v>4121</v>
      </c>
      <c r="F626" t="s">
        <v>1405</v>
      </c>
      <c r="G626" t="s">
        <v>9</v>
      </c>
      <c r="H626" s="32">
        <v>38.61</v>
      </c>
      <c r="I626" t="s">
        <v>10</v>
      </c>
      <c r="J626" t="s">
        <v>85</v>
      </c>
      <c r="K626" t="s">
        <v>85</v>
      </c>
    </row>
    <row r="627" spans="1:11" x14ac:dyDescent="0.35">
      <c r="A627" t="s">
        <v>284</v>
      </c>
      <c r="B627" t="s">
        <v>478</v>
      </c>
      <c r="C627">
        <v>2016</v>
      </c>
      <c r="D627">
        <v>4.4000000000000004</v>
      </c>
      <c r="E627">
        <v>3589</v>
      </c>
      <c r="F627" t="s">
        <v>1405</v>
      </c>
      <c r="G627" t="s">
        <v>42</v>
      </c>
      <c r="H627" s="32">
        <v>27.9</v>
      </c>
      <c r="I627" t="s">
        <v>43</v>
      </c>
      <c r="J627" t="s">
        <v>85</v>
      </c>
      <c r="K627" t="s">
        <v>85</v>
      </c>
    </row>
    <row r="628" spans="1:11" x14ac:dyDescent="0.35">
      <c r="A628" t="s">
        <v>144</v>
      </c>
      <c r="B628" t="s">
        <v>476</v>
      </c>
      <c r="C628">
        <v>2017</v>
      </c>
      <c r="D628">
        <v>4.4000000000000004</v>
      </c>
      <c r="E628">
        <v>3456</v>
      </c>
      <c r="F628" t="s">
        <v>1405</v>
      </c>
      <c r="G628" t="s">
        <v>9</v>
      </c>
      <c r="H628" s="32">
        <v>37.25</v>
      </c>
      <c r="I628" t="s">
        <v>10</v>
      </c>
      <c r="J628" t="s">
        <v>85</v>
      </c>
      <c r="K628" t="s">
        <v>85</v>
      </c>
    </row>
    <row r="629" spans="1:11" x14ac:dyDescent="0.35">
      <c r="A629" t="s">
        <v>176</v>
      </c>
      <c r="B629" t="s">
        <v>479</v>
      </c>
      <c r="C629">
        <v>2016</v>
      </c>
      <c r="D629">
        <v>4.4000000000000004</v>
      </c>
      <c r="E629">
        <v>3406</v>
      </c>
      <c r="F629" t="s">
        <v>1405</v>
      </c>
      <c r="G629" t="s">
        <v>9</v>
      </c>
      <c r="H629" s="32">
        <v>37.799999999999997</v>
      </c>
      <c r="I629" t="s">
        <v>10</v>
      </c>
      <c r="J629" t="s">
        <v>85</v>
      </c>
      <c r="K629" t="s">
        <v>85</v>
      </c>
    </row>
    <row r="630" spans="1:11" x14ac:dyDescent="0.35">
      <c r="A630" t="s">
        <v>47</v>
      </c>
      <c r="B630" t="s">
        <v>400</v>
      </c>
      <c r="C630">
        <v>2010</v>
      </c>
      <c r="D630">
        <v>4.4000000000000004</v>
      </c>
      <c r="E630">
        <v>3327</v>
      </c>
      <c r="F630" t="s">
        <v>1405</v>
      </c>
      <c r="G630" t="s">
        <v>42</v>
      </c>
      <c r="H630" s="32">
        <v>61.55</v>
      </c>
      <c r="I630" t="s">
        <v>43</v>
      </c>
      <c r="J630" t="s">
        <v>85</v>
      </c>
      <c r="K630" t="s">
        <v>85</v>
      </c>
    </row>
    <row r="631" spans="1:11" x14ac:dyDescent="0.35">
      <c r="A631" t="s">
        <v>284</v>
      </c>
      <c r="B631" t="s">
        <v>285</v>
      </c>
      <c r="C631">
        <v>2011</v>
      </c>
      <c r="D631">
        <v>4.4000000000000004</v>
      </c>
      <c r="E631">
        <v>3197</v>
      </c>
      <c r="F631" t="s">
        <v>1405</v>
      </c>
      <c r="G631" t="s">
        <v>42</v>
      </c>
      <c r="H631" s="32">
        <v>43.95</v>
      </c>
      <c r="I631" t="s">
        <v>43</v>
      </c>
      <c r="J631" t="s">
        <v>85</v>
      </c>
      <c r="K631" t="s">
        <v>85</v>
      </c>
    </row>
    <row r="632" spans="1:11" x14ac:dyDescent="0.35">
      <c r="A632" t="s">
        <v>61</v>
      </c>
      <c r="B632" t="s">
        <v>21</v>
      </c>
      <c r="C632">
        <v>2018</v>
      </c>
      <c r="D632">
        <v>4.4000000000000004</v>
      </c>
      <c r="E632">
        <v>3095</v>
      </c>
      <c r="F632" t="s">
        <v>1405</v>
      </c>
      <c r="G632" t="s">
        <v>63</v>
      </c>
      <c r="H632" s="32">
        <v>31.95</v>
      </c>
      <c r="I632" t="s">
        <v>21</v>
      </c>
      <c r="J632" t="s">
        <v>85</v>
      </c>
      <c r="K632" t="s">
        <v>85</v>
      </c>
    </row>
    <row r="633" spans="1:11" x14ac:dyDescent="0.35">
      <c r="A633" t="s">
        <v>255</v>
      </c>
      <c r="B633" t="s">
        <v>426</v>
      </c>
      <c r="C633">
        <v>2017</v>
      </c>
      <c r="D633">
        <v>4.4000000000000004</v>
      </c>
      <c r="E633">
        <v>3093</v>
      </c>
      <c r="F633" t="s">
        <v>1405</v>
      </c>
      <c r="G633" t="s">
        <v>257</v>
      </c>
      <c r="H633" s="32">
        <v>25.5</v>
      </c>
      <c r="I633" t="s">
        <v>21</v>
      </c>
      <c r="J633" t="s">
        <v>85</v>
      </c>
      <c r="K633" t="s">
        <v>85</v>
      </c>
    </row>
    <row r="634" spans="1:11" x14ac:dyDescent="0.35">
      <c r="A634" t="s">
        <v>18</v>
      </c>
      <c r="B634" t="s">
        <v>277</v>
      </c>
      <c r="C634">
        <v>2014</v>
      </c>
      <c r="D634">
        <v>4.4000000000000004</v>
      </c>
      <c r="E634">
        <v>3089</v>
      </c>
      <c r="F634" t="s">
        <v>1405</v>
      </c>
      <c r="G634" t="s">
        <v>20</v>
      </c>
      <c r="H634" s="32">
        <v>35.65</v>
      </c>
      <c r="I634" t="s">
        <v>21</v>
      </c>
      <c r="J634" t="s">
        <v>85</v>
      </c>
      <c r="K634" t="s">
        <v>85</v>
      </c>
    </row>
    <row r="635" spans="1:11" x14ac:dyDescent="0.35">
      <c r="A635" t="s">
        <v>27</v>
      </c>
      <c r="B635" t="s">
        <v>132</v>
      </c>
      <c r="C635">
        <v>2012</v>
      </c>
      <c r="D635">
        <v>4.4000000000000004</v>
      </c>
      <c r="E635">
        <v>2546</v>
      </c>
      <c r="F635" t="s">
        <v>1405</v>
      </c>
      <c r="G635" t="s">
        <v>9</v>
      </c>
      <c r="H635" s="32">
        <v>125</v>
      </c>
      <c r="I635" t="s">
        <v>10</v>
      </c>
      <c r="J635" t="s">
        <v>85</v>
      </c>
      <c r="K635" t="s">
        <v>85</v>
      </c>
    </row>
    <row r="636" spans="1:11" x14ac:dyDescent="0.35">
      <c r="A636" t="s">
        <v>27</v>
      </c>
      <c r="B636" t="s">
        <v>132</v>
      </c>
      <c r="C636">
        <v>2013</v>
      </c>
      <c r="D636">
        <v>4.4000000000000004</v>
      </c>
      <c r="E636">
        <v>2418</v>
      </c>
      <c r="F636" t="s">
        <v>1405</v>
      </c>
      <c r="G636" t="s">
        <v>9</v>
      </c>
      <c r="H636" s="32">
        <v>125</v>
      </c>
      <c r="I636" t="s">
        <v>10</v>
      </c>
      <c r="J636" t="s">
        <v>85</v>
      </c>
      <c r="K636" t="s">
        <v>85</v>
      </c>
    </row>
    <row r="637" spans="1:11" x14ac:dyDescent="0.35">
      <c r="A637" t="s">
        <v>47</v>
      </c>
      <c r="B637" t="s">
        <v>480</v>
      </c>
      <c r="C637">
        <v>2015</v>
      </c>
      <c r="D637">
        <v>4.4000000000000004</v>
      </c>
      <c r="E637">
        <v>2370</v>
      </c>
      <c r="F637" t="s">
        <v>1405</v>
      </c>
      <c r="G637" t="s">
        <v>42</v>
      </c>
      <c r="H637" s="32">
        <v>23</v>
      </c>
      <c r="I637" t="s">
        <v>43</v>
      </c>
      <c r="J637">
        <v>4</v>
      </c>
      <c r="K637">
        <v>3</v>
      </c>
    </row>
    <row r="638" spans="1:11" x14ac:dyDescent="0.35">
      <c r="A638" t="s">
        <v>86</v>
      </c>
      <c r="B638" t="s">
        <v>481</v>
      </c>
      <c r="C638">
        <v>2009</v>
      </c>
      <c r="D638">
        <v>4.4000000000000004</v>
      </c>
      <c r="E638">
        <v>2228</v>
      </c>
      <c r="F638" t="s">
        <v>1405</v>
      </c>
      <c r="G638" t="s">
        <v>42</v>
      </c>
      <c r="H638" s="32">
        <v>43.5</v>
      </c>
      <c r="I638" t="s">
        <v>43</v>
      </c>
      <c r="J638">
        <v>4</v>
      </c>
      <c r="K638">
        <v>3</v>
      </c>
    </row>
    <row r="639" spans="1:11" x14ac:dyDescent="0.35">
      <c r="A639" t="s">
        <v>86</v>
      </c>
      <c r="B639" t="s">
        <v>481</v>
      </c>
      <c r="C639">
        <v>2010</v>
      </c>
      <c r="D639">
        <v>4.4000000000000004</v>
      </c>
      <c r="E639">
        <v>2133</v>
      </c>
      <c r="F639" t="s">
        <v>1405</v>
      </c>
      <c r="G639" t="s">
        <v>42</v>
      </c>
      <c r="H639" s="32">
        <v>24.7</v>
      </c>
      <c r="I639" t="s">
        <v>43</v>
      </c>
      <c r="J639">
        <v>4</v>
      </c>
      <c r="K639">
        <v>3</v>
      </c>
    </row>
    <row r="640" spans="1:11" x14ac:dyDescent="0.35">
      <c r="A640" t="s">
        <v>159</v>
      </c>
      <c r="B640" t="s">
        <v>482</v>
      </c>
      <c r="C640">
        <v>2017</v>
      </c>
      <c r="D640">
        <v>4.4000000000000004</v>
      </c>
      <c r="E640">
        <v>2080</v>
      </c>
      <c r="F640" t="s">
        <v>1405</v>
      </c>
      <c r="G640" t="s">
        <v>9</v>
      </c>
      <c r="H640" s="32">
        <v>27.4</v>
      </c>
      <c r="I640" t="s">
        <v>10</v>
      </c>
      <c r="J640">
        <v>5</v>
      </c>
      <c r="K640">
        <v>3</v>
      </c>
    </row>
    <row r="641" spans="1:11" x14ac:dyDescent="0.35">
      <c r="A641" t="s">
        <v>129</v>
      </c>
      <c r="B641" t="s">
        <v>9</v>
      </c>
      <c r="C641">
        <v>2007</v>
      </c>
      <c r="D641">
        <v>4.4000000000000004</v>
      </c>
      <c r="E641">
        <v>2053</v>
      </c>
      <c r="F641" t="s">
        <v>1405</v>
      </c>
      <c r="G641" t="s">
        <v>9</v>
      </c>
      <c r="H641" s="32">
        <v>96</v>
      </c>
      <c r="I641" t="s">
        <v>10</v>
      </c>
      <c r="J641">
        <v>5</v>
      </c>
      <c r="K641">
        <v>3</v>
      </c>
    </row>
    <row r="642" spans="1:11" x14ac:dyDescent="0.35">
      <c r="A642" t="s">
        <v>260</v>
      </c>
      <c r="B642" t="s">
        <v>483</v>
      </c>
      <c r="C642">
        <v>2016</v>
      </c>
      <c r="D642">
        <v>4.4000000000000004</v>
      </c>
      <c r="E642">
        <v>1993</v>
      </c>
      <c r="F642" t="s">
        <v>1405</v>
      </c>
      <c r="G642" t="s">
        <v>42</v>
      </c>
      <c r="H642" s="32">
        <v>37.520000000000003</v>
      </c>
      <c r="I642" t="s">
        <v>43</v>
      </c>
      <c r="J642">
        <v>4</v>
      </c>
      <c r="K642">
        <v>3</v>
      </c>
    </row>
    <row r="643" spans="1:11" x14ac:dyDescent="0.35">
      <c r="A643" t="s">
        <v>86</v>
      </c>
      <c r="B643" t="s">
        <v>481</v>
      </c>
      <c r="C643">
        <v>2011</v>
      </c>
      <c r="D643">
        <v>4.4000000000000004</v>
      </c>
      <c r="E643">
        <v>1949</v>
      </c>
      <c r="F643" t="s">
        <v>1405</v>
      </c>
      <c r="G643" t="s">
        <v>42</v>
      </c>
      <c r="H643" s="32">
        <v>43.95</v>
      </c>
      <c r="I643" t="s">
        <v>43</v>
      </c>
      <c r="J643">
        <v>4</v>
      </c>
      <c r="K643">
        <v>3</v>
      </c>
    </row>
    <row r="644" spans="1:11" x14ac:dyDescent="0.35">
      <c r="A644" t="s">
        <v>484</v>
      </c>
      <c r="B644" t="s">
        <v>485</v>
      </c>
      <c r="C644">
        <v>2017</v>
      </c>
      <c r="D644">
        <v>4.4000000000000004</v>
      </c>
      <c r="E644">
        <v>1948</v>
      </c>
      <c r="F644" t="s">
        <v>1405</v>
      </c>
      <c r="G644" t="s">
        <v>486</v>
      </c>
      <c r="H644" s="32">
        <v>19.600000000000001</v>
      </c>
      <c r="I644" t="s">
        <v>78</v>
      </c>
      <c r="J644">
        <v>5</v>
      </c>
      <c r="K644">
        <v>3</v>
      </c>
    </row>
    <row r="645" spans="1:11" x14ac:dyDescent="0.35">
      <c r="A645" t="s">
        <v>50</v>
      </c>
      <c r="B645" t="s">
        <v>128</v>
      </c>
      <c r="C645">
        <v>2004</v>
      </c>
      <c r="D645">
        <v>4.4000000000000004</v>
      </c>
      <c r="E645">
        <v>1943</v>
      </c>
      <c r="F645" t="s">
        <v>1405</v>
      </c>
      <c r="G645" t="s">
        <v>42</v>
      </c>
      <c r="H645" s="32">
        <v>160</v>
      </c>
      <c r="I645" t="s">
        <v>43</v>
      </c>
      <c r="J645">
        <v>4</v>
      </c>
      <c r="K645">
        <v>3</v>
      </c>
    </row>
    <row r="646" spans="1:11" x14ac:dyDescent="0.35">
      <c r="A646" t="s">
        <v>86</v>
      </c>
      <c r="B646" t="s">
        <v>481</v>
      </c>
      <c r="C646">
        <v>2012</v>
      </c>
      <c r="D646">
        <v>4.4000000000000004</v>
      </c>
      <c r="E646">
        <v>1853</v>
      </c>
      <c r="F646" t="s">
        <v>1405</v>
      </c>
      <c r="G646" t="s">
        <v>42</v>
      </c>
      <c r="H646" s="32">
        <v>43.5</v>
      </c>
      <c r="I646" t="s">
        <v>43</v>
      </c>
      <c r="J646">
        <v>4</v>
      </c>
      <c r="K646">
        <v>3</v>
      </c>
    </row>
    <row r="647" spans="1:11" x14ac:dyDescent="0.35">
      <c r="A647" t="s">
        <v>159</v>
      </c>
      <c r="B647" t="s">
        <v>482</v>
      </c>
      <c r="C647">
        <v>2018</v>
      </c>
      <c r="D647">
        <v>4.4000000000000004</v>
      </c>
      <c r="E647">
        <v>1842</v>
      </c>
      <c r="F647" t="s">
        <v>1405</v>
      </c>
      <c r="G647" t="s">
        <v>9</v>
      </c>
      <c r="H647" s="32">
        <v>27.75</v>
      </c>
      <c r="I647" t="s">
        <v>10</v>
      </c>
      <c r="J647">
        <v>5</v>
      </c>
      <c r="K647">
        <v>3</v>
      </c>
    </row>
    <row r="648" spans="1:11" x14ac:dyDescent="0.35">
      <c r="A648" t="s">
        <v>176</v>
      </c>
      <c r="B648" t="s">
        <v>479</v>
      </c>
      <c r="C648">
        <v>2018</v>
      </c>
      <c r="D648">
        <v>4.4000000000000004</v>
      </c>
      <c r="E648">
        <v>1777</v>
      </c>
      <c r="F648" t="s">
        <v>1405</v>
      </c>
      <c r="G648" t="s">
        <v>9</v>
      </c>
      <c r="H648" s="32">
        <v>32.5</v>
      </c>
      <c r="I648" t="s">
        <v>10</v>
      </c>
      <c r="J648">
        <v>5</v>
      </c>
      <c r="K648">
        <v>3</v>
      </c>
    </row>
    <row r="649" spans="1:11" x14ac:dyDescent="0.35">
      <c r="A649" t="s">
        <v>61</v>
      </c>
      <c r="B649" t="s">
        <v>21</v>
      </c>
      <c r="C649">
        <v>2019</v>
      </c>
      <c r="D649">
        <v>4.4000000000000004</v>
      </c>
      <c r="E649">
        <v>1701</v>
      </c>
      <c r="F649" t="s">
        <v>1405</v>
      </c>
      <c r="G649" t="s">
        <v>63</v>
      </c>
      <c r="H649" s="32">
        <v>29.45</v>
      </c>
      <c r="I649" t="s">
        <v>21</v>
      </c>
      <c r="J649">
        <v>4</v>
      </c>
      <c r="K649">
        <v>3</v>
      </c>
    </row>
    <row r="650" spans="1:11" x14ac:dyDescent="0.35">
      <c r="A650" t="s">
        <v>260</v>
      </c>
      <c r="B650" t="s">
        <v>261</v>
      </c>
      <c r="C650">
        <v>2010</v>
      </c>
      <c r="D650">
        <v>4.4000000000000004</v>
      </c>
      <c r="E650">
        <v>1519</v>
      </c>
      <c r="F650" t="s">
        <v>1405</v>
      </c>
      <c r="G650" t="s">
        <v>42</v>
      </c>
      <c r="H650" s="32">
        <v>216</v>
      </c>
      <c r="I650" t="s">
        <v>43</v>
      </c>
      <c r="J650">
        <v>4</v>
      </c>
      <c r="K650">
        <v>3</v>
      </c>
    </row>
    <row r="651" spans="1:11" x14ac:dyDescent="0.35">
      <c r="A651" t="s">
        <v>129</v>
      </c>
      <c r="B651" t="s">
        <v>9</v>
      </c>
      <c r="C651">
        <v>2006</v>
      </c>
      <c r="D651">
        <v>4.4000000000000004</v>
      </c>
      <c r="E651">
        <v>1514</v>
      </c>
      <c r="F651" t="s">
        <v>1405</v>
      </c>
      <c r="G651" t="s">
        <v>9</v>
      </c>
      <c r="H651" s="32">
        <v>119.7</v>
      </c>
      <c r="I651" t="s">
        <v>10</v>
      </c>
      <c r="J651">
        <v>5</v>
      </c>
      <c r="K651">
        <v>3</v>
      </c>
    </row>
    <row r="652" spans="1:11" x14ac:dyDescent="0.35">
      <c r="A652" t="s">
        <v>284</v>
      </c>
      <c r="B652" t="s">
        <v>290</v>
      </c>
      <c r="C652">
        <v>2006</v>
      </c>
      <c r="D652">
        <v>4.4000000000000004</v>
      </c>
      <c r="E652">
        <v>1475</v>
      </c>
      <c r="F652" t="s">
        <v>1405</v>
      </c>
      <c r="G652" t="s">
        <v>42</v>
      </c>
      <c r="H652" s="32">
        <v>66.73</v>
      </c>
      <c r="I652" t="s">
        <v>43</v>
      </c>
      <c r="J652">
        <v>4</v>
      </c>
      <c r="K652">
        <v>3</v>
      </c>
    </row>
    <row r="653" spans="1:11" x14ac:dyDescent="0.35">
      <c r="A653" t="s">
        <v>86</v>
      </c>
      <c r="B653" t="s">
        <v>481</v>
      </c>
      <c r="C653">
        <v>2015</v>
      </c>
      <c r="D653">
        <v>4.4000000000000004</v>
      </c>
      <c r="E653">
        <v>1463</v>
      </c>
      <c r="F653" t="s">
        <v>1405</v>
      </c>
      <c r="G653" t="s">
        <v>42</v>
      </c>
      <c r="H653" s="32">
        <v>39.950000000000003</v>
      </c>
      <c r="I653" t="s">
        <v>43</v>
      </c>
      <c r="J653">
        <v>4</v>
      </c>
      <c r="K653">
        <v>3</v>
      </c>
    </row>
    <row r="654" spans="1:11" x14ac:dyDescent="0.35">
      <c r="A654" t="s">
        <v>487</v>
      </c>
      <c r="B654" t="s">
        <v>488</v>
      </c>
      <c r="C654">
        <v>2018</v>
      </c>
      <c r="D654">
        <v>4.4000000000000004</v>
      </c>
      <c r="E654">
        <v>1438</v>
      </c>
      <c r="F654" t="s">
        <v>1405</v>
      </c>
      <c r="G654" t="s">
        <v>2</v>
      </c>
      <c r="H654" s="32">
        <v>32.01</v>
      </c>
      <c r="I654" t="s">
        <v>3</v>
      </c>
      <c r="J654">
        <v>5</v>
      </c>
      <c r="K654">
        <v>3</v>
      </c>
    </row>
    <row r="655" spans="1:11" x14ac:dyDescent="0.35">
      <c r="A655" t="s">
        <v>36</v>
      </c>
      <c r="B655" t="s">
        <v>320</v>
      </c>
      <c r="C655">
        <v>2016</v>
      </c>
      <c r="D655">
        <v>4.4000000000000004</v>
      </c>
      <c r="E655">
        <v>1372</v>
      </c>
      <c r="F655" t="s">
        <v>1405</v>
      </c>
      <c r="G655" t="s">
        <v>9</v>
      </c>
      <c r="H655" s="32">
        <v>28.9</v>
      </c>
      <c r="I655" t="s">
        <v>10</v>
      </c>
      <c r="J655">
        <v>5</v>
      </c>
      <c r="K655">
        <v>3</v>
      </c>
    </row>
    <row r="656" spans="1:11" x14ac:dyDescent="0.35">
      <c r="A656" t="s">
        <v>68</v>
      </c>
      <c r="B656" t="s">
        <v>1</v>
      </c>
      <c r="C656">
        <v>2017</v>
      </c>
      <c r="D656">
        <v>4.4000000000000004</v>
      </c>
      <c r="E656">
        <v>1339</v>
      </c>
      <c r="F656" t="s">
        <v>1405</v>
      </c>
      <c r="G656" t="s">
        <v>2</v>
      </c>
      <c r="H656" s="32">
        <v>36</v>
      </c>
      <c r="I656" t="s">
        <v>3</v>
      </c>
      <c r="J656">
        <v>5</v>
      </c>
      <c r="K656">
        <v>3</v>
      </c>
    </row>
    <row r="657" spans="1:11" x14ac:dyDescent="0.35">
      <c r="A657" t="s">
        <v>489</v>
      </c>
      <c r="B657" t="s">
        <v>490</v>
      </c>
      <c r="C657">
        <v>2015</v>
      </c>
      <c r="D657">
        <v>4.4000000000000004</v>
      </c>
      <c r="E657">
        <v>1326</v>
      </c>
      <c r="F657" t="s">
        <v>1405</v>
      </c>
      <c r="G657" t="s">
        <v>42</v>
      </c>
      <c r="H657" s="32">
        <v>105.12</v>
      </c>
      <c r="I657" t="s">
        <v>43</v>
      </c>
      <c r="J657">
        <v>4</v>
      </c>
      <c r="K657">
        <v>3</v>
      </c>
    </row>
    <row r="658" spans="1:11" x14ac:dyDescent="0.35">
      <c r="A658" t="s">
        <v>411</v>
      </c>
      <c r="B658" t="s">
        <v>412</v>
      </c>
      <c r="C658">
        <v>2008</v>
      </c>
      <c r="D658">
        <v>4.4000000000000004</v>
      </c>
      <c r="E658">
        <v>1269</v>
      </c>
      <c r="F658" t="s">
        <v>1405</v>
      </c>
      <c r="G658" t="s">
        <v>92</v>
      </c>
      <c r="H658" s="32">
        <v>52.5</v>
      </c>
      <c r="I658" t="s">
        <v>92</v>
      </c>
      <c r="J658">
        <v>2</v>
      </c>
      <c r="K658">
        <v>3</v>
      </c>
    </row>
    <row r="659" spans="1:11" x14ac:dyDescent="0.35">
      <c r="A659" t="s">
        <v>176</v>
      </c>
      <c r="B659" t="s">
        <v>479</v>
      </c>
      <c r="C659">
        <v>2017</v>
      </c>
      <c r="D659">
        <v>4.4000000000000004</v>
      </c>
      <c r="E659">
        <v>1266</v>
      </c>
      <c r="F659" t="s">
        <v>1405</v>
      </c>
      <c r="G659" t="s">
        <v>9</v>
      </c>
      <c r="H659" s="32">
        <v>33.31</v>
      </c>
      <c r="I659" t="s">
        <v>10</v>
      </c>
      <c r="J659">
        <v>5</v>
      </c>
      <c r="K659">
        <v>3</v>
      </c>
    </row>
    <row r="660" spans="1:11" x14ac:dyDescent="0.35">
      <c r="A660" t="s">
        <v>66</v>
      </c>
      <c r="B660" t="s">
        <v>283</v>
      </c>
      <c r="C660">
        <v>2010</v>
      </c>
      <c r="D660">
        <v>4.4000000000000004</v>
      </c>
      <c r="E660">
        <v>1255</v>
      </c>
      <c r="F660" t="s">
        <v>1405</v>
      </c>
      <c r="G660" t="s">
        <v>42</v>
      </c>
      <c r="H660" s="32">
        <v>73.650000000000006</v>
      </c>
      <c r="I660" t="s">
        <v>43</v>
      </c>
      <c r="J660">
        <v>4</v>
      </c>
      <c r="K660">
        <v>3</v>
      </c>
    </row>
    <row r="661" spans="1:11" x14ac:dyDescent="0.35">
      <c r="A661" t="s">
        <v>75</v>
      </c>
      <c r="B661" t="s">
        <v>278</v>
      </c>
      <c r="C661">
        <v>2016</v>
      </c>
      <c r="D661">
        <v>4.4000000000000004</v>
      </c>
      <c r="E661">
        <v>1226</v>
      </c>
      <c r="F661" t="s">
        <v>1405</v>
      </c>
      <c r="G661" t="s">
        <v>77</v>
      </c>
      <c r="H661" s="32">
        <v>33.950000000000003</v>
      </c>
      <c r="I661" t="s">
        <v>78</v>
      </c>
      <c r="J661">
        <v>5</v>
      </c>
      <c r="K661">
        <v>3</v>
      </c>
    </row>
    <row r="662" spans="1:11" x14ac:dyDescent="0.35">
      <c r="A662" t="s">
        <v>66</v>
      </c>
      <c r="B662" t="s">
        <v>283</v>
      </c>
      <c r="C662">
        <v>2009</v>
      </c>
      <c r="D662">
        <v>4.4000000000000004</v>
      </c>
      <c r="E662">
        <v>1172</v>
      </c>
      <c r="F662" t="s">
        <v>1405</v>
      </c>
      <c r="G662" t="s">
        <v>42</v>
      </c>
      <c r="H662" s="32">
        <v>74</v>
      </c>
      <c r="I662" t="s">
        <v>43</v>
      </c>
      <c r="J662">
        <v>4</v>
      </c>
      <c r="K662">
        <v>3</v>
      </c>
    </row>
    <row r="663" spans="1:11" x14ac:dyDescent="0.35">
      <c r="A663" t="s">
        <v>129</v>
      </c>
      <c r="B663" t="s">
        <v>9</v>
      </c>
      <c r="C663">
        <v>2005</v>
      </c>
      <c r="D663">
        <v>4.4000000000000004</v>
      </c>
      <c r="E663">
        <v>1166</v>
      </c>
      <c r="F663" t="s">
        <v>1405</v>
      </c>
      <c r="G663" t="s">
        <v>9</v>
      </c>
      <c r="H663" s="32">
        <v>169</v>
      </c>
      <c r="I663" t="s">
        <v>10</v>
      </c>
      <c r="J663">
        <v>5</v>
      </c>
      <c r="K663">
        <v>3</v>
      </c>
    </row>
    <row r="664" spans="1:11" x14ac:dyDescent="0.35">
      <c r="A664" t="s">
        <v>484</v>
      </c>
      <c r="B664" t="s">
        <v>485</v>
      </c>
      <c r="C664">
        <v>2018</v>
      </c>
      <c r="D664">
        <v>4.4000000000000004</v>
      </c>
      <c r="E664">
        <v>1158</v>
      </c>
      <c r="F664" t="s">
        <v>1405</v>
      </c>
      <c r="G664" t="s">
        <v>486</v>
      </c>
      <c r="H664" s="32">
        <v>24.8</v>
      </c>
      <c r="I664" t="s">
        <v>78</v>
      </c>
      <c r="J664">
        <v>5</v>
      </c>
      <c r="K664">
        <v>3</v>
      </c>
    </row>
    <row r="665" spans="1:11" x14ac:dyDescent="0.35">
      <c r="A665" t="s">
        <v>286</v>
      </c>
      <c r="B665" t="s">
        <v>94</v>
      </c>
      <c r="C665">
        <v>2014</v>
      </c>
      <c r="D665">
        <v>4.4000000000000004</v>
      </c>
      <c r="E665">
        <v>1104</v>
      </c>
      <c r="F665" t="s">
        <v>1405</v>
      </c>
      <c r="G665" t="s">
        <v>32</v>
      </c>
      <c r="H665" s="32">
        <v>175.5</v>
      </c>
      <c r="I665" t="s">
        <v>33</v>
      </c>
      <c r="J665">
        <v>4</v>
      </c>
      <c r="K665">
        <v>3</v>
      </c>
    </row>
    <row r="666" spans="1:11" x14ac:dyDescent="0.35">
      <c r="A666" t="s">
        <v>421</v>
      </c>
      <c r="B666" t="s">
        <v>491</v>
      </c>
      <c r="C666">
        <v>2011</v>
      </c>
      <c r="D666">
        <v>4.4000000000000004</v>
      </c>
      <c r="E666">
        <v>1098</v>
      </c>
      <c r="F666" t="s">
        <v>1405</v>
      </c>
      <c r="G666" t="s">
        <v>42</v>
      </c>
      <c r="H666" s="32">
        <v>37.57</v>
      </c>
      <c r="I666" t="s">
        <v>43</v>
      </c>
      <c r="J666">
        <v>4</v>
      </c>
      <c r="K666">
        <v>3</v>
      </c>
    </row>
    <row r="667" spans="1:11" x14ac:dyDescent="0.35">
      <c r="A667" t="s">
        <v>154</v>
      </c>
      <c r="B667" t="s">
        <v>297</v>
      </c>
      <c r="C667">
        <v>2016</v>
      </c>
      <c r="D667">
        <v>4.4000000000000004</v>
      </c>
      <c r="E667">
        <v>1087</v>
      </c>
      <c r="F667" t="s">
        <v>1405</v>
      </c>
      <c r="G667" t="s">
        <v>9</v>
      </c>
      <c r="H667" s="32">
        <v>26.24</v>
      </c>
      <c r="I667" t="s">
        <v>10</v>
      </c>
      <c r="J667">
        <v>5</v>
      </c>
      <c r="K667">
        <v>3</v>
      </c>
    </row>
    <row r="668" spans="1:11" x14ac:dyDescent="0.35">
      <c r="A668" t="s">
        <v>55</v>
      </c>
      <c r="B668" t="s">
        <v>477</v>
      </c>
      <c r="C668">
        <v>2019</v>
      </c>
      <c r="D668">
        <v>4.4000000000000004</v>
      </c>
      <c r="E668">
        <v>1069</v>
      </c>
      <c r="F668" t="s">
        <v>1405</v>
      </c>
      <c r="G668" t="s">
        <v>9</v>
      </c>
      <c r="H668" s="32">
        <v>28.5</v>
      </c>
      <c r="I668" t="s">
        <v>10</v>
      </c>
      <c r="J668">
        <v>5</v>
      </c>
      <c r="K668">
        <v>3</v>
      </c>
    </row>
    <row r="669" spans="1:11" x14ac:dyDescent="0.35">
      <c r="A669" t="s">
        <v>61</v>
      </c>
      <c r="B669" t="s">
        <v>148</v>
      </c>
      <c r="C669">
        <v>2014</v>
      </c>
      <c r="D669">
        <v>4.4000000000000004</v>
      </c>
      <c r="E669">
        <v>1064</v>
      </c>
      <c r="F669" t="s">
        <v>1405</v>
      </c>
      <c r="G669" t="s">
        <v>63</v>
      </c>
      <c r="H669" s="32">
        <v>178</v>
      </c>
      <c r="I669" t="s">
        <v>6</v>
      </c>
      <c r="J669">
        <v>4</v>
      </c>
      <c r="K669">
        <v>2</v>
      </c>
    </row>
    <row r="670" spans="1:11" x14ac:dyDescent="0.35">
      <c r="A670" t="s">
        <v>176</v>
      </c>
      <c r="B670" t="s">
        <v>187</v>
      </c>
      <c r="C670">
        <v>2011</v>
      </c>
      <c r="D670">
        <v>4.4000000000000004</v>
      </c>
      <c r="E670">
        <v>1048</v>
      </c>
      <c r="F670" t="s">
        <v>1405</v>
      </c>
      <c r="G670" t="s">
        <v>9</v>
      </c>
      <c r="H670" s="32">
        <v>78.650000000000006</v>
      </c>
      <c r="I670" t="s">
        <v>10</v>
      </c>
      <c r="J670">
        <v>5</v>
      </c>
      <c r="K670">
        <v>3</v>
      </c>
    </row>
    <row r="671" spans="1:11" x14ac:dyDescent="0.35">
      <c r="A671" t="s">
        <v>27</v>
      </c>
      <c r="B671" t="s">
        <v>132</v>
      </c>
      <c r="C671">
        <v>2008</v>
      </c>
      <c r="D671">
        <v>4.4000000000000004</v>
      </c>
      <c r="E671">
        <v>1047</v>
      </c>
      <c r="F671" t="s">
        <v>1405</v>
      </c>
      <c r="G671" t="s">
        <v>9</v>
      </c>
      <c r="H671" s="32">
        <v>125</v>
      </c>
      <c r="I671" t="s">
        <v>10</v>
      </c>
      <c r="J671">
        <v>5</v>
      </c>
      <c r="K671">
        <v>3</v>
      </c>
    </row>
    <row r="672" spans="1:11" x14ac:dyDescent="0.35">
      <c r="A672" t="s">
        <v>86</v>
      </c>
      <c r="B672" t="s">
        <v>481</v>
      </c>
      <c r="C672">
        <v>2016</v>
      </c>
      <c r="D672">
        <v>4.4000000000000004</v>
      </c>
      <c r="E672">
        <v>1039</v>
      </c>
      <c r="F672" t="s">
        <v>1405</v>
      </c>
      <c r="G672" t="s">
        <v>42</v>
      </c>
      <c r="H672" s="32">
        <v>35.9</v>
      </c>
      <c r="I672" t="s">
        <v>43</v>
      </c>
      <c r="J672">
        <v>4</v>
      </c>
      <c r="K672">
        <v>3</v>
      </c>
    </row>
    <row r="673" spans="1:11" x14ac:dyDescent="0.35">
      <c r="A673" t="s">
        <v>70</v>
      </c>
      <c r="B673" t="s">
        <v>492</v>
      </c>
      <c r="C673">
        <v>2017</v>
      </c>
      <c r="D673">
        <v>4.4000000000000004</v>
      </c>
      <c r="E673">
        <v>1040</v>
      </c>
      <c r="F673" t="s">
        <v>1405</v>
      </c>
      <c r="G673" t="s">
        <v>9</v>
      </c>
      <c r="H673" s="32">
        <v>35.700000000000003</v>
      </c>
      <c r="I673" t="s">
        <v>10</v>
      </c>
      <c r="J673">
        <v>5</v>
      </c>
      <c r="K673">
        <v>3</v>
      </c>
    </row>
    <row r="674" spans="1:11" x14ac:dyDescent="0.35">
      <c r="A674" t="s">
        <v>130</v>
      </c>
      <c r="B674" t="s">
        <v>1</v>
      </c>
      <c r="C674">
        <v>2019</v>
      </c>
      <c r="D674">
        <v>4.4000000000000004</v>
      </c>
      <c r="E674">
        <v>1018</v>
      </c>
      <c r="F674" t="s">
        <v>1405</v>
      </c>
      <c r="G674" t="s">
        <v>9</v>
      </c>
      <c r="H674" s="32">
        <v>33</v>
      </c>
      <c r="I674" t="s">
        <v>10</v>
      </c>
      <c r="J674">
        <v>5</v>
      </c>
      <c r="K674">
        <v>3</v>
      </c>
    </row>
    <row r="675" spans="1:11" x14ac:dyDescent="0.35">
      <c r="A675" t="s">
        <v>61</v>
      </c>
      <c r="B675" t="s">
        <v>148</v>
      </c>
      <c r="C675">
        <v>2015</v>
      </c>
      <c r="D675">
        <v>4.4000000000000004</v>
      </c>
      <c r="E675">
        <v>995</v>
      </c>
      <c r="F675" t="s">
        <v>1405</v>
      </c>
      <c r="G675" t="s">
        <v>63</v>
      </c>
      <c r="H675" s="32">
        <v>60.95</v>
      </c>
      <c r="I675" t="s">
        <v>6</v>
      </c>
      <c r="J675">
        <v>4</v>
      </c>
      <c r="K675">
        <v>2</v>
      </c>
    </row>
    <row r="676" spans="1:11" x14ac:dyDescent="0.35">
      <c r="A676" t="s">
        <v>300</v>
      </c>
      <c r="B676" t="s">
        <v>493</v>
      </c>
      <c r="C676">
        <v>2019</v>
      </c>
      <c r="D676">
        <v>4.4000000000000004</v>
      </c>
      <c r="E676">
        <v>966</v>
      </c>
      <c r="F676" t="s">
        <v>1405</v>
      </c>
      <c r="G676" t="s">
        <v>20</v>
      </c>
      <c r="H676" s="32">
        <v>21.95</v>
      </c>
      <c r="I676" t="s">
        <v>21</v>
      </c>
      <c r="J676">
        <v>4</v>
      </c>
      <c r="K676">
        <v>3</v>
      </c>
    </row>
    <row r="677" spans="1:11" x14ac:dyDescent="0.35">
      <c r="A677" t="s">
        <v>287</v>
      </c>
      <c r="B677" t="s">
        <v>494</v>
      </c>
      <c r="C677" t="s">
        <v>24</v>
      </c>
      <c r="D677">
        <v>4.4000000000000004</v>
      </c>
      <c r="E677">
        <v>941</v>
      </c>
      <c r="F677" t="s">
        <v>1405</v>
      </c>
      <c r="G677" t="s">
        <v>97</v>
      </c>
      <c r="H677" s="32">
        <v>82.5</v>
      </c>
      <c r="I677" t="s">
        <v>26</v>
      </c>
      <c r="J677">
        <v>4</v>
      </c>
      <c r="K677">
        <v>3</v>
      </c>
    </row>
    <row r="678" spans="1:11" x14ac:dyDescent="0.35">
      <c r="A678" t="s">
        <v>176</v>
      </c>
      <c r="B678" t="s">
        <v>187</v>
      </c>
      <c r="C678">
        <v>2014</v>
      </c>
      <c r="D678">
        <v>4.4000000000000004</v>
      </c>
      <c r="E678">
        <v>927</v>
      </c>
      <c r="F678" t="s">
        <v>1405</v>
      </c>
      <c r="G678" t="s">
        <v>9</v>
      </c>
      <c r="H678" s="32">
        <v>109.9</v>
      </c>
      <c r="I678" t="s">
        <v>10</v>
      </c>
      <c r="J678">
        <v>5</v>
      </c>
      <c r="K678">
        <v>3</v>
      </c>
    </row>
    <row r="679" spans="1:11" x14ac:dyDescent="0.35">
      <c r="A679" t="s">
        <v>292</v>
      </c>
      <c r="B679" t="s">
        <v>293</v>
      </c>
      <c r="C679">
        <v>2011</v>
      </c>
      <c r="D679">
        <v>4.4000000000000004</v>
      </c>
      <c r="E679">
        <v>925</v>
      </c>
      <c r="F679" t="s">
        <v>1405</v>
      </c>
      <c r="G679" t="s">
        <v>42</v>
      </c>
      <c r="H679" s="32">
        <v>33.5</v>
      </c>
      <c r="I679" t="s">
        <v>43</v>
      </c>
      <c r="J679">
        <v>4</v>
      </c>
      <c r="K679">
        <v>3</v>
      </c>
    </row>
    <row r="680" spans="1:11" x14ac:dyDescent="0.35">
      <c r="A680" t="s">
        <v>75</v>
      </c>
      <c r="B680" t="s">
        <v>278</v>
      </c>
      <c r="C680">
        <v>2018</v>
      </c>
      <c r="D680">
        <v>4.4000000000000004</v>
      </c>
      <c r="E680">
        <v>915</v>
      </c>
      <c r="F680" t="s">
        <v>1405</v>
      </c>
      <c r="G680" t="s">
        <v>77</v>
      </c>
      <c r="H680" s="32">
        <v>38.950000000000003</v>
      </c>
      <c r="I680" t="s">
        <v>78</v>
      </c>
      <c r="J680">
        <v>5</v>
      </c>
      <c r="K680">
        <v>3</v>
      </c>
    </row>
    <row r="681" spans="1:11" x14ac:dyDescent="0.35">
      <c r="A681" t="s">
        <v>495</v>
      </c>
      <c r="B681" t="s">
        <v>496</v>
      </c>
      <c r="C681">
        <v>2016</v>
      </c>
      <c r="D681">
        <v>4.4000000000000004</v>
      </c>
      <c r="E681">
        <v>852</v>
      </c>
      <c r="F681" t="s">
        <v>1405</v>
      </c>
      <c r="G681" t="s">
        <v>127</v>
      </c>
      <c r="H681" s="32">
        <v>34.9</v>
      </c>
      <c r="I681" t="s">
        <v>21</v>
      </c>
      <c r="J681">
        <v>4</v>
      </c>
      <c r="K681">
        <v>3</v>
      </c>
    </row>
    <row r="682" spans="1:11" x14ac:dyDescent="0.35">
      <c r="A682" t="s">
        <v>352</v>
      </c>
      <c r="B682" t="s">
        <v>353</v>
      </c>
      <c r="C682">
        <v>2014</v>
      </c>
      <c r="D682">
        <v>4.4000000000000004</v>
      </c>
      <c r="E682">
        <v>827</v>
      </c>
      <c r="F682" t="s">
        <v>1405</v>
      </c>
      <c r="G682" t="s">
        <v>42</v>
      </c>
      <c r="H682" s="32">
        <v>37.799999999999997</v>
      </c>
      <c r="I682" t="s">
        <v>43</v>
      </c>
      <c r="J682">
        <v>4</v>
      </c>
      <c r="K682">
        <v>3</v>
      </c>
    </row>
    <row r="683" spans="1:11" x14ac:dyDescent="0.35">
      <c r="A683" t="s">
        <v>287</v>
      </c>
      <c r="B683" t="s">
        <v>497</v>
      </c>
      <c r="C683" t="s">
        <v>24</v>
      </c>
      <c r="D683">
        <v>4.4000000000000004</v>
      </c>
      <c r="E683">
        <v>825</v>
      </c>
      <c r="F683" t="s">
        <v>1405</v>
      </c>
      <c r="G683" t="s">
        <v>330</v>
      </c>
      <c r="H683" s="32">
        <v>59.9</v>
      </c>
      <c r="I683" t="s">
        <v>26</v>
      </c>
      <c r="J683">
        <v>4</v>
      </c>
      <c r="K683">
        <v>3</v>
      </c>
    </row>
    <row r="684" spans="1:11" x14ac:dyDescent="0.35">
      <c r="A684" t="s">
        <v>0</v>
      </c>
      <c r="B684" t="s">
        <v>498</v>
      </c>
      <c r="C684">
        <v>2016</v>
      </c>
      <c r="D684">
        <v>4.4000000000000004</v>
      </c>
      <c r="E684">
        <v>812</v>
      </c>
      <c r="F684" t="s">
        <v>1405</v>
      </c>
      <c r="G684" t="s">
        <v>2</v>
      </c>
      <c r="H684" s="32">
        <v>38.700000000000003</v>
      </c>
      <c r="I684" t="s">
        <v>3</v>
      </c>
      <c r="J684">
        <v>5</v>
      </c>
      <c r="K684">
        <v>3</v>
      </c>
    </row>
    <row r="685" spans="1:11" x14ac:dyDescent="0.35">
      <c r="A685" t="s">
        <v>286</v>
      </c>
      <c r="B685" t="s">
        <v>94</v>
      </c>
      <c r="C685">
        <v>2011</v>
      </c>
      <c r="D685">
        <v>4.4000000000000004</v>
      </c>
      <c r="E685">
        <v>809</v>
      </c>
      <c r="F685" t="s">
        <v>1405</v>
      </c>
      <c r="G685" t="s">
        <v>32</v>
      </c>
      <c r="H685" s="32">
        <v>90</v>
      </c>
      <c r="I685" t="s">
        <v>33</v>
      </c>
      <c r="J685">
        <v>4</v>
      </c>
      <c r="K685">
        <v>3</v>
      </c>
    </row>
    <row r="686" spans="1:11" x14ac:dyDescent="0.35">
      <c r="A686" t="s">
        <v>286</v>
      </c>
      <c r="B686" t="s">
        <v>94</v>
      </c>
      <c r="C686">
        <v>2010</v>
      </c>
      <c r="D686">
        <v>4.4000000000000004</v>
      </c>
      <c r="E686">
        <v>799</v>
      </c>
      <c r="F686" t="s">
        <v>1405</v>
      </c>
      <c r="G686" t="s">
        <v>32</v>
      </c>
      <c r="H686" s="32">
        <v>69.790000000000006</v>
      </c>
      <c r="I686" t="s">
        <v>33</v>
      </c>
      <c r="J686">
        <v>4</v>
      </c>
      <c r="K686">
        <v>3</v>
      </c>
    </row>
    <row r="687" spans="1:11" x14ac:dyDescent="0.35">
      <c r="A687" t="s">
        <v>302</v>
      </c>
      <c r="B687" t="s">
        <v>303</v>
      </c>
      <c r="C687">
        <v>2011</v>
      </c>
      <c r="D687">
        <v>4.4000000000000004</v>
      </c>
      <c r="E687">
        <v>798</v>
      </c>
      <c r="F687" t="s">
        <v>1405</v>
      </c>
      <c r="G687" t="s">
        <v>42</v>
      </c>
      <c r="H687" s="32">
        <v>59.9</v>
      </c>
      <c r="I687" t="s">
        <v>43</v>
      </c>
      <c r="J687">
        <v>4</v>
      </c>
      <c r="K687">
        <v>3</v>
      </c>
    </row>
    <row r="688" spans="1:11" x14ac:dyDescent="0.35">
      <c r="A688" t="s">
        <v>484</v>
      </c>
      <c r="B688" t="s">
        <v>485</v>
      </c>
      <c r="C688">
        <v>2019</v>
      </c>
      <c r="D688">
        <v>4.4000000000000004</v>
      </c>
      <c r="E688">
        <v>787</v>
      </c>
      <c r="F688" t="s">
        <v>1405</v>
      </c>
      <c r="G688" t="s">
        <v>486</v>
      </c>
      <c r="H688" s="32">
        <v>27.39</v>
      </c>
      <c r="I688" t="s">
        <v>78</v>
      </c>
      <c r="J688">
        <v>5</v>
      </c>
      <c r="K688">
        <v>3</v>
      </c>
    </row>
    <row r="689" spans="1:11" x14ac:dyDescent="0.35">
      <c r="A689" t="s">
        <v>86</v>
      </c>
      <c r="B689" t="s">
        <v>481</v>
      </c>
      <c r="C689">
        <v>2005</v>
      </c>
      <c r="D689">
        <v>4.4000000000000004</v>
      </c>
      <c r="E689">
        <v>783</v>
      </c>
      <c r="F689" t="s">
        <v>1405</v>
      </c>
      <c r="G689" t="s">
        <v>42</v>
      </c>
      <c r="H689" s="32">
        <v>93</v>
      </c>
      <c r="I689" t="s">
        <v>43</v>
      </c>
      <c r="J689">
        <v>4</v>
      </c>
      <c r="K689">
        <v>3</v>
      </c>
    </row>
    <row r="690" spans="1:11" x14ac:dyDescent="0.35">
      <c r="A690" t="s">
        <v>198</v>
      </c>
      <c r="B690" t="s">
        <v>187</v>
      </c>
      <c r="C690">
        <v>2016</v>
      </c>
      <c r="D690">
        <v>4.4000000000000004</v>
      </c>
      <c r="E690">
        <v>778</v>
      </c>
      <c r="F690" t="s">
        <v>1405</v>
      </c>
      <c r="G690" t="s">
        <v>9</v>
      </c>
      <c r="H690" s="32">
        <v>73.569999999999993</v>
      </c>
      <c r="I690" t="s">
        <v>10</v>
      </c>
      <c r="J690">
        <v>5</v>
      </c>
      <c r="K690">
        <v>3</v>
      </c>
    </row>
    <row r="691" spans="1:11" x14ac:dyDescent="0.35">
      <c r="A691" t="s">
        <v>489</v>
      </c>
      <c r="B691" t="s">
        <v>499</v>
      </c>
      <c r="C691">
        <v>2015</v>
      </c>
      <c r="D691">
        <v>4.4000000000000004</v>
      </c>
      <c r="E691">
        <v>746</v>
      </c>
      <c r="F691" t="s">
        <v>1405</v>
      </c>
      <c r="G691" t="s">
        <v>42</v>
      </c>
      <c r="H691" s="32">
        <v>49.67</v>
      </c>
      <c r="I691" t="s">
        <v>43</v>
      </c>
      <c r="J691">
        <v>4</v>
      </c>
      <c r="K691">
        <v>3</v>
      </c>
    </row>
    <row r="692" spans="1:11" x14ac:dyDescent="0.35">
      <c r="A692" t="s">
        <v>255</v>
      </c>
      <c r="B692" t="s">
        <v>500</v>
      </c>
      <c r="C692">
        <v>2014</v>
      </c>
      <c r="D692">
        <v>4.4000000000000004</v>
      </c>
      <c r="E692">
        <v>726</v>
      </c>
      <c r="F692" t="s">
        <v>1405</v>
      </c>
      <c r="G692" t="s">
        <v>257</v>
      </c>
      <c r="H692" s="32">
        <v>91.57</v>
      </c>
      <c r="I692" t="s">
        <v>6</v>
      </c>
      <c r="J692">
        <v>4</v>
      </c>
      <c r="K692">
        <v>2</v>
      </c>
    </row>
    <row r="693" spans="1:11" x14ac:dyDescent="0.35">
      <c r="A693" t="s">
        <v>286</v>
      </c>
      <c r="B693" t="s">
        <v>94</v>
      </c>
      <c r="C693">
        <v>2012</v>
      </c>
      <c r="D693">
        <v>4.4000000000000004</v>
      </c>
      <c r="E693">
        <v>695</v>
      </c>
      <c r="F693" t="s">
        <v>1405</v>
      </c>
      <c r="G693" t="s">
        <v>32</v>
      </c>
      <c r="H693" s="32">
        <v>90</v>
      </c>
      <c r="I693" t="s">
        <v>33</v>
      </c>
      <c r="J693">
        <v>4</v>
      </c>
      <c r="K693">
        <v>3</v>
      </c>
    </row>
    <row r="694" spans="1:11" x14ac:dyDescent="0.35">
      <c r="A694" t="s">
        <v>152</v>
      </c>
      <c r="B694" t="s">
        <v>335</v>
      </c>
      <c r="C694">
        <v>2015</v>
      </c>
      <c r="D694">
        <v>4.4000000000000004</v>
      </c>
      <c r="E694">
        <v>683</v>
      </c>
      <c r="F694" t="s">
        <v>1405</v>
      </c>
      <c r="G694" t="s">
        <v>42</v>
      </c>
      <c r="H694" s="32">
        <v>69.95</v>
      </c>
      <c r="I694" t="s">
        <v>43</v>
      </c>
      <c r="J694">
        <v>4</v>
      </c>
      <c r="K694">
        <v>3</v>
      </c>
    </row>
    <row r="695" spans="1:11" x14ac:dyDescent="0.35">
      <c r="A695" t="s">
        <v>129</v>
      </c>
      <c r="B695" t="s">
        <v>9</v>
      </c>
      <c r="C695">
        <v>2001</v>
      </c>
      <c r="D695">
        <v>4.4000000000000004</v>
      </c>
      <c r="E695">
        <v>681</v>
      </c>
      <c r="F695" t="s">
        <v>1405</v>
      </c>
      <c r="G695" t="s">
        <v>9</v>
      </c>
      <c r="H695" s="32">
        <v>190</v>
      </c>
      <c r="I695" t="s">
        <v>10</v>
      </c>
      <c r="J695">
        <v>5</v>
      </c>
      <c r="K695">
        <v>3</v>
      </c>
    </row>
    <row r="696" spans="1:11" x14ac:dyDescent="0.35">
      <c r="A696" t="s">
        <v>152</v>
      </c>
      <c r="B696" t="s">
        <v>335</v>
      </c>
      <c r="C696">
        <v>2005</v>
      </c>
      <c r="D696">
        <v>4.4000000000000004</v>
      </c>
      <c r="E696">
        <v>667</v>
      </c>
      <c r="F696" t="s">
        <v>1405</v>
      </c>
      <c r="G696" t="s">
        <v>42</v>
      </c>
      <c r="H696" s="32">
        <v>140</v>
      </c>
      <c r="I696" t="s">
        <v>43</v>
      </c>
      <c r="J696">
        <v>4</v>
      </c>
      <c r="K696">
        <v>3</v>
      </c>
    </row>
    <row r="697" spans="1:11" x14ac:dyDescent="0.35">
      <c r="A697" t="s">
        <v>501</v>
      </c>
      <c r="B697" t="s">
        <v>502</v>
      </c>
      <c r="C697">
        <v>2015</v>
      </c>
      <c r="D697">
        <v>4.4000000000000004</v>
      </c>
      <c r="E697">
        <v>664</v>
      </c>
      <c r="F697" t="s">
        <v>1405</v>
      </c>
      <c r="G697" t="s">
        <v>63</v>
      </c>
      <c r="H697" s="32">
        <v>35.75</v>
      </c>
      <c r="I697" t="s">
        <v>6</v>
      </c>
      <c r="J697">
        <v>4</v>
      </c>
      <c r="K697">
        <v>2</v>
      </c>
    </row>
    <row r="698" spans="1:11" x14ac:dyDescent="0.35">
      <c r="A698" t="s">
        <v>30</v>
      </c>
      <c r="B698" t="s">
        <v>315</v>
      </c>
      <c r="C698">
        <v>2016</v>
      </c>
      <c r="D698">
        <v>4.4000000000000004</v>
      </c>
      <c r="E698">
        <v>639</v>
      </c>
      <c r="F698" t="s">
        <v>1405</v>
      </c>
      <c r="G698" t="s">
        <v>32</v>
      </c>
      <c r="H698" s="32">
        <v>52.5</v>
      </c>
      <c r="I698" t="s">
        <v>33</v>
      </c>
      <c r="J698">
        <v>4</v>
      </c>
      <c r="K698">
        <v>3</v>
      </c>
    </row>
    <row r="699" spans="1:11" x14ac:dyDescent="0.35">
      <c r="A699" t="s">
        <v>286</v>
      </c>
      <c r="B699" t="s">
        <v>94</v>
      </c>
      <c r="C699">
        <v>2007</v>
      </c>
      <c r="D699">
        <v>4.4000000000000004</v>
      </c>
      <c r="E699">
        <v>624</v>
      </c>
      <c r="F699" t="s">
        <v>1405</v>
      </c>
      <c r="G699" t="s">
        <v>32</v>
      </c>
      <c r="H699" s="32">
        <v>95</v>
      </c>
      <c r="I699" t="s">
        <v>33</v>
      </c>
      <c r="J699">
        <v>4</v>
      </c>
      <c r="K699">
        <v>3</v>
      </c>
    </row>
    <row r="700" spans="1:11" x14ac:dyDescent="0.35">
      <c r="A700" t="s">
        <v>503</v>
      </c>
      <c r="B700" t="s">
        <v>504</v>
      </c>
      <c r="C700">
        <v>2016</v>
      </c>
      <c r="D700">
        <v>4.4000000000000004</v>
      </c>
      <c r="E700">
        <v>618</v>
      </c>
      <c r="F700" t="s">
        <v>1405</v>
      </c>
      <c r="G700" t="s">
        <v>9</v>
      </c>
      <c r="H700" s="32">
        <v>45.15</v>
      </c>
      <c r="I700" t="s">
        <v>10</v>
      </c>
      <c r="J700">
        <v>5</v>
      </c>
      <c r="K700">
        <v>3</v>
      </c>
    </row>
    <row r="701" spans="1:11" x14ac:dyDescent="0.35">
      <c r="A701" t="s">
        <v>292</v>
      </c>
      <c r="B701" t="s">
        <v>293</v>
      </c>
      <c r="C701">
        <v>2016</v>
      </c>
      <c r="D701">
        <v>4.4000000000000004</v>
      </c>
      <c r="E701">
        <v>609</v>
      </c>
      <c r="F701" t="s">
        <v>1405</v>
      </c>
      <c r="G701" t="s">
        <v>42</v>
      </c>
      <c r="H701" s="32">
        <v>42.7</v>
      </c>
      <c r="I701" t="s">
        <v>43</v>
      </c>
      <c r="J701">
        <v>4</v>
      </c>
      <c r="K701">
        <v>3</v>
      </c>
    </row>
    <row r="702" spans="1:11" x14ac:dyDescent="0.35">
      <c r="A702" t="s">
        <v>317</v>
      </c>
      <c r="B702" t="s">
        <v>506</v>
      </c>
      <c r="C702">
        <v>2017</v>
      </c>
      <c r="D702">
        <v>4.4000000000000004</v>
      </c>
      <c r="E702">
        <v>575</v>
      </c>
      <c r="F702" t="s">
        <v>1405</v>
      </c>
      <c r="G702" t="s">
        <v>32</v>
      </c>
      <c r="H702" s="32">
        <v>32.65</v>
      </c>
      <c r="I702" t="s">
        <v>33</v>
      </c>
      <c r="J702">
        <v>4</v>
      </c>
      <c r="K702">
        <v>3</v>
      </c>
    </row>
    <row r="703" spans="1:11" x14ac:dyDescent="0.35">
      <c r="A703" t="s">
        <v>352</v>
      </c>
      <c r="B703" t="s">
        <v>353</v>
      </c>
      <c r="C703">
        <v>2015</v>
      </c>
      <c r="D703">
        <v>4.4000000000000004</v>
      </c>
      <c r="E703">
        <v>561</v>
      </c>
      <c r="F703" t="s">
        <v>1405</v>
      </c>
      <c r="G703" t="s">
        <v>42</v>
      </c>
      <c r="H703" s="32">
        <v>43.86</v>
      </c>
      <c r="I703" t="s">
        <v>43</v>
      </c>
      <c r="J703">
        <v>4</v>
      </c>
      <c r="K703">
        <v>3</v>
      </c>
    </row>
    <row r="704" spans="1:11" x14ac:dyDescent="0.35">
      <c r="A704" t="s">
        <v>260</v>
      </c>
      <c r="B704" t="s">
        <v>483</v>
      </c>
      <c r="C704">
        <v>2017</v>
      </c>
      <c r="D704">
        <v>4.4000000000000004</v>
      </c>
      <c r="E704">
        <v>560</v>
      </c>
      <c r="F704" t="s">
        <v>1405</v>
      </c>
      <c r="G704" t="s">
        <v>42</v>
      </c>
      <c r="H704" s="32">
        <v>36.9</v>
      </c>
      <c r="I704" t="s">
        <v>43</v>
      </c>
      <c r="J704">
        <v>4</v>
      </c>
      <c r="K704">
        <v>3</v>
      </c>
    </row>
    <row r="705" spans="1:11" x14ac:dyDescent="0.35">
      <c r="A705" t="s">
        <v>66</v>
      </c>
      <c r="B705" t="s">
        <v>283</v>
      </c>
      <c r="C705">
        <v>2013</v>
      </c>
      <c r="D705">
        <v>4.4000000000000004</v>
      </c>
      <c r="E705">
        <v>550</v>
      </c>
      <c r="F705" t="s">
        <v>1405</v>
      </c>
      <c r="G705" t="s">
        <v>42</v>
      </c>
      <c r="H705" s="32">
        <v>54.83</v>
      </c>
      <c r="I705" t="s">
        <v>43</v>
      </c>
      <c r="J705">
        <v>4</v>
      </c>
      <c r="K705">
        <v>3</v>
      </c>
    </row>
    <row r="706" spans="1:11" x14ac:dyDescent="0.35">
      <c r="A706" t="s">
        <v>50</v>
      </c>
      <c r="B706" t="s">
        <v>137</v>
      </c>
      <c r="C706">
        <v>2016</v>
      </c>
      <c r="D706">
        <v>4.4000000000000004</v>
      </c>
      <c r="E706">
        <v>550</v>
      </c>
      <c r="F706" t="s">
        <v>1405</v>
      </c>
      <c r="G706" t="s">
        <v>42</v>
      </c>
      <c r="H706" s="32">
        <v>55.33</v>
      </c>
      <c r="I706" t="s">
        <v>43</v>
      </c>
      <c r="J706">
        <v>4</v>
      </c>
      <c r="K706">
        <v>3</v>
      </c>
    </row>
    <row r="707" spans="1:11" x14ac:dyDescent="0.35">
      <c r="A707" t="s">
        <v>101</v>
      </c>
      <c r="B707" t="s">
        <v>507</v>
      </c>
      <c r="C707">
        <v>2010</v>
      </c>
      <c r="D707">
        <v>4.4000000000000004</v>
      </c>
      <c r="E707">
        <v>542</v>
      </c>
      <c r="F707" t="s">
        <v>1405</v>
      </c>
      <c r="G707" t="s">
        <v>42</v>
      </c>
      <c r="H707" s="32">
        <v>26.9</v>
      </c>
      <c r="I707" t="s">
        <v>43</v>
      </c>
      <c r="J707">
        <v>4</v>
      </c>
      <c r="K707">
        <v>3</v>
      </c>
    </row>
    <row r="708" spans="1:11" x14ac:dyDescent="0.35">
      <c r="A708" t="s">
        <v>287</v>
      </c>
      <c r="B708" t="s">
        <v>508</v>
      </c>
      <c r="C708" t="s">
        <v>24</v>
      </c>
      <c r="D708">
        <v>4.4000000000000004</v>
      </c>
      <c r="E708">
        <v>527</v>
      </c>
      <c r="F708" t="s">
        <v>1405</v>
      </c>
      <c r="G708" t="s">
        <v>509</v>
      </c>
      <c r="H708" s="32">
        <v>57.9</v>
      </c>
      <c r="I708" t="s">
        <v>26</v>
      </c>
      <c r="J708" t="s">
        <v>85</v>
      </c>
      <c r="K708" t="s">
        <v>85</v>
      </c>
    </row>
    <row r="709" spans="1:11" x14ac:dyDescent="0.35">
      <c r="A709" t="s">
        <v>313</v>
      </c>
      <c r="B709" t="s">
        <v>349</v>
      </c>
      <c r="C709">
        <v>2008</v>
      </c>
      <c r="D709">
        <v>4.4000000000000004</v>
      </c>
      <c r="E709">
        <v>527</v>
      </c>
      <c r="F709" t="s">
        <v>1405</v>
      </c>
      <c r="G709" t="s">
        <v>9</v>
      </c>
      <c r="H709" s="32">
        <v>74</v>
      </c>
      <c r="I709" t="s">
        <v>10</v>
      </c>
      <c r="J709" t="s">
        <v>85</v>
      </c>
      <c r="K709" t="s">
        <v>85</v>
      </c>
    </row>
    <row r="710" spans="1:11" x14ac:dyDescent="0.35">
      <c r="A710" t="s">
        <v>176</v>
      </c>
      <c r="B710" t="s">
        <v>479</v>
      </c>
      <c r="C710">
        <v>2019</v>
      </c>
      <c r="D710">
        <v>4.4000000000000004</v>
      </c>
      <c r="E710">
        <v>523</v>
      </c>
      <c r="F710" t="s">
        <v>1405</v>
      </c>
      <c r="G710" t="s">
        <v>9</v>
      </c>
      <c r="H710" s="32">
        <v>34.35</v>
      </c>
      <c r="I710" t="s">
        <v>10</v>
      </c>
      <c r="J710" t="s">
        <v>85</v>
      </c>
      <c r="K710" t="s">
        <v>85</v>
      </c>
    </row>
    <row r="711" spans="1:11" x14ac:dyDescent="0.35">
      <c r="A711" t="s">
        <v>154</v>
      </c>
      <c r="B711" t="s">
        <v>316</v>
      </c>
      <c r="C711">
        <v>2009</v>
      </c>
      <c r="D711">
        <v>4.4000000000000004</v>
      </c>
      <c r="E711">
        <v>516</v>
      </c>
      <c r="F711" t="s">
        <v>1405</v>
      </c>
      <c r="G711" t="s">
        <v>9</v>
      </c>
      <c r="H711" s="32">
        <v>76.3</v>
      </c>
      <c r="I711" t="s">
        <v>10</v>
      </c>
      <c r="J711" t="s">
        <v>85</v>
      </c>
      <c r="K711" t="s">
        <v>85</v>
      </c>
    </row>
    <row r="712" spans="1:11" x14ac:dyDescent="0.35">
      <c r="A712" t="s">
        <v>503</v>
      </c>
      <c r="B712" t="s">
        <v>504</v>
      </c>
      <c r="C712">
        <v>2017</v>
      </c>
      <c r="D712">
        <v>4.4000000000000004</v>
      </c>
      <c r="E712">
        <v>514</v>
      </c>
      <c r="F712" t="s">
        <v>1405</v>
      </c>
      <c r="G712" t="s">
        <v>9</v>
      </c>
      <c r="H712" s="32">
        <v>45.3</v>
      </c>
      <c r="I712" t="s">
        <v>10</v>
      </c>
      <c r="J712" t="s">
        <v>85</v>
      </c>
      <c r="K712" t="s">
        <v>85</v>
      </c>
    </row>
    <row r="713" spans="1:11" x14ac:dyDescent="0.35">
      <c r="A713" t="s">
        <v>7</v>
      </c>
      <c r="B713" t="s">
        <v>49</v>
      </c>
      <c r="C713">
        <v>1995</v>
      </c>
      <c r="D713">
        <v>4.4000000000000004</v>
      </c>
      <c r="E713">
        <v>512</v>
      </c>
      <c r="F713" t="s">
        <v>1405</v>
      </c>
      <c r="G713" t="s">
        <v>9</v>
      </c>
      <c r="H713" s="32">
        <v>299</v>
      </c>
      <c r="I713" t="s">
        <v>10</v>
      </c>
      <c r="J713" t="s">
        <v>85</v>
      </c>
      <c r="K713" t="s">
        <v>85</v>
      </c>
    </row>
    <row r="714" spans="1:11" x14ac:dyDescent="0.35">
      <c r="A714" t="s">
        <v>61</v>
      </c>
      <c r="B714" t="s">
        <v>148</v>
      </c>
      <c r="C714">
        <v>2016</v>
      </c>
      <c r="D714">
        <v>4.4000000000000004</v>
      </c>
      <c r="E714">
        <v>506</v>
      </c>
      <c r="F714" t="s">
        <v>1405</v>
      </c>
      <c r="G714" t="s">
        <v>63</v>
      </c>
      <c r="H714" s="32">
        <v>56.5</v>
      </c>
      <c r="I714" t="s">
        <v>6</v>
      </c>
      <c r="J714" t="s">
        <v>85</v>
      </c>
      <c r="K714" t="s">
        <v>85</v>
      </c>
    </row>
    <row r="715" spans="1:11" x14ac:dyDescent="0.35">
      <c r="A715" t="s">
        <v>38</v>
      </c>
      <c r="B715" t="s">
        <v>139</v>
      </c>
      <c r="C715">
        <v>2014</v>
      </c>
      <c r="D715">
        <v>4.4000000000000004</v>
      </c>
      <c r="E715">
        <v>499</v>
      </c>
      <c r="F715" t="s">
        <v>1405</v>
      </c>
      <c r="G715" t="s">
        <v>9</v>
      </c>
      <c r="H715" s="32">
        <v>54.9</v>
      </c>
      <c r="I715" t="s">
        <v>10</v>
      </c>
      <c r="J715" t="s">
        <v>85</v>
      </c>
      <c r="K715" t="s">
        <v>85</v>
      </c>
    </row>
    <row r="716" spans="1:11" x14ac:dyDescent="0.35">
      <c r="A716" t="s">
        <v>34</v>
      </c>
      <c r="B716" t="s">
        <v>510</v>
      </c>
      <c r="C716">
        <v>2017</v>
      </c>
      <c r="D716">
        <v>4.4000000000000004</v>
      </c>
      <c r="E716">
        <v>498</v>
      </c>
      <c r="F716" t="s">
        <v>1405</v>
      </c>
      <c r="G716" t="s">
        <v>2</v>
      </c>
      <c r="H716" s="32">
        <v>55.31</v>
      </c>
      <c r="I716" t="s">
        <v>3</v>
      </c>
      <c r="J716" t="s">
        <v>85</v>
      </c>
      <c r="K716" t="s">
        <v>85</v>
      </c>
    </row>
    <row r="717" spans="1:11" x14ac:dyDescent="0.35">
      <c r="A717" t="s">
        <v>511</v>
      </c>
      <c r="B717" t="s">
        <v>512</v>
      </c>
      <c r="C717">
        <v>2016</v>
      </c>
      <c r="D717">
        <v>4.4000000000000004</v>
      </c>
      <c r="E717">
        <v>495</v>
      </c>
      <c r="F717" t="s">
        <v>1405</v>
      </c>
      <c r="G717" t="s">
        <v>9</v>
      </c>
      <c r="H717" s="32">
        <v>53.91</v>
      </c>
      <c r="I717" t="s">
        <v>10</v>
      </c>
      <c r="J717" t="s">
        <v>85</v>
      </c>
      <c r="K717" t="s">
        <v>85</v>
      </c>
    </row>
    <row r="718" spans="1:11" x14ac:dyDescent="0.35">
      <c r="A718" t="s">
        <v>152</v>
      </c>
      <c r="B718" t="s">
        <v>238</v>
      </c>
      <c r="C718">
        <v>2015</v>
      </c>
      <c r="D718">
        <v>4.4000000000000004</v>
      </c>
      <c r="E718">
        <v>485</v>
      </c>
      <c r="F718" t="s">
        <v>1405</v>
      </c>
      <c r="G718" t="s">
        <v>42</v>
      </c>
      <c r="H718" s="32">
        <v>35.1</v>
      </c>
      <c r="I718" t="s">
        <v>43</v>
      </c>
      <c r="J718" t="s">
        <v>85</v>
      </c>
      <c r="K718" t="s">
        <v>85</v>
      </c>
    </row>
    <row r="719" spans="1:11" x14ac:dyDescent="0.35">
      <c r="A719" t="s">
        <v>0</v>
      </c>
      <c r="B719" t="s">
        <v>498</v>
      </c>
      <c r="C719">
        <v>2017</v>
      </c>
      <c r="D719">
        <v>4.4000000000000004</v>
      </c>
      <c r="E719">
        <v>481</v>
      </c>
      <c r="F719" t="s">
        <v>1405</v>
      </c>
      <c r="G719" t="s">
        <v>2</v>
      </c>
      <c r="H719" s="32">
        <v>38.5</v>
      </c>
      <c r="I719" t="s">
        <v>3</v>
      </c>
      <c r="J719" t="s">
        <v>85</v>
      </c>
      <c r="K719" t="s">
        <v>85</v>
      </c>
    </row>
    <row r="720" spans="1:11" x14ac:dyDescent="0.35">
      <c r="A720" t="s">
        <v>513</v>
      </c>
      <c r="B720" t="s">
        <v>238</v>
      </c>
      <c r="C720">
        <v>2015</v>
      </c>
      <c r="D720">
        <v>4.4000000000000004</v>
      </c>
      <c r="E720">
        <v>471</v>
      </c>
      <c r="F720" t="s">
        <v>1405</v>
      </c>
      <c r="G720" t="s">
        <v>42</v>
      </c>
      <c r="H720" s="32">
        <v>49.97</v>
      </c>
      <c r="I720" t="s">
        <v>43</v>
      </c>
      <c r="J720" t="s">
        <v>85</v>
      </c>
      <c r="K720" t="s">
        <v>85</v>
      </c>
    </row>
    <row r="721" spans="1:11" x14ac:dyDescent="0.35">
      <c r="A721" t="s">
        <v>133</v>
      </c>
      <c r="B721" t="s">
        <v>187</v>
      </c>
      <c r="C721">
        <v>2016</v>
      </c>
      <c r="D721">
        <v>4.4000000000000004</v>
      </c>
      <c r="E721">
        <v>450</v>
      </c>
      <c r="F721" t="s">
        <v>1405</v>
      </c>
      <c r="G721" t="s">
        <v>9</v>
      </c>
      <c r="H721" s="32">
        <v>32.9</v>
      </c>
      <c r="I721" t="s">
        <v>10</v>
      </c>
      <c r="J721" t="s">
        <v>85</v>
      </c>
      <c r="K721" t="s">
        <v>85</v>
      </c>
    </row>
    <row r="722" spans="1:11" x14ac:dyDescent="0.35">
      <c r="A722" t="s">
        <v>514</v>
      </c>
      <c r="B722" t="s">
        <v>1</v>
      </c>
      <c r="C722">
        <v>2006</v>
      </c>
      <c r="D722">
        <v>4.4000000000000004</v>
      </c>
      <c r="E722">
        <v>443</v>
      </c>
      <c r="F722" t="s">
        <v>1405</v>
      </c>
      <c r="G722" t="s">
        <v>267</v>
      </c>
      <c r="H722" s="32">
        <v>34</v>
      </c>
      <c r="I722" t="s">
        <v>21</v>
      </c>
      <c r="J722" t="s">
        <v>85</v>
      </c>
      <c r="K722" t="s">
        <v>85</v>
      </c>
    </row>
    <row r="723" spans="1:11" x14ac:dyDescent="0.35">
      <c r="A723" t="s">
        <v>4</v>
      </c>
      <c r="B723" t="s">
        <v>515</v>
      </c>
      <c r="C723">
        <v>2006</v>
      </c>
      <c r="D723">
        <v>4.4000000000000004</v>
      </c>
      <c r="E723">
        <v>442</v>
      </c>
      <c r="F723" t="s">
        <v>1405</v>
      </c>
      <c r="G723" t="s">
        <v>1406</v>
      </c>
      <c r="H723" s="32">
        <v>90.5</v>
      </c>
      <c r="I723" t="s">
        <v>6</v>
      </c>
      <c r="J723" t="s">
        <v>85</v>
      </c>
      <c r="K723" t="s">
        <v>85</v>
      </c>
    </row>
    <row r="724" spans="1:11" x14ac:dyDescent="0.35">
      <c r="A724" t="s">
        <v>205</v>
      </c>
      <c r="B724" t="s">
        <v>516</v>
      </c>
      <c r="C724">
        <v>2018</v>
      </c>
      <c r="D724">
        <v>4.4000000000000004</v>
      </c>
      <c r="E724">
        <v>436</v>
      </c>
      <c r="F724" t="s">
        <v>1405</v>
      </c>
      <c r="G724" t="s">
        <v>207</v>
      </c>
      <c r="H724" s="32">
        <v>38.299999999999997</v>
      </c>
      <c r="I724" t="s">
        <v>21</v>
      </c>
      <c r="J724" t="s">
        <v>85</v>
      </c>
      <c r="K724" t="s">
        <v>85</v>
      </c>
    </row>
    <row r="725" spans="1:11" x14ac:dyDescent="0.35">
      <c r="A725" t="s">
        <v>144</v>
      </c>
      <c r="B725" t="s">
        <v>225</v>
      </c>
      <c r="C725">
        <v>2014</v>
      </c>
      <c r="D725">
        <v>4.4000000000000004</v>
      </c>
      <c r="E725">
        <v>421</v>
      </c>
      <c r="F725" t="s">
        <v>1405</v>
      </c>
      <c r="G725" t="s">
        <v>9</v>
      </c>
      <c r="H725" s="32">
        <v>41.32</v>
      </c>
      <c r="I725" t="s">
        <v>10</v>
      </c>
      <c r="J725" t="s">
        <v>85</v>
      </c>
      <c r="K725" t="s">
        <v>85</v>
      </c>
    </row>
    <row r="726" spans="1:11" x14ac:dyDescent="0.35">
      <c r="A726" t="s">
        <v>72</v>
      </c>
      <c r="B726" t="s">
        <v>517</v>
      </c>
      <c r="C726">
        <v>2004</v>
      </c>
      <c r="D726">
        <v>4.4000000000000004</v>
      </c>
      <c r="E726">
        <v>414</v>
      </c>
      <c r="F726" t="s">
        <v>1405</v>
      </c>
      <c r="G726" t="s">
        <v>2</v>
      </c>
      <c r="H726" s="32">
        <v>98</v>
      </c>
      <c r="I726" t="s">
        <v>3</v>
      </c>
      <c r="J726" t="s">
        <v>85</v>
      </c>
      <c r="K726" t="s">
        <v>85</v>
      </c>
    </row>
    <row r="727" spans="1:11" x14ac:dyDescent="0.35">
      <c r="A727" t="s">
        <v>112</v>
      </c>
      <c r="B727" t="s">
        <v>346</v>
      </c>
      <c r="C727">
        <v>2018</v>
      </c>
      <c r="D727">
        <v>4.4000000000000004</v>
      </c>
      <c r="E727">
        <v>412</v>
      </c>
      <c r="F727" t="s">
        <v>1405</v>
      </c>
      <c r="G727" t="s">
        <v>114</v>
      </c>
      <c r="H727" s="32">
        <v>55.71</v>
      </c>
      <c r="I727" t="s">
        <v>85</v>
      </c>
      <c r="J727" t="s">
        <v>85</v>
      </c>
      <c r="K727" t="s">
        <v>85</v>
      </c>
    </row>
    <row r="728" spans="1:11" x14ac:dyDescent="0.35">
      <c r="A728" t="s">
        <v>518</v>
      </c>
      <c r="B728" t="s">
        <v>519</v>
      </c>
      <c r="C728">
        <v>2016</v>
      </c>
      <c r="D728">
        <v>4.4000000000000004</v>
      </c>
      <c r="E728">
        <v>406</v>
      </c>
      <c r="F728" t="s">
        <v>1405</v>
      </c>
      <c r="G728" t="s">
        <v>9</v>
      </c>
      <c r="H728" s="32">
        <v>35.200000000000003</v>
      </c>
      <c r="I728" t="s">
        <v>10</v>
      </c>
      <c r="J728" t="s">
        <v>85</v>
      </c>
      <c r="K728" t="s">
        <v>85</v>
      </c>
    </row>
    <row r="729" spans="1:11" x14ac:dyDescent="0.35">
      <c r="A729" t="s">
        <v>64</v>
      </c>
      <c r="B729" t="s">
        <v>332</v>
      </c>
      <c r="C729">
        <v>2015</v>
      </c>
      <c r="D729">
        <v>4.4000000000000004</v>
      </c>
      <c r="E729">
        <v>389</v>
      </c>
      <c r="F729" t="s">
        <v>1405</v>
      </c>
      <c r="G729" t="s">
        <v>42</v>
      </c>
      <c r="H729" s="32">
        <v>73.599999999999994</v>
      </c>
      <c r="I729" t="s">
        <v>43</v>
      </c>
      <c r="J729" t="s">
        <v>85</v>
      </c>
      <c r="K729" t="s">
        <v>85</v>
      </c>
    </row>
    <row r="730" spans="1:11" x14ac:dyDescent="0.35">
      <c r="A730" t="s">
        <v>503</v>
      </c>
      <c r="B730" t="s">
        <v>504</v>
      </c>
      <c r="C730">
        <v>2018</v>
      </c>
      <c r="D730">
        <v>4.4000000000000004</v>
      </c>
      <c r="E730">
        <v>389</v>
      </c>
      <c r="F730" t="s">
        <v>1405</v>
      </c>
      <c r="G730" t="s">
        <v>9</v>
      </c>
      <c r="H730" s="32">
        <v>41</v>
      </c>
      <c r="I730" t="s">
        <v>10</v>
      </c>
      <c r="J730" t="s">
        <v>85</v>
      </c>
      <c r="K730" t="s">
        <v>85</v>
      </c>
    </row>
    <row r="731" spans="1:11" x14ac:dyDescent="0.35">
      <c r="A731" t="s">
        <v>108</v>
      </c>
      <c r="B731" t="s">
        <v>278</v>
      </c>
      <c r="C731">
        <v>2016</v>
      </c>
      <c r="D731">
        <v>4.4000000000000004</v>
      </c>
      <c r="E731">
        <v>376</v>
      </c>
      <c r="F731" t="s">
        <v>1405</v>
      </c>
      <c r="G731" t="s">
        <v>77</v>
      </c>
      <c r="H731" s="32">
        <v>31.5</v>
      </c>
      <c r="I731" t="s">
        <v>78</v>
      </c>
      <c r="J731" t="s">
        <v>85</v>
      </c>
      <c r="K731" t="s">
        <v>85</v>
      </c>
    </row>
    <row r="732" spans="1:11" x14ac:dyDescent="0.35">
      <c r="A732" t="s">
        <v>133</v>
      </c>
      <c r="B732" t="s">
        <v>294</v>
      </c>
      <c r="C732">
        <v>2015</v>
      </c>
      <c r="D732">
        <v>4.4000000000000004</v>
      </c>
      <c r="E732">
        <v>367</v>
      </c>
      <c r="F732" t="s">
        <v>1405</v>
      </c>
      <c r="G732" t="s">
        <v>9</v>
      </c>
      <c r="H732" s="32">
        <v>56.75</v>
      </c>
      <c r="I732" t="s">
        <v>10</v>
      </c>
      <c r="J732" t="s">
        <v>85</v>
      </c>
      <c r="K732" t="s">
        <v>85</v>
      </c>
    </row>
    <row r="733" spans="1:11" x14ac:dyDescent="0.35">
      <c r="A733" t="s">
        <v>520</v>
      </c>
      <c r="B733" t="s">
        <v>521</v>
      </c>
      <c r="C733">
        <v>2019</v>
      </c>
      <c r="D733">
        <v>4.4000000000000004</v>
      </c>
      <c r="E733">
        <v>363</v>
      </c>
      <c r="F733" t="s">
        <v>1405</v>
      </c>
      <c r="G733" t="s">
        <v>2</v>
      </c>
      <c r="H733" s="32">
        <v>20.9</v>
      </c>
      <c r="I733" t="s">
        <v>3</v>
      </c>
      <c r="J733">
        <v>5</v>
      </c>
      <c r="K733">
        <v>3</v>
      </c>
    </row>
    <row r="734" spans="1:11" x14ac:dyDescent="0.35">
      <c r="A734" t="s">
        <v>302</v>
      </c>
      <c r="B734" t="s">
        <v>522</v>
      </c>
      <c r="C734">
        <v>2017</v>
      </c>
      <c r="D734">
        <v>4.4000000000000004</v>
      </c>
      <c r="E734">
        <v>360</v>
      </c>
      <c r="F734" t="s">
        <v>1405</v>
      </c>
      <c r="G734" t="s">
        <v>42</v>
      </c>
      <c r="H734" s="32">
        <v>30.73</v>
      </c>
      <c r="I734" t="s">
        <v>43</v>
      </c>
      <c r="J734">
        <v>4</v>
      </c>
      <c r="K734">
        <v>3</v>
      </c>
    </row>
    <row r="735" spans="1:11" x14ac:dyDescent="0.35">
      <c r="A735" t="s">
        <v>337</v>
      </c>
      <c r="B735" t="s">
        <v>338</v>
      </c>
      <c r="C735">
        <v>2014</v>
      </c>
      <c r="D735">
        <v>4.4000000000000004</v>
      </c>
      <c r="E735">
        <v>351</v>
      </c>
      <c r="F735" t="s">
        <v>1405</v>
      </c>
      <c r="G735" t="s">
        <v>9</v>
      </c>
      <c r="H735" s="32">
        <v>49.9</v>
      </c>
      <c r="I735" t="s">
        <v>10</v>
      </c>
      <c r="J735">
        <v>5</v>
      </c>
      <c r="K735">
        <v>3</v>
      </c>
    </row>
    <row r="736" spans="1:11" x14ac:dyDescent="0.35">
      <c r="A736" t="s">
        <v>421</v>
      </c>
      <c r="B736" t="s">
        <v>523</v>
      </c>
      <c r="C736">
        <v>2001</v>
      </c>
      <c r="D736">
        <v>4.4000000000000004</v>
      </c>
      <c r="E736">
        <v>349</v>
      </c>
      <c r="F736" t="s">
        <v>1405</v>
      </c>
      <c r="G736" t="s">
        <v>42</v>
      </c>
      <c r="H736" s="32">
        <v>52</v>
      </c>
      <c r="I736" t="s">
        <v>43</v>
      </c>
      <c r="J736">
        <v>4</v>
      </c>
      <c r="K736">
        <v>3</v>
      </c>
    </row>
    <row r="737" spans="1:11" x14ac:dyDescent="0.35">
      <c r="A737" t="s">
        <v>64</v>
      </c>
      <c r="B737" t="s">
        <v>332</v>
      </c>
      <c r="C737">
        <v>2011</v>
      </c>
      <c r="D737">
        <v>4.4000000000000004</v>
      </c>
      <c r="E737">
        <v>343</v>
      </c>
      <c r="F737" t="s">
        <v>1405</v>
      </c>
      <c r="G737" t="s">
        <v>42</v>
      </c>
      <c r="H737" s="32">
        <v>90</v>
      </c>
      <c r="I737" t="s">
        <v>43</v>
      </c>
      <c r="J737">
        <v>4</v>
      </c>
      <c r="K737">
        <v>3</v>
      </c>
    </row>
    <row r="738" spans="1:11" x14ac:dyDescent="0.35">
      <c r="A738" t="s">
        <v>524</v>
      </c>
      <c r="B738" t="s">
        <v>525</v>
      </c>
      <c r="C738">
        <v>2019</v>
      </c>
      <c r="D738">
        <v>4.4000000000000004</v>
      </c>
      <c r="E738">
        <v>336</v>
      </c>
      <c r="F738" t="s">
        <v>1405</v>
      </c>
      <c r="G738" t="s">
        <v>9</v>
      </c>
      <c r="H738" s="32">
        <v>26.63</v>
      </c>
      <c r="I738" t="s">
        <v>10</v>
      </c>
      <c r="J738">
        <v>5</v>
      </c>
      <c r="K738">
        <v>3</v>
      </c>
    </row>
    <row r="739" spans="1:11" x14ac:dyDescent="0.35">
      <c r="A739" t="s">
        <v>255</v>
      </c>
      <c r="B739" t="s">
        <v>526</v>
      </c>
      <c r="C739">
        <v>2019</v>
      </c>
      <c r="D739">
        <v>4.4000000000000004</v>
      </c>
      <c r="E739">
        <v>334</v>
      </c>
      <c r="F739" t="s">
        <v>1405</v>
      </c>
      <c r="G739" t="s">
        <v>257</v>
      </c>
      <c r="H739" s="32">
        <v>32.58</v>
      </c>
      <c r="I739" t="s">
        <v>85</v>
      </c>
      <c r="J739" t="s">
        <v>85</v>
      </c>
      <c r="K739" t="s">
        <v>85</v>
      </c>
    </row>
    <row r="740" spans="1:11" x14ac:dyDescent="0.35">
      <c r="A740" t="s">
        <v>112</v>
      </c>
      <c r="B740" t="s">
        <v>346</v>
      </c>
      <c r="C740">
        <v>2019</v>
      </c>
      <c r="D740">
        <v>4.4000000000000004</v>
      </c>
      <c r="E740">
        <v>333</v>
      </c>
      <c r="F740" t="s">
        <v>1405</v>
      </c>
      <c r="G740" t="s">
        <v>114</v>
      </c>
      <c r="H740" s="32">
        <v>46.5</v>
      </c>
      <c r="I740" t="s">
        <v>85</v>
      </c>
      <c r="J740" t="s">
        <v>85</v>
      </c>
      <c r="K740" t="s">
        <v>85</v>
      </c>
    </row>
    <row r="741" spans="1:11" x14ac:dyDescent="0.35">
      <c r="A741" t="s">
        <v>221</v>
      </c>
      <c r="B741" t="s">
        <v>1</v>
      </c>
      <c r="C741">
        <v>2017</v>
      </c>
      <c r="D741">
        <v>4.4000000000000004</v>
      </c>
      <c r="E741">
        <v>319</v>
      </c>
      <c r="F741" t="s">
        <v>1405</v>
      </c>
      <c r="G741" t="s">
        <v>528</v>
      </c>
      <c r="H741" s="32">
        <v>29.95</v>
      </c>
      <c r="I741" t="s">
        <v>21</v>
      </c>
      <c r="J741">
        <v>4</v>
      </c>
      <c r="K741">
        <v>3</v>
      </c>
    </row>
    <row r="742" spans="1:11" x14ac:dyDescent="0.35">
      <c r="A742" t="s">
        <v>529</v>
      </c>
      <c r="B742" t="s">
        <v>530</v>
      </c>
      <c r="C742">
        <v>2010</v>
      </c>
      <c r="D742">
        <v>4.4000000000000004</v>
      </c>
      <c r="E742">
        <v>316</v>
      </c>
      <c r="F742" t="s">
        <v>1405</v>
      </c>
      <c r="G742" t="s">
        <v>42</v>
      </c>
      <c r="H742" s="32">
        <v>34.9</v>
      </c>
      <c r="I742" t="s">
        <v>43</v>
      </c>
      <c r="J742">
        <v>4</v>
      </c>
      <c r="K742">
        <v>3</v>
      </c>
    </row>
    <row r="743" spans="1:11" x14ac:dyDescent="0.35">
      <c r="A743" t="s">
        <v>531</v>
      </c>
      <c r="B743" t="s">
        <v>532</v>
      </c>
      <c r="C743">
        <v>2011</v>
      </c>
      <c r="D743">
        <v>4.4000000000000004</v>
      </c>
      <c r="E743">
        <v>313</v>
      </c>
      <c r="F743" t="s">
        <v>1405</v>
      </c>
      <c r="G743" t="s">
        <v>42</v>
      </c>
      <c r="H743" s="32">
        <v>43.9</v>
      </c>
      <c r="I743" t="s">
        <v>43</v>
      </c>
      <c r="J743">
        <v>4</v>
      </c>
      <c r="K743">
        <v>3</v>
      </c>
    </row>
    <row r="744" spans="1:11" x14ac:dyDescent="0.35">
      <c r="A744" t="s">
        <v>533</v>
      </c>
      <c r="B744" t="s">
        <v>94</v>
      </c>
      <c r="C744">
        <v>2016</v>
      </c>
      <c r="D744">
        <v>4.4000000000000004</v>
      </c>
      <c r="E744">
        <v>309</v>
      </c>
      <c r="F744" t="s">
        <v>1405</v>
      </c>
      <c r="G744" t="s">
        <v>32</v>
      </c>
      <c r="H744" s="32">
        <v>65</v>
      </c>
      <c r="I744" t="s">
        <v>33</v>
      </c>
      <c r="J744">
        <v>4</v>
      </c>
      <c r="K744">
        <v>3</v>
      </c>
    </row>
    <row r="745" spans="1:11" x14ac:dyDescent="0.35">
      <c r="A745" t="s">
        <v>13</v>
      </c>
      <c r="B745" t="s">
        <v>29</v>
      </c>
      <c r="C745">
        <v>1994</v>
      </c>
      <c r="D745">
        <v>4.4000000000000004</v>
      </c>
      <c r="E745">
        <v>306</v>
      </c>
      <c r="F745" t="s">
        <v>1405</v>
      </c>
      <c r="G745" t="s">
        <v>15</v>
      </c>
      <c r="H745" s="32">
        <v>35.9</v>
      </c>
      <c r="I745" t="s">
        <v>16</v>
      </c>
      <c r="J745">
        <v>5</v>
      </c>
      <c r="K745">
        <v>1</v>
      </c>
    </row>
    <row r="746" spans="1:11" x14ac:dyDescent="0.35">
      <c r="A746" t="s">
        <v>270</v>
      </c>
      <c r="B746" t="s">
        <v>534</v>
      </c>
      <c r="C746">
        <v>2010</v>
      </c>
      <c r="D746">
        <v>4.4000000000000004</v>
      </c>
      <c r="E746">
        <v>305</v>
      </c>
      <c r="F746" t="s">
        <v>1405</v>
      </c>
      <c r="G746" t="s">
        <v>9</v>
      </c>
      <c r="H746" s="32">
        <v>210.5</v>
      </c>
      <c r="I746" t="s">
        <v>10</v>
      </c>
      <c r="J746">
        <v>5</v>
      </c>
      <c r="K746">
        <v>3</v>
      </c>
    </row>
    <row r="747" spans="1:11" x14ac:dyDescent="0.35">
      <c r="A747" t="s">
        <v>411</v>
      </c>
      <c r="B747" t="s">
        <v>412</v>
      </c>
      <c r="C747">
        <v>2011</v>
      </c>
      <c r="D747">
        <v>4.4000000000000004</v>
      </c>
      <c r="E747">
        <v>298</v>
      </c>
      <c r="F747" t="s">
        <v>1405</v>
      </c>
      <c r="G747" t="s">
        <v>92</v>
      </c>
      <c r="H747" s="32">
        <v>55.95</v>
      </c>
      <c r="I747" t="s">
        <v>92</v>
      </c>
      <c r="J747">
        <v>2</v>
      </c>
      <c r="K747">
        <v>3</v>
      </c>
    </row>
    <row r="748" spans="1:11" x14ac:dyDescent="0.35">
      <c r="A748" t="s">
        <v>88</v>
      </c>
      <c r="B748" t="s">
        <v>307</v>
      </c>
      <c r="C748">
        <v>2015</v>
      </c>
      <c r="D748">
        <v>4.4000000000000004</v>
      </c>
      <c r="E748">
        <v>296</v>
      </c>
      <c r="F748" t="s">
        <v>1405</v>
      </c>
      <c r="G748" t="s">
        <v>32</v>
      </c>
      <c r="H748" s="32">
        <v>65.400000000000006</v>
      </c>
      <c r="I748" t="s">
        <v>33</v>
      </c>
      <c r="J748">
        <v>4</v>
      </c>
      <c r="K748">
        <v>3</v>
      </c>
    </row>
    <row r="749" spans="1:11" x14ac:dyDescent="0.35">
      <c r="A749" t="s">
        <v>321</v>
      </c>
      <c r="B749" t="s">
        <v>322</v>
      </c>
      <c r="C749">
        <v>2014</v>
      </c>
      <c r="D749">
        <v>4.4000000000000004</v>
      </c>
      <c r="E749">
        <v>292</v>
      </c>
      <c r="F749" t="s">
        <v>1405</v>
      </c>
      <c r="G749" t="s">
        <v>323</v>
      </c>
      <c r="H749" s="32">
        <v>304</v>
      </c>
      <c r="I749" t="s">
        <v>21</v>
      </c>
      <c r="J749">
        <v>4</v>
      </c>
      <c r="K749">
        <v>3</v>
      </c>
    </row>
    <row r="750" spans="1:11" x14ac:dyDescent="0.35">
      <c r="A750" t="s">
        <v>215</v>
      </c>
      <c r="B750" t="s">
        <v>216</v>
      </c>
      <c r="C750">
        <v>2015</v>
      </c>
      <c r="D750">
        <v>4.4000000000000004</v>
      </c>
      <c r="E750">
        <v>269</v>
      </c>
      <c r="F750" t="s">
        <v>1405</v>
      </c>
      <c r="G750" t="s">
        <v>42</v>
      </c>
      <c r="H750" s="32">
        <v>47.5</v>
      </c>
      <c r="I750" t="s">
        <v>43</v>
      </c>
      <c r="J750">
        <v>4</v>
      </c>
      <c r="K750">
        <v>3</v>
      </c>
    </row>
    <row r="751" spans="1:11" x14ac:dyDescent="0.35">
      <c r="A751" t="s">
        <v>302</v>
      </c>
      <c r="B751" t="s">
        <v>522</v>
      </c>
      <c r="C751">
        <v>2018</v>
      </c>
      <c r="D751">
        <v>4.4000000000000004</v>
      </c>
      <c r="E751">
        <v>269</v>
      </c>
      <c r="F751" t="s">
        <v>1405</v>
      </c>
      <c r="G751" t="s">
        <v>42</v>
      </c>
      <c r="H751" s="32">
        <v>29.9</v>
      </c>
      <c r="I751" t="s">
        <v>43</v>
      </c>
      <c r="J751">
        <v>4</v>
      </c>
      <c r="K751">
        <v>3</v>
      </c>
    </row>
    <row r="752" spans="1:11" x14ac:dyDescent="0.35">
      <c r="A752" t="s">
        <v>193</v>
      </c>
      <c r="B752" t="s">
        <v>238</v>
      </c>
      <c r="C752">
        <v>2016</v>
      </c>
      <c r="D752">
        <v>4.4000000000000004</v>
      </c>
      <c r="E752">
        <v>267</v>
      </c>
      <c r="F752" t="s">
        <v>1405</v>
      </c>
      <c r="G752" t="s">
        <v>42</v>
      </c>
      <c r="H752" s="32">
        <v>40.450000000000003</v>
      </c>
      <c r="I752" t="s">
        <v>43</v>
      </c>
      <c r="J752">
        <v>4</v>
      </c>
      <c r="K752">
        <v>3</v>
      </c>
    </row>
    <row r="753" spans="1:11" x14ac:dyDescent="0.35">
      <c r="A753" t="s">
        <v>53</v>
      </c>
      <c r="B753" t="s">
        <v>535</v>
      </c>
      <c r="C753">
        <v>2007</v>
      </c>
      <c r="D753">
        <v>4.4000000000000004</v>
      </c>
      <c r="E753">
        <v>267</v>
      </c>
      <c r="F753" t="s">
        <v>1405</v>
      </c>
      <c r="G753" t="s">
        <v>42</v>
      </c>
      <c r="H753" s="32">
        <v>49.65</v>
      </c>
      <c r="I753" t="s">
        <v>43</v>
      </c>
      <c r="J753">
        <v>4</v>
      </c>
      <c r="K753">
        <v>3</v>
      </c>
    </row>
    <row r="754" spans="1:11" x14ac:dyDescent="0.35">
      <c r="A754" t="s">
        <v>4</v>
      </c>
      <c r="B754" t="s">
        <v>515</v>
      </c>
      <c r="C754">
        <v>2004</v>
      </c>
      <c r="D754">
        <v>4.4000000000000004</v>
      </c>
      <c r="E754">
        <v>262</v>
      </c>
      <c r="F754" t="s">
        <v>1405</v>
      </c>
      <c r="G754" t="s">
        <v>1406</v>
      </c>
      <c r="H754" s="32">
        <v>57.11</v>
      </c>
      <c r="I754" t="s">
        <v>6</v>
      </c>
      <c r="J754">
        <v>4</v>
      </c>
      <c r="K754">
        <v>2</v>
      </c>
    </row>
    <row r="755" spans="1:11" x14ac:dyDescent="0.35">
      <c r="A755" t="s">
        <v>129</v>
      </c>
      <c r="B755" t="s">
        <v>9</v>
      </c>
      <c r="C755">
        <v>1996</v>
      </c>
      <c r="D755">
        <v>4.4000000000000004</v>
      </c>
      <c r="E755">
        <v>259</v>
      </c>
      <c r="F755" t="s">
        <v>1405</v>
      </c>
      <c r="G755" t="s">
        <v>9</v>
      </c>
      <c r="H755" s="32">
        <v>141</v>
      </c>
      <c r="I755" t="s">
        <v>10</v>
      </c>
      <c r="J755">
        <v>5</v>
      </c>
      <c r="K755">
        <v>3</v>
      </c>
    </row>
    <row r="756" spans="1:11" x14ac:dyDescent="0.35">
      <c r="A756" t="s">
        <v>66</v>
      </c>
      <c r="B756" t="s">
        <v>173</v>
      </c>
      <c r="C756">
        <v>2010</v>
      </c>
      <c r="D756">
        <v>4.4000000000000004</v>
      </c>
      <c r="E756">
        <v>258</v>
      </c>
      <c r="F756" t="s">
        <v>1405</v>
      </c>
      <c r="G756" t="s">
        <v>42</v>
      </c>
      <c r="H756" s="32">
        <v>133.75</v>
      </c>
      <c r="I756" t="s">
        <v>43</v>
      </c>
      <c r="J756">
        <v>4</v>
      </c>
      <c r="K756">
        <v>3</v>
      </c>
    </row>
    <row r="757" spans="1:11" x14ac:dyDescent="0.35">
      <c r="A757" t="s">
        <v>64</v>
      </c>
      <c r="B757" t="s">
        <v>332</v>
      </c>
      <c r="C757">
        <v>2016</v>
      </c>
      <c r="D757">
        <v>4.4000000000000004</v>
      </c>
      <c r="E757">
        <v>252</v>
      </c>
      <c r="F757" t="s">
        <v>1405</v>
      </c>
      <c r="G757" t="s">
        <v>42</v>
      </c>
      <c r="H757" s="32">
        <v>67.900000000000006</v>
      </c>
      <c r="I757" t="s">
        <v>43</v>
      </c>
      <c r="J757">
        <v>4</v>
      </c>
      <c r="K757">
        <v>3</v>
      </c>
    </row>
    <row r="758" spans="1:11" x14ac:dyDescent="0.35">
      <c r="A758" t="s">
        <v>88</v>
      </c>
      <c r="B758" t="s">
        <v>307</v>
      </c>
      <c r="C758">
        <v>2011</v>
      </c>
      <c r="D758">
        <v>4.4000000000000004</v>
      </c>
      <c r="E758">
        <v>249</v>
      </c>
      <c r="F758" t="s">
        <v>1405</v>
      </c>
      <c r="G758" t="s">
        <v>32</v>
      </c>
      <c r="H758" s="32">
        <v>75.92</v>
      </c>
      <c r="I758" t="s">
        <v>33</v>
      </c>
      <c r="J758">
        <v>4</v>
      </c>
      <c r="K758">
        <v>3</v>
      </c>
    </row>
    <row r="759" spans="1:11" x14ac:dyDescent="0.35">
      <c r="A759" t="s">
        <v>411</v>
      </c>
      <c r="B759" t="s">
        <v>412</v>
      </c>
      <c r="C759">
        <v>2010</v>
      </c>
      <c r="D759">
        <v>4.4000000000000004</v>
      </c>
      <c r="E759">
        <v>245</v>
      </c>
      <c r="F759" t="s">
        <v>1405</v>
      </c>
      <c r="G759" t="s">
        <v>92</v>
      </c>
      <c r="H759" s="32">
        <v>47.52</v>
      </c>
      <c r="I759" t="s">
        <v>92</v>
      </c>
      <c r="J759">
        <v>2</v>
      </c>
      <c r="K759">
        <v>3</v>
      </c>
    </row>
    <row r="760" spans="1:11" x14ac:dyDescent="0.35">
      <c r="A760" t="s">
        <v>495</v>
      </c>
      <c r="B760" t="s">
        <v>496</v>
      </c>
      <c r="C760">
        <v>2017</v>
      </c>
      <c r="D760">
        <v>4.4000000000000004</v>
      </c>
      <c r="E760">
        <v>243</v>
      </c>
      <c r="F760" t="s">
        <v>1405</v>
      </c>
      <c r="G760" t="s">
        <v>127</v>
      </c>
      <c r="H760" s="32">
        <v>29.9</v>
      </c>
      <c r="I760" t="s">
        <v>21</v>
      </c>
      <c r="J760">
        <v>4</v>
      </c>
      <c r="K760">
        <v>3</v>
      </c>
    </row>
    <row r="761" spans="1:11" x14ac:dyDescent="0.35">
      <c r="A761" t="s">
        <v>495</v>
      </c>
      <c r="B761" t="s">
        <v>536</v>
      </c>
      <c r="C761">
        <v>2017</v>
      </c>
      <c r="D761">
        <v>4.4000000000000004</v>
      </c>
      <c r="E761">
        <v>241</v>
      </c>
      <c r="F761" t="s">
        <v>1405</v>
      </c>
      <c r="G761" t="s">
        <v>20</v>
      </c>
      <c r="H761" s="32">
        <v>19.989999999999998</v>
      </c>
      <c r="I761" t="s">
        <v>21</v>
      </c>
      <c r="J761">
        <v>4</v>
      </c>
      <c r="K761">
        <v>3</v>
      </c>
    </row>
    <row r="762" spans="1:11" x14ac:dyDescent="0.35">
      <c r="A762" t="s">
        <v>537</v>
      </c>
      <c r="B762" t="s">
        <v>120</v>
      </c>
      <c r="C762">
        <v>2010</v>
      </c>
      <c r="D762">
        <v>4.4000000000000004</v>
      </c>
      <c r="E762">
        <v>239</v>
      </c>
      <c r="F762" t="s">
        <v>1405</v>
      </c>
      <c r="G762" t="s">
        <v>42</v>
      </c>
      <c r="H762" s="32">
        <v>59.25</v>
      </c>
      <c r="I762" t="s">
        <v>43</v>
      </c>
      <c r="J762">
        <v>4</v>
      </c>
      <c r="K762">
        <v>3</v>
      </c>
    </row>
    <row r="763" spans="1:11" x14ac:dyDescent="0.35">
      <c r="A763" t="s">
        <v>538</v>
      </c>
      <c r="B763" t="s">
        <v>539</v>
      </c>
      <c r="C763">
        <v>1996</v>
      </c>
      <c r="D763">
        <v>4.4000000000000004</v>
      </c>
      <c r="E763">
        <v>236</v>
      </c>
      <c r="F763" t="s">
        <v>1405</v>
      </c>
      <c r="G763" t="s">
        <v>127</v>
      </c>
      <c r="H763" s="32">
        <v>73.900000000000006</v>
      </c>
      <c r="I763" t="s">
        <v>21</v>
      </c>
      <c r="J763">
        <v>4</v>
      </c>
      <c r="K763">
        <v>3</v>
      </c>
    </row>
    <row r="764" spans="1:11" x14ac:dyDescent="0.35">
      <c r="A764" t="s">
        <v>540</v>
      </c>
      <c r="B764" t="s">
        <v>541</v>
      </c>
      <c r="C764" t="s">
        <v>24</v>
      </c>
      <c r="D764">
        <v>4.4000000000000004</v>
      </c>
      <c r="E764">
        <v>234</v>
      </c>
      <c r="F764" t="s">
        <v>1405</v>
      </c>
      <c r="G764" t="s">
        <v>289</v>
      </c>
      <c r="H764" s="32">
        <v>39.35</v>
      </c>
      <c r="I764" t="s">
        <v>26</v>
      </c>
      <c r="J764">
        <v>4</v>
      </c>
      <c r="K764">
        <v>3</v>
      </c>
    </row>
    <row r="765" spans="1:11" x14ac:dyDescent="0.35">
      <c r="A765" t="s">
        <v>156</v>
      </c>
      <c r="B765" t="s">
        <v>542</v>
      </c>
      <c r="C765">
        <v>2018</v>
      </c>
      <c r="D765">
        <v>4.4000000000000004</v>
      </c>
      <c r="E765">
        <v>233</v>
      </c>
      <c r="F765" t="s">
        <v>1405</v>
      </c>
      <c r="G765" t="s">
        <v>32</v>
      </c>
      <c r="H765" s="32">
        <v>40.299999999999997</v>
      </c>
      <c r="I765" t="s">
        <v>33</v>
      </c>
      <c r="J765">
        <v>4</v>
      </c>
      <c r="K765">
        <v>3</v>
      </c>
    </row>
    <row r="766" spans="1:11" x14ac:dyDescent="0.35">
      <c r="A766" t="s">
        <v>511</v>
      </c>
      <c r="B766" t="s">
        <v>512</v>
      </c>
      <c r="C766">
        <v>2018</v>
      </c>
      <c r="D766">
        <v>4.4000000000000004</v>
      </c>
      <c r="E766">
        <v>225</v>
      </c>
      <c r="F766" t="s">
        <v>1405</v>
      </c>
      <c r="G766" t="s">
        <v>9</v>
      </c>
      <c r="H766" s="32">
        <v>42.75</v>
      </c>
      <c r="I766" t="s">
        <v>10</v>
      </c>
      <c r="J766">
        <v>5</v>
      </c>
      <c r="K766">
        <v>3</v>
      </c>
    </row>
    <row r="767" spans="1:11" x14ac:dyDescent="0.35">
      <c r="A767" t="s">
        <v>193</v>
      </c>
      <c r="B767" t="s">
        <v>194</v>
      </c>
      <c r="C767">
        <v>2016</v>
      </c>
      <c r="D767">
        <v>4.4000000000000004</v>
      </c>
      <c r="E767">
        <v>224</v>
      </c>
      <c r="F767" t="s">
        <v>1405</v>
      </c>
      <c r="G767" t="s">
        <v>42</v>
      </c>
      <c r="H767" s="32">
        <v>149.5</v>
      </c>
      <c r="I767" t="s">
        <v>43</v>
      </c>
      <c r="J767">
        <v>4</v>
      </c>
      <c r="K767">
        <v>3</v>
      </c>
    </row>
    <row r="768" spans="1:11" x14ac:dyDescent="0.35">
      <c r="A768" t="s">
        <v>64</v>
      </c>
      <c r="B768" t="s">
        <v>332</v>
      </c>
      <c r="C768">
        <v>2012</v>
      </c>
      <c r="D768">
        <v>4.4000000000000004</v>
      </c>
      <c r="E768">
        <v>222</v>
      </c>
      <c r="F768" t="s">
        <v>1405</v>
      </c>
      <c r="G768" t="s">
        <v>42</v>
      </c>
      <c r="H768" s="32">
        <v>76.5</v>
      </c>
      <c r="I768" t="s">
        <v>43</v>
      </c>
      <c r="J768">
        <v>4</v>
      </c>
      <c r="K768">
        <v>3</v>
      </c>
    </row>
    <row r="769" spans="1:11" x14ac:dyDescent="0.35">
      <c r="A769" t="s">
        <v>88</v>
      </c>
      <c r="B769" t="s">
        <v>307</v>
      </c>
      <c r="C769">
        <v>2008</v>
      </c>
      <c r="D769">
        <v>4.4000000000000004</v>
      </c>
      <c r="E769">
        <v>220</v>
      </c>
      <c r="F769" t="s">
        <v>1405</v>
      </c>
      <c r="G769" t="s">
        <v>32</v>
      </c>
      <c r="H769" s="32">
        <v>113.2</v>
      </c>
      <c r="I769" t="s">
        <v>33</v>
      </c>
      <c r="J769">
        <v>4</v>
      </c>
      <c r="K769">
        <v>3</v>
      </c>
    </row>
    <row r="770" spans="1:11" x14ac:dyDescent="0.35">
      <c r="A770" t="s">
        <v>163</v>
      </c>
      <c r="B770" t="s">
        <v>543</v>
      </c>
      <c r="C770">
        <v>2019</v>
      </c>
      <c r="D770">
        <v>4.4000000000000004</v>
      </c>
      <c r="E770">
        <v>219</v>
      </c>
      <c r="F770" t="s">
        <v>1405</v>
      </c>
      <c r="G770" t="s">
        <v>63</v>
      </c>
      <c r="H770" s="32">
        <v>26.9</v>
      </c>
      <c r="I770" t="s">
        <v>165</v>
      </c>
      <c r="J770">
        <v>3</v>
      </c>
      <c r="K770">
        <v>3</v>
      </c>
    </row>
    <row r="771" spans="1:11" x14ac:dyDescent="0.35">
      <c r="A771" t="s">
        <v>7</v>
      </c>
      <c r="B771" t="s">
        <v>49</v>
      </c>
      <c r="C771">
        <v>1994</v>
      </c>
      <c r="D771">
        <v>4.4000000000000004</v>
      </c>
      <c r="E771">
        <v>218</v>
      </c>
      <c r="F771" t="s">
        <v>1405</v>
      </c>
      <c r="G771" t="s">
        <v>9</v>
      </c>
      <c r="H771" s="32">
        <v>249.8</v>
      </c>
      <c r="I771" t="s">
        <v>10</v>
      </c>
      <c r="J771">
        <v>5</v>
      </c>
      <c r="K771">
        <v>3</v>
      </c>
    </row>
    <row r="772" spans="1:11" x14ac:dyDescent="0.35">
      <c r="A772" t="s">
        <v>133</v>
      </c>
      <c r="B772" t="s">
        <v>187</v>
      </c>
      <c r="C772">
        <v>2017</v>
      </c>
      <c r="D772">
        <v>4.4000000000000004</v>
      </c>
      <c r="E772">
        <v>217</v>
      </c>
      <c r="F772" t="s">
        <v>1405</v>
      </c>
      <c r="G772" t="s">
        <v>9</v>
      </c>
      <c r="H772" s="32">
        <v>29.95</v>
      </c>
      <c r="I772" t="s">
        <v>10</v>
      </c>
      <c r="J772">
        <v>5</v>
      </c>
      <c r="K772">
        <v>3</v>
      </c>
    </row>
    <row r="773" spans="1:11" x14ac:dyDescent="0.35">
      <c r="A773" t="s">
        <v>544</v>
      </c>
      <c r="B773" t="s">
        <v>545</v>
      </c>
      <c r="C773">
        <v>2014</v>
      </c>
      <c r="D773">
        <v>4.4000000000000004</v>
      </c>
      <c r="E773">
        <v>215</v>
      </c>
      <c r="F773" t="s">
        <v>1405</v>
      </c>
      <c r="G773" t="s">
        <v>546</v>
      </c>
      <c r="H773" s="32">
        <v>33</v>
      </c>
      <c r="I773" t="s">
        <v>21</v>
      </c>
      <c r="J773">
        <v>4</v>
      </c>
      <c r="K773">
        <v>3</v>
      </c>
    </row>
    <row r="774" spans="1:11" x14ac:dyDescent="0.35">
      <c r="A774" t="s">
        <v>414</v>
      </c>
      <c r="B774" t="s">
        <v>547</v>
      </c>
      <c r="C774">
        <v>2014</v>
      </c>
      <c r="D774">
        <v>4.4000000000000004</v>
      </c>
      <c r="E774">
        <v>208</v>
      </c>
      <c r="F774" t="s">
        <v>1405</v>
      </c>
      <c r="G774" t="s">
        <v>9</v>
      </c>
      <c r="H774" s="32">
        <v>37</v>
      </c>
      <c r="I774" t="s">
        <v>10</v>
      </c>
      <c r="J774">
        <v>5</v>
      </c>
      <c r="K774">
        <v>3</v>
      </c>
    </row>
    <row r="775" spans="1:11" x14ac:dyDescent="0.35">
      <c r="A775" t="s">
        <v>548</v>
      </c>
      <c r="B775" t="s">
        <v>1</v>
      </c>
      <c r="C775">
        <v>2014</v>
      </c>
      <c r="D775">
        <v>4.4000000000000004</v>
      </c>
      <c r="E775">
        <v>207</v>
      </c>
      <c r="F775" t="s">
        <v>1405</v>
      </c>
      <c r="G775" t="s">
        <v>9</v>
      </c>
      <c r="H775" s="32">
        <v>37.130000000000003</v>
      </c>
      <c r="I775" t="s">
        <v>10</v>
      </c>
      <c r="J775">
        <v>5</v>
      </c>
      <c r="K775">
        <v>3</v>
      </c>
    </row>
    <row r="776" spans="1:11" x14ac:dyDescent="0.35">
      <c r="A776" t="s">
        <v>304</v>
      </c>
      <c r="B776" t="s">
        <v>549</v>
      </c>
      <c r="C776">
        <v>2011</v>
      </c>
      <c r="D776">
        <v>4.4000000000000004</v>
      </c>
      <c r="E776">
        <v>206</v>
      </c>
      <c r="F776" t="s">
        <v>1405</v>
      </c>
      <c r="G776" t="s">
        <v>124</v>
      </c>
      <c r="H776" s="32">
        <v>49.95</v>
      </c>
      <c r="I776" t="s">
        <v>85</v>
      </c>
      <c r="J776" t="s">
        <v>85</v>
      </c>
      <c r="K776" t="s">
        <v>85</v>
      </c>
    </row>
    <row r="777" spans="1:11" x14ac:dyDescent="0.35">
      <c r="A777" t="s">
        <v>359</v>
      </c>
      <c r="B777" t="s">
        <v>360</v>
      </c>
      <c r="C777">
        <v>2017</v>
      </c>
      <c r="D777">
        <v>4.4000000000000004</v>
      </c>
      <c r="E777">
        <v>204</v>
      </c>
      <c r="F777" t="s">
        <v>1405</v>
      </c>
      <c r="G777" t="s">
        <v>233</v>
      </c>
      <c r="H777" s="32">
        <v>50.9</v>
      </c>
      <c r="I777" t="s">
        <v>361</v>
      </c>
      <c r="J777">
        <v>4</v>
      </c>
      <c r="K777">
        <v>3</v>
      </c>
    </row>
    <row r="778" spans="1:11" x14ac:dyDescent="0.35">
      <c r="A778" t="s">
        <v>196</v>
      </c>
      <c r="B778" t="s">
        <v>550</v>
      </c>
      <c r="C778">
        <v>2006</v>
      </c>
      <c r="D778">
        <v>4.4000000000000004</v>
      </c>
      <c r="E778">
        <v>201</v>
      </c>
      <c r="F778" t="s">
        <v>1405</v>
      </c>
      <c r="G778" t="s">
        <v>92</v>
      </c>
      <c r="H778" s="32">
        <v>51.95</v>
      </c>
      <c r="I778" t="s">
        <v>92</v>
      </c>
      <c r="J778">
        <v>2</v>
      </c>
      <c r="K778">
        <v>3</v>
      </c>
    </row>
    <row r="779" spans="1:11" x14ac:dyDescent="0.35">
      <c r="A779" t="s">
        <v>531</v>
      </c>
      <c r="B779" t="s">
        <v>551</v>
      </c>
      <c r="C779">
        <v>2017</v>
      </c>
      <c r="D779">
        <v>4.4000000000000004</v>
      </c>
      <c r="E779">
        <v>201</v>
      </c>
      <c r="F779" t="s">
        <v>1405</v>
      </c>
      <c r="G779" t="s">
        <v>42</v>
      </c>
      <c r="H779" s="32">
        <v>49.2</v>
      </c>
      <c r="I779" t="s">
        <v>52</v>
      </c>
      <c r="J779">
        <v>3</v>
      </c>
      <c r="K779">
        <v>3</v>
      </c>
    </row>
    <row r="780" spans="1:11" x14ac:dyDescent="0.35">
      <c r="A780" t="s">
        <v>208</v>
      </c>
      <c r="B780" t="s">
        <v>209</v>
      </c>
      <c r="C780">
        <v>2015</v>
      </c>
      <c r="D780">
        <v>4.4000000000000004</v>
      </c>
      <c r="E780">
        <v>200</v>
      </c>
      <c r="F780" t="s">
        <v>1405</v>
      </c>
      <c r="G780" t="s">
        <v>210</v>
      </c>
      <c r="H780" s="32">
        <v>35.200000000000003</v>
      </c>
      <c r="I780" t="s">
        <v>211</v>
      </c>
      <c r="J780">
        <v>5</v>
      </c>
      <c r="K780">
        <v>3</v>
      </c>
    </row>
    <row r="781" spans="1:11" x14ac:dyDescent="0.35">
      <c r="A781" t="s">
        <v>552</v>
      </c>
      <c r="B781" t="s">
        <v>553</v>
      </c>
      <c r="C781">
        <v>2019</v>
      </c>
      <c r="D781">
        <v>4.4000000000000004</v>
      </c>
      <c r="E781">
        <v>196</v>
      </c>
      <c r="F781" t="s">
        <v>1405</v>
      </c>
      <c r="G781" t="s">
        <v>554</v>
      </c>
      <c r="H781" s="32">
        <v>20.74</v>
      </c>
      <c r="I781" t="s">
        <v>85</v>
      </c>
      <c r="J781" t="s">
        <v>85</v>
      </c>
      <c r="K781" t="s">
        <v>85</v>
      </c>
    </row>
    <row r="782" spans="1:11" x14ac:dyDescent="0.35">
      <c r="A782" t="s">
        <v>170</v>
      </c>
      <c r="B782" t="s">
        <v>319</v>
      </c>
      <c r="C782">
        <v>2008</v>
      </c>
      <c r="D782">
        <v>4.4000000000000004</v>
      </c>
      <c r="E782">
        <v>195</v>
      </c>
      <c r="F782" t="s">
        <v>1405</v>
      </c>
      <c r="G782" t="s">
        <v>42</v>
      </c>
      <c r="H782" s="32">
        <v>87.3</v>
      </c>
      <c r="I782" t="s">
        <v>43</v>
      </c>
      <c r="J782">
        <v>4</v>
      </c>
      <c r="K782">
        <v>3</v>
      </c>
    </row>
    <row r="783" spans="1:11" x14ac:dyDescent="0.35">
      <c r="A783" t="s">
        <v>531</v>
      </c>
      <c r="B783" t="s">
        <v>532</v>
      </c>
      <c r="C783">
        <v>2012</v>
      </c>
      <c r="D783">
        <v>4.4000000000000004</v>
      </c>
      <c r="E783">
        <v>194</v>
      </c>
      <c r="F783" t="s">
        <v>1405</v>
      </c>
      <c r="G783" t="s">
        <v>42</v>
      </c>
      <c r="H783" s="32">
        <v>45.95</v>
      </c>
      <c r="I783" t="s">
        <v>43</v>
      </c>
      <c r="J783">
        <v>4</v>
      </c>
      <c r="K783">
        <v>3</v>
      </c>
    </row>
    <row r="784" spans="1:11" x14ac:dyDescent="0.35">
      <c r="A784" t="s">
        <v>255</v>
      </c>
      <c r="B784" t="s">
        <v>500</v>
      </c>
      <c r="C784">
        <v>2013</v>
      </c>
      <c r="D784">
        <v>4.4000000000000004</v>
      </c>
      <c r="E784">
        <v>189</v>
      </c>
      <c r="F784" t="s">
        <v>1405</v>
      </c>
      <c r="G784" t="s">
        <v>257</v>
      </c>
      <c r="H784" s="32">
        <v>64.989999999999995</v>
      </c>
      <c r="I784" t="s">
        <v>6</v>
      </c>
      <c r="J784">
        <v>4</v>
      </c>
      <c r="K784">
        <v>2</v>
      </c>
    </row>
    <row r="785" spans="1:11" x14ac:dyDescent="0.35">
      <c r="A785" t="s">
        <v>80</v>
      </c>
      <c r="B785" t="s">
        <v>384</v>
      </c>
      <c r="C785">
        <v>2007</v>
      </c>
      <c r="D785">
        <v>4.4000000000000004</v>
      </c>
      <c r="E785">
        <v>187</v>
      </c>
      <c r="F785" t="s">
        <v>1405</v>
      </c>
      <c r="G785" t="s">
        <v>32</v>
      </c>
      <c r="H785" s="32">
        <v>350.03</v>
      </c>
      <c r="I785" t="s">
        <v>33</v>
      </c>
      <c r="J785">
        <v>4</v>
      </c>
      <c r="K785">
        <v>3</v>
      </c>
    </row>
    <row r="786" spans="1:11" x14ac:dyDescent="0.35">
      <c r="A786" t="s">
        <v>317</v>
      </c>
      <c r="B786" t="s">
        <v>318</v>
      </c>
      <c r="C786">
        <v>2013</v>
      </c>
      <c r="D786">
        <v>4.4000000000000004</v>
      </c>
      <c r="E786">
        <v>185</v>
      </c>
      <c r="F786" t="s">
        <v>1405</v>
      </c>
      <c r="G786" t="s">
        <v>32</v>
      </c>
      <c r="H786" s="32">
        <v>69.900000000000006</v>
      </c>
      <c r="I786" t="s">
        <v>33</v>
      </c>
      <c r="J786">
        <v>4</v>
      </c>
      <c r="K786">
        <v>3</v>
      </c>
    </row>
    <row r="787" spans="1:11" x14ac:dyDescent="0.35">
      <c r="A787" t="s">
        <v>229</v>
      </c>
      <c r="B787" t="s">
        <v>230</v>
      </c>
      <c r="C787">
        <v>2017</v>
      </c>
      <c r="D787">
        <v>4.4000000000000004</v>
      </c>
      <c r="E787">
        <v>180</v>
      </c>
      <c r="F787" t="s">
        <v>1405</v>
      </c>
      <c r="G787" t="s">
        <v>32</v>
      </c>
      <c r="H787" s="32">
        <v>36.950000000000003</v>
      </c>
      <c r="I787" t="s">
        <v>33</v>
      </c>
      <c r="J787">
        <v>4</v>
      </c>
      <c r="K787">
        <v>3</v>
      </c>
    </row>
    <row r="788" spans="1:11" x14ac:dyDescent="0.35">
      <c r="A788" t="s">
        <v>88</v>
      </c>
      <c r="B788" t="s">
        <v>307</v>
      </c>
      <c r="C788">
        <v>2007</v>
      </c>
      <c r="D788">
        <v>4.4000000000000004</v>
      </c>
      <c r="E788">
        <v>177</v>
      </c>
      <c r="F788" t="s">
        <v>1405</v>
      </c>
      <c r="G788" t="s">
        <v>32</v>
      </c>
      <c r="H788" s="32">
        <v>154.37</v>
      </c>
      <c r="I788" t="s">
        <v>33</v>
      </c>
      <c r="J788">
        <v>4</v>
      </c>
      <c r="K788">
        <v>3</v>
      </c>
    </row>
    <row r="789" spans="1:11" x14ac:dyDescent="0.35">
      <c r="A789" t="s">
        <v>555</v>
      </c>
      <c r="B789" t="s">
        <v>556</v>
      </c>
      <c r="C789">
        <v>2014</v>
      </c>
      <c r="D789">
        <v>4.4000000000000004</v>
      </c>
      <c r="E789">
        <v>173</v>
      </c>
      <c r="F789" t="s">
        <v>1405</v>
      </c>
      <c r="G789" t="s">
        <v>32</v>
      </c>
      <c r="H789" s="32">
        <v>43.85</v>
      </c>
      <c r="I789" t="s">
        <v>33</v>
      </c>
      <c r="J789">
        <v>4</v>
      </c>
      <c r="K789">
        <v>3</v>
      </c>
    </row>
    <row r="790" spans="1:11" x14ac:dyDescent="0.35">
      <c r="A790" t="s">
        <v>142</v>
      </c>
      <c r="B790" t="s">
        <v>557</v>
      </c>
      <c r="C790">
        <v>2017</v>
      </c>
      <c r="D790">
        <v>4.4000000000000004</v>
      </c>
      <c r="E790">
        <v>172</v>
      </c>
      <c r="F790" t="s">
        <v>1405</v>
      </c>
      <c r="G790" t="s">
        <v>20</v>
      </c>
      <c r="H790" s="32">
        <v>77.98</v>
      </c>
      <c r="I790" t="s">
        <v>211</v>
      </c>
      <c r="J790">
        <v>5</v>
      </c>
      <c r="K790">
        <v>3</v>
      </c>
    </row>
    <row r="791" spans="1:11" x14ac:dyDescent="0.35">
      <c r="A791" t="s">
        <v>40</v>
      </c>
      <c r="B791" t="s">
        <v>184</v>
      </c>
      <c r="C791">
        <v>2013</v>
      </c>
      <c r="D791">
        <v>4.4000000000000004</v>
      </c>
      <c r="E791">
        <v>172</v>
      </c>
      <c r="F791" t="s">
        <v>1405</v>
      </c>
      <c r="G791" t="s">
        <v>42</v>
      </c>
      <c r="H791" s="32">
        <v>91.43</v>
      </c>
      <c r="I791" t="s">
        <v>43</v>
      </c>
      <c r="J791">
        <v>4</v>
      </c>
      <c r="K791">
        <v>3</v>
      </c>
    </row>
    <row r="792" spans="1:11" x14ac:dyDescent="0.35">
      <c r="A792" t="s">
        <v>55</v>
      </c>
      <c r="B792" t="s">
        <v>57</v>
      </c>
      <c r="C792">
        <v>2007</v>
      </c>
      <c r="D792">
        <v>4.4000000000000004</v>
      </c>
      <c r="E792">
        <v>172</v>
      </c>
      <c r="F792" t="s">
        <v>1405</v>
      </c>
      <c r="G792" t="s">
        <v>9</v>
      </c>
      <c r="H792" s="32">
        <v>195</v>
      </c>
      <c r="I792" t="s">
        <v>10</v>
      </c>
      <c r="J792">
        <v>5</v>
      </c>
      <c r="K792">
        <v>3</v>
      </c>
    </row>
    <row r="793" spans="1:11" x14ac:dyDescent="0.35">
      <c r="A793" t="s">
        <v>310</v>
      </c>
      <c r="B793" t="s">
        <v>1</v>
      </c>
      <c r="C793">
        <v>2016</v>
      </c>
      <c r="D793">
        <v>4.4000000000000004</v>
      </c>
      <c r="E793">
        <v>169</v>
      </c>
      <c r="F793" t="s">
        <v>1405</v>
      </c>
      <c r="G793" t="s">
        <v>311</v>
      </c>
      <c r="H793" s="32">
        <v>125.84</v>
      </c>
      <c r="I793" t="s">
        <v>312</v>
      </c>
      <c r="J793">
        <v>4</v>
      </c>
      <c r="K793">
        <v>3</v>
      </c>
    </row>
    <row r="794" spans="1:11" x14ac:dyDescent="0.35">
      <c r="A794" t="s">
        <v>302</v>
      </c>
      <c r="B794" t="s">
        <v>303</v>
      </c>
      <c r="C794">
        <v>2001</v>
      </c>
      <c r="D794">
        <v>4.4000000000000004</v>
      </c>
      <c r="E794">
        <v>168</v>
      </c>
      <c r="F794" t="s">
        <v>1405</v>
      </c>
      <c r="G794" t="s">
        <v>42</v>
      </c>
      <c r="H794" s="32">
        <v>69</v>
      </c>
      <c r="I794" t="s">
        <v>43</v>
      </c>
      <c r="J794">
        <v>4</v>
      </c>
      <c r="K794">
        <v>3</v>
      </c>
    </row>
    <row r="795" spans="1:11" x14ac:dyDescent="0.35">
      <c r="A795" t="s">
        <v>558</v>
      </c>
      <c r="B795" t="s">
        <v>559</v>
      </c>
      <c r="C795">
        <v>2020</v>
      </c>
      <c r="D795">
        <v>4.4000000000000004</v>
      </c>
      <c r="E795">
        <v>168</v>
      </c>
      <c r="F795" t="s">
        <v>1405</v>
      </c>
      <c r="G795" t="s">
        <v>282</v>
      </c>
      <c r="H795" s="32">
        <v>17.489999999999998</v>
      </c>
      <c r="I795" t="s">
        <v>165</v>
      </c>
      <c r="J795">
        <v>3</v>
      </c>
      <c r="K795">
        <v>3</v>
      </c>
    </row>
    <row r="796" spans="1:11" x14ac:dyDescent="0.35">
      <c r="A796" t="s">
        <v>90</v>
      </c>
      <c r="B796" t="s">
        <v>560</v>
      </c>
      <c r="C796">
        <v>2014</v>
      </c>
      <c r="D796">
        <v>4.4000000000000004</v>
      </c>
      <c r="E796">
        <v>166</v>
      </c>
      <c r="F796" t="s">
        <v>1405</v>
      </c>
      <c r="G796" t="s">
        <v>92</v>
      </c>
      <c r="H796" s="32">
        <v>44.41</v>
      </c>
      <c r="I796" t="s">
        <v>92</v>
      </c>
      <c r="J796">
        <v>2</v>
      </c>
      <c r="K796">
        <v>3</v>
      </c>
    </row>
    <row r="797" spans="1:11" x14ac:dyDescent="0.35">
      <c r="A797" t="s">
        <v>310</v>
      </c>
      <c r="B797" t="s">
        <v>1</v>
      </c>
      <c r="C797">
        <v>2014</v>
      </c>
      <c r="D797">
        <v>4.4000000000000004</v>
      </c>
      <c r="E797">
        <v>165</v>
      </c>
      <c r="F797" t="s">
        <v>1405</v>
      </c>
      <c r="G797" t="s">
        <v>311</v>
      </c>
      <c r="H797" s="32">
        <v>149</v>
      </c>
      <c r="I797" t="s">
        <v>312</v>
      </c>
      <c r="J797">
        <v>4</v>
      </c>
      <c r="K797">
        <v>3</v>
      </c>
    </row>
    <row r="798" spans="1:11" x14ac:dyDescent="0.35">
      <c r="A798" t="s">
        <v>255</v>
      </c>
      <c r="B798" t="s">
        <v>500</v>
      </c>
      <c r="C798">
        <v>2009</v>
      </c>
      <c r="D798">
        <v>4.4000000000000004</v>
      </c>
      <c r="E798">
        <v>165</v>
      </c>
      <c r="F798" t="s">
        <v>1405</v>
      </c>
      <c r="G798" t="s">
        <v>257</v>
      </c>
      <c r="H798" s="32">
        <v>73.599999999999994</v>
      </c>
      <c r="I798" t="s">
        <v>6</v>
      </c>
      <c r="J798">
        <v>4</v>
      </c>
      <c r="K798">
        <v>2</v>
      </c>
    </row>
    <row r="799" spans="1:11" x14ac:dyDescent="0.35">
      <c r="A799" t="s">
        <v>66</v>
      </c>
      <c r="B799" t="s">
        <v>173</v>
      </c>
      <c r="C799">
        <v>2014</v>
      </c>
      <c r="D799">
        <v>4.4000000000000004</v>
      </c>
      <c r="E799">
        <v>164</v>
      </c>
      <c r="F799" t="s">
        <v>1405</v>
      </c>
      <c r="G799" t="s">
        <v>42</v>
      </c>
      <c r="H799" s="32">
        <v>82.75</v>
      </c>
      <c r="I799" t="s">
        <v>43</v>
      </c>
      <c r="J799">
        <v>4</v>
      </c>
      <c r="K799">
        <v>3</v>
      </c>
    </row>
    <row r="800" spans="1:11" x14ac:dyDescent="0.35">
      <c r="A800" t="s">
        <v>80</v>
      </c>
      <c r="B800" t="s">
        <v>384</v>
      </c>
      <c r="C800">
        <v>2013</v>
      </c>
      <c r="D800">
        <v>4.4000000000000004</v>
      </c>
      <c r="E800">
        <v>164</v>
      </c>
      <c r="F800" t="s">
        <v>1405</v>
      </c>
      <c r="G800" t="s">
        <v>32</v>
      </c>
      <c r="H800" s="32">
        <v>78.38</v>
      </c>
      <c r="I800" t="s">
        <v>33</v>
      </c>
      <c r="J800">
        <v>4</v>
      </c>
      <c r="K800">
        <v>3</v>
      </c>
    </row>
    <row r="801" spans="1:11" x14ac:dyDescent="0.35">
      <c r="A801" t="s">
        <v>561</v>
      </c>
      <c r="B801" t="s">
        <v>562</v>
      </c>
      <c r="C801">
        <v>2016</v>
      </c>
      <c r="D801">
        <v>4.4000000000000004</v>
      </c>
      <c r="E801">
        <v>162</v>
      </c>
      <c r="F801" t="s">
        <v>1405</v>
      </c>
      <c r="G801" t="s">
        <v>9</v>
      </c>
      <c r="H801" s="32">
        <v>59.95</v>
      </c>
      <c r="I801" t="s">
        <v>10</v>
      </c>
      <c r="J801">
        <v>5</v>
      </c>
      <c r="K801">
        <v>3</v>
      </c>
    </row>
    <row r="802" spans="1:11" x14ac:dyDescent="0.35">
      <c r="A802" t="s">
        <v>40</v>
      </c>
      <c r="B802" t="s">
        <v>138</v>
      </c>
      <c r="C802">
        <v>2014</v>
      </c>
      <c r="D802">
        <v>4.4000000000000004</v>
      </c>
      <c r="E802">
        <v>162</v>
      </c>
      <c r="F802" t="s">
        <v>1405</v>
      </c>
      <c r="G802" t="s">
        <v>42</v>
      </c>
      <c r="H802" s="32">
        <v>80.95</v>
      </c>
      <c r="I802" t="s">
        <v>43</v>
      </c>
      <c r="J802">
        <v>4</v>
      </c>
      <c r="K802">
        <v>3</v>
      </c>
    </row>
    <row r="803" spans="1:11" x14ac:dyDescent="0.35">
      <c r="A803" t="s">
        <v>4</v>
      </c>
      <c r="B803" t="s">
        <v>227</v>
      </c>
      <c r="C803">
        <v>2015</v>
      </c>
      <c r="D803">
        <v>4.4000000000000004</v>
      </c>
      <c r="E803">
        <v>161</v>
      </c>
      <c r="F803" t="s">
        <v>1405</v>
      </c>
      <c r="G803" t="s">
        <v>1406</v>
      </c>
      <c r="H803" s="32">
        <v>95.9</v>
      </c>
      <c r="I803" t="s">
        <v>6</v>
      </c>
      <c r="J803">
        <v>4</v>
      </c>
      <c r="K803">
        <v>2</v>
      </c>
    </row>
    <row r="804" spans="1:11" x14ac:dyDescent="0.35">
      <c r="A804" t="s">
        <v>313</v>
      </c>
      <c r="B804" t="s">
        <v>349</v>
      </c>
      <c r="C804">
        <v>2015</v>
      </c>
      <c r="D804">
        <v>4.4000000000000004</v>
      </c>
      <c r="E804">
        <v>160</v>
      </c>
      <c r="F804" t="s">
        <v>1405</v>
      </c>
      <c r="G804" t="s">
        <v>9</v>
      </c>
      <c r="H804" s="32">
        <v>75</v>
      </c>
      <c r="I804" t="s">
        <v>10</v>
      </c>
      <c r="J804">
        <v>5</v>
      </c>
      <c r="K804">
        <v>3</v>
      </c>
    </row>
    <row r="805" spans="1:11" x14ac:dyDescent="0.35">
      <c r="A805" t="s">
        <v>563</v>
      </c>
      <c r="B805" t="s">
        <v>564</v>
      </c>
      <c r="C805" t="s">
        <v>24</v>
      </c>
      <c r="D805">
        <v>4.4000000000000004</v>
      </c>
      <c r="E805">
        <v>159</v>
      </c>
      <c r="F805" t="s">
        <v>1405</v>
      </c>
      <c r="G805" t="s">
        <v>289</v>
      </c>
      <c r="H805" s="32">
        <v>58.95</v>
      </c>
      <c r="I805" t="s">
        <v>26</v>
      </c>
      <c r="J805">
        <v>4</v>
      </c>
      <c r="K805">
        <v>3</v>
      </c>
    </row>
    <row r="806" spans="1:11" x14ac:dyDescent="0.35">
      <c r="A806" t="s">
        <v>352</v>
      </c>
      <c r="B806" t="s">
        <v>353</v>
      </c>
      <c r="C806">
        <v>1994</v>
      </c>
      <c r="D806">
        <v>4.4000000000000004</v>
      </c>
      <c r="E806">
        <v>159</v>
      </c>
      <c r="F806" t="s">
        <v>1405</v>
      </c>
      <c r="G806" t="s">
        <v>42</v>
      </c>
      <c r="H806" s="32">
        <v>125</v>
      </c>
      <c r="I806" t="s">
        <v>43</v>
      </c>
      <c r="J806">
        <v>4</v>
      </c>
      <c r="K806">
        <v>3</v>
      </c>
    </row>
    <row r="807" spans="1:11" x14ac:dyDescent="0.35">
      <c r="A807" t="s">
        <v>193</v>
      </c>
      <c r="B807" t="s">
        <v>194</v>
      </c>
      <c r="C807">
        <v>2015</v>
      </c>
      <c r="D807">
        <v>4.4000000000000004</v>
      </c>
      <c r="E807">
        <v>159</v>
      </c>
      <c r="F807" t="s">
        <v>1405</v>
      </c>
      <c r="G807" t="s">
        <v>42</v>
      </c>
      <c r="H807" s="32">
        <v>64</v>
      </c>
      <c r="I807" t="s">
        <v>43</v>
      </c>
      <c r="J807">
        <v>4</v>
      </c>
      <c r="K807">
        <v>3</v>
      </c>
    </row>
    <row r="808" spans="1:11" x14ac:dyDescent="0.35">
      <c r="A808" t="s">
        <v>40</v>
      </c>
      <c r="B808" t="s">
        <v>138</v>
      </c>
      <c r="C808">
        <v>2012</v>
      </c>
      <c r="D808">
        <v>4.4000000000000004</v>
      </c>
      <c r="E808">
        <v>158</v>
      </c>
      <c r="F808" t="s">
        <v>1405</v>
      </c>
      <c r="G808" t="s">
        <v>42</v>
      </c>
      <c r="H808" s="32">
        <v>78.900000000000006</v>
      </c>
      <c r="I808" t="s">
        <v>43</v>
      </c>
      <c r="J808">
        <v>4</v>
      </c>
      <c r="K808">
        <v>3</v>
      </c>
    </row>
    <row r="809" spans="1:11" x14ac:dyDescent="0.35">
      <c r="A809" t="s">
        <v>565</v>
      </c>
      <c r="B809" t="s">
        <v>566</v>
      </c>
      <c r="C809">
        <v>2018</v>
      </c>
      <c r="D809">
        <v>4.4000000000000004</v>
      </c>
      <c r="E809">
        <v>158</v>
      </c>
      <c r="F809" t="s">
        <v>1405</v>
      </c>
      <c r="G809" t="s">
        <v>42</v>
      </c>
      <c r="H809" s="32">
        <v>35.5</v>
      </c>
      <c r="I809" t="s">
        <v>43</v>
      </c>
      <c r="J809">
        <v>4</v>
      </c>
      <c r="K809">
        <v>3</v>
      </c>
    </row>
    <row r="810" spans="1:11" x14ac:dyDescent="0.35">
      <c r="A810" t="s">
        <v>4</v>
      </c>
      <c r="B810" t="s">
        <v>448</v>
      </c>
      <c r="C810">
        <v>2018</v>
      </c>
      <c r="D810">
        <v>4.4000000000000004</v>
      </c>
      <c r="E810">
        <v>155</v>
      </c>
      <c r="F810" t="s">
        <v>1405</v>
      </c>
      <c r="G810" t="s">
        <v>1406</v>
      </c>
      <c r="H810" s="32">
        <v>42.35</v>
      </c>
      <c r="I810" t="s">
        <v>6</v>
      </c>
      <c r="J810">
        <v>4</v>
      </c>
      <c r="K810">
        <v>2</v>
      </c>
    </row>
    <row r="811" spans="1:11" x14ac:dyDescent="0.35">
      <c r="A811" t="s">
        <v>567</v>
      </c>
      <c r="B811" t="s">
        <v>568</v>
      </c>
      <c r="C811">
        <v>2018</v>
      </c>
      <c r="D811">
        <v>4.4000000000000004</v>
      </c>
      <c r="E811">
        <v>155</v>
      </c>
      <c r="F811" t="s">
        <v>1405</v>
      </c>
      <c r="G811" t="s">
        <v>9</v>
      </c>
      <c r="H811" s="32">
        <v>28.95</v>
      </c>
      <c r="I811" t="s">
        <v>10</v>
      </c>
      <c r="J811">
        <v>5</v>
      </c>
      <c r="K811">
        <v>3</v>
      </c>
    </row>
    <row r="812" spans="1:11" x14ac:dyDescent="0.35">
      <c r="A812" t="s">
        <v>4</v>
      </c>
      <c r="B812" t="s">
        <v>5</v>
      </c>
      <c r="C812">
        <v>2007</v>
      </c>
      <c r="D812">
        <v>4.4000000000000004</v>
      </c>
      <c r="E812">
        <v>154</v>
      </c>
      <c r="F812" t="s">
        <v>1405</v>
      </c>
      <c r="G812" t="s">
        <v>1406</v>
      </c>
      <c r="H812" s="32">
        <v>495</v>
      </c>
      <c r="I812" t="s">
        <v>6</v>
      </c>
      <c r="J812">
        <v>4</v>
      </c>
      <c r="K812">
        <v>2</v>
      </c>
    </row>
    <row r="813" spans="1:11" x14ac:dyDescent="0.35">
      <c r="A813" t="s">
        <v>255</v>
      </c>
      <c r="B813" t="s">
        <v>500</v>
      </c>
      <c r="C813">
        <v>2016</v>
      </c>
      <c r="D813">
        <v>4.4000000000000004</v>
      </c>
      <c r="E813">
        <v>152</v>
      </c>
      <c r="F813" t="s">
        <v>1405</v>
      </c>
      <c r="G813" t="s">
        <v>257</v>
      </c>
      <c r="H813" s="32">
        <v>63.95</v>
      </c>
      <c r="I813" t="s">
        <v>6</v>
      </c>
      <c r="J813">
        <v>4</v>
      </c>
      <c r="K813">
        <v>2</v>
      </c>
    </row>
    <row r="814" spans="1:11" x14ac:dyDescent="0.35">
      <c r="A814" t="s">
        <v>64</v>
      </c>
      <c r="B814" t="s">
        <v>569</v>
      </c>
      <c r="C814">
        <v>2012</v>
      </c>
      <c r="D814">
        <v>4.4000000000000004</v>
      </c>
      <c r="E814">
        <v>151</v>
      </c>
      <c r="F814" t="s">
        <v>1405</v>
      </c>
      <c r="G814" t="s">
        <v>42</v>
      </c>
      <c r="H814" s="32">
        <v>99</v>
      </c>
      <c r="I814" t="s">
        <v>43</v>
      </c>
      <c r="J814">
        <v>4</v>
      </c>
      <c r="K814">
        <v>3</v>
      </c>
    </row>
    <row r="815" spans="1:11" x14ac:dyDescent="0.35">
      <c r="A815" t="s">
        <v>38</v>
      </c>
      <c r="B815" t="s">
        <v>39</v>
      </c>
      <c r="C815">
        <v>2012</v>
      </c>
      <c r="D815">
        <v>4.4000000000000004</v>
      </c>
      <c r="E815">
        <v>150</v>
      </c>
      <c r="F815" t="s">
        <v>1405</v>
      </c>
      <c r="G815" t="s">
        <v>9</v>
      </c>
      <c r="H815" s="32">
        <v>379</v>
      </c>
      <c r="I815" t="s">
        <v>10</v>
      </c>
      <c r="J815">
        <v>5</v>
      </c>
      <c r="K815">
        <v>3</v>
      </c>
    </row>
    <row r="816" spans="1:11" x14ac:dyDescent="0.35">
      <c r="A816" t="s">
        <v>198</v>
      </c>
      <c r="B816" t="s">
        <v>187</v>
      </c>
      <c r="C816">
        <v>2017</v>
      </c>
      <c r="D816">
        <v>4.4000000000000004</v>
      </c>
      <c r="E816">
        <v>149</v>
      </c>
      <c r="F816" t="s">
        <v>1405</v>
      </c>
      <c r="G816" t="s">
        <v>9</v>
      </c>
      <c r="H816" s="32">
        <v>56.95</v>
      </c>
      <c r="I816" t="s">
        <v>10</v>
      </c>
      <c r="J816">
        <v>5</v>
      </c>
      <c r="K816">
        <v>3</v>
      </c>
    </row>
    <row r="817" spans="1:11" x14ac:dyDescent="0.35">
      <c r="A817" t="s">
        <v>38</v>
      </c>
      <c r="B817" t="s">
        <v>121</v>
      </c>
      <c r="C817">
        <v>2012</v>
      </c>
      <c r="D817">
        <v>4.4000000000000004</v>
      </c>
      <c r="E817">
        <v>148</v>
      </c>
      <c r="F817" t="s">
        <v>1405</v>
      </c>
      <c r="G817" t="s">
        <v>9</v>
      </c>
      <c r="H817" s="32">
        <v>65.34</v>
      </c>
      <c r="I817" t="s">
        <v>10</v>
      </c>
      <c r="J817">
        <v>5</v>
      </c>
      <c r="K817">
        <v>3</v>
      </c>
    </row>
    <row r="818" spans="1:11" x14ac:dyDescent="0.35">
      <c r="A818" t="s">
        <v>570</v>
      </c>
      <c r="B818" t="s">
        <v>571</v>
      </c>
      <c r="C818">
        <v>2019</v>
      </c>
      <c r="D818">
        <v>4.4000000000000004</v>
      </c>
      <c r="E818">
        <v>147</v>
      </c>
      <c r="F818" t="s">
        <v>1405</v>
      </c>
      <c r="G818" t="s">
        <v>289</v>
      </c>
      <c r="H818" s="32">
        <v>22.35</v>
      </c>
      <c r="I818" t="s">
        <v>16</v>
      </c>
      <c r="J818">
        <v>5</v>
      </c>
      <c r="K818">
        <v>1</v>
      </c>
    </row>
    <row r="819" spans="1:11" x14ac:dyDescent="0.35">
      <c r="A819" t="s">
        <v>572</v>
      </c>
      <c r="B819" t="s">
        <v>573</v>
      </c>
      <c r="C819">
        <v>2019</v>
      </c>
      <c r="D819">
        <v>4.4000000000000004</v>
      </c>
      <c r="E819">
        <v>146</v>
      </c>
      <c r="F819" t="s">
        <v>1405</v>
      </c>
      <c r="G819" t="s">
        <v>204</v>
      </c>
      <c r="H819" s="32">
        <v>18.989999999999998</v>
      </c>
      <c r="I819" t="s">
        <v>85</v>
      </c>
      <c r="J819" t="s">
        <v>85</v>
      </c>
      <c r="K819" t="s">
        <v>85</v>
      </c>
    </row>
    <row r="820" spans="1:11" x14ac:dyDescent="0.35">
      <c r="A820" t="s">
        <v>574</v>
      </c>
      <c r="B820" t="s">
        <v>575</v>
      </c>
      <c r="C820">
        <v>2016</v>
      </c>
      <c r="D820">
        <v>4.4000000000000004</v>
      </c>
      <c r="E820">
        <v>145</v>
      </c>
      <c r="F820" t="s">
        <v>1405</v>
      </c>
      <c r="G820" t="s">
        <v>576</v>
      </c>
      <c r="H820" s="32">
        <v>79.95</v>
      </c>
      <c r="I820" t="s">
        <v>21</v>
      </c>
      <c r="J820">
        <v>4</v>
      </c>
      <c r="K820">
        <v>3</v>
      </c>
    </row>
    <row r="821" spans="1:11" x14ac:dyDescent="0.35">
      <c r="A821" t="s">
        <v>88</v>
      </c>
      <c r="B821" t="s">
        <v>577</v>
      </c>
      <c r="C821">
        <v>2014</v>
      </c>
      <c r="D821">
        <v>4.4000000000000004</v>
      </c>
      <c r="E821">
        <v>143</v>
      </c>
      <c r="F821" t="s">
        <v>1405</v>
      </c>
      <c r="G821" t="s">
        <v>32</v>
      </c>
      <c r="H821" s="32">
        <v>78.489999999999995</v>
      </c>
      <c r="I821" t="s">
        <v>33</v>
      </c>
      <c r="J821">
        <v>4</v>
      </c>
      <c r="K821">
        <v>3</v>
      </c>
    </row>
    <row r="822" spans="1:11" x14ac:dyDescent="0.35">
      <c r="A822" t="s">
        <v>66</v>
      </c>
      <c r="B822" t="s">
        <v>283</v>
      </c>
      <c r="C822">
        <v>2014</v>
      </c>
      <c r="D822">
        <v>4.4000000000000004</v>
      </c>
      <c r="E822">
        <v>142</v>
      </c>
      <c r="F822" t="s">
        <v>1405</v>
      </c>
      <c r="G822" t="s">
        <v>42</v>
      </c>
      <c r="H822" s="32">
        <v>49.9</v>
      </c>
      <c r="I822" t="s">
        <v>43</v>
      </c>
      <c r="J822">
        <v>4</v>
      </c>
      <c r="K822">
        <v>3</v>
      </c>
    </row>
    <row r="823" spans="1:11" x14ac:dyDescent="0.35">
      <c r="A823" t="s">
        <v>229</v>
      </c>
      <c r="B823" t="s">
        <v>230</v>
      </c>
      <c r="C823">
        <v>2018</v>
      </c>
      <c r="D823">
        <v>4.4000000000000004</v>
      </c>
      <c r="E823">
        <v>141</v>
      </c>
      <c r="F823" t="s">
        <v>1405</v>
      </c>
      <c r="G823" t="s">
        <v>32</v>
      </c>
      <c r="H823" s="32">
        <v>35.5</v>
      </c>
      <c r="I823" t="s">
        <v>33</v>
      </c>
      <c r="J823">
        <v>4</v>
      </c>
      <c r="K823">
        <v>3</v>
      </c>
    </row>
    <row r="824" spans="1:11" x14ac:dyDescent="0.35">
      <c r="A824" t="s">
        <v>578</v>
      </c>
      <c r="B824" t="s">
        <v>579</v>
      </c>
      <c r="C824">
        <v>2014</v>
      </c>
      <c r="D824">
        <v>4.4000000000000004</v>
      </c>
      <c r="E824">
        <v>141</v>
      </c>
      <c r="F824" t="s">
        <v>1405</v>
      </c>
      <c r="G824" t="s">
        <v>42</v>
      </c>
      <c r="H824" s="32">
        <v>34.9</v>
      </c>
      <c r="I824" t="s">
        <v>52</v>
      </c>
      <c r="J824">
        <v>3</v>
      </c>
      <c r="K824">
        <v>3</v>
      </c>
    </row>
    <row r="825" spans="1:11" x14ac:dyDescent="0.35">
      <c r="A825" t="s">
        <v>580</v>
      </c>
      <c r="B825" t="s">
        <v>581</v>
      </c>
      <c r="C825">
        <v>2016</v>
      </c>
      <c r="D825">
        <v>4.4000000000000004</v>
      </c>
      <c r="E825">
        <v>142</v>
      </c>
      <c r="F825" t="s">
        <v>1405</v>
      </c>
      <c r="G825" t="s">
        <v>9</v>
      </c>
      <c r="H825" s="32">
        <v>50.76</v>
      </c>
      <c r="I825" t="s">
        <v>10</v>
      </c>
      <c r="J825">
        <v>5</v>
      </c>
      <c r="K825">
        <v>3</v>
      </c>
    </row>
    <row r="826" spans="1:11" x14ac:dyDescent="0.35">
      <c r="A826" t="s">
        <v>582</v>
      </c>
      <c r="B826" t="s">
        <v>583</v>
      </c>
      <c r="C826">
        <v>2018</v>
      </c>
      <c r="D826">
        <v>4.4000000000000004</v>
      </c>
      <c r="E826">
        <v>136</v>
      </c>
      <c r="F826" t="s">
        <v>1405</v>
      </c>
      <c r="G826" t="s">
        <v>32</v>
      </c>
      <c r="H826" s="32">
        <v>29.95</v>
      </c>
      <c r="I826" t="s">
        <v>33</v>
      </c>
      <c r="J826">
        <v>4</v>
      </c>
      <c r="K826">
        <v>3</v>
      </c>
    </row>
    <row r="827" spans="1:11" x14ac:dyDescent="0.35">
      <c r="A827" t="s">
        <v>584</v>
      </c>
      <c r="B827" t="s">
        <v>585</v>
      </c>
      <c r="C827">
        <v>2001</v>
      </c>
      <c r="D827">
        <v>4.4000000000000004</v>
      </c>
      <c r="E827">
        <v>135</v>
      </c>
      <c r="F827" t="s">
        <v>1405</v>
      </c>
      <c r="G827" t="s">
        <v>42</v>
      </c>
      <c r="H827" s="32">
        <v>36.75</v>
      </c>
      <c r="I827" t="s">
        <v>43</v>
      </c>
      <c r="J827">
        <v>4</v>
      </c>
      <c r="K827">
        <v>3</v>
      </c>
    </row>
    <row r="828" spans="1:11" x14ac:dyDescent="0.35">
      <c r="A828" t="s">
        <v>61</v>
      </c>
      <c r="B828" t="s">
        <v>586</v>
      </c>
      <c r="C828">
        <v>2019</v>
      </c>
      <c r="D828">
        <v>4.4000000000000004</v>
      </c>
      <c r="E828">
        <v>134</v>
      </c>
      <c r="F828" t="s">
        <v>1405</v>
      </c>
      <c r="G828" t="s">
        <v>46</v>
      </c>
      <c r="H828" s="32">
        <v>37.6</v>
      </c>
      <c r="I828" t="s">
        <v>85</v>
      </c>
      <c r="J828" t="s">
        <v>85</v>
      </c>
      <c r="K828" t="s">
        <v>85</v>
      </c>
    </row>
    <row r="829" spans="1:11" x14ac:dyDescent="0.35">
      <c r="A829" t="s">
        <v>75</v>
      </c>
      <c r="B829" t="s">
        <v>76</v>
      </c>
      <c r="C829">
        <v>2014</v>
      </c>
      <c r="D829">
        <v>4.4000000000000004</v>
      </c>
      <c r="E829">
        <v>134</v>
      </c>
      <c r="F829" t="s">
        <v>1405</v>
      </c>
      <c r="G829" t="s">
        <v>77</v>
      </c>
      <c r="H829" s="32">
        <v>100</v>
      </c>
      <c r="I829" t="s">
        <v>78</v>
      </c>
      <c r="J829">
        <v>5</v>
      </c>
      <c r="K829">
        <v>3</v>
      </c>
    </row>
    <row r="830" spans="1:11" x14ac:dyDescent="0.35">
      <c r="A830" t="s">
        <v>587</v>
      </c>
      <c r="B830" t="s">
        <v>588</v>
      </c>
      <c r="C830" t="s">
        <v>24</v>
      </c>
      <c r="D830">
        <v>4.4000000000000004</v>
      </c>
      <c r="E830">
        <v>134</v>
      </c>
      <c r="F830" t="s">
        <v>1405</v>
      </c>
      <c r="G830" t="s">
        <v>25</v>
      </c>
      <c r="H830" s="32">
        <v>25</v>
      </c>
      <c r="I830" t="s">
        <v>26</v>
      </c>
      <c r="J830">
        <v>4</v>
      </c>
      <c r="K830">
        <v>3</v>
      </c>
    </row>
    <row r="831" spans="1:11" x14ac:dyDescent="0.35">
      <c r="A831" t="s">
        <v>589</v>
      </c>
      <c r="B831" t="s">
        <v>590</v>
      </c>
      <c r="D831">
        <v>4.4000000000000004</v>
      </c>
      <c r="E831">
        <v>131</v>
      </c>
      <c r="F831" t="s">
        <v>1405</v>
      </c>
      <c r="G831" t="s">
        <v>1406</v>
      </c>
      <c r="H831" s="32">
        <v>40</v>
      </c>
      <c r="I831" t="s">
        <v>6</v>
      </c>
      <c r="J831">
        <v>4</v>
      </c>
      <c r="K831">
        <v>2</v>
      </c>
    </row>
    <row r="832" spans="1:11" x14ac:dyDescent="0.35">
      <c r="A832" t="s">
        <v>531</v>
      </c>
      <c r="B832" t="s">
        <v>551</v>
      </c>
      <c r="C832">
        <v>2018</v>
      </c>
      <c r="D832">
        <v>4.4000000000000004</v>
      </c>
      <c r="E832">
        <v>130</v>
      </c>
      <c r="F832" t="s">
        <v>1405</v>
      </c>
      <c r="G832" t="s">
        <v>42</v>
      </c>
      <c r="H832" s="32">
        <v>52</v>
      </c>
      <c r="I832" t="s">
        <v>52</v>
      </c>
      <c r="J832">
        <v>3</v>
      </c>
      <c r="K832">
        <v>3</v>
      </c>
    </row>
    <row r="833" spans="1:11" x14ac:dyDescent="0.35">
      <c r="A833" t="s">
        <v>591</v>
      </c>
      <c r="B833" t="s">
        <v>592</v>
      </c>
      <c r="C833">
        <v>2012</v>
      </c>
      <c r="D833">
        <v>4.4000000000000004</v>
      </c>
      <c r="E833">
        <v>130</v>
      </c>
      <c r="F833" t="s">
        <v>1405</v>
      </c>
      <c r="G833" t="s">
        <v>326</v>
      </c>
      <c r="H833" s="32">
        <v>34.25</v>
      </c>
      <c r="I833" t="s">
        <v>327</v>
      </c>
      <c r="J833">
        <v>3</v>
      </c>
      <c r="K833">
        <v>3</v>
      </c>
    </row>
    <row r="834" spans="1:11" x14ac:dyDescent="0.35">
      <c r="A834" t="s">
        <v>593</v>
      </c>
      <c r="B834" t="s">
        <v>594</v>
      </c>
      <c r="C834">
        <v>2017</v>
      </c>
      <c r="D834">
        <v>4.4000000000000004</v>
      </c>
      <c r="E834">
        <v>128</v>
      </c>
      <c r="F834" t="s">
        <v>1405</v>
      </c>
      <c r="G834" t="s">
        <v>326</v>
      </c>
      <c r="H834" s="32">
        <v>35.4</v>
      </c>
      <c r="I834" t="s">
        <v>327</v>
      </c>
      <c r="J834">
        <v>3</v>
      </c>
      <c r="K834">
        <v>3</v>
      </c>
    </row>
    <row r="835" spans="1:11" x14ac:dyDescent="0.35">
      <c r="A835" t="s">
        <v>154</v>
      </c>
      <c r="B835" t="s">
        <v>297</v>
      </c>
      <c r="C835">
        <v>2018</v>
      </c>
      <c r="D835">
        <v>4.4000000000000004</v>
      </c>
      <c r="E835">
        <v>128</v>
      </c>
      <c r="F835" t="s">
        <v>1405</v>
      </c>
      <c r="G835" t="s">
        <v>9</v>
      </c>
      <c r="H835" s="32">
        <v>32.15</v>
      </c>
      <c r="I835" t="s">
        <v>10</v>
      </c>
      <c r="J835">
        <v>5</v>
      </c>
      <c r="K835">
        <v>3</v>
      </c>
    </row>
    <row r="836" spans="1:11" x14ac:dyDescent="0.35">
      <c r="A836" t="s">
        <v>321</v>
      </c>
      <c r="B836" t="s">
        <v>595</v>
      </c>
      <c r="C836">
        <v>2017</v>
      </c>
      <c r="D836">
        <v>4.4000000000000004</v>
      </c>
      <c r="E836">
        <v>127</v>
      </c>
      <c r="F836" t="s">
        <v>1405</v>
      </c>
      <c r="G836" t="s">
        <v>32</v>
      </c>
      <c r="H836" s="32">
        <v>62.75</v>
      </c>
      <c r="I836" t="s">
        <v>33</v>
      </c>
      <c r="J836">
        <v>4</v>
      </c>
      <c r="K836">
        <v>3</v>
      </c>
    </row>
    <row r="837" spans="1:11" x14ac:dyDescent="0.35">
      <c r="A837" t="s">
        <v>196</v>
      </c>
      <c r="B837" t="s">
        <v>550</v>
      </c>
      <c r="C837">
        <v>2010</v>
      </c>
      <c r="D837">
        <v>4.4000000000000004</v>
      </c>
      <c r="E837">
        <v>126</v>
      </c>
      <c r="F837" t="s">
        <v>1405</v>
      </c>
      <c r="G837" t="s">
        <v>92</v>
      </c>
      <c r="H837" s="32">
        <v>58.3</v>
      </c>
      <c r="I837" t="s">
        <v>92</v>
      </c>
      <c r="J837">
        <v>2</v>
      </c>
      <c r="K837">
        <v>3</v>
      </c>
    </row>
    <row r="838" spans="1:11" x14ac:dyDescent="0.35">
      <c r="A838" t="s">
        <v>317</v>
      </c>
      <c r="B838" t="s">
        <v>318</v>
      </c>
      <c r="C838">
        <v>2016</v>
      </c>
      <c r="D838">
        <v>4.4000000000000004</v>
      </c>
      <c r="E838">
        <v>123</v>
      </c>
      <c r="F838" t="s">
        <v>1405</v>
      </c>
      <c r="G838" t="s">
        <v>32</v>
      </c>
      <c r="H838" s="32">
        <v>58.9</v>
      </c>
      <c r="I838" t="s">
        <v>33</v>
      </c>
      <c r="J838">
        <v>4</v>
      </c>
      <c r="K838">
        <v>3</v>
      </c>
    </row>
    <row r="839" spans="1:11" x14ac:dyDescent="0.35">
      <c r="A839" t="s">
        <v>582</v>
      </c>
      <c r="B839" t="s">
        <v>596</v>
      </c>
      <c r="C839">
        <v>2015</v>
      </c>
      <c r="D839">
        <v>4.4000000000000004</v>
      </c>
      <c r="E839">
        <v>123</v>
      </c>
      <c r="F839" t="s">
        <v>1405</v>
      </c>
      <c r="G839" t="s">
        <v>32</v>
      </c>
      <c r="H839" s="32">
        <v>59</v>
      </c>
      <c r="I839" t="s">
        <v>33</v>
      </c>
      <c r="J839">
        <v>4</v>
      </c>
      <c r="K839">
        <v>3</v>
      </c>
    </row>
    <row r="840" spans="1:11" x14ac:dyDescent="0.35">
      <c r="A840" t="s">
        <v>250</v>
      </c>
      <c r="B840" t="s">
        <v>597</v>
      </c>
      <c r="C840">
        <v>2016</v>
      </c>
      <c r="D840">
        <v>4.4000000000000004</v>
      </c>
      <c r="E840">
        <v>122</v>
      </c>
      <c r="F840" t="s">
        <v>1405</v>
      </c>
      <c r="G840" t="s">
        <v>42</v>
      </c>
      <c r="H840" s="32">
        <v>42.95</v>
      </c>
      <c r="I840" t="s">
        <v>52</v>
      </c>
      <c r="J840">
        <v>3</v>
      </c>
      <c r="K840">
        <v>3</v>
      </c>
    </row>
    <row r="841" spans="1:11" x14ac:dyDescent="0.35">
      <c r="A841" t="s">
        <v>229</v>
      </c>
      <c r="B841" t="s">
        <v>598</v>
      </c>
      <c r="C841">
        <v>2017</v>
      </c>
      <c r="D841">
        <v>4.4000000000000004</v>
      </c>
      <c r="E841">
        <v>122</v>
      </c>
      <c r="F841" t="s">
        <v>1405</v>
      </c>
      <c r="G841" t="s">
        <v>32</v>
      </c>
      <c r="H841" s="32">
        <v>43.95</v>
      </c>
      <c r="I841" t="s">
        <v>33</v>
      </c>
      <c r="J841">
        <v>4</v>
      </c>
      <c r="K841">
        <v>3</v>
      </c>
    </row>
    <row r="842" spans="1:11" x14ac:dyDescent="0.35">
      <c r="A842" t="s">
        <v>446</v>
      </c>
      <c r="B842" t="s">
        <v>600</v>
      </c>
      <c r="C842">
        <v>2017</v>
      </c>
      <c r="D842">
        <v>4.4000000000000004</v>
      </c>
      <c r="E842">
        <v>120</v>
      </c>
      <c r="F842" t="s">
        <v>1405</v>
      </c>
      <c r="G842" t="s">
        <v>32</v>
      </c>
      <c r="H842" s="32">
        <v>91.03</v>
      </c>
      <c r="I842" t="s">
        <v>33</v>
      </c>
      <c r="J842">
        <v>4</v>
      </c>
      <c r="K842">
        <v>3</v>
      </c>
    </row>
    <row r="843" spans="1:11" x14ac:dyDescent="0.35">
      <c r="A843" t="s">
        <v>601</v>
      </c>
      <c r="B843" t="s">
        <v>602</v>
      </c>
      <c r="C843">
        <v>2018</v>
      </c>
      <c r="D843">
        <v>4.4000000000000004</v>
      </c>
      <c r="E843">
        <v>119</v>
      </c>
      <c r="F843" t="s">
        <v>1405</v>
      </c>
      <c r="G843" t="s">
        <v>9</v>
      </c>
      <c r="H843" s="32">
        <v>25.1</v>
      </c>
      <c r="I843" t="s">
        <v>10</v>
      </c>
      <c r="J843">
        <v>5</v>
      </c>
      <c r="K843">
        <v>3</v>
      </c>
    </row>
    <row r="844" spans="1:11" x14ac:dyDescent="0.35">
      <c r="A844" t="s">
        <v>4</v>
      </c>
      <c r="B844" t="s">
        <v>227</v>
      </c>
      <c r="C844">
        <v>2014</v>
      </c>
      <c r="D844">
        <v>4.4000000000000004</v>
      </c>
      <c r="E844">
        <v>119</v>
      </c>
      <c r="F844" t="s">
        <v>1405</v>
      </c>
      <c r="G844" t="s">
        <v>1406</v>
      </c>
      <c r="H844" s="32">
        <v>104</v>
      </c>
      <c r="I844" t="s">
        <v>6</v>
      </c>
      <c r="J844">
        <v>4</v>
      </c>
      <c r="K844">
        <v>2</v>
      </c>
    </row>
    <row r="845" spans="1:11" x14ac:dyDescent="0.35">
      <c r="A845" t="s">
        <v>4</v>
      </c>
      <c r="B845" t="s">
        <v>247</v>
      </c>
      <c r="C845">
        <v>2010</v>
      </c>
      <c r="D845">
        <v>4.4000000000000004</v>
      </c>
      <c r="E845">
        <v>117</v>
      </c>
      <c r="F845" t="s">
        <v>1405</v>
      </c>
      <c r="G845" t="s">
        <v>1406</v>
      </c>
      <c r="H845" s="32">
        <v>295.3</v>
      </c>
      <c r="I845" t="s">
        <v>6</v>
      </c>
      <c r="J845">
        <v>4</v>
      </c>
      <c r="K845">
        <v>2</v>
      </c>
    </row>
    <row r="846" spans="1:11" x14ac:dyDescent="0.35">
      <c r="A846" t="s">
        <v>182</v>
      </c>
      <c r="B846" t="s">
        <v>603</v>
      </c>
      <c r="C846" t="s">
        <v>24</v>
      </c>
      <c r="D846">
        <v>4.4000000000000004</v>
      </c>
      <c r="E846">
        <v>117</v>
      </c>
      <c r="F846" t="s">
        <v>1405</v>
      </c>
      <c r="G846" t="s">
        <v>604</v>
      </c>
      <c r="H846" s="32">
        <v>79.900000000000006</v>
      </c>
      <c r="I846" t="s">
        <v>26</v>
      </c>
      <c r="J846">
        <v>4</v>
      </c>
      <c r="K846">
        <v>3</v>
      </c>
    </row>
    <row r="847" spans="1:11" x14ac:dyDescent="0.35">
      <c r="A847" t="s">
        <v>38</v>
      </c>
      <c r="B847" t="s">
        <v>345</v>
      </c>
      <c r="C847">
        <v>2015</v>
      </c>
      <c r="D847">
        <v>4.4000000000000004</v>
      </c>
      <c r="E847">
        <v>116</v>
      </c>
      <c r="F847" t="s">
        <v>1405</v>
      </c>
      <c r="G847" t="s">
        <v>9</v>
      </c>
      <c r="H847" s="32">
        <v>71.95</v>
      </c>
      <c r="I847" t="s">
        <v>10</v>
      </c>
      <c r="J847">
        <v>5</v>
      </c>
      <c r="K847">
        <v>3</v>
      </c>
    </row>
    <row r="848" spans="1:11" x14ac:dyDescent="0.35">
      <c r="A848" t="s">
        <v>605</v>
      </c>
      <c r="B848">
        <v>17</v>
      </c>
      <c r="C848">
        <v>2018</v>
      </c>
      <c r="D848">
        <v>4.4000000000000004</v>
      </c>
      <c r="E848">
        <v>115</v>
      </c>
      <c r="F848" t="s">
        <v>1405</v>
      </c>
      <c r="G848" t="s">
        <v>9</v>
      </c>
      <c r="H848" s="32">
        <v>57.9</v>
      </c>
      <c r="I848" t="s">
        <v>6</v>
      </c>
      <c r="J848">
        <v>4</v>
      </c>
      <c r="K848">
        <v>2</v>
      </c>
    </row>
    <row r="849" spans="1:11" x14ac:dyDescent="0.35">
      <c r="A849" t="s">
        <v>38</v>
      </c>
      <c r="B849" t="s">
        <v>39</v>
      </c>
      <c r="C849">
        <v>2011</v>
      </c>
      <c r="D849">
        <v>4.4000000000000004</v>
      </c>
      <c r="E849">
        <v>114</v>
      </c>
      <c r="F849" t="s">
        <v>1405</v>
      </c>
      <c r="G849" t="s">
        <v>9</v>
      </c>
      <c r="H849" s="32">
        <v>465</v>
      </c>
      <c r="I849" t="s">
        <v>10</v>
      </c>
      <c r="J849">
        <v>5</v>
      </c>
      <c r="K849">
        <v>3</v>
      </c>
    </row>
    <row r="850" spans="1:11" x14ac:dyDescent="0.35">
      <c r="A850" t="s">
        <v>80</v>
      </c>
      <c r="B850" t="s">
        <v>384</v>
      </c>
      <c r="C850">
        <v>2014</v>
      </c>
      <c r="D850">
        <v>4.4000000000000004</v>
      </c>
      <c r="E850">
        <v>114</v>
      </c>
      <c r="F850" t="s">
        <v>1405</v>
      </c>
      <c r="G850" t="s">
        <v>32</v>
      </c>
      <c r="H850" s="32">
        <v>116</v>
      </c>
      <c r="I850" t="s">
        <v>33</v>
      </c>
      <c r="J850">
        <v>4</v>
      </c>
      <c r="K850">
        <v>3</v>
      </c>
    </row>
    <row r="851" spans="1:11" x14ac:dyDescent="0.35">
      <c r="A851" t="s">
        <v>243</v>
      </c>
      <c r="B851" t="s">
        <v>244</v>
      </c>
      <c r="C851">
        <v>2014</v>
      </c>
      <c r="D851">
        <v>4.4000000000000004</v>
      </c>
      <c r="E851">
        <v>113</v>
      </c>
      <c r="F851" t="s">
        <v>1405</v>
      </c>
      <c r="G851" t="s">
        <v>32</v>
      </c>
      <c r="H851" s="32">
        <v>158.88</v>
      </c>
      <c r="I851" t="s">
        <v>33</v>
      </c>
      <c r="J851">
        <v>4</v>
      </c>
      <c r="K851">
        <v>3</v>
      </c>
    </row>
    <row r="852" spans="1:11" x14ac:dyDescent="0.35">
      <c r="A852" t="s">
        <v>88</v>
      </c>
      <c r="B852" t="s">
        <v>89</v>
      </c>
      <c r="C852">
        <v>2007</v>
      </c>
      <c r="D852">
        <v>4.4000000000000004</v>
      </c>
      <c r="E852">
        <v>112</v>
      </c>
      <c r="F852" t="s">
        <v>1405</v>
      </c>
      <c r="G852" t="s">
        <v>32</v>
      </c>
      <c r="H852" s="32">
        <v>165.85</v>
      </c>
      <c r="I852" t="s">
        <v>33</v>
      </c>
      <c r="J852">
        <v>4</v>
      </c>
      <c r="K852">
        <v>3</v>
      </c>
    </row>
    <row r="853" spans="1:11" x14ac:dyDescent="0.35">
      <c r="A853" t="s">
        <v>4</v>
      </c>
      <c r="B853" t="s">
        <v>227</v>
      </c>
      <c r="C853">
        <v>2013</v>
      </c>
      <c r="D853">
        <v>4.4000000000000004</v>
      </c>
      <c r="E853">
        <v>112</v>
      </c>
      <c r="F853" t="s">
        <v>1405</v>
      </c>
      <c r="G853" t="s">
        <v>1406</v>
      </c>
      <c r="H853" s="32">
        <v>101.01</v>
      </c>
      <c r="I853" t="s">
        <v>6</v>
      </c>
      <c r="J853">
        <v>4</v>
      </c>
      <c r="K853">
        <v>2</v>
      </c>
    </row>
    <row r="854" spans="1:11" x14ac:dyDescent="0.35">
      <c r="A854" t="s">
        <v>606</v>
      </c>
      <c r="B854" t="s">
        <v>607</v>
      </c>
      <c r="C854">
        <v>2016</v>
      </c>
      <c r="D854">
        <v>4.4000000000000004</v>
      </c>
      <c r="E854">
        <v>109</v>
      </c>
      <c r="F854" t="s">
        <v>1405</v>
      </c>
      <c r="G854" t="s">
        <v>32</v>
      </c>
      <c r="H854" s="32">
        <v>56.95</v>
      </c>
      <c r="I854" t="s">
        <v>33</v>
      </c>
      <c r="J854">
        <v>4</v>
      </c>
      <c r="K854">
        <v>3</v>
      </c>
    </row>
    <row r="855" spans="1:11" x14ac:dyDescent="0.35">
      <c r="A855" t="s">
        <v>38</v>
      </c>
      <c r="B855" t="s">
        <v>139</v>
      </c>
      <c r="C855">
        <v>2019</v>
      </c>
      <c r="D855">
        <v>4.4000000000000004</v>
      </c>
      <c r="E855">
        <v>109</v>
      </c>
      <c r="F855" t="s">
        <v>1405</v>
      </c>
      <c r="G855" t="s">
        <v>9</v>
      </c>
      <c r="H855" s="32">
        <v>48.69</v>
      </c>
      <c r="I855" t="s">
        <v>10</v>
      </c>
      <c r="J855">
        <v>5</v>
      </c>
      <c r="K855">
        <v>3</v>
      </c>
    </row>
    <row r="856" spans="1:11" x14ac:dyDescent="0.35">
      <c r="A856" t="s">
        <v>156</v>
      </c>
      <c r="B856" t="s">
        <v>341</v>
      </c>
      <c r="C856">
        <v>2016</v>
      </c>
      <c r="D856">
        <v>4.4000000000000004</v>
      </c>
      <c r="E856">
        <v>108</v>
      </c>
      <c r="F856" t="s">
        <v>1405</v>
      </c>
      <c r="G856" t="s">
        <v>32</v>
      </c>
      <c r="H856" s="32">
        <v>56</v>
      </c>
      <c r="I856" t="s">
        <v>33</v>
      </c>
      <c r="J856">
        <v>4</v>
      </c>
      <c r="K856">
        <v>3</v>
      </c>
    </row>
    <row r="857" spans="1:11" x14ac:dyDescent="0.35">
      <c r="A857" t="s">
        <v>608</v>
      </c>
      <c r="B857" t="s">
        <v>609</v>
      </c>
      <c r="C857">
        <v>1996</v>
      </c>
      <c r="D857">
        <v>4.4000000000000004</v>
      </c>
      <c r="E857">
        <v>106</v>
      </c>
      <c r="F857" t="s">
        <v>1405</v>
      </c>
      <c r="G857" t="s">
        <v>32</v>
      </c>
      <c r="H857" s="32">
        <v>217.2</v>
      </c>
      <c r="I857" t="s">
        <v>33</v>
      </c>
      <c r="J857">
        <v>4</v>
      </c>
      <c r="K857">
        <v>3</v>
      </c>
    </row>
    <row r="858" spans="1:11" x14ac:dyDescent="0.35">
      <c r="A858" t="s">
        <v>146</v>
      </c>
      <c r="B858" t="s">
        <v>147</v>
      </c>
      <c r="C858">
        <v>2017</v>
      </c>
      <c r="D858">
        <v>4.4000000000000004</v>
      </c>
      <c r="E858">
        <v>106</v>
      </c>
      <c r="F858" t="s">
        <v>1405</v>
      </c>
      <c r="G858" t="s">
        <v>32</v>
      </c>
      <c r="H858" s="32">
        <v>89.9</v>
      </c>
      <c r="I858" t="s">
        <v>33</v>
      </c>
      <c r="J858">
        <v>4</v>
      </c>
      <c r="K858">
        <v>3</v>
      </c>
    </row>
    <row r="859" spans="1:11" x14ac:dyDescent="0.35">
      <c r="A859" t="s">
        <v>610</v>
      </c>
      <c r="B859" t="s">
        <v>611</v>
      </c>
      <c r="C859">
        <v>2016</v>
      </c>
      <c r="D859">
        <v>4.4000000000000004</v>
      </c>
      <c r="E859">
        <v>106</v>
      </c>
      <c r="F859" t="s">
        <v>1405</v>
      </c>
      <c r="G859" t="s">
        <v>20</v>
      </c>
      <c r="H859" s="32">
        <v>48.9</v>
      </c>
      <c r="I859" t="s">
        <v>211</v>
      </c>
      <c r="J859">
        <v>5</v>
      </c>
      <c r="K859">
        <v>3</v>
      </c>
    </row>
    <row r="860" spans="1:11" x14ac:dyDescent="0.35">
      <c r="A860" t="s">
        <v>47</v>
      </c>
      <c r="B860" t="s">
        <v>400</v>
      </c>
      <c r="C860">
        <v>1982</v>
      </c>
      <c r="D860">
        <v>4.4000000000000004</v>
      </c>
      <c r="E860">
        <v>106</v>
      </c>
      <c r="F860" t="s">
        <v>1405</v>
      </c>
      <c r="G860" t="s">
        <v>42</v>
      </c>
      <c r="H860" s="32">
        <v>145</v>
      </c>
      <c r="I860" t="s">
        <v>43</v>
      </c>
      <c r="J860">
        <v>4</v>
      </c>
      <c r="K860">
        <v>3</v>
      </c>
    </row>
    <row r="861" spans="1:11" x14ac:dyDescent="0.35">
      <c r="A861" t="s">
        <v>30</v>
      </c>
      <c r="B861" t="s">
        <v>612</v>
      </c>
      <c r="C861">
        <v>2019</v>
      </c>
      <c r="D861">
        <v>4.4000000000000004</v>
      </c>
      <c r="E861">
        <v>105</v>
      </c>
      <c r="F861" t="s">
        <v>1405</v>
      </c>
      <c r="G861" t="s">
        <v>32</v>
      </c>
      <c r="H861" s="32">
        <v>54.5</v>
      </c>
      <c r="I861" t="s">
        <v>33</v>
      </c>
      <c r="J861">
        <v>4</v>
      </c>
      <c r="K861">
        <v>3</v>
      </c>
    </row>
    <row r="862" spans="1:11" x14ac:dyDescent="0.35">
      <c r="A862" t="s">
        <v>350</v>
      </c>
      <c r="B862" t="s">
        <v>351</v>
      </c>
      <c r="C862">
        <v>2016</v>
      </c>
      <c r="D862">
        <v>4.4000000000000004</v>
      </c>
      <c r="E862">
        <v>104</v>
      </c>
      <c r="F862" t="s">
        <v>1405</v>
      </c>
      <c r="G862" t="s">
        <v>9</v>
      </c>
      <c r="H862" s="32">
        <v>42</v>
      </c>
      <c r="I862" t="s">
        <v>10</v>
      </c>
      <c r="J862">
        <v>5</v>
      </c>
      <c r="K862">
        <v>3</v>
      </c>
    </row>
    <row r="863" spans="1:11" x14ac:dyDescent="0.35">
      <c r="A863" t="s">
        <v>196</v>
      </c>
      <c r="B863" t="s">
        <v>550</v>
      </c>
      <c r="C863">
        <v>2009</v>
      </c>
      <c r="D863">
        <v>4.4000000000000004</v>
      </c>
      <c r="E863">
        <v>102</v>
      </c>
      <c r="F863" t="s">
        <v>1405</v>
      </c>
      <c r="G863" t="s">
        <v>92</v>
      </c>
      <c r="H863" s="32">
        <v>59.75</v>
      </c>
      <c r="I863" t="s">
        <v>92</v>
      </c>
      <c r="J863">
        <v>2</v>
      </c>
      <c r="K863">
        <v>3</v>
      </c>
    </row>
    <row r="864" spans="1:11" x14ac:dyDescent="0.35">
      <c r="A864" t="s">
        <v>608</v>
      </c>
      <c r="B864" t="s">
        <v>609</v>
      </c>
      <c r="C864">
        <v>2012</v>
      </c>
      <c r="D864">
        <v>4.4000000000000004</v>
      </c>
      <c r="E864">
        <v>102</v>
      </c>
      <c r="F864" t="s">
        <v>1405</v>
      </c>
      <c r="G864" t="s">
        <v>32</v>
      </c>
      <c r="H864" s="32">
        <v>49.95</v>
      </c>
      <c r="I864" t="s">
        <v>33</v>
      </c>
      <c r="J864">
        <v>4</v>
      </c>
      <c r="K864">
        <v>3</v>
      </c>
    </row>
    <row r="865" spans="1:11" x14ac:dyDescent="0.35">
      <c r="A865" t="s">
        <v>613</v>
      </c>
      <c r="B865" t="s">
        <v>614</v>
      </c>
      <c r="C865">
        <v>2012</v>
      </c>
      <c r="D865">
        <v>4.4000000000000004</v>
      </c>
      <c r="E865">
        <v>101</v>
      </c>
      <c r="F865" t="s">
        <v>1405</v>
      </c>
      <c r="G865" t="s">
        <v>42</v>
      </c>
      <c r="H865" s="32">
        <v>36</v>
      </c>
      <c r="I865" t="s">
        <v>43</v>
      </c>
      <c r="J865">
        <v>4</v>
      </c>
      <c r="K865">
        <v>3</v>
      </c>
    </row>
    <row r="866" spans="1:11" x14ac:dyDescent="0.35">
      <c r="A866" t="s">
        <v>70</v>
      </c>
      <c r="B866" t="s">
        <v>615</v>
      </c>
      <c r="C866">
        <v>2020</v>
      </c>
      <c r="D866">
        <v>4.4000000000000004</v>
      </c>
      <c r="E866">
        <v>101</v>
      </c>
      <c r="F866" t="s">
        <v>1405</v>
      </c>
      <c r="G866" t="s">
        <v>114</v>
      </c>
      <c r="H866" s="32">
        <v>16.39</v>
      </c>
      <c r="I866" t="s">
        <v>85</v>
      </c>
      <c r="J866" t="s">
        <v>85</v>
      </c>
      <c r="K866" t="s">
        <v>85</v>
      </c>
    </row>
    <row r="867" spans="1:11" x14ac:dyDescent="0.35">
      <c r="A867" t="s">
        <v>80</v>
      </c>
      <c r="B867" t="s">
        <v>384</v>
      </c>
      <c r="C867">
        <v>2015</v>
      </c>
      <c r="D867">
        <v>4.4000000000000004</v>
      </c>
      <c r="E867">
        <v>100</v>
      </c>
      <c r="F867" t="s">
        <v>1405</v>
      </c>
      <c r="G867" t="s">
        <v>32</v>
      </c>
      <c r="H867" s="32">
        <v>95</v>
      </c>
      <c r="I867" t="s">
        <v>33</v>
      </c>
      <c r="J867">
        <v>4</v>
      </c>
      <c r="K867">
        <v>3</v>
      </c>
    </row>
    <row r="868" spans="1:11" x14ac:dyDescent="0.35">
      <c r="A868" t="s">
        <v>616</v>
      </c>
      <c r="B868" t="s">
        <v>617</v>
      </c>
      <c r="C868">
        <v>2015</v>
      </c>
      <c r="D868">
        <v>4.4000000000000004</v>
      </c>
      <c r="E868">
        <v>99</v>
      </c>
      <c r="F868" t="s">
        <v>1405</v>
      </c>
      <c r="G868" t="s">
        <v>311</v>
      </c>
      <c r="H868" s="32">
        <v>51.05</v>
      </c>
      <c r="I868" t="s">
        <v>312</v>
      </c>
      <c r="J868">
        <v>4</v>
      </c>
      <c r="K868">
        <v>3</v>
      </c>
    </row>
    <row r="869" spans="1:11" x14ac:dyDescent="0.35">
      <c r="A869" t="s">
        <v>385</v>
      </c>
      <c r="B869" t="s">
        <v>1</v>
      </c>
      <c r="C869">
        <v>2018</v>
      </c>
      <c r="D869">
        <v>4.4000000000000004</v>
      </c>
      <c r="E869">
        <v>99</v>
      </c>
      <c r="F869" t="s">
        <v>1405</v>
      </c>
      <c r="G869" t="s">
        <v>9</v>
      </c>
      <c r="H869" s="32">
        <v>52.9</v>
      </c>
      <c r="I869" t="s">
        <v>10</v>
      </c>
      <c r="J869">
        <v>5</v>
      </c>
      <c r="K869">
        <v>3</v>
      </c>
    </row>
    <row r="870" spans="1:11" x14ac:dyDescent="0.35">
      <c r="A870" t="s">
        <v>570</v>
      </c>
      <c r="B870" t="s">
        <v>618</v>
      </c>
      <c r="C870">
        <v>2018</v>
      </c>
      <c r="D870">
        <v>4.4000000000000004</v>
      </c>
      <c r="E870">
        <v>99</v>
      </c>
      <c r="F870" t="s">
        <v>1405</v>
      </c>
      <c r="G870" t="s">
        <v>25</v>
      </c>
      <c r="H870" s="32">
        <v>17.5</v>
      </c>
      <c r="I870" t="s">
        <v>16</v>
      </c>
      <c r="J870">
        <v>5</v>
      </c>
      <c r="K870">
        <v>1</v>
      </c>
    </row>
    <row r="871" spans="1:11" x14ac:dyDescent="0.35">
      <c r="A871" t="s">
        <v>255</v>
      </c>
      <c r="B871" t="s">
        <v>526</v>
      </c>
      <c r="C871">
        <v>2020</v>
      </c>
      <c r="D871">
        <v>4.4000000000000004</v>
      </c>
      <c r="E871">
        <v>99</v>
      </c>
      <c r="F871" t="s">
        <v>1405</v>
      </c>
      <c r="G871" t="s">
        <v>257</v>
      </c>
      <c r="H871" s="32">
        <v>33.799999999999997</v>
      </c>
      <c r="I871" t="s">
        <v>85</v>
      </c>
      <c r="J871" t="s">
        <v>85</v>
      </c>
      <c r="K871" t="s">
        <v>85</v>
      </c>
    </row>
    <row r="872" spans="1:11" x14ac:dyDescent="0.35">
      <c r="A872" t="s">
        <v>4</v>
      </c>
      <c r="B872" t="s">
        <v>5</v>
      </c>
      <c r="C872">
        <v>1999</v>
      </c>
      <c r="D872">
        <v>4.4000000000000004</v>
      </c>
      <c r="E872">
        <v>98</v>
      </c>
      <c r="F872" t="s">
        <v>1405</v>
      </c>
      <c r="G872" t="s">
        <v>1406</v>
      </c>
      <c r="H872" s="32">
        <v>419.85</v>
      </c>
      <c r="I872" t="s">
        <v>6</v>
      </c>
      <c r="J872">
        <v>4</v>
      </c>
      <c r="K872">
        <v>2</v>
      </c>
    </row>
    <row r="873" spans="1:11" x14ac:dyDescent="0.35">
      <c r="A873" t="s">
        <v>606</v>
      </c>
      <c r="B873" t="s">
        <v>619</v>
      </c>
      <c r="C873">
        <v>2016</v>
      </c>
      <c r="D873">
        <v>4.4000000000000004</v>
      </c>
      <c r="E873">
        <v>98</v>
      </c>
      <c r="F873" t="s">
        <v>1405</v>
      </c>
      <c r="G873" t="s">
        <v>32</v>
      </c>
      <c r="H873" s="32">
        <v>33.03</v>
      </c>
      <c r="I873" t="s">
        <v>33</v>
      </c>
      <c r="J873">
        <v>4</v>
      </c>
      <c r="K873">
        <v>3</v>
      </c>
    </row>
    <row r="874" spans="1:11" x14ac:dyDescent="0.35">
      <c r="A874" t="s">
        <v>243</v>
      </c>
      <c r="B874" t="s">
        <v>620</v>
      </c>
      <c r="C874">
        <v>2015</v>
      </c>
      <c r="D874">
        <v>4.4000000000000004</v>
      </c>
      <c r="E874">
        <v>98</v>
      </c>
      <c r="F874" t="s">
        <v>1405</v>
      </c>
      <c r="G874" t="s">
        <v>32</v>
      </c>
      <c r="H874" s="32">
        <v>189</v>
      </c>
      <c r="I874" t="s">
        <v>33</v>
      </c>
      <c r="J874">
        <v>4</v>
      </c>
      <c r="K874">
        <v>3</v>
      </c>
    </row>
    <row r="875" spans="1:11" x14ac:dyDescent="0.35">
      <c r="A875" t="s">
        <v>179</v>
      </c>
      <c r="B875" t="s">
        <v>621</v>
      </c>
      <c r="C875">
        <v>2017</v>
      </c>
      <c r="D875">
        <v>4.4000000000000004</v>
      </c>
      <c r="E875">
        <v>98</v>
      </c>
      <c r="F875" t="s">
        <v>1405</v>
      </c>
      <c r="G875" t="s">
        <v>118</v>
      </c>
      <c r="H875" s="32">
        <v>39.22</v>
      </c>
      <c r="I875" t="s">
        <v>21</v>
      </c>
      <c r="J875">
        <v>4</v>
      </c>
      <c r="K875">
        <v>3</v>
      </c>
    </row>
    <row r="876" spans="1:11" x14ac:dyDescent="0.35">
      <c r="A876" t="s">
        <v>622</v>
      </c>
      <c r="B876" t="s">
        <v>623</v>
      </c>
      <c r="C876">
        <v>2019</v>
      </c>
      <c r="D876">
        <v>4.4000000000000004</v>
      </c>
      <c r="E876">
        <v>97</v>
      </c>
      <c r="F876" t="s">
        <v>1405</v>
      </c>
      <c r="G876" t="s">
        <v>624</v>
      </c>
      <c r="H876" s="32">
        <v>19.5</v>
      </c>
      <c r="I876" t="s">
        <v>181</v>
      </c>
      <c r="J876">
        <v>4</v>
      </c>
      <c r="K876">
        <v>3</v>
      </c>
    </row>
    <row r="877" spans="1:11" x14ac:dyDescent="0.35">
      <c r="A877" t="s">
        <v>245</v>
      </c>
      <c r="B877" t="s">
        <v>246</v>
      </c>
      <c r="C877">
        <v>2014</v>
      </c>
      <c r="D877">
        <v>4.4000000000000004</v>
      </c>
      <c r="E877">
        <v>97</v>
      </c>
      <c r="F877" t="s">
        <v>1405</v>
      </c>
      <c r="G877" t="s">
        <v>9</v>
      </c>
      <c r="H877" s="32">
        <v>44</v>
      </c>
      <c r="I877" t="s">
        <v>10</v>
      </c>
      <c r="J877">
        <v>5</v>
      </c>
      <c r="K877">
        <v>3</v>
      </c>
    </row>
    <row r="878" spans="1:11" x14ac:dyDescent="0.35">
      <c r="A878" t="s">
        <v>38</v>
      </c>
      <c r="B878" t="s">
        <v>121</v>
      </c>
      <c r="C878">
        <v>2010</v>
      </c>
      <c r="D878">
        <v>4.4000000000000004</v>
      </c>
      <c r="E878">
        <v>96</v>
      </c>
      <c r="F878" t="s">
        <v>1405</v>
      </c>
      <c r="G878" t="s">
        <v>9</v>
      </c>
      <c r="H878" s="32">
        <v>101.1</v>
      </c>
      <c r="I878" t="s">
        <v>10</v>
      </c>
      <c r="J878">
        <v>5</v>
      </c>
      <c r="K878">
        <v>3</v>
      </c>
    </row>
    <row r="879" spans="1:11" x14ac:dyDescent="0.35">
      <c r="A879" t="s">
        <v>625</v>
      </c>
      <c r="B879" t="s">
        <v>626</v>
      </c>
      <c r="C879">
        <v>2017</v>
      </c>
      <c r="D879">
        <v>4.4000000000000004</v>
      </c>
      <c r="E879">
        <v>95</v>
      </c>
      <c r="F879" t="s">
        <v>1405</v>
      </c>
      <c r="G879" t="s">
        <v>326</v>
      </c>
      <c r="H879" s="32">
        <v>36.950000000000003</v>
      </c>
      <c r="I879" t="s">
        <v>327</v>
      </c>
      <c r="J879">
        <v>3</v>
      </c>
      <c r="K879">
        <v>3</v>
      </c>
    </row>
    <row r="880" spans="1:11" x14ac:dyDescent="0.35">
      <c r="A880" t="s">
        <v>13</v>
      </c>
      <c r="B880" t="s">
        <v>29</v>
      </c>
      <c r="C880">
        <v>1986</v>
      </c>
      <c r="D880">
        <v>4.4000000000000004</v>
      </c>
      <c r="E880">
        <v>95</v>
      </c>
      <c r="F880" t="s">
        <v>1405</v>
      </c>
      <c r="G880" t="s">
        <v>15</v>
      </c>
      <c r="H880" s="32">
        <v>225</v>
      </c>
      <c r="I880" t="s">
        <v>16</v>
      </c>
      <c r="J880">
        <v>5</v>
      </c>
      <c r="K880">
        <v>1</v>
      </c>
    </row>
    <row r="881" spans="1:11" x14ac:dyDescent="0.35">
      <c r="A881" t="s">
        <v>152</v>
      </c>
      <c r="B881" t="s">
        <v>335</v>
      </c>
      <c r="C881">
        <v>2003</v>
      </c>
      <c r="D881">
        <v>4.4000000000000004</v>
      </c>
      <c r="E881">
        <v>95</v>
      </c>
      <c r="F881" t="s">
        <v>1405</v>
      </c>
      <c r="G881" t="s">
        <v>42</v>
      </c>
      <c r="H881" s="32">
        <v>77</v>
      </c>
      <c r="I881" t="s">
        <v>43</v>
      </c>
      <c r="J881">
        <v>4</v>
      </c>
      <c r="K881">
        <v>3</v>
      </c>
    </row>
    <row r="882" spans="1:11" x14ac:dyDescent="0.35">
      <c r="A882" t="s">
        <v>142</v>
      </c>
      <c r="B882" t="s">
        <v>557</v>
      </c>
      <c r="C882">
        <v>2018</v>
      </c>
      <c r="D882">
        <v>4.4000000000000004</v>
      </c>
      <c r="E882">
        <v>95</v>
      </c>
      <c r="F882" t="s">
        <v>1405</v>
      </c>
      <c r="G882" t="s">
        <v>20</v>
      </c>
      <c r="H882" s="32">
        <v>69</v>
      </c>
      <c r="I882" t="s">
        <v>211</v>
      </c>
      <c r="J882">
        <v>5</v>
      </c>
      <c r="K882">
        <v>3</v>
      </c>
    </row>
    <row r="883" spans="1:11" x14ac:dyDescent="0.35">
      <c r="A883" t="s">
        <v>64</v>
      </c>
      <c r="B883" t="s">
        <v>332</v>
      </c>
      <c r="C883">
        <v>2004</v>
      </c>
      <c r="D883">
        <v>4.4000000000000004</v>
      </c>
      <c r="E883">
        <v>94</v>
      </c>
      <c r="F883" t="s">
        <v>1405</v>
      </c>
      <c r="G883" t="s">
        <v>42</v>
      </c>
      <c r="H883" s="32">
        <v>90</v>
      </c>
      <c r="I883" t="s">
        <v>43</v>
      </c>
      <c r="J883">
        <v>4</v>
      </c>
      <c r="K883">
        <v>3</v>
      </c>
    </row>
    <row r="884" spans="1:11" x14ac:dyDescent="0.35">
      <c r="A884" t="s">
        <v>627</v>
      </c>
      <c r="B884" t="s">
        <v>628</v>
      </c>
      <c r="C884">
        <v>2011</v>
      </c>
      <c r="D884">
        <v>4.4000000000000004</v>
      </c>
      <c r="E884">
        <v>94</v>
      </c>
      <c r="F884" t="s">
        <v>1405</v>
      </c>
      <c r="G884" t="s">
        <v>32</v>
      </c>
      <c r="H884" s="32">
        <v>50</v>
      </c>
      <c r="I884" t="s">
        <v>33</v>
      </c>
      <c r="J884">
        <v>4</v>
      </c>
      <c r="K884">
        <v>3</v>
      </c>
    </row>
    <row r="885" spans="1:11" x14ac:dyDescent="0.35">
      <c r="A885" t="s">
        <v>170</v>
      </c>
      <c r="B885" t="s">
        <v>319</v>
      </c>
      <c r="C885">
        <v>2010</v>
      </c>
      <c r="D885">
        <v>4.4000000000000004</v>
      </c>
      <c r="E885">
        <v>92</v>
      </c>
      <c r="F885" t="s">
        <v>1405</v>
      </c>
      <c r="G885" t="s">
        <v>42</v>
      </c>
      <c r="H885" s="32">
        <v>125.97</v>
      </c>
      <c r="I885" t="s">
        <v>43</v>
      </c>
      <c r="J885">
        <v>4</v>
      </c>
      <c r="K885">
        <v>3</v>
      </c>
    </row>
    <row r="886" spans="1:11" x14ac:dyDescent="0.35">
      <c r="A886" t="s">
        <v>629</v>
      </c>
      <c r="B886" t="s">
        <v>630</v>
      </c>
      <c r="C886" t="s">
        <v>24</v>
      </c>
      <c r="D886">
        <v>4.4000000000000004</v>
      </c>
      <c r="E886">
        <v>89</v>
      </c>
      <c r="F886" t="s">
        <v>1405</v>
      </c>
      <c r="G886" t="s">
        <v>330</v>
      </c>
      <c r="H886" s="32">
        <v>87.9</v>
      </c>
      <c r="I886" t="s">
        <v>26</v>
      </c>
      <c r="J886">
        <v>4</v>
      </c>
      <c r="K886">
        <v>3</v>
      </c>
    </row>
    <row r="887" spans="1:11" x14ac:dyDescent="0.35">
      <c r="A887" t="s">
        <v>156</v>
      </c>
      <c r="B887" t="s">
        <v>631</v>
      </c>
      <c r="C887">
        <v>2017</v>
      </c>
      <c r="D887">
        <v>4.4000000000000004</v>
      </c>
      <c r="E887">
        <v>90</v>
      </c>
      <c r="F887" t="s">
        <v>1405</v>
      </c>
      <c r="G887" t="s">
        <v>32</v>
      </c>
      <c r="H887" s="32">
        <v>63.46</v>
      </c>
      <c r="I887" t="s">
        <v>85</v>
      </c>
      <c r="J887" t="s">
        <v>85</v>
      </c>
      <c r="K887" t="s">
        <v>85</v>
      </c>
    </row>
    <row r="888" spans="1:11" x14ac:dyDescent="0.35">
      <c r="A888" t="s">
        <v>149</v>
      </c>
      <c r="B888" t="s">
        <v>150</v>
      </c>
      <c r="C888">
        <v>2004</v>
      </c>
      <c r="D888">
        <v>4.4000000000000004</v>
      </c>
      <c r="E888">
        <v>88</v>
      </c>
      <c r="F888" t="s">
        <v>1405</v>
      </c>
      <c r="G888" t="s">
        <v>151</v>
      </c>
      <c r="H888" s="32">
        <v>69</v>
      </c>
      <c r="I888" t="s">
        <v>21</v>
      </c>
      <c r="J888">
        <v>4</v>
      </c>
      <c r="K888">
        <v>3</v>
      </c>
    </row>
    <row r="889" spans="1:11" x14ac:dyDescent="0.35">
      <c r="A889" t="s">
        <v>582</v>
      </c>
      <c r="B889" t="s">
        <v>596</v>
      </c>
      <c r="C889">
        <v>2016</v>
      </c>
      <c r="D889">
        <v>4.4000000000000004</v>
      </c>
      <c r="E889">
        <v>88</v>
      </c>
      <c r="F889" t="s">
        <v>1405</v>
      </c>
      <c r="G889" t="s">
        <v>32</v>
      </c>
      <c r="H889" s="32">
        <v>64</v>
      </c>
      <c r="I889" t="s">
        <v>33</v>
      </c>
      <c r="J889">
        <v>4</v>
      </c>
      <c r="K889">
        <v>3</v>
      </c>
    </row>
    <row r="890" spans="1:11" x14ac:dyDescent="0.35">
      <c r="A890" t="s">
        <v>632</v>
      </c>
      <c r="B890" t="s">
        <v>1411</v>
      </c>
      <c r="C890">
        <v>2011</v>
      </c>
      <c r="D890">
        <v>4.4000000000000004</v>
      </c>
      <c r="E890">
        <v>88</v>
      </c>
      <c r="F890" t="s">
        <v>1405</v>
      </c>
      <c r="G890" t="s">
        <v>42</v>
      </c>
      <c r="H890" s="32">
        <v>57.9</v>
      </c>
      <c r="I890" t="s">
        <v>43</v>
      </c>
      <c r="J890">
        <v>4</v>
      </c>
      <c r="K890">
        <v>3</v>
      </c>
    </row>
    <row r="891" spans="1:11" x14ac:dyDescent="0.35">
      <c r="A891" t="s">
        <v>4</v>
      </c>
      <c r="B891" t="s">
        <v>247</v>
      </c>
      <c r="C891">
        <v>2014</v>
      </c>
      <c r="D891">
        <v>4.4000000000000004</v>
      </c>
      <c r="E891">
        <v>86</v>
      </c>
      <c r="F891" t="s">
        <v>1405</v>
      </c>
      <c r="G891" t="s">
        <v>1406</v>
      </c>
      <c r="H891" s="32">
        <v>143.51</v>
      </c>
      <c r="I891" t="s">
        <v>6</v>
      </c>
      <c r="J891">
        <v>4</v>
      </c>
      <c r="K891">
        <v>2</v>
      </c>
    </row>
    <row r="892" spans="1:11" x14ac:dyDescent="0.35">
      <c r="A892" t="s">
        <v>633</v>
      </c>
      <c r="B892" t="s">
        <v>634</v>
      </c>
      <c r="C892">
        <v>2004</v>
      </c>
      <c r="D892">
        <v>4.4000000000000004</v>
      </c>
      <c r="E892">
        <v>85</v>
      </c>
      <c r="F892" t="s">
        <v>1405</v>
      </c>
      <c r="G892" t="s">
        <v>32</v>
      </c>
      <c r="H892" s="32">
        <v>54.05</v>
      </c>
      <c r="I892" t="s">
        <v>33</v>
      </c>
      <c r="J892">
        <v>4</v>
      </c>
      <c r="K892">
        <v>3</v>
      </c>
    </row>
    <row r="893" spans="1:11" x14ac:dyDescent="0.35">
      <c r="A893" t="s">
        <v>310</v>
      </c>
      <c r="B893" t="s">
        <v>1</v>
      </c>
      <c r="C893">
        <v>2017</v>
      </c>
      <c r="D893">
        <v>4.4000000000000004</v>
      </c>
      <c r="E893">
        <v>85</v>
      </c>
      <c r="F893" t="s">
        <v>1405</v>
      </c>
      <c r="G893" t="s">
        <v>311</v>
      </c>
      <c r="H893" s="32">
        <v>102</v>
      </c>
      <c r="I893" t="s">
        <v>312</v>
      </c>
      <c r="J893">
        <v>4</v>
      </c>
      <c r="K893">
        <v>3</v>
      </c>
    </row>
    <row r="894" spans="1:11" x14ac:dyDescent="0.35">
      <c r="A894" t="s">
        <v>286</v>
      </c>
      <c r="B894" t="s">
        <v>94</v>
      </c>
      <c r="C894">
        <v>1999</v>
      </c>
      <c r="D894">
        <v>4.4000000000000004</v>
      </c>
      <c r="E894">
        <v>85</v>
      </c>
      <c r="F894" t="s">
        <v>1405</v>
      </c>
      <c r="G894" t="s">
        <v>32</v>
      </c>
      <c r="H894" s="32">
        <v>95</v>
      </c>
      <c r="I894" t="s">
        <v>33</v>
      </c>
      <c r="J894">
        <v>4</v>
      </c>
      <c r="K894">
        <v>3</v>
      </c>
    </row>
    <row r="895" spans="1:11" x14ac:dyDescent="0.35">
      <c r="A895" t="s">
        <v>635</v>
      </c>
      <c r="B895" t="s">
        <v>636</v>
      </c>
      <c r="C895">
        <v>2016</v>
      </c>
      <c r="D895">
        <v>4.4000000000000004</v>
      </c>
      <c r="E895">
        <v>85</v>
      </c>
      <c r="F895" t="s">
        <v>1405</v>
      </c>
      <c r="G895" t="s">
        <v>204</v>
      </c>
      <c r="H895" s="32">
        <v>37.65</v>
      </c>
      <c r="I895" t="s">
        <v>85</v>
      </c>
      <c r="J895" t="s">
        <v>85</v>
      </c>
      <c r="K895" t="s">
        <v>85</v>
      </c>
    </row>
    <row r="896" spans="1:11" x14ac:dyDescent="0.35">
      <c r="A896" t="s">
        <v>4</v>
      </c>
      <c r="B896" t="s">
        <v>5</v>
      </c>
      <c r="C896">
        <v>2001</v>
      </c>
      <c r="D896">
        <v>4.4000000000000004</v>
      </c>
      <c r="E896">
        <v>85</v>
      </c>
      <c r="F896" t="s">
        <v>1405</v>
      </c>
      <c r="G896" t="s">
        <v>1406</v>
      </c>
      <c r="H896" s="32">
        <v>340</v>
      </c>
      <c r="I896" t="s">
        <v>6</v>
      </c>
      <c r="J896">
        <v>4</v>
      </c>
      <c r="K896">
        <v>2</v>
      </c>
    </row>
    <row r="897" spans="1:11" x14ac:dyDescent="0.35">
      <c r="A897" t="s">
        <v>133</v>
      </c>
      <c r="B897" t="s">
        <v>187</v>
      </c>
      <c r="C897">
        <v>2018</v>
      </c>
      <c r="D897">
        <v>4.4000000000000004</v>
      </c>
      <c r="E897">
        <v>83</v>
      </c>
      <c r="F897" t="s">
        <v>1405</v>
      </c>
      <c r="G897" t="s">
        <v>9</v>
      </c>
      <c r="H897" s="32">
        <v>28.9</v>
      </c>
      <c r="I897" t="s">
        <v>10</v>
      </c>
      <c r="J897">
        <v>5</v>
      </c>
      <c r="K897">
        <v>3</v>
      </c>
    </row>
    <row r="898" spans="1:11" x14ac:dyDescent="0.35">
      <c r="A898" t="s">
        <v>30</v>
      </c>
      <c r="B898" t="s">
        <v>315</v>
      </c>
      <c r="C898">
        <v>2019</v>
      </c>
      <c r="D898">
        <v>4.4000000000000004</v>
      </c>
      <c r="E898">
        <v>82</v>
      </c>
      <c r="F898" t="s">
        <v>1405</v>
      </c>
      <c r="G898" t="s">
        <v>32</v>
      </c>
      <c r="H898" s="32">
        <v>84.55</v>
      </c>
      <c r="I898" t="s">
        <v>33</v>
      </c>
      <c r="J898">
        <v>4</v>
      </c>
      <c r="K898">
        <v>3</v>
      </c>
    </row>
    <row r="899" spans="1:11" x14ac:dyDescent="0.35">
      <c r="A899" t="s">
        <v>50</v>
      </c>
      <c r="B899" t="s">
        <v>128</v>
      </c>
      <c r="C899">
        <v>1959</v>
      </c>
      <c r="D899">
        <v>4.4000000000000004</v>
      </c>
      <c r="E899">
        <v>80</v>
      </c>
      <c r="F899" t="s">
        <v>1405</v>
      </c>
      <c r="G899" t="s">
        <v>42</v>
      </c>
      <c r="H899" s="32">
        <v>940</v>
      </c>
      <c r="I899" t="s">
        <v>43</v>
      </c>
      <c r="J899">
        <v>4</v>
      </c>
      <c r="K899">
        <v>3</v>
      </c>
    </row>
    <row r="900" spans="1:11" x14ac:dyDescent="0.35">
      <c r="A900" t="s">
        <v>88</v>
      </c>
      <c r="B900" t="s">
        <v>89</v>
      </c>
      <c r="C900">
        <v>2008</v>
      </c>
      <c r="D900">
        <v>4.4000000000000004</v>
      </c>
      <c r="E900">
        <v>80</v>
      </c>
      <c r="F900" t="s">
        <v>1405</v>
      </c>
      <c r="G900" t="s">
        <v>32</v>
      </c>
      <c r="H900" s="32">
        <v>152.6</v>
      </c>
      <c r="I900" t="s">
        <v>33</v>
      </c>
      <c r="J900">
        <v>4</v>
      </c>
      <c r="K900">
        <v>3</v>
      </c>
    </row>
    <row r="901" spans="1:11" x14ac:dyDescent="0.35">
      <c r="A901" t="s">
        <v>416</v>
      </c>
      <c r="B901" t="s">
        <v>637</v>
      </c>
      <c r="C901">
        <v>2018</v>
      </c>
      <c r="D901">
        <v>4.4000000000000004</v>
      </c>
      <c r="E901">
        <v>80</v>
      </c>
      <c r="F901" t="s">
        <v>1405</v>
      </c>
      <c r="G901" t="s">
        <v>9</v>
      </c>
      <c r="H901" s="32">
        <v>32.450000000000003</v>
      </c>
      <c r="I901" t="s">
        <v>10</v>
      </c>
      <c r="J901">
        <v>5</v>
      </c>
      <c r="K901">
        <v>3</v>
      </c>
    </row>
    <row r="902" spans="1:11" x14ac:dyDescent="0.35">
      <c r="A902" t="s">
        <v>638</v>
      </c>
      <c r="B902" t="s">
        <v>639</v>
      </c>
      <c r="C902">
        <v>2017</v>
      </c>
      <c r="D902">
        <v>4.4000000000000004</v>
      </c>
      <c r="E902">
        <v>80</v>
      </c>
      <c r="F902" t="s">
        <v>1405</v>
      </c>
      <c r="G902" t="s">
        <v>223</v>
      </c>
      <c r="H902" s="32">
        <v>34.9</v>
      </c>
      <c r="I902" t="s">
        <v>21</v>
      </c>
      <c r="J902">
        <v>4</v>
      </c>
      <c r="K902">
        <v>3</v>
      </c>
    </row>
    <row r="903" spans="1:11" x14ac:dyDescent="0.35">
      <c r="A903" t="s">
        <v>169</v>
      </c>
      <c r="B903" t="s">
        <v>640</v>
      </c>
      <c r="C903">
        <v>2018</v>
      </c>
      <c r="D903">
        <v>4.4000000000000004</v>
      </c>
      <c r="E903">
        <v>79</v>
      </c>
      <c r="F903" t="s">
        <v>1405</v>
      </c>
      <c r="G903" t="s">
        <v>9</v>
      </c>
      <c r="H903" s="32">
        <v>35</v>
      </c>
      <c r="I903" t="s">
        <v>10</v>
      </c>
      <c r="J903">
        <v>5</v>
      </c>
      <c r="K903">
        <v>3</v>
      </c>
    </row>
    <row r="904" spans="1:11" x14ac:dyDescent="0.35">
      <c r="A904" t="s">
        <v>622</v>
      </c>
      <c r="B904" t="s">
        <v>641</v>
      </c>
      <c r="C904">
        <v>2018</v>
      </c>
      <c r="D904">
        <v>4.4000000000000004</v>
      </c>
      <c r="E904">
        <v>79</v>
      </c>
      <c r="F904" t="s">
        <v>1405</v>
      </c>
      <c r="G904" t="s">
        <v>624</v>
      </c>
      <c r="H904" s="32">
        <v>24.9</v>
      </c>
      <c r="I904" t="s">
        <v>21</v>
      </c>
      <c r="J904">
        <v>4</v>
      </c>
      <c r="K904">
        <v>3</v>
      </c>
    </row>
    <row r="905" spans="1:11" x14ac:dyDescent="0.35">
      <c r="A905" t="s">
        <v>642</v>
      </c>
      <c r="B905" t="s">
        <v>643</v>
      </c>
      <c r="C905">
        <v>2016</v>
      </c>
      <c r="D905">
        <v>4.4000000000000004</v>
      </c>
      <c r="E905">
        <v>78</v>
      </c>
      <c r="F905" t="s">
        <v>1405</v>
      </c>
      <c r="G905" t="s">
        <v>9</v>
      </c>
      <c r="H905" s="32">
        <v>53.9</v>
      </c>
      <c r="I905" t="s">
        <v>10</v>
      </c>
      <c r="J905">
        <v>5</v>
      </c>
      <c r="K905">
        <v>3</v>
      </c>
    </row>
    <row r="906" spans="1:11" x14ac:dyDescent="0.35">
      <c r="A906" t="s">
        <v>55</v>
      </c>
      <c r="B906" t="s">
        <v>644</v>
      </c>
      <c r="C906">
        <v>2019</v>
      </c>
      <c r="D906">
        <v>4.4000000000000004</v>
      </c>
      <c r="E906">
        <v>77</v>
      </c>
      <c r="F906" t="s">
        <v>1405</v>
      </c>
      <c r="G906" t="s">
        <v>9</v>
      </c>
      <c r="H906" s="32">
        <v>21.38</v>
      </c>
      <c r="I906" t="s">
        <v>10</v>
      </c>
      <c r="J906">
        <v>5</v>
      </c>
      <c r="K906">
        <v>3</v>
      </c>
    </row>
    <row r="907" spans="1:11" x14ac:dyDescent="0.35">
      <c r="A907" t="s">
        <v>4</v>
      </c>
      <c r="B907" t="s">
        <v>5</v>
      </c>
      <c r="C907">
        <v>2016</v>
      </c>
      <c r="D907">
        <v>4.4000000000000004</v>
      </c>
      <c r="E907">
        <v>77</v>
      </c>
      <c r="F907" t="s">
        <v>1405</v>
      </c>
      <c r="G907" t="s">
        <v>1406</v>
      </c>
      <c r="H907" s="32">
        <v>385</v>
      </c>
      <c r="I907" t="s">
        <v>6</v>
      </c>
      <c r="J907">
        <v>4</v>
      </c>
      <c r="K907">
        <v>2</v>
      </c>
    </row>
    <row r="908" spans="1:11" x14ac:dyDescent="0.35">
      <c r="A908" t="s">
        <v>645</v>
      </c>
      <c r="B908" t="s">
        <v>646</v>
      </c>
      <c r="C908">
        <v>2017</v>
      </c>
      <c r="D908">
        <v>4.4000000000000004</v>
      </c>
      <c r="E908">
        <v>75</v>
      </c>
      <c r="F908" t="s">
        <v>1405</v>
      </c>
      <c r="G908" t="s">
        <v>32</v>
      </c>
      <c r="H908" s="32">
        <v>53.4</v>
      </c>
      <c r="I908" t="s">
        <v>33</v>
      </c>
      <c r="J908">
        <v>4</v>
      </c>
      <c r="K908">
        <v>3</v>
      </c>
    </row>
    <row r="909" spans="1:11" x14ac:dyDescent="0.35">
      <c r="A909" t="s">
        <v>647</v>
      </c>
      <c r="B909" t="s">
        <v>648</v>
      </c>
      <c r="C909">
        <v>2015</v>
      </c>
      <c r="D909">
        <v>4.4000000000000004</v>
      </c>
      <c r="E909">
        <v>75</v>
      </c>
      <c r="F909" t="s">
        <v>1405</v>
      </c>
      <c r="G909" t="s">
        <v>2</v>
      </c>
      <c r="H909" s="32">
        <v>14.65</v>
      </c>
      <c r="I909" t="s">
        <v>3</v>
      </c>
      <c r="J909">
        <v>5</v>
      </c>
      <c r="K909">
        <v>3</v>
      </c>
    </row>
    <row r="910" spans="1:11" x14ac:dyDescent="0.35">
      <c r="A910" t="s">
        <v>642</v>
      </c>
      <c r="B910" t="s">
        <v>643</v>
      </c>
      <c r="C910">
        <v>2015</v>
      </c>
      <c r="D910">
        <v>4.4000000000000004</v>
      </c>
      <c r="E910">
        <v>75</v>
      </c>
      <c r="F910" t="s">
        <v>1405</v>
      </c>
      <c r="G910" t="s">
        <v>9</v>
      </c>
      <c r="H910" s="32">
        <v>54.9</v>
      </c>
      <c r="I910" t="s">
        <v>10</v>
      </c>
      <c r="J910">
        <v>5</v>
      </c>
      <c r="K910">
        <v>3</v>
      </c>
    </row>
    <row r="911" spans="1:11" x14ac:dyDescent="0.35">
      <c r="A911" t="s">
        <v>427</v>
      </c>
      <c r="B911" t="s">
        <v>649</v>
      </c>
      <c r="C911" t="s">
        <v>24</v>
      </c>
      <c r="D911">
        <v>4.4000000000000004</v>
      </c>
      <c r="E911">
        <v>74</v>
      </c>
      <c r="F911" t="s">
        <v>1405</v>
      </c>
      <c r="G911" t="s">
        <v>25</v>
      </c>
      <c r="H911" s="32">
        <v>62.02</v>
      </c>
      <c r="I911" t="s">
        <v>26</v>
      </c>
      <c r="J911">
        <v>4</v>
      </c>
      <c r="K911">
        <v>3</v>
      </c>
    </row>
    <row r="912" spans="1:11" x14ac:dyDescent="0.35">
      <c r="A912" t="s">
        <v>650</v>
      </c>
      <c r="B912" t="s">
        <v>651</v>
      </c>
      <c r="C912">
        <v>2011</v>
      </c>
      <c r="D912">
        <v>4.4000000000000004</v>
      </c>
      <c r="E912">
        <v>74</v>
      </c>
      <c r="F912" t="s">
        <v>1405</v>
      </c>
      <c r="G912" t="s">
        <v>42</v>
      </c>
      <c r="H912" s="32">
        <v>26.85</v>
      </c>
      <c r="I912" t="s">
        <v>43</v>
      </c>
      <c r="J912">
        <v>4</v>
      </c>
      <c r="K912">
        <v>3</v>
      </c>
    </row>
    <row r="913" spans="1:11" x14ac:dyDescent="0.35">
      <c r="A913" t="s">
        <v>88</v>
      </c>
      <c r="B913" t="s">
        <v>89</v>
      </c>
      <c r="C913">
        <v>2011</v>
      </c>
      <c r="D913">
        <v>4.4000000000000004</v>
      </c>
      <c r="E913">
        <v>74</v>
      </c>
      <c r="F913" t="s">
        <v>1405</v>
      </c>
      <c r="G913" t="s">
        <v>32</v>
      </c>
      <c r="H913" s="32">
        <v>126.5</v>
      </c>
      <c r="I913" t="s">
        <v>33</v>
      </c>
      <c r="J913">
        <v>4</v>
      </c>
      <c r="K913">
        <v>3</v>
      </c>
    </row>
    <row r="914" spans="1:11" x14ac:dyDescent="0.35">
      <c r="A914" t="s">
        <v>13</v>
      </c>
      <c r="B914" t="s">
        <v>652</v>
      </c>
      <c r="C914">
        <v>1990</v>
      </c>
      <c r="D914">
        <v>4.4000000000000004</v>
      </c>
      <c r="E914">
        <v>73</v>
      </c>
      <c r="F914" t="s">
        <v>1405</v>
      </c>
      <c r="G914" t="s">
        <v>15</v>
      </c>
      <c r="H914" s="32">
        <v>35.9</v>
      </c>
      <c r="I914" t="s">
        <v>16</v>
      </c>
      <c r="J914">
        <v>5</v>
      </c>
      <c r="K914">
        <v>1</v>
      </c>
    </row>
    <row r="915" spans="1:11" x14ac:dyDescent="0.35">
      <c r="A915" t="s">
        <v>317</v>
      </c>
      <c r="B915" t="s">
        <v>318</v>
      </c>
      <c r="C915">
        <v>2017</v>
      </c>
      <c r="D915">
        <v>4.4000000000000004</v>
      </c>
      <c r="E915">
        <v>73</v>
      </c>
      <c r="F915" t="s">
        <v>1405</v>
      </c>
      <c r="G915" t="s">
        <v>32</v>
      </c>
      <c r="H915" s="32">
        <v>64.349999999999994</v>
      </c>
      <c r="I915" t="s">
        <v>33</v>
      </c>
      <c r="J915">
        <v>4</v>
      </c>
      <c r="K915">
        <v>3</v>
      </c>
    </row>
    <row r="916" spans="1:11" x14ac:dyDescent="0.35">
      <c r="A916" t="s">
        <v>239</v>
      </c>
      <c r="B916" t="s">
        <v>653</v>
      </c>
      <c r="C916">
        <v>2011</v>
      </c>
      <c r="D916">
        <v>4.4000000000000004</v>
      </c>
      <c r="E916">
        <v>73</v>
      </c>
      <c r="F916" t="s">
        <v>1405</v>
      </c>
      <c r="G916" t="s">
        <v>9</v>
      </c>
      <c r="H916" s="32">
        <v>115.2</v>
      </c>
      <c r="I916" t="s">
        <v>10</v>
      </c>
      <c r="J916">
        <v>5</v>
      </c>
      <c r="K916">
        <v>3</v>
      </c>
    </row>
    <row r="917" spans="1:11" x14ac:dyDescent="0.35">
      <c r="A917" t="s">
        <v>654</v>
      </c>
      <c r="B917" t="s">
        <v>655</v>
      </c>
      <c r="C917">
        <v>2018</v>
      </c>
      <c r="D917">
        <v>4.4000000000000004</v>
      </c>
      <c r="E917">
        <v>72</v>
      </c>
      <c r="F917" t="s">
        <v>1405</v>
      </c>
      <c r="G917" t="s">
        <v>656</v>
      </c>
      <c r="H917" s="32">
        <v>17.95</v>
      </c>
      <c r="I917" t="s">
        <v>85</v>
      </c>
      <c r="J917" t="s">
        <v>85</v>
      </c>
      <c r="K917" t="s">
        <v>85</v>
      </c>
    </row>
    <row r="918" spans="1:11" x14ac:dyDescent="0.35">
      <c r="A918" t="s">
        <v>284</v>
      </c>
      <c r="B918" t="s">
        <v>285</v>
      </c>
      <c r="C918">
        <v>1989</v>
      </c>
      <c r="D918">
        <v>4.4000000000000004</v>
      </c>
      <c r="E918">
        <v>72</v>
      </c>
      <c r="F918" t="s">
        <v>1405</v>
      </c>
      <c r="G918" t="s">
        <v>42</v>
      </c>
      <c r="H918" s="32">
        <v>140</v>
      </c>
      <c r="I918" t="s">
        <v>43</v>
      </c>
      <c r="J918">
        <v>4</v>
      </c>
      <c r="K918">
        <v>3</v>
      </c>
    </row>
    <row r="919" spans="1:11" x14ac:dyDescent="0.35">
      <c r="A919" t="s">
        <v>284</v>
      </c>
      <c r="B919" t="s">
        <v>285</v>
      </c>
      <c r="C919">
        <v>1991</v>
      </c>
      <c r="D919">
        <v>4.4000000000000004</v>
      </c>
      <c r="E919">
        <v>72</v>
      </c>
      <c r="F919" t="s">
        <v>1405</v>
      </c>
      <c r="G919" t="s">
        <v>42</v>
      </c>
      <c r="H919" s="32">
        <v>167</v>
      </c>
      <c r="I919" t="s">
        <v>43</v>
      </c>
      <c r="J919">
        <v>4</v>
      </c>
      <c r="K919">
        <v>3</v>
      </c>
    </row>
    <row r="920" spans="1:11" x14ac:dyDescent="0.35">
      <c r="A920" t="s">
        <v>0</v>
      </c>
      <c r="B920" t="s">
        <v>498</v>
      </c>
      <c r="C920">
        <v>2019</v>
      </c>
      <c r="D920">
        <v>4.4000000000000004</v>
      </c>
      <c r="E920">
        <v>71</v>
      </c>
      <c r="F920" t="s">
        <v>1405</v>
      </c>
      <c r="G920" t="s">
        <v>2</v>
      </c>
      <c r="H920" s="32">
        <v>33.9</v>
      </c>
      <c r="I920" t="s">
        <v>3</v>
      </c>
      <c r="J920">
        <v>5</v>
      </c>
      <c r="K920">
        <v>3</v>
      </c>
    </row>
    <row r="921" spans="1:11" x14ac:dyDescent="0.35">
      <c r="A921" t="s">
        <v>86</v>
      </c>
      <c r="B921" t="s">
        <v>481</v>
      </c>
      <c r="C921">
        <v>2017</v>
      </c>
      <c r="D921">
        <v>4.4000000000000004</v>
      </c>
      <c r="E921">
        <v>71</v>
      </c>
      <c r="F921" t="s">
        <v>1405</v>
      </c>
      <c r="G921" t="s">
        <v>42</v>
      </c>
      <c r="H921" s="32">
        <v>45.95</v>
      </c>
      <c r="I921" t="s">
        <v>43</v>
      </c>
      <c r="J921">
        <v>4</v>
      </c>
      <c r="K921">
        <v>3</v>
      </c>
    </row>
    <row r="922" spans="1:11" x14ac:dyDescent="0.35">
      <c r="A922" t="s">
        <v>657</v>
      </c>
      <c r="B922" t="s">
        <v>658</v>
      </c>
      <c r="C922">
        <v>2005</v>
      </c>
      <c r="D922">
        <v>4.4000000000000004</v>
      </c>
      <c r="E922">
        <v>70</v>
      </c>
      <c r="F922" t="s">
        <v>1405</v>
      </c>
      <c r="G922" t="s">
        <v>2</v>
      </c>
      <c r="H922" s="32">
        <v>44</v>
      </c>
      <c r="I922" t="s">
        <v>3</v>
      </c>
      <c r="J922">
        <v>5</v>
      </c>
      <c r="K922">
        <v>3</v>
      </c>
    </row>
    <row r="923" spans="1:11" x14ac:dyDescent="0.35">
      <c r="A923" t="s">
        <v>501</v>
      </c>
      <c r="B923" t="s">
        <v>502</v>
      </c>
      <c r="C923">
        <v>2018</v>
      </c>
      <c r="D923">
        <v>4.4000000000000004</v>
      </c>
      <c r="E923">
        <v>70</v>
      </c>
      <c r="F923" t="s">
        <v>1405</v>
      </c>
      <c r="G923" t="s">
        <v>63</v>
      </c>
      <c r="H923" s="32">
        <v>31.94</v>
      </c>
      <c r="I923" t="s">
        <v>6</v>
      </c>
      <c r="J923">
        <v>4</v>
      </c>
      <c r="K923">
        <v>2</v>
      </c>
    </row>
    <row r="924" spans="1:11" x14ac:dyDescent="0.35">
      <c r="A924" t="s">
        <v>659</v>
      </c>
      <c r="B924" t="s">
        <v>660</v>
      </c>
      <c r="C924">
        <v>2015</v>
      </c>
      <c r="D924">
        <v>4.4000000000000004</v>
      </c>
      <c r="E924">
        <v>70</v>
      </c>
      <c r="F924" t="s">
        <v>1405</v>
      </c>
      <c r="G924" t="s">
        <v>32</v>
      </c>
      <c r="H924" s="32">
        <v>32.49</v>
      </c>
      <c r="I924" t="s">
        <v>33</v>
      </c>
      <c r="J924">
        <v>4</v>
      </c>
      <c r="K924">
        <v>3</v>
      </c>
    </row>
    <row r="925" spans="1:11" x14ac:dyDescent="0.35">
      <c r="A925" t="s">
        <v>584</v>
      </c>
      <c r="B925" t="s">
        <v>661</v>
      </c>
      <c r="C925">
        <v>2012</v>
      </c>
      <c r="D925">
        <v>4.4000000000000004</v>
      </c>
      <c r="E925">
        <v>70</v>
      </c>
      <c r="F925" t="s">
        <v>1405</v>
      </c>
      <c r="G925" t="s">
        <v>42</v>
      </c>
      <c r="H925" s="32">
        <v>36.75</v>
      </c>
      <c r="I925" t="s">
        <v>52</v>
      </c>
      <c r="J925">
        <v>3</v>
      </c>
      <c r="K925">
        <v>3</v>
      </c>
    </row>
    <row r="926" spans="1:11" x14ac:dyDescent="0.35">
      <c r="A926" t="s">
        <v>662</v>
      </c>
      <c r="B926" t="s">
        <v>663</v>
      </c>
      <c r="C926">
        <v>2016</v>
      </c>
      <c r="D926">
        <v>4.4000000000000004</v>
      </c>
      <c r="E926">
        <v>69</v>
      </c>
      <c r="F926" t="s">
        <v>1405</v>
      </c>
      <c r="G926" t="s">
        <v>207</v>
      </c>
      <c r="H926" s="32">
        <v>26.84</v>
      </c>
      <c r="I926" t="s">
        <v>21</v>
      </c>
      <c r="J926">
        <v>4</v>
      </c>
      <c r="K926">
        <v>3</v>
      </c>
    </row>
    <row r="927" spans="1:11" x14ac:dyDescent="0.35">
      <c r="A927" t="s">
        <v>664</v>
      </c>
      <c r="B927" t="s">
        <v>665</v>
      </c>
      <c r="C927" t="s">
        <v>24</v>
      </c>
      <c r="D927">
        <v>4.4000000000000004</v>
      </c>
      <c r="E927">
        <v>69</v>
      </c>
      <c r="F927" t="s">
        <v>1405</v>
      </c>
      <c r="G927" t="s">
        <v>330</v>
      </c>
      <c r="H927" s="32">
        <v>36.9</v>
      </c>
      <c r="I927" t="s">
        <v>26</v>
      </c>
      <c r="J927">
        <v>4</v>
      </c>
      <c r="K927">
        <v>3</v>
      </c>
    </row>
    <row r="928" spans="1:11" x14ac:dyDescent="0.35">
      <c r="A928" t="s">
        <v>324</v>
      </c>
      <c r="B928" t="s">
        <v>666</v>
      </c>
      <c r="C928">
        <v>2017</v>
      </c>
      <c r="D928">
        <v>4.4000000000000004</v>
      </c>
      <c r="E928">
        <v>69</v>
      </c>
      <c r="F928" t="s">
        <v>1405</v>
      </c>
      <c r="G928" t="s">
        <v>326</v>
      </c>
      <c r="H928" s="32">
        <v>59.95</v>
      </c>
      <c r="I928" t="s">
        <v>327</v>
      </c>
      <c r="J928">
        <v>3</v>
      </c>
      <c r="K928">
        <v>3</v>
      </c>
    </row>
    <row r="929" spans="1:11" x14ac:dyDescent="0.35">
      <c r="A929" t="s">
        <v>393</v>
      </c>
      <c r="B929" t="s">
        <v>394</v>
      </c>
      <c r="C929">
        <v>2007</v>
      </c>
      <c r="D929">
        <v>4.4000000000000004</v>
      </c>
      <c r="E929">
        <v>69</v>
      </c>
      <c r="F929" t="s">
        <v>1405</v>
      </c>
      <c r="G929" t="s">
        <v>32</v>
      </c>
      <c r="H929" s="32">
        <v>241.4</v>
      </c>
      <c r="I929" t="s">
        <v>33</v>
      </c>
      <c r="J929">
        <v>4</v>
      </c>
      <c r="K929">
        <v>3</v>
      </c>
    </row>
    <row r="930" spans="1:11" x14ac:dyDescent="0.35">
      <c r="A930" t="s">
        <v>255</v>
      </c>
      <c r="B930" t="s">
        <v>426</v>
      </c>
      <c r="C930">
        <v>2018</v>
      </c>
      <c r="D930">
        <v>4.4000000000000004</v>
      </c>
      <c r="E930">
        <v>68</v>
      </c>
      <c r="F930" t="s">
        <v>1405</v>
      </c>
      <c r="G930" t="s">
        <v>257</v>
      </c>
      <c r="H930" s="32">
        <v>27.6</v>
      </c>
      <c r="I930" t="s">
        <v>21</v>
      </c>
      <c r="J930">
        <v>4</v>
      </c>
      <c r="K930">
        <v>3</v>
      </c>
    </row>
    <row r="931" spans="1:11" x14ac:dyDescent="0.35">
      <c r="A931" t="s">
        <v>451</v>
      </c>
      <c r="B931" t="s">
        <v>667</v>
      </c>
      <c r="C931">
        <v>2019</v>
      </c>
      <c r="D931">
        <v>4.4000000000000004</v>
      </c>
      <c r="E931">
        <v>68</v>
      </c>
      <c r="F931" t="s">
        <v>1405</v>
      </c>
      <c r="G931" t="s">
        <v>42</v>
      </c>
      <c r="H931" s="32">
        <v>37.979999999999997</v>
      </c>
      <c r="I931" t="s">
        <v>52</v>
      </c>
      <c r="J931">
        <v>3</v>
      </c>
      <c r="K931">
        <v>3</v>
      </c>
    </row>
    <row r="932" spans="1:11" x14ac:dyDescent="0.35">
      <c r="A932" t="s">
        <v>668</v>
      </c>
      <c r="B932" t="s">
        <v>669</v>
      </c>
      <c r="C932">
        <v>2015</v>
      </c>
      <c r="D932">
        <v>4.4000000000000004</v>
      </c>
      <c r="E932">
        <v>67</v>
      </c>
      <c r="F932" t="s">
        <v>1405</v>
      </c>
      <c r="G932" t="s">
        <v>118</v>
      </c>
      <c r="H932" s="32">
        <v>32.229999999999997</v>
      </c>
      <c r="I932" t="s">
        <v>21</v>
      </c>
      <c r="J932">
        <v>4</v>
      </c>
      <c r="K932">
        <v>3</v>
      </c>
    </row>
    <row r="933" spans="1:11" x14ac:dyDescent="0.35">
      <c r="A933" t="s">
        <v>321</v>
      </c>
      <c r="B933" t="s">
        <v>322</v>
      </c>
      <c r="C933">
        <v>2016</v>
      </c>
      <c r="D933">
        <v>4.4000000000000004</v>
      </c>
      <c r="E933">
        <v>67</v>
      </c>
      <c r="F933" t="s">
        <v>1405</v>
      </c>
      <c r="G933" t="s">
        <v>323</v>
      </c>
      <c r="H933" s="32">
        <v>123.76</v>
      </c>
      <c r="I933" t="s">
        <v>21</v>
      </c>
      <c r="J933">
        <v>4</v>
      </c>
      <c r="K933">
        <v>3</v>
      </c>
    </row>
    <row r="934" spans="1:11" x14ac:dyDescent="0.35">
      <c r="A934" t="s">
        <v>423</v>
      </c>
      <c r="B934" t="s">
        <v>424</v>
      </c>
      <c r="C934">
        <v>2018</v>
      </c>
      <c r="D934">
        <v>4.4000000000000004</v>
      </c>
      <c r="E934">
        <v>66</v>
      </c>
      <c r="F934" t="s">
        <v>1405</v>
      </c>
      <c r="G934" t="s">
        <v>46</v>
      </c>
      <c r="H934" s="32">
        <v>34.549999999999997</v>
      </c>
      <c r="I934" t="s">
        <v>213</v>
      </c>
      <c r="J934">
        <v>3</v>
      </c>
      <c r="K934">
        <v>3</v>
      </c>
    </row>
    <row r="935" spans="1:11" x14ac:dyDescent="0.35">
      <c r="A935" t="s">
        <v>4</v>
      </c>
      <c r="B935" t="s">
        <v>247</v>
      </c>
      <c r="C935">
        <v>2016</v>
      </c>
      <c r="D935">
        <v>4.4000000000000004</v>
      </c>
      <c r="E935">
        <v>66</v>
      </c>
      <c r="F935" t="s">
        <v>1405</v>
      </c>
      <c r="G935" t="s">
        <v>1406</v>
      </c>
      <c r="H935" s="32">
        <v>155</v>
      </c>
      <c r="I935" t="s">
        <v>6</v>
      </c>
      <c r="J935">
        <v>4</v>
      </c>
      <c r="K935">
        <v>2</v>
      </c>
    </row>
    <row r="936" spans="1:11" x14ac:dyDescent="0.35">
      <c r="A936" t="s">
        <v>489</v>
      </c>
      <c r="B936" t="s">
        <v>670</v>
      </c>
      <c r="C936">
        <v>2011</v>
      </c>
      <c r="D936">
        <v>4.4000000000000004</v>
      </c>
      <c r="E936">
        <v>65</v>
      </c>
      <c r="F936" t="s">
        <v>1405</v>
      </c>
      <c r="G936" t="s">
        <v>42</v>
      </c>
      <c r="H936" s="32">
        <v>68</v>
      </c>
      <c r="I936" t="s">
        <v>43</v>
      </c>
      <c r="J936">
        <v>4</v>
      </c>
      <c r="K936">
        <v>3</v>
      </c>
    </row>
    <row r="937" spans="1:11" x14ac:dyDescent="0.35">
      <c r="A937" t="s">
        <v>561</v>
      </c>
      <c r="B937" t="s">
        <v>562</v>
      </c>
      <c r="C937">
        <v>2017</v>
      </c>
      <c r="D937">
        <v>4.4000000000000004</v>
      </c>
      <c r="E937">
        <v>65</v>
      </c>
      <c r="F937" t="s">
        <v>1405</v>
      </c>
      <c r="G937" t="s">
        <v>9</v>
      </c>
      <c r="H937" s="32">
        <v>59.9</v>
      </c>
      <c r="I937" t="s">
        <v>10</v>
      </c>
      <c r="J937">
        <v>5</v>
      </c>
      <c r="K937">
        <v>3</v>
      </c>
    </row>
    <row r="938" spans="1:11" x14ac:dyDescent="0.35">
      <c r="A938" t="s">
        <v>671</v>
      </c>
      <c r="B938" t="s">
        <v>672</v>
      </c>
      <c r="C938">
        <v>2008</v>
      </c>
      <c r="D938">
        <v>4.4000000000000004</v>
      </c>
      <c r="E938">
        <v>66</v>
      </c>
      <c r="F938" t="s">
        <v>1405</v>
      </c>
      <c r="G938" t="s">
        <v>2</v>
      </c>
      <c r="H938" s="32">
        <v>112</v>
      </c>
      <c r="I938" t="s">
        <v>6</v>
      </c>
      <c r="J938">
        <v>4</v>
      </c>
      <c r="K938">
        <v>2</v>
      </c>
    </row>
    <row r="939" spans="1:11" x14ac:dyDescent="0.35">
      <c r="A939" t="s">
        <v>673</v>
      </c>
      <c r="B939" t="s">
        <v>674</v>
      </c>
      <c r="C939">
        <v>2018</v>
      </c>
      <c r="D939">
        <v>4.4000000000000004</v>
      </c>
      <c r="E939">
        <v>65</v>
      </c>
      <c r="F939" t="s">
        <v>1405</v>
      </c>
      <c r="G939" t="s">
        <v>118</v>
      </c>
      <c r="H939" s="32">
        <v>14.18</v>
      </c>
      <c r="I939" t="s">
        <v>21</v>
      </c>
      <c r="J939">
        <v>4</v>
      </c>
      <c r="K939">
        <v>3</v>
      </c>
    </row>
    <row r="940" spans="1:11" x14ac:dyDescent="0.35">
      <c r="A940" t="s">
        <v>217</v>
      </c>
      <c r="B940" t="s">
        <v>218</v>
      </c>
      <c r="C940">
        <v>2017</v>
      </c>
      <c r="D940">
        <v>4.4000000000000004</v>
      </c>
      <c r="E940">
        <v>65</v>
      </c>
      <c r="F940" t="s">
        <v>1405</v>
      </c>
      <c r="G940" t="s">
        <v>42</v>
      </c>
      <c r="H940" s="32">
        <v>106</v>
      </c>
      <c r="I940" t="s">
        <v>43</v>
      </c>
      <c r="J940">
        <v>4</v>
      </c>
      <c r="K940">
        <v>3</v>
      </c>
    </row>
    <row r="941" spans="1:11" x14ac:dyDescent="0.35">
      <c r="A941" t="s">
        <v>167</v>
      </c>
      <c r="B941" t="s">
        <v>675</v>
      </c>
      <c r="C941">
        <v>2018</v>
      </c>
      <c r="D941">
        <v>4.4000000000000004</v>
      </c>
      <c r="E941">
        <v>65</v>
      </c>
      <c r="F941" t="s">
        <v>1405</v>
      </c>
      <c r="G941" t="s">
        <v>9</v>
      </c>
      <c r="H941" s="32">
        <v>31.5</v>
      </c>
      <c r="I941" t="s">
        <v>10</v>
      </c>
      <c r="J941">
        <v>5</v>
      </c>
      <c r="K941">
        <v>3</v>
      </c>
    </row>
    <row r="942" spans="1:11" x14ac:dyDescent="0.35">
      <c r="A942" t="s">
        <v>391</v>
      </c>
      <c r="B942" t="s">
        <v>676</v>
      </c>
      <c r="C942" t="s">
        <v>24</v>
      </c>
      <c r="D942">
        <v>4.4000000000000004</v>
      </c>
      <c r="E942">
        <v>64</v>
      </c>
      <c r="F942" t="s">
        <v>1405</v>
      </c>
      <c r="G942" t="s">
        <v>289</v>
      </c>
      <c r="H942" s="32">
        <v>42.12</v>
      </c>
      <c r="I942" t="s">
        <v>26</v>
      </c>
      <c r="J942">
        <v>4</v>
      </c>
      <c r="K942">
        <v>3</v>
      </c>
    </row>
    <row r="943" spans="1:11" x14ac:dyDescent="0.35">
      <c r="A943" t="s">
        <v>677</v>
      </c>
      <c r="B943" t="s">
        <v>678</v>
      </c>
      <c r="C943">
        <v>2016</v>
      </c>
      <c r="D943">
        <v>4.4000000000000004</v>
      </c>
      <c r="E943">
        <v>64</v>
      </c>
      <c r="F943" t="s">
        <v>1405</v>
      </c>
      <c r="G943" t="s">
        <v>369</v>
      </c>
      <c r="H943" s="32">
        <v>21.5</v>
      </c>
      <c r="I943" t="s">
        <v>21</v>
      </c>
      <c r="J943">
        <v>4</v>
      </c>
      <c r="K943">
        <v>3</v>
      </c>
    </row>
    <row r="944" spans="1:11" x14ac:dyDescent="0.35">
      <c r="A944" t="s">
        <v>30</v>
      </c>
      <c r="B944" t="s">
        <v>315</v>
      </c>
      <c r="C944">
        <v>1999</v>
      </c>
      <c r="D944">
        <v>4.4000000000000004</v>
      </c>
      <c r="E944">
        <v>64</v>
      </c>
      <c r="F944" t="s">
        <v>1405</v>
      </c>
      <c r="G944" t="s">
        <v>32</v>
      </c>
      <c r="H944" s="32">
        <v>75</v>
      </c>
      <c r="I944" t="s">
        <v>33</v>
      </c>
      <c r="J944">
        <v>4</v>
      </c>
      <c r="K944">
        <v>3</v>
      </c>
    </row>
    <row r="945" spans="1:11" x14ac:dyDescent="0.35">
      <c r="A945" t="s">
        <v>679</v>
      </c>
      <c r="B945" t="s">
        <v>680</v>
      </c>
      <c r="C945">
        <v>2018</v>
      </c>
      <c r="D945">
        <v>4.4000000000000004</v>
      </c>
      <c r="E945">
        <v>64</v>
      </c>
      <c r="F945" t="s">
        <v>1405</v>
      </c>
      <c r="G945" t="s">
        <v>267</v>
      </c>
      <c r="H945" s="32">
        <v>15.9</v>
      </c>
      <c r="I945" t="s">
        <v>85</v>
      </c>
      <c r="J945" t="s">
        <v>85</v>
      </c>
      <c r="K945" t="s">
        <v>85</v>
      </c>
    </row>
    <row r="946" spans="1:11" x14ac:dyDescent="0.35">
      <c r="A946" t="s">
        <v>531</v>
      </c>
      <c r="B946" t="s">
        <v>532</v>
      </c>
      <c r="C946">
        <v>2013</v>
      </c>
      <c r="D946">
        <v>4.4000000000000004</v>
      </c>
      <c r="E946">
        <v>63</v>
      </c>
      <c r="F946" t="s">
        <v>1405</v>
      </c>
      <c r="G946" t="s">
        <v>42</v>
      </c>
      <c r="H946" s="32">
        <v>53.9</v>
      </c>
      <c r="I946" t="s">
        <v>43</v>
      </c>
      <c r="J946">
        <v>4</v>
      </c>
      <c r="K946">
        <v>3</v>
      </c>
    </row>
    <row r="947" spans="1:11" x14ac:dyDescent="0.35">
      <c r="A947" t="s">
        <v>179</v>
      </c>
      <c r="B947" t="s">
        <v>681</v>
      </c>
      <c r="C947">
        <v>2015</v>
      </c>
      <c r="D947">
        <v>4.4000000000000004</v>
      </c>
      <c r="E947">
        <v>63</v>
      </c>
      <c r="F947" t="s">
        <v>1405</v>
      </c>
      <c r="G947" t="s">
        <v>118</v>
      </c>
      <c r="H947" s="32">
        <v>30.86</v>
      </c>
      <c r="I947" t="s">
        <v>21</v>
      </c>
      <c r="J947">
        <v>4</v>
      </c>
      <c r="K947">
        <v>3</v>
      </c>
    </row>
    <row r="948" spans="1:11" x14ac:dyDescent="0.35">
      <c r="A948" t="s">
        <v>205</v>
      </c>
      <c r="B948" t="s">
        <v>206</v>
      </c>
      <c r="C948">
        <v>2010</v>
      </c>
      <c r="D948">
        <v>4.4000000000000004</v>
      </c>
      <c r="E948">
        <v>63</v>
      </c>
      <c r="F948" t="s">
        <v>1405</v>
      </c>
      <c r="G948" t="s">
        <v>207</v>
      </c>
      <c r="H948" s="32">
        <v>235.95</v>
      </c>
      <c r="I948" t="s">
        <v>21</v>
      </c>
      <c r="J948">
        <v>4</v>
      </c>
      <c r="K948">
        <v>3</v>
      </c>
    </row>
    <row r="949" spans="1:11" x14ac:dyDescent="0.35">
      <c r="A949" t="s">
        <v>421</v>
      </c>
      <c r="B949" t="s">
        <v>491</v>
      </c>
      <c r="C949">
        <v>2012</v>
      </c>
      <c r="D949">
        <v>4.4000000000000004</v>
      </c>
      <c r="E949">
        <v>62</v>
      </c>
      <c r="F949" t="s">
        <v>1405</v>
      </c>
      <c r="G949" t="s">
        <v>42</v>
      </c>
      <c r="H949" s="32">
        <v>38.5</v>
      </c>
      <c r="I949" t="s">
        <v>43</v>
      </c>
      <c r="J949">
        <v>4</v>
      </c>
      <c r="K949">
        <v>3</v>
      </c>
    </row>
    <row r="950" spans="1:11" x14ac:dyDescent="0.35">
      <c r="A950" t="s">
        <v>682</v>
      </c>
      <c r="B950" t="s">
        <v>683</v>
      </c>
      <c r="C950">
        <v>2017</v>
      </c>
      <c r="D950">
        <v>4.4000000000000004</v>
      </c>
      <c r="E950">
        <v>61</v>
      </c>
      <c r="F950" t="s">
        <v>1405</v>
      </c>
      <c r="G950" t="s">
        <v>42</v>
      </c>
      <c r="H950" s="32">
        <v>56.75</v>
      </c>
      <c r="I950" t="s">
        <v>43</v>
      </c>
      <c r="J950">
        <v>4</v>
      </c>
      <c r="K950">
        <v>3</v>
      </c>
    </row>
    <row r="951" spans="1:11" x14ac:dyDescent="0.35">
      <c r="A951" t="s">
        <v>286</v>
      </c>
      <c r="B951" t="s">
        <v>684</v>
      </c>
      <c r="C951">
        <v>2017</v>
      </c>
      <c r="D951">
        <v>4.4000000000000004</v>
      </c>
      <c r="E951">
        <v>61</v>
      </c>
      <c r="F951" t="s">
        <v>1405</v>
      </c>
      <c r="G951" t="s">
        <v>32</v>
      </c>
      <c r="H951" s="32">
        <v>59.9</v>
      </c>
      <c r="I951" t="s">
        <v>33</v>
      </c>
      <c r="J951">
        <v>4</v>
      </c>
      <c r="K951">
        <v>3</v>
      </c>
    </row>
    <row r="952" spans="1:11" x14ac:dyDescent="0.35">
      <c r="A952" t="s">
        <v>90</v>
      </c>
      <c r="B952" t="s">
        <v>560</v>
      </c>
      <c r="C952">
        <v>2016</v>
      </c>
      <c r="D952">
        <v>4.4000000000000004</v>
      </c>
      <c r="E952">
        <v>60</v>
      </c>
      <c r="F952" t="s">
        <v>1405</v>
      </c>
      <c r="G952" t="s">
        <v>92</v>
      </c>
      <c r="H952" s="32">
        <v>34.56</v>
      </c>
      <c r="I952" t="s">
        <v>92</v>
      </c>
      <c r="J952">
        <v>2</v>
      </c>
      <c r="K952">
        <v>3</v>
      </c>
    </row>
    <row r="953" spans="1:11" x14ac:dyDescent="0.35">
      <c r="A953" t="s">
        <v>255</v>
      </c>
      <c r="B953" t="s">
        <v>685</v>
      </c>
      <c r="C953">
        <v>2016</v>
      </c>
      <c r="D953">
        <v>4.4000000000000004</v>
      </c>
      <c r="E953">
        <v>60</v>
      </c>
      <c r="F953" t="s">
        <v>1405</v>
      </c>
      <c r="G953" t="s">
        <v>257</v>
      </c>
      <c r="H953" s="32">
        <v>65.900000000000006</v>
      </c>
      <c r="I953" t="s">
        <v>460</v>
      </c>
      <c r="J953">
        <v>4</v>
      </c>
      <c r="K953">
        <v>3</v>
      </c>
    </row>
    <row r="954" spans="1:11" x14ac:dyDescent="0.35">
      <c r="A954" t="s">
        <v>196</v>
      </c>
      <c r="B954" t="s">
        <v>550</v>
      </c>
      <c r="C954">
        <v>2011</v>
      </c>
      <c r="D954">
        <v>4.4000000000000004</v>
      </c>
      <c r="E954">
        <v>59</v>
      </c>
      <c r="F954" t="s">
        <v>1405</v>
      </c>
      <c r="G954" t="s">
        <v>92</v>
      </c>
      <c r="H954" s="32">
        <v>59.75</v>
      </c>
      <c r="I954" t="s">
        <v>92</v>
      </c>
      <c r="J954">
        <v>2</v>
      </c>
      <c r="K954">
        <v>3</v>
      </c>
    </row>
    <row r="955" spans="1:11" x14ac:dyDescent="0.35">
      <c r="A955" t="s">
        <v>38</v>
      </c>
      <c r="B955" t="s">
        <v>39</v>
      </c>
      <c r="C955">
        <v>2003</v>
      </c>
      <c r="D955">
        <v>4.4000000000000004</v>
      </c>
      <c r="E955">
        <v>59</v>
      </c>
      <c r="F955" t="s">
        <v>1405</v>
      </c>
      <c r="G955" t="s">
        <v>9</v>
      </c>
      <c r="H955" s="32">
        <v>509.25</v>
      </c>
      <c r="I955" t="s">
        <v>10</v>
      </c>
      <c r="J955">
        <v>5</v>
      </c>
      <c r="K955">
        <v>3</v>
      </c>
    </row>
    <row r="956" spans="1:11" x14ac:dyDescent="0.35">
      <c r="A956" t="s">
        <v>243</v>
      </c>
      <c r="B956" t="s">
        <v>244</v>
      </c>
      <c r="C956">
        <v>2013</v>
      </c>
      <c r="D956">
        <v>4.4000000000000004</v>
      </c>
      <c r="E956">
        <v>59</v>
      </c>
      <c r="F956" t="s">
        <v>1405</v>
      </c>
      <c r="G956" t="s">
        <v>32</v>
      </c>
      <c r="H956" s="32">
        <v>158.88</v>
      </c>
      <c r="I956" t="s">
        <v>33</v>
      </c>
      <c r="J956">
        <v>4</v>
      </c>
      <c r="K956">
        <v>3</v>
      </c>
    </row>
    <row r="957" spans="1:11" x14ac:dyDescent="0.35">
      <c r="A957" t="s">
        <v>686</v>
      </c>
      <c r="B957" t="s">
        <v>687</v>
      </c>
      <c r="C957">
        <v>2015</v>
      </c>
      <c r="D957">
        <v>4.4000000000000004</v>
      </c>
      <c r="E957">
        <v>59</v>
      </c>
      <c r="F957" t="s">
        <v>1405</v>
      </c>
      <c r="G957" t="s">
        <v>63</v>
      </c>
      <c r="H957" s="32">
        <v>37.659999999999997</v>
      </c>
      <c r="I957" t="s">
        <v>6</v>
      </c>
      <c r="J957">
        <v>4</v>
      </c>
      <c r="K957">
        <v>2</v>
      </c>
    </row>
    <row r="958" spans="1:11" x14ac:dyDescent="0.35">
      <c r="A958" t="s">
        <v>688</v>
      </c>
      <c r="B958" t="s">
        <v>689</v>
      </c>
      <c r="C958">
        <v>2018</v>
      </c>
      <c r="D958">
        <v>4.4000000000000004</v>
      </c>
      <c r="E958">
        <v>59</v>
      </c>
      <c r="F958" t="s">
        <v>1405</v>
      </c>
      <c r="G958" t="s">
        <v>369</v>
      </c>
      <c r="H958" s="32">
        <v>62.7</v>
      </c>
      <c r="I958" t="s">
        <v>85</v>
      </c>
      <c r="J958" t="s">
        <v>85</v>
      </c>
      <c r="K958" t="s">
        <v>85</v>
      </c>
    </row>
    <row r="959" spans="1:11" x14ac:dyDescent="0.35">
      <c r="A959" t="s">
        <v>468</v>
      </c>
      <c r="B959" t="s">
        <v>469</v>
      </c>
      <c r="C959">
        <v>2016</v>
      </c>
      <c r="D959">
        <v>4.4000000000000004</v>
      </c>
      <c r="E959">
        <v>58</v>
      </c>
      <c r="F959" t="s">
        <v>1405</v>
      </c>
      <c r="G959" t="s">
        <v>32</v>
      </c>
      <c r="H959" s="32">
        <v>60.73</v>
      </c>
      <c r="I959" t="s">
        <v>33</v>
      </c>
      <c r="J959">
        <v>4</v>
      </c>
      <c r="K959">
        <v>3</v>
      </c>
    </row>
    <row r="960" spans="1:11" x14ac:dyDescent="0.35">
      <c r="A960" t="s">
        <v>690</v>
      </c>
      <c r="B960" t="s">
        <v>691</v>
      </c>
      <c r="C960">
        <v>2017</v>
      </c>
      <c r="D960">
        <v>4.4000000000000004</v>
      </c>
      <c r="E960">
        <v>58</v>
      </c>
      <c r="F960" t="s">
        <v>1405</v>
      </c>
      <c r="G960" t="s">
        <v>692</v>
      </c>
      <c r="H960" s="32">
        <v>27.25</v>
      </c>
      <c r="I960" t="s">
        <v>85</v>
      </c>
      <c r="J960" t="s">
        <v>85</v>
      </c>
      <c r="K960" t="s">
        <v>85</v>
      </c>
    </row>
    <row r="961" spans="1:11" x14ac:dyDescent="0.35">
      <c r="A961" t="s">
        <v>693</v>
      </c>
      <c r="B961" t="s">
        <v>694</v>
      </c>
      <c r="C961">
        <v>2014</v>
      </c>
      <c r="D961">
        <v>4.4000000000000004</v>
      </c>
      <c r="E961">
        <v>58</v>
      </c>
      <c r="F961" t="s">
        <v>1405</v>
      </c>
      <c r="G961" t="s">
        <v>32</v>
      </c>
      <c r="H961" s="32">
        <v>49.6</v>
      </c>
      <c r="I961" t="s">
        <v>33</v>
      </c>
      <c r="J961">
        <v>4</v>
      </c>
      <c r="K961">
        <v>3</v>
      </c>
    </row>
    <row r="962" spans="1:11" x14ac:dyDescent="0.35">
      <c r="A962" t="s">
        <v>695</v>
      </c>
      <c r="B962" t="s">
        <v>696</v>
      </c>
      <c r="C962">
        <v>2010</v>
      </c>
      <c r="D962">
        <v>4.4000000000000004</v>
      </c>
      <c r="E962">
        <v>57</v>
      </c>
      <c r="F962" t="s">
        <v>1405</v>
      </c>
      <c r="G962" t="s">
        <v>92</v>
      </c>
      <c r="H962" s="32">
        <v>43.5</v>
      </c>
      <c r="I962" t="s">
        <v>92</v>
      </c>
      <c r="J962">
        <v>2</v>
      </c>
      <c r="K962">
        <v>3</v>
      </c>
    </row>
    <row r="963" spans="1:11" x14ac:dyDescent="0.35">
      <c r="A963" t="s">
        <v>7</v>
      </c>
      <c r="B963" t="s">
        <v>49</v>
      </c>
      <c r="C963">
        <v>1982</v>
      </c>
      <c r="D963">
        <v>4.4000000000000004</v>
      </c>
      <c r="E963">
        <v>56</v>
      </c>
      <c r="F963" t="s">
        <v>1405</v>
      </c>
      <c r="G963" t="s">
        <v>9</v>
      </c>
      <c r="H963" s="32">
        <v>225</v>
      </c>
      <c r="I963" t="s">
        <v>10</v>
      </c>
      <c r="J963">
        <v>5</v>
      </c>
      <c r="K963">
        <v>3</v>
      </c>
    </row>
    <row r="964" spans="1:11" x14ac:dyDescent="0.35">
      <c r="A964" t="s">
        <v>697</v>
      </c>
      <c r="B964" t="s">
        <v>1412</v>
      </c>
      <c r="C964">
        <v>2015</v>
      </c>
      <c r="D964">
        <v>4.4000000000000004</v>
      </c>
      <c r="E964">
        <v>56</v>
      </c>
      <c r="F964" t="s">
        <v>1405</v>
      </c>
      <c r="G964" t="s">
        <v>9</v>
      </c>
      <c r="H964" s="32">
        <v>89.97</v>
      </c>
      <c r="I964" t="s">
        <v>10</v>
      </c>
      <c r="J964">
        <v>5</v>
      </c>
      <c r="K964">
        <v>3</v>
      </c>
    </row>
    <row r="965" spans="1:11" x14ac:dyDescent="0.35">
      <c r="A965" t="s">
        <v>156</v>
      </c>
      <c r="B965" t="s">
        <v>542</v>
      </c>
      <c r="C965">
        <v>2019</v>
      </c>
      <c r="D965">
        <v>4.4000000000000004</v>
      </c>
      <c r="E965">
        <v>56</v>
      </c>
      <c r="F965" t="s">
        <v>1405</v>
      </c>
      <c r="G965" t="s">
        <v>32</v>
      </c>
      <c r="H965" s="32">
        <v>37.9</v>
      </c>
      <c r="I965" t="s">
        <v>33</v>
      </c>
      <c r="J965">
        <v>4</v>
      </c>
      <c r="K965">
        <v>3</v>
      </c>
    </row>
    <row r="966" spans="1:11" x14ac:dyDescent="0.35">
      <c r="A966" t="s">
        <v>544</v>
      </c>
      <c r="B966" t="s">
        <v>698</v>
      </c>
      <c r="C966">
        <v>2019</v>
      </c>
      <c r="D966">
        <v>4.4000000000000004</v>
      </c>
      <c r="E966">
        <v>56</v>
      </c>
      <c r="F966" t="s">
        <v>1405</v>
      </c>
      <c r="G966" t="s">
        <v>546</v>
      </c>
      <c r="H966" s="32">
        <v>18.899999999999999</v>
      </c>
      <c r="I966" t="s">
        <v>21</v>
      </c>
      <c r="J966">
        <v>4</v>
      </c>
      <c r="K966">
        <v>3</v>
      </c>
    </row>
    <row r="967" spans="1:11" x14ac:dyDescent="0.35">
      <c r="A967" t="s">
        <v>537</v>
      </c>
      <c r="B967" t="s">
        <v>120</v>
      </c>
      <c r="C967">
        <v>2015</v>
      </c>
      <c r="D967">
        <v>4.4000000000000004</v>
      </c>
      <c r="E967">
        <v>55</v>
      </c>
      <c r="F967" t="s">
        <v>1405</v>
      </c>
      <c r="G967" t="s">
        <v>42</v>
      </c>
      <c r="H967" s="32">
        <v>53.8</v>
      </c>
      <c r="I967" t="s">
        <v>43</v>
      </c>
      <c r="J967">
        <v>4</v>
      </c>
      <c r="K967">
        <v>3</v>
      </c>
    </row>
    <row r="968" spans="1:11" x14ac:dyDescent="0.35">
      <c r="A968" t="s">
        <v>270</v>
      </c>
      <c r="B968" t="s">
        <v>534</v>
      </c>
      <c r="C968">
        <v>2015</v>
      </c>
      <c r="D968">
        <v>4.4000000000000004</v>
      </c>
      <c r="E968">
        <v>55</v>
      </c>
      <c r="F968" t="s">
        <v>1405</v>
      </c>
      <c r="G968" t="s">
        <v>9</v>
      </c>
      <c r="H968" s="32">
        <v>55.25</v>
      </c>
      <c r="I968" t="s">
        <v>10</v>
      </c>
      <c r="J968">
        <v>5</v>
      </c>
      <c r="K968">
        <v>3</v>
      </c>
    </row>
    <row r="969" spans="1:11" x14ac:dyDescent="0.35">
      <c r="A969" t="s">
        <v>699</v>
      </c>
      <c r="B969" t="s">
        <v>700</v>
      </c>
      <c r="C969">
        <v>2011</v>
      </c>
      <c r="D969">
        <v>4.4000000000000004</v>
      </c>
      <c r="E969">
        <v>55</v>
      </c>
      <c r="F969" t="s">
        <v>1405</v>
      </c>
      <c r="G969" t="s">
        <v>236</v>
      </c>
      <c r="H969" s="32">
        <v>44.9</v>
      </c>
      <c r="I969" t="s">
        <v>43</v>
      </c>
      <c r="J969">
        <v>4</v>
      </c>
      <c r="K969">
        <v>3</v>
      </c>
    </row>
    <row r="970" spans="1:11" x14ac:dyDescent="0.35">
      <c r="A970" t="s">
        <v>701</v>
      </c>
      <c r="B970" t="s">
        <v>702</v>
      </c>
      <c r="C970">
        <v>2017</v>
      </c>
      <c r="D970">
        <v>4.4000000000000004</v>
      </c>
      <c r="E970">
        <v>55</v>
      </c>
      <c r="F970" t="s">
        <v>1405</v>
      </c>
      <c r="G970" t="s">
        <v>42</v>
      </c>
      <c r="H970" s="32">
        <v>32.9</v>
      </c>
      <c r="I970" t="s">
        <v>78</v>
      </c>
      <c r="J970">
        <v>5</v>
      </c>
      <c r="K970">
        <v>3</v>
      </c>
    </row>
    <row r="971" spans="1:11" x14ac:dyDescent="0.35">
      <c r="A971" t="s">
        <v>578</v>
      </c>
      <c r="B971" t="s">
        <v>703</v>
      </c>
      <c r="C971">
        <v>2015</v>
      </c>
      <c r="D971">
        <v>4.4000000000000004</v>
      </c>
      <c r="E971">
        <v>54</v>
      </c>
      <c r="F971" t="s">
        <v>1405</v>
      </c>
      <c r="G971" t="s">
        <v>42</v>
      </c>
      <c r="H971" s="32">
        <v>82.5</v>
      </c>
      <c r="I971" t="s">
        <v>43</v>
      </c>
      <c r="J971">
        <v>4</v>
      </c>
      <c r="K971">
        <v>3</v>
      </c>
    </row>
    <row r="972" spans="1:11" x14ac:dyDescent="0.35">
      <c r="A972" t="s">
        <v>90</v>
      </c>
      <c r="B972" t="s">
        <v>560</v>
      </c>
      <c r="C972">
        <v>2015</v>
      </c>
      <c r="D972">
        <v>4.4000000000000004</v>
      </c>
      <c r="E972">
        <v>54</v>
      </c>
      <c r="F972" t="s">
        <v>1405</v>
      </c>
      <c r="G972" t="s">
        <v>92</v>
      </c>
      <c r="H972" s="32">
        <v>33.78</v>
      </c>
      <c r="I972" t="s">
        <v>92</v>
      </c>
      <c r="J972">
        <v>2</v>
      </c>
      <c r="K972">
        <v>3</v>
      </c>
    </row>
    <row r="973" spans="1:11" x14ac:dyDescent="0.35">
      <c r="A973" t="s">
        <v>501</v>
      </c>
      <c r="B973" t="s">
        <v>502</v>
      </c>
      <c r="C973">
        <v>2017</v>
      </c>
      <c r="D973">
        <v>4.4000000000000004</v>
      </c>
      <c r="E973">
        <v>54</v>
      </c>
      <c r="F973" t="s">
        <v>1405</v>
      </c>
      <c r="G973" t="s">
        <v>63</v>
      </c>
      <c r="H973" s="32">
        <v>34.9</v>
      </c>
      <c r="I973" t="s">
        <v>6</v>
      </c>
      <c r="J973">
        <v>4</v>
      </c>
      <c r="K973">
        <v>2</v>
      </c>
    </row>
    <row r="974" spans="1:11" x14ac:dyDescent="0.35">
      <c r="A974" t="s">
        <v>229</v>
      </c>
      <c r="B974" t="s">
        <v>704</v>
      </c>
      <c r="C974">
        <v>2016</v>
      </c>
      <c r="D974">
        <v>4.4000000000000004</v>
      </c>
      <c r="E974">
        <v>53</v>
      </c>
      <c r="F974" t="s">
        <v>1405</v>
      </c>
      <c r="G974" t="s">
        <v>32</v>
      </c>
      <c r="H974" s="32">
        <v>367.39</v>
      </c>
      <c r="I974" t="s">
        <v>33</v>
      </c>
      <c r="J974">
        <v>4</v>
      </c>
      <c r="K974">
        <v>3</v>
      </c>
    </row>
    <row r="975" spans="1:11" x14ac:dyDescent="0.35">
      <c r="A975" t="s">
        <v>705</v>
      </c>
      <c r="B975" t="s">
        <v>706</v>
      </c>
      <c r="C975">
        <v>2014</v>
      </c>
      <c r="D975">
        <v>4.4000000000000004</v>
      </c>
      <c r="E975">
        <v>52</v>
      </c>
      <c r="F975" t="s">
        <v>1405</v>
      </c>
      <c r="G975" t="s">
        <v>42</v>
      </c>
      <c r="H975" s="32">
        <v>104.5</v>
      </c>
      <c r="I975" t="s">
        <v>43</v>
      </c>
      <c r="J975">
        <v>4</v>
      </c>
      <c r="K975">
        <v>3</v>
      </c>
    </row>
    <row r="976" spans="1:11" x14ac:dyDescent="0.35">
      <c r="A976" t="s">
        <v>144</v>
      </c>
      <c r="B976" t="s">
        <v>120</v>
      </c>
      <c r="C976">
        <v>2014</v>
      </c>
      <c r="D976">
        <v>4.4000000000000004</v>
      </c>
      <c r="E976">
        <v>52</v>
      </c>
      <c r="F976" t="s">
        <v>1405</v>
      </c>
      <c r="G976" t="s">
        <v>9</v>
      </c>
      <c r="H976" s="32">
        <v>74.55</v>
      </c>
      <c r="I976" t="s">
        <v>10</v>
      </c>
      <c r="J976">
        <v>5</v>
      </c>
      <c r="K976">
        <v>3</v>
      </c>
    </row>
    <row r="977" spans="1:11" x14ac:dyDescent="0.35">
      <c r="A977" t="s">
        <v>707</v>
      </c>
      <c r="B977" t="s">
        <v>1</v>
      </c>
      <c r="C977">
        <v>2016</v>
      </c>
      <c r="D977">
        <v>4.4000000000000004</v>
      </c>
      <c r="E977">
        <v>52</v>
      </c>
      <c r="F977" t="s">
        <v>1405</v>
      </c>
      <c r="G977" t="s">
        <v>9</v>
      </c>
      <c r="H977" s="32">
        <v>119</v>
      </c>
      <c r="I977" t="s">
        <v>10</v>
      </c>
      <c r="J977">
        <v>5</v>
      </c>
      <c r="K977">
        <v>3</v>
      </c>
    </row>
    <row r="978" spans="1:11" x14ac:dyDescent="0.35">
      <c r="A978" t="s">
        <v>709</v>
      </c>
      <c r="B978" t="s">
        <v>710</v>
      </c>
      <c r="C978">
        <v>2015</v>
      </c>
      <c r="D978">
        <v>4.4000000000000004</v>
      </c>
      <c r="E978">
        <v>51</v>
      </c>
      <c r="F978" t="s">
        <v>1405</v>
      </c>
      <c r="G978" t="s">
        <v>711</v>
      </c>
      <c r="H978" s="32">
        <v>27.35</v>
      </c>
      <c r="I978" t="s">
        <v>460</v>
      </c>
      <c r="J978">
        <v>4</v>
      </c>
      <c r="K978">
        <v>3</v>
      </c>
    </row>
    <row r="979" spans="1:11" x14ac:dyDescent="0.35">
      <c r="A979" t="s">
        <v>468</v>
      </c>
      <c r="B979" t="s">
        <v>469</v>
      </c>
      <c r="C979">
        <v>2017</v>
      </c>
      <c r="D979">
        <v>4.4000000000000004</v>
      </c>
      <c r="E979">
        <v>51</v>
      </c>
      <c r="F979" t="s">
        <v>1405</v>
      </c>
      <c r="G979" t="s">
        <v>32</v>
      </c>
      <c r="H979" s="32">
        <v>33</v>
      </c>
      <c r="I979" t="s">
        <v>33</v>
      </c>
      <c r="J979">
        <v>4</v>
      </c>
      <c r="K979">
        <v>3</v>
      </c>
    </row>
    <row r="980" spans="1:11" x14ac:dyDescent="0.35">
      <c r="A980" t="s">
        <v>712</v>
      </c>
      <c r="B980" t="s">
        <v>713</v>
      </c>
      <c r="C980">
        <v>1922</v>
      </c>
      <c r="D980">
        <v>4.4000000000000004</v>
      </c>
      <c r="E980">
        <v>51</v>
      </c>
      <c r="F980" t="s">
        <v>1405</v>
      </c>
      <c r="G980" t="s">
        <v>124</v>
      </c>
      <c r="H980" s="32">
        <v>280</v>
      </c>
      <c r="I980" t="s">
        <v>43</v>
      </c>
      <c r="J980">
        <v>4</v>
      </c>
      <c r="K980">
        <v>3</v>
      </c>
    </row>
    <row r="981" spans="1:11" x14ac:dyDescent="0.35">
      <c r="A981" t="s">
        <v>714</v>
      </c>
      <c r="B981" t="s">
        <v>715</v>
      </c>
      <c r="C981">
        <v>2014</v>
      </c>
      <c r="D981">
        <v>4.4000000000000004</v>
      </c>
      <c r="E981">
        <v>50</v>
      </c>
      <c r="F981" t="s">
        <v>1405</v>
      </c>
      <c r="G981" t="s">
        <v>42</v>
      </c>
      <c r="H981" s="32">
        <v>140</v>
      </c>
      <c r="I981" t="s">
        <v>43</v>
      </c>
      <c r="J981">
        <v>4</v>
      </c>
      <c r="K981">
        <v>3</v>
      </c>
    </row>
    <row r="982" spans="1:11" x14ac:dyDescent="0.35">
      <c r="A982" t="s">
        <v>347</v>
      </c>
      <c r="B982" t="s">
        <v>348</v>
      </c>
      <c r="C982">
        <v>2018</v>
      </c>
      <c r="D982">
        <v>4.4000000000000004</v>
      </c>
      <c r="E982">
        <v>50</v>
      </c>
      <c r="F982" t="s">
        <v>1405</v>
      </c>
      <c r="G982" t="s">
        <v>42</v>
      </c>
      <c r="H982" s="32">
        <v>32</v>
      </c>
      <c r="I982" t="s">
        <v>43</v>
      </c>
      <c r="J982">
        <v>4</v>
      </c>
      <c r="K982">
        <v>3</v>
      </c>
    </row>
    <row r="983" spans="1:11" x14ac:dyDescent="0.35">
      <c r="A983" t="s">
        <v>170</v>
      </c>
      <c r="B983" t="s">
        <v>716</v>
      </c>
      <c r="C983">
        <v>2015</v>
      </c>
      <c r="D983">
        <v>4.4000000000000004</v>
      </c>
      <c r="E983">
        <v>50</v>
      </c>
      <c r="F983" t="s">
        <v>1405</v>
      </c>
      <c r="G983" t="s">
        <v>42</v>
      </c>
      <c r="H983" s="32">
        <v>91.5</v>
      </c>
      <c r="I983" t="s">
        <v>52</v>
      </c>
      <c r="J983">
        <v>3</v>
      </c>
      <c r="K983">
        <v>3</v>
      </c>
    </row>
    <row r="984" spans="1:11" x14ac:dyDescent="0.35">
      <c r="A984" t="s">
        <v>695</v>
      </c>
      <c r="B984" t="s">
        <v>717</v>
      </c>
      <c r="C984">
        <v>2010</v>
      </c>
      <c r="D984">
        <v>4.4000000000000004</v>
      </c>
      <c r="E984">
        <v>49</v>
      </c>
      <c r="F984" t="s">
        <v>1405</v>
      </c>
      <c r="G984" t="s">
        <v>92</v>
      </c>
      <c r="H984" s="32">
        <v>52.95</v>
      </c>
      <c r="I984" t="s">
        <v>92</v>
      </c>
      <c r="J984">
        <v>2</v>
      </c>
      <c r="K984">
        <v>3</v>
      </c>
    </row>
    <row r="985" spans="1:11" x14ac:dyDescent="0.35">
      <c r="A985" t="s">
        <v>718</v>
      </c>
      <c r="B985" t="s">
        <v>719</v>
      </c>
      <c r="C985">
        <v>2015</v>
      </c>
      <c r="D985">
        <v>4.4000000000000004</v>
      </c>
      <c r="E985">
        <v>49</v>
      </c>
      <c r="F985" t="s">
        <v>1405</v>
      </c>
      <c r="G985" t="s">
        <v>369</v>
      </c>
      <c r="H985" s="32">
        <v>35.15</v>
      </c>
      <c r="I985" t="s">
        <v>21</v>
      </c>
      <c r="J985">
        <v>4</v>
      </c>
      <c r="K985">
        <v>3</v>
      </c>
    </row>
    <row r="986" spans="1:11" x14ac:dyDescent="0.35">
      <c r="A986" t="s">
        <v>47</v>
      </c>
      <c r="B986" t="s">
        <v>720</v>
      </c>
      <c r="C986">
        <v>2015</v>
      </c>
      <c r="D986">
        <v>4.4000000000000004</v>
      </c>
      <c r="E986">
        <v>49</v>
      </c>
      <c r="F986" t="s">
        <v>1405</v>
      </c>
      <c r="G986" t="s">
        <v>42</v>
      </c>
      <c r="H986" s="32">
        <v>23</v>
      </c>
      <c r="I986" t="s">
        <v>43</v>
      </c>
      <c r="J986">
        <v>4</v>
      </c>
      <c r="K986">
        <v>3</v>
      </c>
    </row>
    <row r="987" spans="1:11" x14ac:dyDescent="0.35">
      <c r="A987" t="s">
        <v>664</v>
      </c>
      <c r="B987" t="s">
        <v>721</v>
      </c>
      <c r="C987" t="s">
        <v>24</v>
      </c>
      <c r="D987">
        <v>4.4000000000000004</v>
      </c>
      <c r="E987">
        <v>48</v>
      </c>
      <c r="F987" t="s">
        <v>1405</v>
      </c>
      <c r="G987" t="s">
        <v>604</v>
      </c>
      <c r="H987" s="32">
        <v>37.9</v>
      </c>
      <c r="I987" t="s">
        <v>26</v>
      </c>
      <c r="J987">
        <v>4</v>
      </c>
      <c r="K987">
        <v>3</v>
      </c>
    </row>
    <row r="988" spans="1:11" x14ac:dyDescent="0.35">
      <c r="A988" t="s">
        <v>722</v>
      </c>
      <c r="B988" t="s">
        <v>723</v>
      </c>
      <c r="C988">
        <v>2016</v>
      </c>
      <c r="D988">
        <v>4.4000000000000004</v>
      </c>
      <c r="E988">
        <v>48</v>
      </c>
      <c r="F988" t="s">
        <v>1405</v>
      </c>
      <c r="G988" t="s">
        <v>42</v>
      </c>
      <c r="H988" s="32">
        <v>119.95</v>
      </c>
      <c r="I988" t="s">
        <v>43</v>
      </c>
      <c r="J988">
        <v>4</v>
      </c>
      <c r="K988">
        <v>3</v>
      </c>
    </row>
    <row r="989" spans="1:11" x14ac:dyDescent="0.35">
      <c r="A989" t="s">
        <v>101</v>
      </c>
      <c r="B989" t="s">
        <v>724</v>
      </c>
      <c r="C989">
        <v>2017</v>
      </c>
      <c r="D989">
        <v>4.4000000000000004</v>
      </c>
      <c r="E989">
        <v>47</v>
      </c>
      <c r="F989" t="s">
        <v>1405</v>
      </c>
      <c r="G989" t="s">
        <v>236</v>
      </c>
      <c r="H989" s="32">
        <v>42.9</v>
      </c>
      <c r="I989" t="s">
        <v>43</v>
      </c>
      <c r="J989">
        <v>4</v>
      </c>
      <c r="K989">
        <v>3</v>
      </c>
    </row>
    <row r="990" spans="1:11" x14ac:dyDescent="0.35">
      <c r="A990" t="s">
        <v>725</v>
      </c>
      <c r="B990" t="s">
        <v>726</v>
      </c>
      <c r="C990">
        <v>2016</v>
      </c>
      <c r="D990">
        <v>4.4000000000000004</v>
      </c>
      <c r="E990">
        <v>47</v>
      </c>
      <c r="F990" t="s">
        <v>1405</v>
      </c>
      <c r="G990" t="s">
        <v>42</v>
      </c>
      <c r="H990" s="32">
        <v>39.9</v>
      </c>
      <c r="I990" t="s">
        <v>6</v>
      </c>
      <c r="J990">
        <v>4</v>
      </c>
      <c r="K990">
        <v>2</v>
      </c>
    </row>
    <row r="991" spans="1:11" x14ac:dyDescent="0.35">
      <c r="A991" t="s">
        <v>727</v>
      </c>
      <c r="B991" t="s">
        <v>728</v>
      </c>
      <c r="C991">
        <v>1995</v>
      </c>
      <c r="D991">
        <v>4.4000000000000004</v>
      </c>
      <c r="E991">
        <v>46</v>
      </c>
      <c r="F991" t="s">
        <v>1405</v>
      </c>
      <c r="G991" t="s">
        <v>42</v>
      </c>
      <c r="H991" s="32">
        <v>50</v>
      </c>
      <c r="I991" t="s">
        <v>43</v>
      </c>
      <c r="J991">
        <v>4</v>
      </c>
      <c r="K991">
        <v>3</v>
      </c>
    </row>
    <row r="992" spans="1:11" x14ac:dyDescent="0.35">
      <c r="A992" t="s">
        <v>93</v>
      </c>
      <c r="B992" t="s">
        <v>94</v>
      </c>
      <c r="C992">
        <v>2017</v>
      </c>
      <c r="D992">
        <v>4.4000000000000004</v>
      </c>
      <c r="E992">
        <v>45</v>
      </c>
      <c r="F992" t="s">
        <v>1405</v>
      </c>
      <c r="G992" t="s">
        <v>32</v>
      </c>
      <c r="H992" s="32">
        <v>209.31</v>
      </c>
      <c r="I992" t="s">
        <v>33</v>
      </c>
      <c r="J992">
        <v>4</v>
      </c>
      <c r="K992">
        <v>3</v>
      </c>
    </row>
    <row r="993" spans="1:11" x14ac:dyDescent="0.35">
      <c r="A993" t="s">
        <v>13</v>
      </c>
      <c r="B993" t="s">
        <v>186</v>
      </c>
      <c r="C993">
        <v>1968</v>
      </c>
      <c r="D993">
        <v>4.4000000000000004</v>
      </c>
      <c r="E993">
        <v>45</v>
      </c>
      <c r="F993" t="s">
        <v>1405</v>
      </c>
      <c r="G993" t="s">
        <v>15</v>
      </c>
      <c r="H993" s="32">
        <v>165</v>
      </c>
      <c r="I993" t="s">
        <v>16</v>
      </c>
      <c r="J993">
        <v>5</v>
      </c>
      <c r="K993">
        <v>1</v>
      </c>
    </row>
    <row r="994" spans="1:11" x14ac:dyDescent="0.35">
      <c r="A994" t="s">
        <v>402</v>
      </c>
      <c r="B994" t="s">
        <v>120</v>
      </c>
      <c r="C994">
        <v>1978</v>
      </c>
      <c r="D994">
        <v>4.4000000000000004</v>
      </c>
      <c r="E994">
        <v>45</v>
      </c>
      <c r="F994" t="s">
        <v>1405</v>
      </c>
      <c r="G994" t="s">
        <v>42</v>
      </c>
      <c r="H994" s="32">
        <v>97</v>
      </c>
      <c r="I994" t="s">
        <v>43</v>
      </c>
      <c r="J994">
        <v>4</v>
      </c>
      <c r="K994">
        <v>3</v>
      </c>
    </row>
    <row r="995" spans="1:11" x14ac:dyDescent="0.35">
      <c r="A995" t="s">
        <v>729</v>
      </c>
      <c r="B995" t="s">
        <v>730</v>
      </c>
      <c r="C995">
        <v>2020</v>
      </c>
      <c r="D995">
        <v>4.4000000000000004</v>
      </c>
      <c r="E995">
        <v>44</v>
      </c>
      <c r="F995" t="s">
        <v>1405</v>
      </c>
      <c r="G995" t="s">
        <v>326</v>
      </c>
      <c r="H995" s="32">
        <v>26.5</v>
      </c>
      <c r="I995" t="s">
        <v>327</v>
      </c>
      <c r="J995">
        <v>3</v>
      </c>
      <c r="K995">
        <v>3</v>
      </c>
    </row>
    <row r="996" spans="1:11" x14ac:dyDescent="0.35">
      <c r="A996" t="s">
        <v>418</v>
      </c>
      <c r="B996" t="s">
        <v>731</v>
      </c>
      <c r="C996">
        <v>2016</v>
      </c>
      <c r="D996">
        <v>4.4000000000000004</v>
      </c>
      <c r="E996">
        <v>44</v>
      </c>
      <c r="F996" t="s">
        <v>1405</v>
      </c>
      <c r="G996" t="s">
        <v>9</v>
      </c>
      <c r="H996" s="32">
        <v>32.5</v>
      </c>
      <c r="I996" t="s">
        <v>10</v>
      </c>
      <c r="J996">
        <v>5</v>
      </c>
      <c r="K996">
        <v>3</v>
      </c>
    </row>
    <row r="997" spans="1:11" x14ac:dyDescent="0.35">
      <c r="A997" t="s">
        <v>64</v>
      </c>
      <c r="B997" t="s">
        <v>732</v>
      </c>
      <c r="C997">
        <v>2014</v>
      </c>
      <c r="D997">
        <v>4.4000000000000004</v>
      </c>
      <c r="E997">
        <v>44</v>
      </c>
      <c r="F997" t="s">
        <v>1405</v>
      </c>
      <c r="G997" t="s">
        <v>42</v>
      </c>
      <c r="H997" s="32">
        <v>194</v>
      </c>
      <c r="I997" t="s">
        <v>52</v>
      </c>
      <c r="J997">
        <v>3</v>
      </c>
      <c r="K997">
        <v>3</v>
      </c>
    </row>
    <row r="998" spans="1:11" x14ac:dyDescent="0.35">
      <c r="A998" t="s">
        <v>149</v>
      </c>
      <c r="B998" t="s">
        <v>150</v>
      </c>
      <c r="C998">
        <v>2014</v>
      </c>
      <c r="D998">
        <v>4.4000000000000004</v>
      </c>
      <c r="E998">
        <v>43</v>
      </c>
      <c r="F998" t="s">
        <v>1405</v>
      </c>
      <c r="G998" t="s">
        <v>151</v>
      </c>
      <c r="H998" s="32">
        <v>74.95</v>
      </c>
      <c r="I998" t="s">
        <v>21</v>
      </c>
      <c r="J998">
        <v>4</v>
      </c>
      <c r="K998">
        <v>3</v>
      </c>
    </row>
    <row r="999" spans="1:11" x14ac:dyDescent="0.35">
      <c r="A999" t="s">
        <v>110</v>
      </c>
      <c r="B999" t="s">
        <v>733</v>
      </c>
      <c r="C999">
        <v>2018</v>
      </c>
      <c r="D999">
        <v>4.4000000000000004</v>
      </c>
      <c r="E999">
        <v>43</v>
      </c>
      <c r="F999" t="s">
        <v>1405</v>
      </c>
      <c r="G999" t="s">
        <v>9</v>
      </c>
      <c r="H999" s="32">
        <v>28.9</v>
      </c>
      <c r="I999" t="s">
        <v>10</v>
      </c>
      <c r="J999">
        <v>5</v>
      </c>
      <c r="K999">
        <v>3</v>
      </c>
    </row>
    <row r="1000" spans="1:11" x14ac:dyDescent="0.35">
      <c r="A1000" t="s">
        <v>734</v>
      </c>
      <c r="B1000" t="s">
        <v>735</v>
      </c>
      <c r="C1000">
        <v>2019</v>
      </c>
      <c r="D1000">
        <v>4.4000000000000004</v>
      </c>
      <c r="E1000">
        <v>44</v>
      </c>
      <c r="F1000" t="s">
        <v>1405</v>
      </c>
      <c r="G1000" t="s">
        <v>1406</v>
      </c>
      <c r="H1000" s="32">
        <v>18.989999999999998</v>
      </c>
      <c r="I1000" t="s">
        <v>327</v>
      </c>
      <c r="J1000">
        <v>3</v>
      </c>
      <c r="K1000">
        <v>3</v>
      </c>
    </row>
    <row r="1001" spans="1:11" x14ac:dyDescent="0.35">
      <c r="A1001" t="s">
        <v>736</v>
      </c>
      <c r="B1001" t="s">
        <v>737</v>
      </c>
      <c r="C1001">
        <v>2018</v>
      </c>
      <c r="D1001">
        <v>4.4000000000000004</v>
      </c>
      <c r="E1001">
        <v>43</v>
      </c>
      <c r="F1001" t="s">
        <v>1405</v>
      </c>
      <c r="G1001" t="s">
        <v>124</v>
      </c>
      <c r="H1001" s="32">
        <v>19.95</v>
      </c>
      <c r="I1001" t="s">
        <v>43</v>
      </c>
      <c r="J1001">
        <v>4</v>
      </c>
      <c r="K1001">
        <v>3</v>
      </c>
    </row>
    <row r="1002" spans="1:11" x14ac:dyDescent="0.35">
      <c r="A1002" t="s">
        <v>608</v>
      </c>
      <c r="B1002" t="s">
        <v>738</v>
      </c>
      <c r="C1002">
        <v>2003</v>
      </c>
      <c r="D1002">
        <v>4.4000000000000004</v>
      </c>
      <c r="E1002">
        <v>43</v>
      </c>
      <c r="F1002" t="s">
        <v>1405</v>
      </c>
      <c r="G1002" t="s">
        <v>32</v>
      </c>
      <c r="H1002" s="32">
        <v>38.659999999999997</v>
      </c>
      <c r="I1002" t="s">
        <v>33</v>
      </c>
      <c r="J1002">
        <v>4</v>
      </c>
      <c r="K1002">
        <v>3</v>
      </c>
    </row>
    <row r="1003" spans="1:11" x14ac:dyDescent="0.35">
      <c r="A1003" t="s">
        <v>4</v>
      </c>
      <c r="B1003" t="s">
        <v>356</v>
      </c>
      <c r="C1003">
        <v>1994</v>
      </c>
      <c r="D1003">
        <v>4.4000000000000004</v>
      </c>
      <c r="E1003">
        <v>43</v>
      </c>
      <c r="F1003" t="s">
        <v>1405</v>
      </c>
      <c r="G1003" t="s">
        <v>42</v>
      </c>
      <c r="H1003" s="32">
        <v>180</v>
      </c>
      <c r="I1003" t="s">
        <v>43</v>
      </c>
      <c r="J1003">
        <v>4</v>
      </c>
      <c r="K1003">
        <v>3</v>
      </c>
    </row>
    <row r="1004" spans="1:11" x14ac:dyDescent="0.35">
      <c r="A1004" t="s">
        <v>88</v>
      </c>
      <c r="B1004" t="s">
        <v>89</v>
      </c>
      <c r="C1004">
        <v>2017</v>
      </c>
      <c r="D1004">
        <v>4.4000000000000004</v>
      </c>
      <c r="E1004">
        <v>42</v>
      </c>
      <c r="F1004" t="s">
        <v>1405</v>
      </c>
      <c r="G1004" t="s">
        <v>32</v>
      </c>
      <c r="H1004" s="32">
        <v>75.5</v>
      </c>
      <c r="I1004" t="s">
        <v>33</v>
      </c>
      <c r="J1004">
        <v>4</v>
      </c>
      <c r="K1004">
        <v>3</v>
      </c>
    </row>
    <row r="1005" spans="1:11" x14ac:dyDescent="0.35">
      <c r="A1005" t="s">
        <v>739</v>
      </c>
      <c r="B1005" t="s">
        <v>740</v>
      </c>
      <c r="C1005">
        <v>2019</v>
      </c>
      <c r="D1005">
        <v>4.4000000000000004</v>
      </c>
      <c r="E1005">
        <v>43</v>
      </c>
      <c r="F1005" t="s">
        <v>1405</v>
      </c>
      <c r="G1005" t="s">
        <v>92</v>
      </c>
      <c r="H1005" s="32">
        <v>7.89</v>
      </c>
      <c r="I1005" t="s">
        <v>92</v>
      </c>
      <c r="J1005">
        <v>2</v>
      </c>
      <c r="K1005">
        <v>3</v>
      </c>
    </row>
    <row r="1006" spans="1:11" x14ac:dyDescent="0.35">
      <c r="A1006" t="s">
        <v>741</v>
      </c>
      <c r="B1006" t="s">
        <v>742</v>
      </c>
      <c r="C1006">
        <v>2019</v>
      </c>
      <c r="D1006">
        <v>4.4000000000000004</v>
      </c>
      <c r="E1006">
        <v>41</v>
      </c>
      <c r="F1006" t="s">
        <v>1405</v>
      </c>
      <c r="G1006" t="s">
        <v>42</v>
      </c>
      <c r="H1006" s="32">
        <v>18</v>
      </c>
      <c r="I1006" t="s">
        <v>43</v>
      </c>
      <c r="J1006">
        <v>4</v>
      </c>
      <c r="K1006">
        <v>3</v>
      </c>
    </row>
    <row r="1007" spans="1:11" x14ac:dyDescent="0.35">
      <c r="A1007" t="s">
        <v>196</v>
      </c>
      <c r="B1007" t="s">
        <v>743</v>
      </c>
      <c r="C1007">
        <v>2019</v>
      </c>
      <c r="D1007">
        <v>4.4000000000000004</v>
      </c>
      <c r="E1007">
        <v>41</v>
      </c>
      <c r="F1007" t="s">
        <v>1405</v>
      </c>
      <c r="G1007" t="s">
        <v>369</v>
      </c>
      <c r="H1007" s="32">
        <v>17.899999999999999</v>
      </c>
      <c r="I1007" t="s">
        <v>463</v>
      </c>
      <c r="J1007">
        <v>3</v>
      </c>
      <c r="K1007">
        <v>3</v>
      </c>
    </row>
    <row r="1008" spans="1:11" x14ac:dyDescent="0.35">
      <c r="A1008" t="s">
        <v>736</v>
      </c>
      <c r="B1008" t="s">
        <v>744</v>
      </c>
      <c r="C1008">
        <v>2017</v>
      </c>
      <c r="D1008">
        <v>4.4000000000000004</v>
      </c>
      <c r="E1008">
        <v>41</v>
      </c>
      <c r="F1008" t="s">
        <v>1405</v>
      </c>
      <c r="G1008" t="s">
        <v>124</v>
      </c>
      <c r="H1008" s="32">
        <v>33.549999999999997</v>
      </c>
      <c r="I1008" t="s">
        <v>43</v>
      </c>
      <c r="J1008">
        <v>4</v>
      </c>
      <c r="K1008">
        <v>3</v>
      </c>
    </row>
    <row r="1009" spans="1:11" x14ac:dyDescent="0.35">
      <c r="A1009" t="s">
        <v>745</v>
      </c>
      <c r="B1009" t="s">
        <v>746</v>
      </c>
      <c r="C1009">
        <v>2017</v>
      </c>
      <c r="D1009">
        <v>4.4000000000000004</v>
      </c>
      <c r="E1009">
        <v>41</v>
      </c>
      <c r="F1009" t="s">
        <v>1405</v>
      </c>
      <c r="G1009" t="s">
        <v>32</v>
      </c>
      <c r="H1009" s="32">
        <v>19.8</v>
      </c>
      <c r="I1009" t="s">
        <v>33</v>
      </c>
      <c r="J1009">
        <v>4</v>
      </c>
      <c r="K1009">
        <v>3</v>
      </c>
    </row>
    <row r="1010" spans="1:11" x14ac:dyDescent="0.35">
      <c r="A1010" t="s">
        <v>513</v>
      </c>
      <c r="B1010" t="s">
        <v>283</v>
      </c>
      <c r="C1010">
        <v>1982</v>
      </c>
      <c r="D1010">
        <v>4.4000000000000004</v>
      </c>
      <c r="E1010">
        <v>41</v>
      </c>
      <c r="F1010" t="s">
        <v>1405</v>
      </c>
      <c r="G1010" t="s">
        <v>42</v>
      </c>
      <c r="H1010" s="32">
        <v>145</v>
      </c>
      <c r="I1010" t="s">
        <v>43</v>
      </c>
      <c r="J1010">
        <v>4</v>
      </c>
      <c r="K1010">
        <v>3</v>
      </c>
    </row>
    <row r="1011" spans="1:11" x14ac:dyDescent="0.35">
      <c r="A1011" t="s">
        <v>182</v>
      </c>
      <c r="B1011" t="s">
        <v>747</v>
      </c>
      <c r="C1011" t="s">
        <v>24</v>
      </c>
      <c r="D1011">
        <v>4.4000000000000004</v>
      </c>
      <c r="E1011">
        <v>41</v>
      </c>
      <c r="F1011" t="s">
        <v>1405</v>
      </c>
      <c r="G1011" t="s">
        <v>25</v>
      </c>
      <c r="H1011" s="32">
        <v>189.99</v>
      </c>
      <c r="I1011" t="s">
        <v>26</v>
      </c>
      <c r="J1011">
        <v>4</v>
      </c>
      <c r="K1011">
        <v>3</v>
      </c>
    </row>
    <row r="1012" spans="1:11" x14ac:dyDescent="0.35">
      <c r="A1012" t="s">
        <v>748</v>
      </c>
      <c r="B1012" t="s">
        <v>749</v>
      </c>
      <c r="C1012">
        <v>2015</v>
      </c>
      <c r="D1012">
        <v>4.4000000000000004</v>
      </c>
      <c r="E1012">
        <v>40</v>
      </c>
      <c r="F1012" t="s">
        <v>1405</v>
      </c>
      <c r="G1012" t="s">
        <v>9</v>
      </c>
      <c r="H1012" s="32">
        <v>59.9</v>
      </c>
      <c r="I1012" t="s">
        <v>10</v>
      </c>
      <c r="J1012">
        <v>5</v>
      </c>
      <c r="K1012">
        <v>3</v>
      </c>
    </row>
    <row r="1013" spans="1:11" x14ac:dyDescent="0.35">
      <c r="A1013" t="s">
        <v>750</v>
      </c>
      <c r="B1013" t="s">
        <v>751</v>
      </c>
      <c r="C1013">
        <v>2012</v>
      </c>
      <c r="D1013">
        <v>4.4000000000000004</v>
      </c>
      <c r="E1013">
        <v>40</v>
      </c>
      <c r="F1013" t="s">
        <v>1405</v>
      </c>
      <c r="G1013" t="s">
        <v>9</v>
      </c>
      <c r="H1013" s="32">
        <v>29.9</v>
      </c>
      <c r="I1013" t="s">
        <v>10</v>
      </c>
      <c r="J1013">
        <v>5</v>
      </c>
      <c r="K1013">
        <v>3</v>
      </c>
    </row>
    <row r="1014" spans="1:11" x14ac:dyDescent="0.35">
      <c r="A1014" t="s">
        <v>718</v>
      </c>
      <c r="B1014" t="s">
        <v>719</v>
      </c>
      <c r="C1014">
        <v>2016</v>
      </c>
      <c r="D1014">
        <v>4.4000000000000004</v>
      </c>
      <c r="E1014">
        <v>39</v>
      </c>
      <c r="F1014" t="s">
        <v>1405</v>
      </c>
      <c r="G1014" t="s">
        <v>369</v>
      </c>
      <c r="H1014" s="32">
        <v>33.799999999999997</v>
      </c>
      <c r="I1014" t="s">
        <v>21</v>
      </c>
      <c r="J1014">
        <v>4</v>
      </c>
      <c r="K1014">
        <v>3</v>
      </c>
    </row>
    <row r="1015" spans="1:11" x14ac:dyDescent="0.35">
      <c r="A1015" t="s">
        <v>156</v>
      </c>
      <c r="B1015" t="s">
        <v>631</v>
      </c>
      <c r="C1015">
        <v>2018</v>
      </c>
      <c r="D1015">
        <v>4.4000000000000004</v>
      </c>
      <c r="E1015">
        <v>39</v>
      </c>
      <c r="F1015" t="s">
        <v>1405</v>
      </c>
      <c r="G1015" t="s">
        <v>32</v>
      </c>
      <c r="H1015" s="32">
        <v>43.5</v>
      </c>
      <c r="I1015" t="s">
        <v>85</v>
      </c>
      <c r="J1015" t="s">
        <v>85</v>
      </c>
      <c r="K1015" t="s">
        <v>85</v>
      </c>
    </row>
    <row r="1016" spans="1:11" x14ac:dyDescent="0.35">
      <c r="A1016" t="s">
        <v>752</v>
      </c>
      <c r="B1016" t="s">
        <v>753</v>
      </c>
      <c r="C1016">
        <v>2016</v>
      </c>
      <c r="D1016">
        <v>4.4000000000000004</v>
      </c>
      <c r="E1016">
        <v>39</v>
      </c>
      <c r="F1016" t="s">
        <v>1405</v>
      </c>
      <c r="G1016" t="s">
        <v>9</v>
      </c>
      <c r="H1016" s="32">
        <v>39.9</v>
      </c>
      <c r="I1016" t="s">
        <v>10</v>
      </c>
      <c r="J1016">
        <v>5</v>
      </c>
      <c r="K1016">
        <v>3</v>
      </c>
    </row>
    <row r="1017" spans="1:11" x14ac:dyDescent="0.35">
      <c r="A1017" t="s">
        <v>55</v>
      </c>
      <c r="B1017" t="s">
        <v>57</v>
      </c>
      <c r="C1017">
        <v>2018</v>
      </c>
      <c r="D1017">
        <v>4.4000000000000004</v>
      </c>
      <c r="E1017">
        <v>39</v>
      </c>
      <c r="F1017" t="s">
        <v>1405</v>
      </c>
      <c r="G1017" t="s">
        <v>9</v>
      </c>
      <c r="H1017" s="32">
        <v>119.35</v>
      </c>
      <c r="I1017" t="s">
        <v>10</v>
      </c>
      <c r="J1017">
        <v>5</v>
      </c>
      <c r="K1017">
        <v>3</v>
      </c>
    </row>
    <row r="1018" spans="1:11" x14ac:dyDescent="0.35">
      <c r="A1018" t="s">
        <v>601</v>
      </c>
      <c r="B1018" t="s">
        <v>754</v>
      </c>
      <c r="C1018">
        <v>2015</v>
      </c>
      <c r="D1018">
        <v>4.4000000000000004</v>
      </c>
      <c r="E1018">
        <v>38</v>
      </c>
      <c r="F1018" t="s">
        <v>1405</v>
      </c>
      <c r="G1018" t="s">
        <v>9</v>
      </c>
      <c r="H1018" s="32">
        <v>60</v>
      </c>
      <c r="I1018" t="s">
        <v>10</v>
      </c>
      <c r="J1018">
        <v>5</v>
      </c>
      <c r="K1018">
        <v>3</v>
      </c>
    </row>
    <row r="1019" spans="1:11" x14ac:dyDescent="0.35">
      <c r="A1019" t="s">
        <v>705</v>
      </c>
      <c r="B1019" t="s">
        <v>755</v>
      </c>
      <c r="C1019">
        <v>2005</v>
      </c>
      <c r="D1019">
        <v>4.4000000000000004</v>
      </c>
      <c r="E1019">
        <v>37</v>
      </c>
      <c r="F1019" t="s">
        <v>1405</v>
      </c>
      <c r="G1019" t="s">
        <v>42</v>
      </c>
      <c r="H1019" s="32">
        <v>40</v>
      </c>
      <c r="I1019" t="s">
        <v>43</v>
      </c>
      <c r="J1019">
        <v>4</v>
      </c>
      <c r="K1019">
        <v>3</v>
      </c>
    </row>
    <row r="1020" spans="1:11" x14ac:dyDescent="0.35">
      <c r="A1020" t="s">
        <v>756</v>
      </c>
      <c r="B1020" t="s">
        <v>757</v>
      </c>
      <c r="C1020">
        <v>2010</v>
      </c>
      <c r="D1020">
        <v>4.4000000000000004</v>
      </c>
      <c r="E1020">
        <v>37</v>
      </c>
      <c r="F1020" t="s">
        <v>1405</v>
      </c>
      <c r="G1020" t="s">
        <v>756</v>
      </c>
      <c r="H1020" s="32">
        <v>34.75</v>
      </c>
      <c r="I1020" t="s">
        <v>21</v>
      </c>
      <c r="J1020">
        <v>4</v>
      </c>
      <c r="K1020">
        <v>3</v>
      </c>
    </row>
    <row r="1021" spans="1:11" x14ac:dyDescent="0.35">
      <c r="A1021" t="s">
        <v>758</v>
      </c>
      <c r="B1021" t="s">
        <v>759</v>
      </c>
      <c r="C1021">
        <v>2017</v>
      </c>
      <c r="D1021">
        <v>4.4000000000000004</v>
      </c>
      <c r="E1021">
        <v>37</v>
      </c>
      <c r="F1021" t="s">
        <v>1405</v>
      </c>
      <c r="G1021" t="s">
        <v>42</v>
      </c>
      <c r="H1021" s="32">
        <v>24</v>
      </c>
      <c r="I1021" t="s">
        <v>43</v>
      </c>
      <c r="J1021">
        <v>4</v>
      </c>
      <c r="K1021">
        <v>3</v>
      </c>
    </row>
    <row r="1022" spans="1:11" x14ac:dyDescent="0.35">
      <c r="A1022" t="s">
        <v>760</v>
      </c>
      <c r="B1022" t="s">
        <v>761</v>
      </c>
      <c r="C1022" t="s">
        <v>24</v>
      </c>
      <c r="D1022">
        <v>4.4000000000000004</v>
      </c>
      <c r="E1022">
        <v>38</v>
      </c>
      <c r="F1022" t="s">
        <v>1405</v>
      </c>
      <c r="G1022" t="s">
        <v>25</v>
      </c>
      <c r="H1022" s="32">
        <v>59.9</v>
      </c>
      <c r="I1022" t="s">
        <v>26</v>
      </c>
      <c r="J1022">
        <v>4</v>
      </c>
      <c r="K1022">
        <v>3</v>
      </c>
    </row>
    <row r="1023" spans="1:11" x14ac:dyDescent="0.35">
      <c r="A1023" t="s">
        <v>170</v>
      </c>
      <c r="B1023" t="s">
        <v>171</v>
      </c>
      <c r="C1023">
        <v>1998</v>
      </c>
      <c r="D1023">
        <v>4.4000000000000004</v>
      </c>
      <c r="E1023">
        <v>37</v>
      </c>
      <c r="F1023" t="s">
        <v>1405</v>
      </c>
      <c r="G1023" t="s">
        <v>42</v>
      </c>
      <c r="H1023" s="32">
        <v>245.25</v>
      </c>
      <c r="I1023" t="s">
        <v>43</v>
      </c>
      <c r="J1023">
        <v>4</v>
      </c>
      <c r="K1023">
        <v>3</v>
      </c>
    </row>
    <row r="1024" spans="1:11" x14ac:dyDescent="0.35">
      <c r="A1024" t="s">
        <v>13</v>
      </c>
      <c r="B1024" t="s">
        <v>29</v>
      </c>
      <c r="C1024">
        <v>1973</v>
      </c>
      <c r="D1024">
        <v>4.4000000000000004</v>
      </c>
      <c r="E1024">
        <v>37</v>
      </c>
      <c r="F1024" t="s">
        <v>1405</v>
      </c>
      <c r="G1024" t="s">
        <v>15</v>
      </c>
      <c r="H1024" s="32">
        <v>109.76</v>
      </c>
      <c r="I1024" t="s">
        <v>16</v>
      </c>
      <c r="J1024">
        <v>5</v>
      </c>
      <c r="K1024">
        <v>1</v>
      </c>
    </row>
    <row r="1025" spans="1:11" x14ac:dyDescent="0.35">
      <c r="A1025" t="s">
        <v>762</v>
      </c>
      <c r="B1025" t="s">
        <v>763</v>
      </c>
      <c r="C1025">
        <v>2012</v>
      </c>
      <c r="D1025">
        <v>4.4000000000000004</v>
      </c>
      <c r="E1025">
        <v>37</v>
      </c>
      <c r="F1025" t="s">
        <v>1405</v>
      </c>
      <c r="G1025" t="s">
        <v>214</v>
      </c>
      <c r="H1025" s="32">
        <v>59.9</v>
      </c>
      <c r="I1025" t="s">
        <v>6</v>
      </c>
      <c r="J1025">
        <v>4</v>
      </c>
      <c r="K1025">
        <v>2</v>
      </c>
    </row>
    <row r="1026" spans="1:11" x14ac:dyDescent="0.35">
      <c r="A1026" t="s">
        <v>714</v>
      </c>
      <c r="B1026" t="s">
        <v>715</v>
      </c>
      <c r="C1026">
        <v>2012</v>
      </c>
      <c r="D1026">
        <v>4.4000000000000004</v>
      </c>
      <c r="E1026">
        <v>37</v>
      </c>
      <c r="F1026" t="s">
        <v>1405</v>
      </c>
      <c r="G1026" t="s">
        <v>42</v>
      </c>
      <c r="H1026" s="32">
        <v>130.5</v>
      </c>
      <c r="I1026" t="s">
        <v>43</v>
      </c>
      <c r="J1026">
        <v>4</v>
      </c>
      <c r="K1026">
        <v>3</v>
      </c>
    </row>
    <row r="1027" spans="1:11" x14ac:dyDescent="0.35">
      <c r="A1027" t="s">
        <v>421</v>
      </c>
      <c r="B1027" t="s">
        <v>764</v>
      </c>
      <c r="C1027">
        <v>2008</v>
      </c>
      <c r="D1027">
        <v>4.4000000000000004</v>
      </c>
      <c r="E1027">
        <v>36</v>
      </c>
      <c r="F1027" t="s">
        <v>1405</v>
      </c>
      <c r="G1027" t="s">
        <v>42</v>
      </c>
      <c r="H1027" s="32">
        <v>61.5</v>
      </c>
      <c r="I1027" t="s">
        <v>52</v>
      </c>
      <c r="J1027">
        <v>3</v>
      </c>
      <c r="K1027">
        <v>3</v>
      </c>
    </row>
    <row r="1028" spans="1:11" x14ac:dyDescent="0.35">
      <c r="A1028" t="s">
        <v>13</v>
      </c>
      <c r="B1028" t="s">
        <v>652</v>
      </c>
      <c r="C1028">
        <v>1994</v>
      </c>
      <c r="D1028">
        <v>4.4000000000000004</v>
      </c>
      <c r="E1028">
        <v>36</v>
      </c>
      <c r="F1028" t="s">
        <v>1405</v>
      </c>
      <c r="G1028" t="s">
        <v>15</v>
      </c>
      <c r="H1028" s="32">
        <v>33.229999999999997</v>
      </c>
      <c r="I1028" t="s">
        <v>16</v>
      </c>
      <c r="J1028">
        <v>5</v>
      </c>
      <c r="K1028">
        <v>1</v>
      </c>
    </row>
    <row r="1029" spans="1:11" x14ac:dyDescent="0.35">
      <c r="A1029" t="s">
        <v>179</v>
      </c>
      <c r="B1029" t="s">
        <v>621</v>
      </c>
      <c r="C1029">
        <v>2018</v>
      </c>
      <c r="D1029">
        <v>4.4000000000000004</v>
      </c>
      <c r="E1029">
        <v>36</v>
      </c>
      <c r="F1029" t="s">
        <v>1405</v>
      </c>
      <c r="G1029" t="s">
        <v>118</v>
      </c>
      <c r="H1029" s="32">
        <v>38.5</v>
      </c>
      <c r="I1029" t="s">
        <v>21</v>
      </c>
      <c r="J1029">
        <v>4</v>
      </c>
      <c r="K1029">
        <v>3</v>
      </c>
    </row>
    <row r="1030" spans="1:11" x14ac:dyDescent="0.35">
      <c r="A1030" t="s">
        <v>152</v>
      </c>
      <c r="B1030" t="s">
        <v>238</v>
      </c>
      <c r="C1030">
        <v>1996</v>
      </c>
      <c r="D1030">
        <v>4.4000000000000004</v>
      </c>
      <c r="E1030">
        <v>36</v>
      </c>
      <c r="F1030" t="s">
        <v>1405</v>
      </c>
      <c r="G1030" t="s">
        <v>42</v>
      </c>
      <c r="H1030" s="32">
        <v>38.119999999999997</v>
      </c>
      <c r="I1030" t="s">
        <v>43</v>
      </c>
      <c r="J1030">
        <v>4</v>
      </c>
      <c r="K1030">
        <v>3</v>
      </c>
    </row>
    <row r="1031" spans="1:11" x14ac:dyDescent="0.35">
      <c r="A1031" t="s">
        <v>563</v>
      </c>
      <c r="B1031" t="s">
        <v>765</v>
      </c>
      <c r="C1031" t="s">
        <v>24</v>
      </c>
      <c r="D1031">
        <v>4.4000000000000004</v>
      </c>
      <c r="E1031">
        <v>35</v>
      </c>
      <c r="F1031" t="s">
        <v>1405</v>
      </c>
      <c r="G1031" t="s">
        <v>97</v>
      </c>
      <c r="H1031" s="32">
        <v>65</v>
      </c>
      <c r="I1031" t="s">
        <v>26</v>
      </c>
      <c r="J1031">
        <v>4</v>
      </c>
      <c r="K1031">
        <v>3</v>
      </c>
    </row>
    <row r="1032" spans="1:11" x14ac:dyDescent="0.35">
      <c r="A1032" t="s">
        <v>766</v>
      </c>
      <c r="B1032" t="s">
        <v>767</v>
      </c>
      <c r="C1032">
        <v>2017</v>
      </c>
      <c r="D1032">
        <v>4.4000000000000004</v>
      </c>
      <c r="E1032">
        <v>35</v>
      </c>
      <c r="F1032" t="s">
        <v>1405</v>
      </c>
      <c r="G1032" t="s">
        <v>2</v>
      </c>
      <c r="H1032" s="32">
        <v>41</v>
      </c>
      <c r="I1032" t="s">
        <v>3</v>
      </c>
      <c r="J1032">
        <v>5</v>
      </c>
      <c r="K1032">
        <v>3</v>
      </c>
    </row>
    <row r="1033" spans="1:11" x14ac:dyDescent="0.35">
      <c r="A1033" t="s">
        <v>313</v>
      </c>
      <c r="B1033" t="s">
        <v>120</v>
      </c>
      <c r="C1033">
        <v>2015</v>
      </c>
      <c r="D1033">
        <v>4.4000000000000004</v>
      </c>
      <c r="E1033">
        <v>35</v>
      </c>
      <c r="F1033" t="s">
        <v>1405</v>
      </c>
      <c r="G1033" t="s">
        <v>9</v>
      </c>
      <c r="H1033" s="32">
        <v>74.5</v>
      </c>
      <c r="I1033" t="s">
        <v>10</v>
      </c>
      <c r="J1033">
        <v>5</v>
      </c>
      <c r="K1033">
        <v>3</v>
      </c>
    </row>
    <row r="1034" spans="1:11" x14ac:dyDescent="0.35">
      <c r="A1034" t="s">
        <v>688</v>
      </c>
      <c r="B1034" t="s">
        <v>689</v>
      </c>
      <c r="C1034">
        <v>2019</v>
      </c>
      <c r="D1034">
        <v>4.4000000000000004</v>
      </c>
      <c r="E1034">
        <v>35</v>
      </c>
      <c r="F1034" t="s">
        <v>1405</v>
      </c>
      <c r="G1034" t="s">
        <v>369</v>
      </c>
      <c r="H1034" s="32">
        <v>45.39</v>
      </c>
      <c r="I1034" t="s">
        <v>85</v>
      </c>
      <c r="J1034" t="s">
        <v>85</v>
      </c>
      <c r="K1034" t="s">
        <v>85</v>
      </c>
    </row>
    <row r="1035" spans="1:11" x14ac:dyDescent="0.35">
      <c r="A1035" t="s">
        <v>768</v>
      </c>
      <c r="B1035" t="s">
        <v>769</v>
      </c>
      <c r="C1035">
        <v>2016</v>
      </c>
      <c r="D1035">
        <v>4.4000000000000004</v>
      </c>
      <c r="E1035">
        <v>35</v>
      </c>
      <c r="F1035" t="s">
        <v>1405</v>
      </c>
      <c r="G1035" t="s">
        <v>2</v>
      </c>
      <c r="H1035" s="32">
        <v>26</v>
      </c>
      <c r="I1035" t="s">
        <v>21</v>
      </c>
      <c r="J1035">
        <v>4</v>
      </c>
      <c r="K1035">
        <v>3</v>
      </c>
    </row>
    <row r="1036" spans="1:11" x14ac:dyDescent="0.35">
      <c r="A1036" t="s">
        <v>105</v>
      </c>
      <c r="B1036" t="s">
        <v>770</v>
      </c>
      <c r="C1036" t="s">
        <v>24</v>
      </c>
      <c r="D1036">
        <v>4.4000000000000004</v>
      </c>
      <c r="E1036">
        <v>35</v>
      </c>
      <c r="F1036" t="s">
        <v>1405</v>
      </c>
      <c r="G1036" t="s">
        <v>107</v>
      </c>
      <c r="H1036" s="32">
        <v>39.75</v>
      </c>
      <c r="I1036" t="s">
        <v>26</v>
      </c>
      <c r="J1036">
        <v>4</v>
      </c>
      <c r="K1036">
        <v>3</v>
      </c>
    </row>
    <row r="1037" spans="1:11" x14ac:dyDescent="0.35">
      <c r="A1037" t="s">
        <v>418</v>
      </c>
      <c r="B1037" t="s">
        <v>771</v>
      </c>
      <c r="C1037">
        <v>2017</v>
      </c>
      <c r="D1037">
        <v>4.4000000000000004</v>
      </c>
      <c r="E1037">
        <v>35</v>
      </c>
      <c r="F1037" t="s">
        <v>1405</v>
      </c>
      <c r="G1037" t="s">
        <v>9</v>
      </c>
      <c r="H1037" s="32">
        <v>29.89</v>
      </c>
      <c r="I1037" t="s">
        <v>10</v>
      </c>
      <c r="J1037">
        <v>5</v>
      </c>
      <c r="K1037">
        <v>3</v>
      </c>
    </row>
    <row r="1038" spans="1:11" x14ac:dyDescent="0.35">
      <c r="A1038" t="s">
        <v>772</v>
      </c>
      <c r="B1038" t="s">
        <v>773</v>
      </c>
      <c r="C1038">
        <v>2014</v>
      </c>
      <c r="D1038">
        <v>4.4000000000000004</v>
      </c>
      <c r="E1038">
        <v>34</v>
      </c>
      <c r="F1038" t="s">
        <v>1405</v>
      </c>
      <c r="G1038" t="s">
        <v>42</v>
      </c>
      <c r="H1038" s="32">
        <v>38</v>
      </c>
      <c r="I1038" t="s">
        <v>43</v>
      </c>
      <c r="J1038">
        <v>4</v>
      </c>
      <c r="K1038">
        <v>3</v>
      </c>
    </row>
    <row r="1039" spans="1:11" x14ac:dyDescent="0.35">
      <c r="A1039" t="s">
        <v>714</v>
      </c>
      <c r="B1039" t="s">
        <v>715</v>
      </c>
      <c r="C1039">
        <v>2009</v>
      </c>
      <c r="D1039">
        <v>4.4000000000000004</v>
      </c>
      <c r="E1039">
        <v>34</v>
      </c>
      <c r="F1039" t="s">
        <v>1405</v>
      </c>
      <c r="G1039" t="s">
        <v>42</v>
      </c>
      <c r="H1039" s="32">
        <v>132.4</v>
      </c>
      <c r="I1039" t="s">
        <v>43</v>
      </c>
      <c r="J1039">
        <v>4</v>
      </c>
      <c r="K1039">
        <v>3</v>
      </c>
    </row>
    <row r="1040" spans="1:11" x14ac:dyDescent="0.35">
      <c r="A1040" t="s">
        <v>468</v>
      </c>
      <c r="B1040" t="s">
        <v>469</v>
      </c>
      <c r="C1040">
        <v>2009</v>
      </c>
      <c r="D1040">
        <v>4.4000000000000004</v>
      </c>
      <c r="E1040">
        <v>34</v>
      </c>
      <c r="F1040" t="s">
        <v>1405</v>
      </c>
      <c r="G1040" t="s">
        <v>32</v>
      </c>
      <c r="H1040" s="32">
        <v>69</v>
      </c>
      <c r="I1040" t="s">
        <v>33</v>
      </c>
      <c r="J1040">
        <v>4</v>
      </c>
      <c r="K1040">
        <v>3</v>
      </c>
    </row>
    <row r="1041" spans="1:11" x14ac:dyDescent="0.35">
      <c r="A1041" t="s">
        <v>774</v>
      </c>
      <c r="B1041" t="s">
        <v>775</v>
      </c>
      <c r="C1041">
        <v>2020</v>
      </c>
      <c r="D1041">
        <v>4.4000000000000004</v>
      </c>
      <c r="E1041">
        <v>34</v>
      </c>
      <c r="F1041" t="s">
        <v>1405</v>
      </c>
      <c r="G1041" t="s">
        <v>207</v>
      </c>
      <c r="H1041" s="32">
        <v>13.99</v>
      </c>
      <c r="I1041" t="s">
        <v>85</v>
      </c>
      <c r="J1041" t="s">
        <v>85</v>
      </c>
      <c r="K1041" t="s">
        <v>85</v>
      </c>
    </row>
    <row r="1042" spans="1:11" x14ac:dyDescent="0.35">
      <c r="A1042" t="s">
        <v>776</v>
      </c>
      <c r="B1042" t="s">
        <v>777</v>
      </c>
      <c r="C1042">
        <v>2017</v>
      </c>
      <c r="D1042">
        <v>4.4000000000000004</v>
      </c>
      <c r="E1042">
        <v>34</v>
      </c>
      <c r="F1042" t="s">
        <v>1405</v>
      </c>
      <c r="G1042" t="s">
        <v>63</v>
      </c>
      <c r="H1042" s="32">
        <v>24.5</v>
      </c>
      <c r="I1042" t="s">
        <v>85</v>
      </c>
      <c r="J1042" t="s">
        <v>85</v>
      </c>
      <c r="K1042" t="s">
        <v>85</v>
      </c>
    </row>
    <row r="1043" spans="1:11" x14ac:dyDescent="0.35">
      <c r="A1043" t="s">
        <v>778</v>
      </c>
      <c r="B1043" t="s">
        <v>779</v>
      </c>
      <c r="C1043">
        <v>2020</v>
      </c>
      <c r="D1043">
        <v>4.4000000000000004</v>
      </c>
      <c r="E1043">
        <v>34</v>
      </c>
      <c r="F1043" t="s">
        <v>1405</v>
      </c>
      <c r="G1043" t="s">
        <v>311</v>
      </c>
      <c r="H1043" s="32">
        <v>16.25</v>
      </c>
      <c r="I1043" t="s">
        <v>312</v>
      </c>
      <c r="J1043">
        <v>4</v>
      </c>
      <c r="K1043">
        <v>3</v>
      </c>
    </row>
    <row r="1044" spans="1:11" x14ac:dyDescent="0.35">
      <c r="A1044" t="s">
        <v>734</v>
      </c>
      <c r="B1044" t="s">
        <v>780</v>
      </c>
      <c r="C1044">
        <v>2017</v>
      </c>
      <c r="D1044">
        <v>4.4000000000000004</v>
      </c>
      <c r="E1044">
        <v>34</v>
      </c>
      <c r="F1044" t="s">
        <v>1405</v>
      </c>
      <c r="G1044" t="s">
        <v>326</v>
      </c>
      <c r="H1044" s="32">
        <v>39.950000000000003</v>
      </c>
      <c r="I1044" t="s">
        <v>327</v>
      </c>
      <c r="J1044">
        <v>3</v>
      </c>
      <c r="K1044">
        <v>3</v>
      </c>
    </row>
    <row r="1045" spans="1:11" x14ac:dyDescent="0.35">
      <c r="A1045" t="s">
        <v>313</v>
      </c>
      <c r="B1045" t="s">
        <v>120</v>
      </c>
      <c r="C1045">
        <v>1994</v>
      </c>
      <c r="D1045">
        <v>4.4000000000000004</v>
      </c>
      <c r="E1045">
        <v>34</v>
      </c>
      <c r="F1045" t="s">
        <v>1405</v>
      </c>
      <c r="G1045" t="s">
        <v>9</v>
      </c>
      <c r="H1045" s="32">
        <v>138</v>
      </c>
      <c r="I1045" t="s">
        <v>10</v>
      </c>
      <c r="J1045">
        <v>5</v>
      </c>
      <c r="K1045">
        <v>3</v>
      </c>
    </row>
    <row r="1046" spans="1:11" x14ac:dyDescent="0.35">
      <c r="A1046" t="s">
        <v>781</v>
      </c>
      <c r="B1046" t="s">
        <v>782</v>
      </c>
      <c r="C1046">
        <v>2013</v>
      </c>
      <c r="D1046">
        <v>4.4000000000000004</v>
      </c>
      <c r="E1046">
        <v>33</v>
      </c>
      <c r="F1046" t="s">
        <v>1405</v>
      </c>
      <c r="G1046" t="s">
        <v>207</v>
      </c>
      <c r="H1046" s="32">
        <v>35.4</v>
      </c>
      <c r="I1046" t="s">
        <v>21</v>
      </c>
      <c r="J1046">
        <v>4</v>
      </c>
      <c r="K1046">
        <v>3</v>
      </c>
    </row>
    <row r="1047" spans="1:11" x14ac:dyDescent="0.35">
      <c r="A1047" t="s">
        <v>221</v>
      </c>
      <c r="B1047" t="s">
        <v>1</v>
      </c>
      <c r="C1047">
        <v>2019</v>
      </c>
      <c r="D1047">
        <v>4.4000000000000004</v>
      </c>
      <c r="E1047">
        <v>33</v>
      </c>
      <c r="F1047" t="s">
        <v>1405</v>
      </c>
      <c r="G1047" t="s">
        <v>528</v>
      </c>
      <c r="H1047" s="32">
        <v>20.95</v>
      </c>
      <c r="I1047" t="s">
        <v>21</v>
      </c>
      <c r="J1047">
        <v>4</v>
      </c>
      <c r="K1047">
        <v>3</v>
      </c>
    </row>
    <row r="1048" spans="1:11" x14ac:dyDescent="0.35">
      <c r="A1048" t="s">
        <v>446</v>
      </c>
      <c r="B1048" t="s">
        <v>600</v>
      </c>
      <c r="C1048">
        <v>2018</v>
      </c>
      <c r="D1048">
        <v>4.4000000000000004</v>
      </c>
      <c r="E1048">
        <v>33</v>
      </c>
      <c r="F1048" t="s">
        <v>1405</v>
      </c>
      <c r="G1048" t="s">
        <v>32</v>
      </c>
      <c r="H1048" s="32">
        <v>39.99</v>
      </c>
      <c r="I1048" t="s">
        <v>33</v>
      </c>
      <c r="J1048">
        <v>4</v>
      </c>
      <c r="K1048">
        <v>3</v>
      </c>
    </row>
    <row r="1049" spans="1:11" x14ac:dyDescent="0.35">
      <c r="A1049" t="s">
        <v>116</v>
      </c>
      <c r="B1049" t="s">
        <v>117</v>
      </c>
      <c r="C1049">
        <v>2009</v>
      </c>
      <c r="D1049">
        <v>4.4000000000000004</v>
      </c>
      <c r="E1049">
        <v>33</v>
      </c>
      <c r="F1049" t="s">
        <v>1405</v>
      </c>
      <c r="G1049" t="s">
        <v>118</v>
      </c>
      <c r="H1049" s="32">
        <v>159.80000000000001</v>
      </c>
      <c r="I1049" t="s">
        <v>21</v>
      </c>
      <c r="J1049">
        <v>4</v>
      </c>
      <c r="K1049">
        <v>3</v>
      </c>
    </row>
    <row r="1050" spans="1:11" x14ac:dyDescent="0.35">
      <c r="A1050" t="s">
        <v>170</v>
      </c>
      <c r="B1050" t="s">
        <v>716</v>
      </c>
      <c r="C1050">
        <v>2017</v>
      </c>
      <c r="D1050">
        <v>4.4000000000000004</v>
      </c>
      <c r="E1050">
        <v>33</v>
      </c>
      <c r="F1050" t="s">
        <v>1405</v>
      </c>
      <c r="G1050" t="s">
        <v>42</v>
      </c>
      <c r="H1050" s="32">
        <v>139.63</v>
      </c>
      <c r="I1050" t="s">
        <v>52</v>
      </c>
      <c r="J1050">
        <v>3</v>
      </c>
      <c r="K1050">
        <v>3</v>
      </c>
    </row>
    <row r="1051" spans="1:11" x14ac:dyDescent="0.35">
      <c r="A1051" t="s">
        <v>671</v>
      </c>
      <c r="B1051" t="s">
        <v>165</v>
      </c>
      <c r="C1051">
        <v>2017</v>
      </c>
      <c r="D1051">
        <v>4.4000000000000004</v>
      </c>
      <c r="E1051">
        <v>32</v>
      </c>
      <c r="F1051" t="s">
        <v>1405</v>
      </c>
      <c r="G1051" t="s">
        <v>2</v>
      </c>
      <c r="H1051" s="32">
        <v>19.97</v>
      </c>
      <c r="I1051" t="s">
        <v>165</v>
      </c>
      <c r="J1051">
        <v>3</v>
      </c>
      <c r="K1051">
        <v>3</v>
      </c>
    </row>
    <row r="1052" spans="1:11" x14ac:dyDescent="0.35">
      <c r="A1052" t="s">
        <v>783</v>
      </c>
      <c r="B1052" t="s">
        <v>784</v>
      </c>
      <c r="C1052">
        <v>2015</v>
      </c>
      <c r="D1052">
        <v>4.4000000000000004</v>
      </c>
      <c r="E1052">
        <v>32</v>
      </c>
      <c r="F1052" t="s">
        <v>1405</v>
      </c>
      <c r="G1052" t="s">
        <v>42</v>
      </c>
      <c r="H1052" s="32">
        <v>75.8</v>
      </c>
      <c r="I1052" t="s">
        <v>43</v>
      </c>
      <c r="J1052">
        <v>4</v>
      </c>
      <c r="K1052">
        <v>3</v>
      </c>
    </row>
    <row r="1053" spans="1:11" x14ac:dyDescent="0.35">
      <c r="A1053" t="s">
        <v>785</v>
      </c>
      <c r="B1053" t="s">
        <v>306</v>
      </c>
      <c r="C1053">
        <v>2013</v>
      </c>
      <c r="D1053">
        <v>4.4000000000000004</v>
      </c>
      <c r="E1053">
        <v>32</v>
      </c>
      <c r="F1053" t="s">
        <v>1405</v>
      </c>
      <c r="G1053" t="s">
        <v>786</v>
      </c>
      <c r="H1053" s="32">
        <v>52.5</v>
      </c>
      <c r="I1053" t="s">
        <v>21</v>
      </c>
      <c r="J1053">
        <v>4</v>
      </c>
      <c r="K1053">
        <v>3</v>
      </c>
    </row>
    <row r="1054" spans="1:11" x14ac:dyDescent="0.35">
      <c r="A1054" t="s">
        <v>787</v>
      </c>
      <c r="B1054" t="s">
        <v>788</v>
      </c>
      <c r="C1054">
        <v>2018</v>
      </c>
      <c r="D1054">
        <v>4.4000000000000004</v>
      </c>
      <c r="E1054">
        <v>32</v>
      </c>
      <c r="F1054" t="s">
        <v>1405</v>
      </c>
      <c r="G1054" t="s">
        <v>789</v>
      </c>
      <c r="H1054" s="32">
        <v>20.95</v>
      </c>
      <c r="I1054" t="s">
        <v>21</v>
      </c>
      <c r="J1054">
        <v>4</v>
      </c>
      <c r="K1054">
        <v>3</v>
      </c>
    </row>
    <row r="1055" spans="1:11" x14ac:dyDescent="0.35">
      <c r="A1055" t="s">
        <v>790</v>
      </c>
      <c r="B1055" t="s">
        <v>791</v>
      </c>
      <c r="C1055">
        <v>2017</v>
      </c>
      <c r="D1055">
        <v>4.4000000000000004</v>
      </c>
      <c r="E1055">
        <v>32</v>
      </c>
      <c r="F1055" t="s">
        <v>1405</v>
      </c>
      <c r="G1055" t="s">
        <v>32</v>
      </c>
      <c r="H1055" s="32">
        <v>51.95</v>
      </c>
      <c r="I1055" t="s">
        <v>33</v>
      </c>
      <c r="J1055">
        <v>4</v>
      </c>
      <c r="K1055">
        <v>3</v>
      </c>
    </row>
    <row r="1056" spans="1:11" x14ac:dyDescent="0.35">
      <c r="A1056" t="s">
        <v>252</v>
      </c>
      <c r="B1056" t="s">
        <v>792</v>
      </c>
      <c r="C1056">
        <v>2015</v>
      </c>
      <c r="D1056">
        <v>4.4000000000000004</v>
      </c>
      <c r="E1056">
        <v>32</v>
      </c>
      <c r="F1056" t="s">
        <v>1405</v>
      </c>
      <c r="G1056" t="s">
        <v>254</v>
      </c>
      <c r="H1056" s="32">
        <v>43.44</v>
      </c>
      <c r="I1056" t="s">
        <v>85</v>
      </c>
      <c r="J1056" t="s">
        <v>85</v>
      </c>
      <c r="K1056" t="s">
        <v>85</v>
      </c>
    </row>
    <row r="1057" spans="1:11" x14ac:dyDescent="0.35">
      <c r="A1057" t="s">
        <v>793</v>
      </c>
      <c r="B1057" t="s">
        <v>794</v>
      </c>
      <c r="C1057">
        <v>2014</v>
      </c>
      <c r="D1057">
        <v>4.4000000000000004</v>
      </c>
      <c r="E1057">
        <v>31</v>
      </c>
      <c r="F1057" t="s">
        <v>1405</v>
      </c>
      <c r="G1057" t="s">
        <v>9</v>
      </c>
      <c r="H1057" s="32">
        <v>35.479999999999997</v>
      </c>
      <c r="I1057" t="s">
        <v>10</v>
      </c>
      <c r="J1057">
        <v>5</v>
      </c>
      <c r="K1057">
        <v>3</v>
      </c>
    </row>
    <row r="1058" spans="1:11" x14ac:dyDescent="0.35">
      <c r="A1058" t="s">
        <v>380</v>
      </c>
      <c r="B1058" t="s">
        <v>795</v>
      </c>
      <c r="C1058">
        <v>2014</v>
      </c>
      <c r="D1058">
        <v>4.4000000000000004</v>
      </c>
      <c r="E1058">
        <v>31</v>
      </c>
      <c r="F1058" t="s">
        <v>1405</v>
      </c>
      <c r="G1058" t="s">
        <v>42</v>
      </c>
      <c r="H1058" s="32">
        <v>28</v>
      </c>
      <c r="I1058" t="s">
        <v>43</v>
      </c>
      <c r="J1058">
        <v>4</v>
      </c>
      <c r="K1058">
        <v>3</v>
      </c>
    </row>
    <row r="1059" spans="1:11" x14ac:dyDescent="0.35">
      <c r="A1059" t="s">
        <v>30</v>
      </c>
      <c r="B1059" t="s">
        <v>796</v>
      </c>
      <c r="C1059">
        <v>2018</v>
      </c>
      <c r="D1059">
        <v>4.4000000000000004</v>
      </c>
      <c r="E1059">
        <v>31</v>
      </c>
      <c r="F1059" t="s">
        <v>1405</v>
      </c>
      <c r="G1059" t="s">
        <v>32</v>
      </c>
      <c r="H1059" s="32">
        <v>239.5</v>
      </c>
      <c r="I1059" t="s">
        <v>33</v>
      </c>
      <c r="J1059">
        <v>4</v>
      </c>
      <c r="K1059">
        <v>3</v>
      </c>
    </row>
    <row r="1060" spans="1:11" x14ac:dyDescent="0.35">
      <c r="A1060" t="s">
        <v>64</v>
      </c>
      <c r="B1060" t="s">
        <v>332</v>
      </c>
      <c r="C1060">
        <v>2019</v>
      </c>
      <c r="D1060">
        <v>4.4000000000000004</v>
      </c>
      <c r="E1060">
        <v>31</v>
      </c>
      <c r="F1060" t="s">
        <v>1405</v>
      </c>
      <c r="G1060" t="s">
        <v>42</v>
      </c>
      <c r="H1060" s="32">
        <v>60.61</v>
      </c>
      <c r="I1060" t="s">
        <v>43</v>
      </c>
      <c r="J1060">
        <v>4</v>
      </c>
      <c r="K1060">
        <v>3</v>
      </c>
    </row>
    <row r="1061" spans="1:11" x14ac:dyDescent="0.35">
      <c r="A1061" t="s">
        <v>797</v>
      </c>
      <c r="B1061" t="s">
        <v>798</v>
      </c>
      <c r="C1061">
        <v>2012</v>
      </c>
      <c r="D1061">
        <v>4.4000000000000004</v>
      </c>
      <c r="E1061">
        <v>31</v>
      </c>
      <c r="F1061" t="s">
        <v>1405</v>
      </c>
      <c r="G1061" t="s">
        <v>9</v>
      </c>
      <c r="H1061" s="32">
        <v>35.35</v>
      </c>
      <c r="I1061" t="s">
        <v>10</v>
      </c>
      <c r="J1061">
        <v>5</v>
      </c>
      <c r="K1061">
        <v>3</v>
      </c>
    </row>
    <row r="1062" spans="1:11" x14ac:dyDescent="0.35">
      <c r="A1062" t="s">
        <v>799</v>
      </c>
      <c r="B1062" t="s">
        <v>800</v>
      </c>
      <c r="C1062">
        <v>2009</v>
      </c>
      <c r="D1062">
        <v>4.4000000000000004</v>
      </c>
      <c r="E1062">
        <v>30</v>
      </c>
      <c r="F1062" t="s">
        <v>1405</v>
      </c>
      <c r="G1062" t="s">
        <v>92</v>
      </c>
      <c r="H1062" s="32">
        <v>89.9</v>
      </c>
      <c r="I1062" t="s">
        <v>92</v>
      </c>
      <c r="J1062">
        <v>2</v>
      </c>
      <c r="K1062">
        <v>3</v>
      </c>
    </row>
    <row r="1063" spans="1:11" x14ac:dyDescent="0.35">
      <c r="A1063" t="s">
        <v>286</v>
      </c>
      <c r="B1063" t="s">
        <v>684</v>
      </c>
      <c r="C1063">
        <v>2018</v>
      </c>
      <c r="D1063">
        <v>4.4000000000000004</v>
      </c>
      <c r="E1063">
        <v>30</v>
      </c>
      <c r="F1063" t="s">
        <v>1405</v>
      </c>
      <c r="G1063" t="s">
        <v>32</v>
      </c>
      <c r="H1063" s="32">
        <v>74.56</v>
      </c>
      <c r="I1063" t="s">
        <v>33</v>
      </c>
      <c r="J1063">
        <v>4</v>
      </c>
      <c r="K1063">
        <v>3</v>
      </c>
    </row>
    <row r="1064" spans="1:11" x14ac:dyDescent="0.35">
      <c r="A1064" t="s">
        <v>801</v>
      </c>
      <c r="B1064" t="s">
        <v>1</v>
      </c>
      <c r="C1064">
        <v>2007</v>
      </c>
      <c r="D1064">
        <v>4.4000000000000004</v>
      </c>
      <c r="E1064">
        <v>30</v>
      </c>
      <c r="F1064" t="s">
        <v>1405</v>
      </c>
      <c r="G1064" t="s">
        <v>118</v>
      </c>
      <c r="H1064" s="32">
        <v>33.4</v>
      </c>
      <c r="I1064" t="s">
        <v>21</v>
      </c>
      <c r="J1064">
        <v>4</v>
      </c>
      <c r="K1064">
        <v>3</v>
      </c>
    </row>
    <row r="1065" spans="1:11" x14ac:dyDescent="0.35">
      <c r="A1065" t="s">
        <v>802</v>
      </c>
      <c r="B1065" t="s">
        <v>803</v>
      </c>
      <c r="C1065">
        <v>2015</v>
      </c>
      <c r="D1065">
        <v>4.4000000000000004</v>
      </c>
      <c r="E1065">
        <v>29</v>
      </c>
      <c r="F1065" t="s">
        <v>1405</v>
      </c>
      <c r="G1065" t="s">
        <v>42</v>
      </c>
      <c r="H1065" s="32">
        <v>29.25</v>
      </c>
      <c r="I1065" t="s">
        <v>43</v>
      </c>
      <c r="J1065">
        <v>4</v>
      </c>
      <c r="K1065">
        <v>3</v>
      </c>
    </row>
    <row r="1066" spans="1:11" x14ac:dyDescent="0.35">
      <c r="A1066" t="s">
        <v>391</v>
      </c>
      <c r="B1066" t="s">
        <v>804</v>
      </c>
      <c r="C1066" t="s">
        <v>24</v>
      </c>
      <c r="D1066">
        <v>4.4000000000000004</v>
      </c>
      <c r="E1066">
        <v>28</v>
      </c>
      <c r="F1066" t="s">
        <v>1405</v>
      </c>
      <c r="G1066" t="s">
        <v>330</v>
      </c>
      <c r="H1066" s="32">
        <v>15.84</v>
      </c>
      <c r="I1066" t="s">
        <v>26</v>
      </c>
      <c r="J1066">
        <v>4</v>
      </c>
      <c r="K1066">
        <v>3</v>
      </c>
    </row>
    <row r="1067" spans="1:11" x14ac:dyDescent="0.35">
      <c r="A1067" t="s">
        <v>13</v>
      </c>
      <c r="B1067" t="s">
        <v>14</v>
      </c>
      <c r="C1067">
        <v>1968</v>
      </c>
      <c r="D1067">
        <v>4.4000000000000004</v>
      </c>
      <c r="E1067">
        <v>28</v>
      </c>
      <c r="F1067" t="s">
        <v>1405</v>
      </c>
      <c r="G1067" t="s">
        <v>15</v>
      </c>
      <c r="H1067" s="32">
        <v>173</v>
      </c>
      <c r="I1067" t="s">
        <v>16</v>
      </c>
      <c r="J1067">
        <v>5</v>
      </c>
      <c r="K1067">
        <v>1</v>
      </c>
    </row>
    <row r="1068" spans="1:11" x14ac:dyDescent="0.35">
      <c r="A1068" t="s">
        <v>805</v>
      </c>
      <c r="B1068" t="s">
        <v>806</v>
      </c>
      <c r="C1068">
        <v>2012</v>
      </c>
      <c r="D1068">
        <v>4.4000000000000004</v>
      </c>
      <c r="E1068">
        <v>28</v>
      </c>
      <c r="F1068" t="s">
        <v>1405</v>
      </c>
      <c r="G1068" t="s">
        <v>254</v>
      </c>
      <c r="H1068" s="32">
        <v>34.5</v>
      </c>
      <c r="I1068" t="s">
        <v>21</v>
      </c>
      <c r="J1068">
        <v>4</v>
      </c>
      <c r="K1068">
        <v>3</v>
      </c>
    </row>
    <row r="1069" spans="1:11" x14ac:dyDescent="0.35">
      <c r="A1069" t="s">
        <v>807</v>
      </c>
      <c r="B1069" t="s">
        <v>808</v>
      </c>
      <c r="C1069">
        <v>2014</v>
      </c>
      <c r="D1069">
        <v>4.4000000000000004</v>
      </c>
      <c r="E1069">
        <v>28</v>
      </c>
      <c r="F1069" t="s">
        <v>1405</v>
      </c>
      <c r="G1069" t="s">
        <v>42</v>
      </c>
      <c r="H1069" s="32">
        <v>21.88</v>
      </c>
      <c r="I1069" t="s">
        <v>43</v>
      </c>
      <c r="J1069">
        <v>4</v>
      </c>
      <c r="K1069">
        <v>3</v>
      </c>
    </row>
    <row r="1070" spans="1:11" x14ac:dyDescent="0.35">
      <c r="A1070" t="s">
        <v>47</v>
      </c>
      <c r="B1070" t="s">
        <v>809</v>
      </c>
      <c r="C1070">
        <v>2015</v>
      </c>
      <c r="D1070">
        <v>4.4000000000000004</v>
      </c>
      <c r="E1070">
        <v>28</v>
      </c>
      <c r="F1070" t="s">
        <v>1405</v>
      </c>
      <c r="G1070" t="s">
        <v>42</v>
      </c>
      <c r="H1070" s="32">
        <v>27.9</v>
      </c>
      <c r="I1070" t="s">
        <v>43</v>
      </c>
      <c r="J1070">
        <v>4</v>
      </c>
      <c r="K1070">
        <v>3</v>
      </c>
    </row>
    <row r="1071" spans="1:11" x14ac:dyDescent="0.35">
      <c r="A1071" t="s">
        <v>454</v>
      </c>
      <c r="B1071" t="s">
        <v>810</v>
      </c>
      <c r="C1071">
        <v>2017</v>
      </c>
      <c r="D1071">
        <v>4.4000000000000004</v>
      </c>
      <c r="E1071">
        <v>28</v>
      </c>
      <c r="F1071" t="s">
        <v>1405</v>
      </c>
      <c r="G1071" t="s">
        <v>456</v>
      </c>
      <c r="H1071" s="32">
        <v>54.9</v>
      </c>
      <c r="I1071" t="s">
        <v>21</v>
      </c>
      <c r="J1071">
        <v>4</v>
      </c>
      <c r="K1071">
        <v>3</v>
      </c>
    </row>
    <row r="1072" spans="1:11" x14ac:dyDescent="0.35">
      <c r="A1072" t="s">
        <v>811</v>
      </c>
      <c r="B1072" t="s">
        <v>812</v>
      </c>
      <c r="C1072">
        <v>2015</v>
      </c>
      <c r="D1072">
        <v>4.4000000000000004</v>
      </c>
      <c r="E1072">
        <v>28</v>
      </c>
      <c r="F1072" t="s">
        <v>1405</v>
      </c>
      <c r="G1072" t="s">
        <v>42</v>
      </c>
      <c r="H1072" s="32">
        <v>31.99</v>
      </c>
      <c r="I1072" t="s">
        <v>43</v>
      </c>
      <c r="J1072">
        <v>4</v>
      </c>
      <c r="K1072">
        <v>3</v>
      </c>
    </row>
    <row r="1073" spans="1:11" x14ac:dyDescent="0.35">
      <c r="A1073" t="s">
        <v>270</v>
      </c>
      <c r="B1073" t="s">
        <v>813</v>
      </c>
      <c r="C1073">
        <v>2017</v>
      </c>
      <c r="D1073">
        <v>4.4000000000000004</v>
      </c>
      <c r="E1073">
        <v>27</v>
      </c>
      <c r="F1073" t="s">
        <v>1405</v>
      </c>
      <c r="G1073" t="s">
        <v>9</v>
      </c>
      <c r="H1073" s="32">
        <v>24.9</v>
      </c>
      <c r="I1073" t="s">
        <v>10</v>
      </c>
      <c r="J1073">
        <v>5</v>
      </c>
      <c r="K1073">
        <v>3</v>
      </c>
    </row>
    <row r="1074" spans="1:11" x14ac:dyDescent="0.35">
      <c r="A1074" t="s">
        <v>814</v>
      </c>
      <c r="B1074" t="s">
        <v>815</v>
      </c>
      <c r="C1074">
        <v>2016</v>
      </c>
      <c r="D1074">
        <v>4.4000000000000004</v>
      </c>
      <c r="E1074">
        <v>27</v>
      </c>
      <c r="F1074" t="s">
        <v>1405</v>
      </c>
      <c r="G1074" t="s">
        <v>816</v>
      </c>
      <c r="H1074" s="32">
        <v>11.5</v>
      </c>
      <c r="I1074" t="s">
        <v>21</v>
      </c>
      <c r="J1074">
        <v>4</v>
      </c>
      <c r="K1074">
        <v>3</v>
      </c>
    </row>
    <row r="1075" spans="1:11" x14ac:dyDescent="0.35">
      <c r="A1075" t="s">
        <v>72</v>
      </c>
      <c r="B1075" t="s">
        <v>73</v>
      </c>
      <c r="C1075">
        <v>2000</v>
      </c>
      <c r="D1075">
        <v>4.4000000000000004</v>
      </c>
      <c r="E1075">
        <v>27</v>
      </c>
      <c r="F1075" t="s">
        <v>1405</v>
      </c>
      <c r="G1075" t="s">
        <v>2</v>
      </c>
      <c r="H1075" s="32">
        <v>140</v>
      </c>
      <c r="I1075" t="s">
        <v>3</v>
      </c>
      <c r="J1075">
        <v>5</v>
      </c>
      <c r="K1075">
        <v>3</v>
      </c>
    </row>
    <row r="1076" spans="1:11" x14ac:dyDescent="0.35">
      <c r="A1076" t="s">
        <v>125</v>
      </c>
      <c r="B1076" t="s">
        <v>817</v>
      </c>
      <c r="C1076">
        <v>2018</v>
      </c>
      <c r="D1076">
        <v>4.4000000000000004</v>
      </c>
      <c r="E1076">
        <v>27</v>
      </c>
      <c r="F1076" t="s">
        <v>1405</v>
      </c>
      <c r="G1076" t="s">
        <v>127</v>
      </c>
      <c r="H1076" s="32">
        <v>15.5</v>
      </c>
      <c r="I1076" t="s">
        <v>85</v>
      </c>
      <c r="J1076" t="s">
        <v>85</v>
      </c>
      <c r="K1076" t="s">
        <v>85</v>
      </c>
    </row>
    <row r="1077" spans="1:11" x14ac:dyDescent="0.35">
      <c r="A1077" t="s">
        <v>152</v>
      </c>
      <c r="B1077" t="s">
        <v>335</v>
      </c>
      <c r="C1077">
        <v>2017</v>
      </c>
      <c r="D1077">
        <v>4.4000000000000004</v>
      </c>
      <c r="E1077">
        <v>27</v>
      </c>
      <c r="F1077" t="s">
        <v>1405</v>
      </c>
      <c r="G1077" t="s">
        <v>42</v>
      </c>
      <c r="H1077" s="32">
        <v>95</v>
      </c>
      <c r="I1077" t="s">
        <v>43</v>
      </c>
      <c r="J1077">
        <v>4</v>
      </c>
      <c r="K1077">
        <v>3</v>
      </c>
    </row>
    <row r="1078" spans="1:11" x14ac:dyDescent="0.35">
      <c r="A1078" t="s">
        <v>818</v>
      </c>
      <c r="B1078" t="s">
        <v>819</v>
      </c>
      <c r="C1078">
        <v>2005</v>
      </c>
      <c r="D1078">
        <v>4.4000000000000004</v>
      </c>
      <c r="E1078">
        <v>27</v>
      </c>
      <c r="F1078" t="s">
        <v>1405</v>
      </c>
      <c r="G1078" t="s">
        <v>63</v>
      </c>
      <c r="H1078" s="32">
        <v>40.200000000000003</v>
      </c>
      <c r="I1078" t="s">
        <v>6</v>
      </c>
      <c r="J1078">
        <v>4</v>
      </c>
      <c r="K1078">
        <v>2</v>
      </c>
    </row>
    <row r="1079" spans="1:11" x14ac:dyDescent="0.35">
      <c r="A1079" t="s">
        <v>66</v>
      </c>
      <c r="B1079" t="s">
        <v>551</v>
      </c>
      <c r="C1079">
        <v>2019</v>
      </c>
      <c r="D1079">
        <v>4.4000000000000004</v>
      </c>
      <c r="E1079">
        <v>27</v>
      </c>
      <c r="F1079" t="s">
        <v>1405</v>
      </c>
      <c r="G1079" t="s">
        <v>42</v>
      </c>
      <c r="H1079" s="32">
        <v>26.45</v>
      </c>
      <c r="I1079" t="s">
        <v>52</v>
      </c>
      <c r="J1079">
        <v>3</v>
      </c>
      <c r="K1079">
        <v>3</v>
      </c>
    </row>
    <row r="1080" spans="1:11" x14ac:dyDescent="0.35">
      <c r="A1080" t="s">
        <v>820</v>
      </c>
      <c r="B1080" t="s">
        <v>644</v>
      </c>
      <c r="C1080">
        <v>2020</v>
      </c>
      <c r="D1080">
        <v>4.4000000000000004</v>
      </c>
      <c r="E1080">
        <v>27</v>
      </c>
      <c r="F1080" t="s">
        <v>1405</v>
      </c>
      <c r="G1080" t="s">
        <v>9</v>
      </c>
      <c r="H1080" s="32">
        <v>7.9</v>
      </c>
      <c r="I1080" t="s">
        <v>10</v>
      </c>
      <c r="J1080">
        <v>5</v>
      </c>
      <c r="K1080">
        <v>3</v>
      </c>
    </row>
    <row r="1081" spans="1:11" x14ac:dyDescent="0.35">
      <c r="A1081" t="s">
        <v>821</v>
      </c>
      <c r="B1081" t="s">
        <v>822</v>
      </c>
      <c r="C1081">
        <v>2011</v>
      </c>
      <c r="D1081">
        <v>4.4000000000000004</v>
      </c>
      <c r="E1081">
        <v>27</v>
      </c>
      <c r="F1081" t="s">
        <v>1405</v>
      </c>
      <c r="G1081" t="s">
        <v>92</v>
      </c>
      <c r="H1081" s="32">
        <v>29.95</v>
      </c>
      <c r="I1081" t="s">
        <v>92</v>
      </c>
      <c r="J1081">
        <v>2</v>
      </c>
      <c r="K1081">
        <v>3</v>
      </c>
    </row>
    <row r="1082" spans="1:11" x14ac:dyDescent="0.35">
      <c r="A1082" t="s">
        <v>823</v>
      </c>
      <c r="B1082" t="s">
        <v>824</v>
      </c>
      <c r="C1082">
        <v>2015</v>
      </c>
      <c r="D1082">
        <v>4.4000000000000004</v>
      </c>
      <c r="E1082">
        <v>26</v>
      </c>
      <c r="F1082" t="s">
        <v>1405</v>
      </c>
      <c r="G1082" t="s">
        <v>210</v>
      </c>
      <c r="H1082" s="32">
        <v>59.9</v>
      </c>
      <c r="I1082" t="s">
        <v>211</v>
      </c>
      <c r="J1082">
        <v>5</v>
      </c>
      <c r="K1082">
        <v>3</v>
      </c>
    </row>
    <row r="1083" spans="1:11" x14ac:dyDescent="0.35">
      <c r="A1083" t="s">
        <v>255</v>
      </c>
      <c r="B1083" t="s">
        <v>306</v>
      </c>
      <c r="C1083">
        <v>2016</v>
      </c>
      <c r="D1083">
        <v>4.4000000000000004</v>
      </c>
      <c r="E1083">
        <v>26</v>
      </c>
      <c r="F1083" t="s">
        <v>1405</v>
      </c>
      <c r="G1083" t="s">
        <v>257</v>
      </c>
      <c r="H1083" s="32">
        <v>115.9</v>
      </c>
      <c r="I1083" t="s">
        <v>21</v>
      </c>
      <c r="J1083">
        <v>4</v>
      </c>
      <c r="K1083">
        <v>3</v>
      </c>
    </row>
    <row r="1084" spans="1:11" x14ac:dyDescent="0.35">
      <c r="A1084" t="s">
        <v>380</v>
      </c>
      <c r="B1084" t="s">
        <v>825</v>
      </c>
      <c r="C1084">
        <v>2016</v>
      </c>
      <c r="D1084">
        <v>4.4000000000000004</v>
      </c>
      <c r="E1084">
        <v>26</v>
      </c>
      <c r="F1084" t="s">
        <v>1405</v>
      </c>
      <c r="G1084" t="s">
        <v>42</v>
      </c>
      <c r="H1084" s="32">
        <v>33</v>
      </c>
      <c r="I1084" t="s">
        <v>52</v>
      </c>
      <c r="J1084">
        <v>3</v>
      </c>
      <c r="K1084">
        <v>3</v>
      </c>
    </row>
    <row r="1085" spans="1:11" x14ac:dyDescent="0.35">
      <c r="A1085" t="s">
        <v>578</v>
      </c>
      <c r="B1085" t="s">
        <v>187</v>
      </c>
      <c r="C1085">
        <v>1970</v>
      </c>
      <c r="D1085">
        <v>4.4000000000000004</v>
      </c>
      <c r="E1085">
        <v>25</v>
      </c>
      <c r="F1085" t="s">
        <v>1405</v>
      </c>
      <c r="G1085" t="s">
        <v>42</v>
      </c>
      <c r="H1085" s="32">
        <v>72</v>
      </c>
      <c r="I1085" t="s">
        <v>43</v>
      </c>
      <c r="J1085">
        <v>4</v>
      </c>
      <c r="K1085">
        <v>3</v>
      </c>
    </row>
    <row r="1086" spans="1:11" x14ac:dyDescent="0.35">
      <c r="A1086" t="s">
        <v>826</v>
      </c>
      <c r="B1086" t="s">
        <v>827</v>
      </c>
      <c r="C1086">
        <v>2015</v>
      </c>
      <c r="D1086">
        <v>4.4000000000000004</v>
      </c>
      <c r="E1086">
        <v>25</v>
      </c>
      <c r="F1086" t="s">
        <v>1405</v>
      </c>
      <c r="G1086" t="s">
        <v>456</v>
      </c>
      <c r="H1086" s="32">
        <v>13.95</v>
      </c>
      <c r="I1086" t="s">
        <v>78</v>
      </c>
      <c r="J1086">
        <v>5</v>
      </c>
      <c r="K1086">
        <v>3</v>
      </c>
    </row>
    <row r="1087" spans="1:11" x14ac:dyDescent="0.35">
      <c r="A1087" t="s">
        <v>828</v>
      </c>
      <c r="B1087" t="s">
        <v>829</v>
      </c>
      <c r="C1087">
        <v>2016</v>
      </c>
      <c r="D1087">
        <v>4.4000000000000004</v>
      </c>
      <c r="E1087">
        <v>25</v>
      </c>
      <c r="F1087" t="s">
        <v>1405</v>
      </c>
      <c r="G1087" t="s">
        <v>830</v>
      </c>
      <c r="H1087" s="32">
        <v>195.99</v>
      </c>
      <c r="I1087" t="s">
        <v>78</v>
      </c>
      <c r="J1087">
        <v>5</v>
      </c>
      <c r="K1087">
        <v>3</v>
      </c>
    </row>
    <row r="1088" spans="1:11" x14ac:dyDescent="0.35">
      <c r="A1088" t="s">
        <v>831</v>
      </c>
      <c r="B1088" t="s">
        <v>1413</v>
      </c>
      <c r="C1088">
        <v>2015</v>
      </c>
      <c r="D1088">
        <v>4.4000000000000004</v>
      </c>
      <c r="E1088">
        <v>25</v>
      </c>
      <c r="F1088" t="s">
        <v>1405</v>
      </c>
      <c r="G1088" t="s">
        <v>9</v>
      </c>
      <c r="H1088" s="32">
        <v>46</v>
      </c>
      <c r="I1088" t="s">
        <v>10</v>
      </c>
      <c r="J1088">
        <v>5</v>
      </c>
      <c r="K1088">
        <v>3</v>
      </c>
    </row>
    <row r="1089" spans="1:11" x14ac:dyDescent="0.35">
      <c r="A1089" t="s">
        <v>47</v>
      </c>
      <c r="B1089" t="s">
        <v>480</v>
      </c>
      <c r="C1089">
        <v>2009</v>
      </c>
      <c r="D1089">
        <v>4.3</v>
      </c>
      <c r="E1089">
        <v>10273</v>
      </c>
      <c r="F1089" t="s">
        <v>1405</v>
      </c>
      <c r="G1089" t="s">
        <v>42</v>
      </c>
      <c r="H1089" s="32">
        <v>24.38</v>
      </c>
      <c r="I1089" t="s">
        <v>43</v>
      </c>
      <c r="J1089">
        <v>4</v>
      </c>
      <c r="K1089">
        <v>3</v>
      </c>
    </row>
    <row r="1090" spans="1:11" x14ac:dyDescent="0.35">
      <c r="A1090" t="s">
        <v>47</v>
      </c>
      <c r="B1090" t="s">
        <v>480</v>
      </c>
      <c r="C1090">
        <v>2012</v>
      </c>
      <c r="D1090">
        <v>4.3</v>
      </c>
      <c r="E1090">
        <v>9092</v>
      </c>
      <c r="F1090" t="s">
        <v>1405</v>
      </c>
      <c r="G1090" t="s">
        <v>42</v>
      </c>
      <c r="H1090" s="32">
        <v>20</v>
      </c>
      <c r="I1090" t="s">
        <v>43</v>
      </c>
      <c r="J1090">
        <v>4</v>
      </c>
      <c r="K1090">
        <v>3</v>
      </c>
    </row>
    <row r="1091" spans="1:11" x14ac:dyDescent="0.35">
      <c r="A1091" t="s">
        <v>321</v>
      </c>
      <c r="B1091" t="s">
        <v>832</v>
      </c>
      <c r="C1091">
        <v>2019</v>
      </c>
      <c r="D1091">
        <v>4.3</v>
      </c>
      <c r="E1091">
        <v>7401</v>
      </c>
      <c r="F1091" t="s">
        <v>1405</v>
      </c>
      <c r="G1091" t="s">
        <v>274</v>
      </c>
      <c r="H1091" s="32">
        <v>6.95</v>
      </c>
      <c r="I1091" t="s">
        <v>85</v>
      </c>
      <c r="J1091" t="s">
        <v>85</v>
      </c>
      <c r="K1091" t="s">
        <v>85</v>
      </c>
    </row>
    <row r="1092" spans="1:11" x14ac:dyDescent="0.35">
      <c r="A1092" t="s">
        <v>255</v>
      </c>
      <c r="B1092" t="s">
        <v>426</v>
      </c>
      <c r="C1092">
        <v>2016</v>
      </c>
      <c r="D1092">
        <v>4.3</v>
      </c>
      <c r="E1092">
        <v>7293</v>
      </c>
      <c r="F1092" t="s">
        <v>1405</v>
      </c>
      <c r="G1092" t="s">
        <v>257</v>
      </c>
      <c r="H1092" s="32">
        <v>17.48</v>
      </c>
      <c r="I1092" t="s">
        <v>21</v>
      </c>
      <c r="J1092">
        <v>4</v>
      </c>
      <c r="K1092">
        <v>3</v>
      </c>
    </row>
    <row r="1093" spans="1:11" x14ac:dyDescent="0.35">
      <c r="A1093" t="s">
        <v>304</v>
      </c>
      <c r="B1093" t="s">
        <v>833</v>
      </c>
      <c r="C1093">
        <v>2008</v>
      </c>
      <c r="D1093">
        <v>4.3</v>
      </c>
      <c r="E1093">
        <v>6521</v>
      </c>
      <c r="F1093" t="s">
        <v>1405</v>
      </c>
      <c r="G1093" t="s">
        <v>42</v>
      </c>
      <c r="H1093" s="32">
        <v>37.9</v>
      </c>
      <c r="I1093" t="s">
        <v>43</v>
      </c>
      <c r="J1093">
        <v>4</v>
      </c>
      <c r="K1093">
        <v>3</v>
      </c>
    </row>
    <row r="1094" spans="1:11" x14ac:dyDescent="0.35">
      <c r="A1094" t="s">
        <v>276</v>
      </c>
      <c r="B1094" t="s">
        <v>2</v>
      </c>
      <c r="C1094">
        <v>2010</v>
      </c>
      <c r="D1094">
        <v>4.3</v>
      </c>
      <c r="E1094">
        <v>6345</v>
      </c>
      <c r="F1094" t="s">
        <v>1405</v>
      </c>
      <c r="G1094" t="s">
        <v>2</v>
      </c>
      <c r="H1094" s="32">
        <v>79.75</v>
      </c>
      <c r="I1094" t="s">
        <v>3</v>
      </c>
      <c r="J1094">
        <v>5</v>
      </c>
      <c r="K1094">
        <v>3</v>
      </c>
    </row>
    <row r="1095" spans="1:11" x14ac:dyDescent="0.35">
      <c r="A1095" t="s">
        <v>255</v>
      </c>
      <c r="B1095" t="s">
        <v>426</v>
      </c>
      <c r="C1095">
        <v>2015</v>
      </c>
      <c r="D1095">
        <v>4.3</v>
      </c>
      <c r="E1095">
        <v>5152</v>
      </c>
      <c r="F1095" t="s">
        <v>1405</v>
      </c>
      <c r="G1095" t="s">
        <v>257</v>
      </c>
      <c r="H1095" s="32">
        <v>24.95</v>
      </c>
      <c r="I1095" t="s">
        <v>21</v>
      </c>
      <c r="J1095">
        <v>4</v>
      </c>
      <c r="K1095">
        <v>3</v>
      </c>
    </row>
    <row r="1096" spans="1:11" x14ac:dyDescent="0.35">
      <c r="A1096" t="s">
        <v>47</v>
      </c>
      <c r="B1096" t="s">
        <v>400</v>
      </c>
      <c r="C1096">
        <v>2004</v>
      </c>
      <c r="D1096">
        <v>4.3</v>
      </c>
      <c r="E1096">
        <v>4994</v>
      </c>
      <c r="F1096" t="s">
        <v>1405</v>
      </c>
      <c r="G1096" t="s">
        <v>42</v>
      </c>
      <c r="H1096" s="32">
        <v>29.9</v>
      </c>
      <c r="I1096" t="s">
        <v>43</v>
      </c>
      <c r="J1096">
        <v>4</v>
      </c>
      <c r="K1096">
        <v>3</v>
      </c>
    </row>
    <row r="1097" spans="1:11" x14ac:dyDescent="0.35">
      <c r="A1097" t="s">
        <v>27</v>
      </c>
      <c r="B1097" t="s">
        <v>834</v>
      </c>
      <c r="C1097">
        <v>2018</v>
      </c>
      <c r="D1097">
        <v>4.3</v>
      </c>
      <c r="E1097">
        <v>4767</v>
      </c>
      <c r="F1097" t="s">
        <v>1405</v>
      </c>
      <c r="G1097" t="s">
        <v>9</v>
      </c>
      <c r="H1097" s="32">
        <v>29.13</v>
      </c>
      <c r="I1097" t="s">
        <v>10</v>
      </c>
      <c r="J1097">
        <v>5</v>
      </c>
      <c r="K1097">
        <v>3</v>
      </c>
    </row>
    <row r="1098" spans="1:11" x14ac:dyDescent="0.35">
      <c r="A1098" t="s">
        <v>27</v>
      </c>
      <c r="B1098" t="s">
        <v>834</v>
      </c>
      <c r="C1098">
        <v>2017</v>
      </c>
      <c r="D1098">
        <v>4.3</v>
      </c>
      <c r="E1098">
        <v>4457</v>
      </c>
      <c r="F1098" t="s">
        <v>1405</v>
      </c>
      <c r="G1098" t="s">
        <v>9</v>
      </c>
      <c r="H1098" s="32">
        <v>33.9</v>
      </c>
      <c r="I1098" t="s">
        <v>10</v>
      </c>
      <c r="J1098">
        <v>5</v>
      </c>
      <c r="K1098">
        <v>3</v>
      </c>
    </row>
    <row r="1099" spans="1:11" x14ac:dyDescent="0.35">
      <c r="A1099" t="s">
        <v>284</v>
      </c>
      <c r="B1099" t="s">
        <v>478</v>
      </c>
      <c r="C1099">
        <v>2015</v>
      </c>
      <c r="D1099">
        <v>4.3</v>
      </c>
      <c r="E1099">
        <v>4266</v>
      </c>
      <c r="F1099" t="s">
        <v>1405</v>
      </c>
      <c r="G1099" t="s">
        <v>42</v>
      </c>
      <c r="H1099" s="32">
        <v>28</v>
      </c>
      <c r="I1099" t="s">
        <v>43</v>
      </c>
      <c r="J1099">
        <v>4</v>
      </c>
      <c r="K1099">
        <v>3</v>
      </c>
    </row>
    <row r="1100" spans="1:11" x14ac:dyDescent="0.35">
      <c r="A1100" t="s">
        <v>11</v>
      </c>
      <c r="B1100" t="s">
        <v>1</v>
      </c>
      <c r="C1100">
        <v>2012</v>
      </c>
      <c r="D1100">
        <v>4.3</v>
      </c>
      <c r="E1100">
        <v>4023</v>
      </c>
      <c r="F1100" t="s">
        <v>1405</v>
      </c>
      <c r="G1100" t="s">
        <v>9</v>
      </c>
      <c r="H1100" s="32">
        <v>25.8</v>
      </c>
      <c r="I1100" t="s">
        <v>10</v>
      </c>
      <c r="J1100" t="s">
        <v>85</v>
      </c>
      <c r="K1100" t="s">
        <v>85</v>
      </c>
    </row>
    <row r="1101" spans="1:11" x14ac:dyDescent="0.35">
      <c r="A1101" t="s">
        <v>55</v>
      </c>
      <c r="B1101" t="s">
        <v>477</v>
      </c>
      <c r="C1101">
        <v>2016</v>
      </c>
      <c r="D1101">
        <v>4.3</v>
      </c>
      <c r="E1101">
        <v>3997</v>
      </c>
      <c r="F1101" t="s">
        <v>1405</v>
      </c>
      <c r="G1101" t="s">
        <v>9</v>
      </c>
      <c r="H1101" s="32">
        <v>37.86</v>
      </c>
      <c r="I1101" t="s">
        <v>10</v>
      </c>
      <c r="J1101" t="s">
        <v>85</v>
      </c>
      <c r="K1101" t="s">
        <v>85</v>
      </c>
    </row>
    <row r="1102" spans="1:11" x14ac:dyDescent="0.35">
      <c r="A1102" t="s">
        <v>284</v>
      </c>
      <c r="B1102" t="s">
        <v>478</v>
      </c>
      <c r="C1102">
        <v>2014</v>
      </c>
      <c r="D1102">
        <v>4.3</v>
      </c>
      <c r="E1102">
        <v>3829</v>
      </c>
      <c r="F1102" t="s">
        <v>1405</v>
      </c>
      <c r="G1102" t="s">
        <v>42</v>
      </c>
      <c r="H1102" s="32">
        <v>34</v>
      </c>
      <c r="I1102" t="s">
        <v>43</v>
      </c>
      <c r="J1102" t="s">
        <v>85</v>
      </c>
      <c r="K1102" t="s">
        <v>85</v>
      </c>
    </row>
    <row r="1103" spans="1:11" x14ac:dyDescent="0.35">
      <c r="A1103" t="s">
        <v>144</v>
      </c>
      <c r="B1103" t="s">
        <v>476</v>
      </c>
      <c r="C1103">
        <v>2014</v>
      </c>
      <c r="D1103">
        <v>4.3</v>
      </c>
      <c r="E1103">
        <v>3660</v>
      </c>
      <c r="F1103" t="s">
        <v>1405</v>
      </c>
      <c r="G1103" t="s">
        <v>9</v>
      </c>
      <c r="H1103" s="32">
        <v>33.64</v>
      </c>
      <c r="I1103" t="s">
        <v>10</v>
      </c>
      <c r="J1103" t="s">
        <v>85</v>
      </c>
      <c r="K1103" t="s">
        <v>85</v>
      </c>
    </row>
    <row r="1104" spans="1:11" x14ac:dyDescent="0.35">
      <c r="A1104" t="s">
        <v>144</v>
      </c>
      <c r="B1104" t="s">
        <v>476</v>
      </c>
      <c r="C1104">
        <v>2015</v>
      </c>
      <c r="D1104">
        <v>4.3</v>
      </c>
      <c r="E1104">
        <v>3620</v>
      </c>
      <c r="F1104" t="s">
        <v>1405</v>
      </c>
      <c r="G1104" t="s">
        <v>9</v>
      </c>
      <c r="H1104" s="32">
        <v>36.35</v>
      </c>
      <c r="I1104" t="s">
        <v>10</v>
      </c>
      <c r="J1104" t="s">
        <v>85</v>
      </c>
      <c r="K1104" t="s">
        <v>85</v>
      </c>
    </row>
    <row r="1105" spans="1:11" x14ac:dyDescent="0.35">
      <c r="A1105" t="s">
        <v>284</v>
      </c>
      <c r="B1105" t="s">
        <v>285</v>
      </c>
      <c r="C1105">
        <v>2006</v>
      </c>
      <c r="D1105">
        <v>4.3</v>
      </c>
      <c r="E1105">
        <v>3608</v>
      </c>
      <c r="F1105" t="s">
        <v>1405</v>
      </c>
      <c r="G1105" t="s">
        <v>42</v>
      </c>
      <c r="H1105" s="32">
        <v>35.5</v>
      </c>
      <c r="I1105" t="s">
        <v>43</v>
      </c>
      <c r="J1105" t="s">
        <v>85</v>
      </c>
      <c r="K1105" t="s">
        <v>85</v>
      </c>
    </row>
    <row r="1106" spans="1:11" x14ac:dyDescent="0.35">
      <c r="A1106" t="s">
        <v>61</v>
      </c>
      <c r="B1106" t="s">
        <v>21</v>
      </c>
      <c r="C1106">
        <v>2017</v>
      </c>
      <c r="D1106">
        <v>4.3</v>
      </c>
      <c r="E1106">
        <v>3587</v>
      </c>
      <c r="F1106" t="s">
        <v>1405</v>
      </c>
      <c r="G1106" t="s">
        <v>63</v>
      </c>
      <c r="H1106" s="32">
        <v>66.75</v>
      </c>
      <c r="I1106" t="s">
        <v>21</v>
      </c>
      <c r="J1106" t="s">
        <v>85</v>
      </c>
      <c r="K1106" t="s">
        <v>85</v>
      </c>
    </row>
    <row r="1107" spans="1:11" x14ac:dyDescent="0.35">
      <c r="A1107" t="s">
        <v>154</v>
      </c>
      <c r="B1107" t="s">
        <v>835</v>
      </c>
      <c r="C1107">
        <v>2018</v>
      </c>
      <c r="D1107">
        <v>4.3</v>
      </c>
      <c r="E1107">
        <v>3524</v>
      </c>
      <c r="F1107" t="s">
        <v>1405</v>
      </c>
      <c r="G1107" t="s">
        <v>9</v>
      </c>
      <c r="H1107" s="32">
        <v>19.010000000000002</v>
      </c>
      <c r="I1107" t="s">
        <v>10</v>
      </c>
      <c r="J1107" t="s">
        <v>85</v>
      </c>
      <c r="K1107" t="s">
        <v>85</v>
      </c>
    </row>
    <row r="1108" spans="1:11" x14ac:dyDescent="0.35">
      <c r="A1108" t="s">
        <v>176</v>
      </c>
      <c r="B1108" t="s">
        <v>479</v>
      </c>
      <c r="C1108">
        <v>2014</v>
      </c>
      <c r="D1108">
        <v>4.3</v>
      </c>
      <c r="E1108">
        <v>2990</v>
      </c>
      <c r="F1108" t="s">
        <v>1405</v>
      </c>
      <c r="G1108" t="s">
        <v>9</v>
      </c>
      <c r="H1108" s="32">
        <v>75.900000000000006</v>
      </c>
      <c r="I1108" t="s">
        <v>10</v>
      </c>
      <c r="J1108" t="s">
        <v>85</v>
      </c>
      <c r="K1108" t="s">
        <v>85</v>
      </c>
    </row>
    <row r="1109" spans="1:11" x14ac:dyDescent="0.35">
      <c r="A1109" t="s">
        <v>55</v>
      </c>
      <c r="B1109" t="s">
        <v>477</v>
      </c>
      <c r="C1109">
        <v>2017</v>
      </c>
      <c r="D1109">
        <v>4.3</v>
      </c>
      <c r="E1109">
        <v>2936</v>
      </c>
      <c r="F1109" t="s">
        <v>1405</v>
      </c>
      <c r="G1109" t="s">
        <v>9</v>
      </c>
      <c r="H1109" s="32">
        <v>38.049999999999997</v>
      </c>
      <c r="I1109" t="s">
        <v>10</v>
      </c>
      <c r="J1109" t="s">
        <v>85</v>
      </c>
      <c r="K1109" t="s">
        <v>85</v>
      </c>
    </row>
    <row r="1110" spans="1:11" x14ac:dyDescent="0.35">
      <c r="A1110" t="s">
        <v>284</v>
      </c>
      <c r="B1110" t="s">
        <v>285</v>
      </c>
      <c r="C1110">
        <v>2009</v>
      </c>
      <c r="D1110">
        <v>4.3</v>
      </c>
      <c r="E1110">
        <v>2923</v>
      </c>
      <c r="F1110" t="s">
        <v>1405</v>
      </c>
      <c r="G1110" t="s">
        <v>42</v>
      </c>
      <c r="H1110" s="32">
        <v>40.4</v>
      </c>
      <c r="I1110" t="s">
        <v>43</v>
      </c>
      <c r="J1110" t="s">
        <v>85</v>
      </c>
      <c r="K1110" t="s">
        <v>85</v>
      </c>
    </row>
    <row r="1111" spans="1:11" x14ac:dyDescent="0.35">
      <c r="A1111" t="s">
        <v>321</v>
      </c>
      <c r="B1111" t="s">
        <v>836</v>
      </c>
      <c r="C1111">
        <v>2013</v>
      </c>
      <c r="D1111">
        <v>4.3</v>
      </c>
      <c r="E1111">
        <v>2911</v>
      </c>
      <c r="F1111" t="s">
        <v>1405</v>
      </c>
      <c r="G1111" t="s">
        <v>369</v>
      </c>
      <c r="H1111" s="32">
        <v>63.33</v>
      </c>
      <c r="I1111" t="s">
        <v>460</v>
      </c>
      <c r="J1111" t="s">
        <v>85</v>
      </c>
      <c r="K1111" t="s">
        <v>85</v>
      </c>
    </row>
    <row r="1112" spans="1:11" x14ac:dyDescent="0.35">
      <c r="A1112" t="s">
        <v>130</v>
      </c>
      <c r="B1112" t="s">
        <v>1</v>
      </c>
      <c r="C1112">
        <v>2012</v>
      </c>
      <c r="D1112">
        <v>4.3</v>
      </c>
      <c r="E1112">
        <v>2844</v>
      </c>
      <c r="F1112" t="s">
        <v>1405</v>
      </c>
      <c r="G1112" t="s">
        <v>9</v>
      </c>
      <c r="H1112" s="32">
        <v>26.9</v>
      </c>
      <c r="I1112" t="s">
        <v>10</v>
      </c>
      <c r="J1112" t="s">
        <v>85</v>
      </c>
      <c r="K1112" t="s">
        <v>85</v>
      </c>
    </row>
    <row r="1113" spans="1:11" x14ac:dyDescent="0.35">
      <c r="A1113" t="s">
        <v>176</v>
      </c>
      <c r="B1113" t="s">
        <v>479</v>
      </c>
      <c r="C1113">
        <v>2015</v>
      </c>
      <c r="D1113">
        <v>4.3</v>
      </c>
      <c r="E1113">
        <v>2783</v>
      </c>
      <c r="F1113" t="s">
        <v>1405</v>
      </c>
      <c r="G1113" t="s">
        <v>9</v>
      </c>
      <c r="H1113" s="32">
        <v>34.950000000000003</v>
      </c>
      <c r="I1113" t="s">
        <v>10</v>
      </c>
      <c r="J1113" t="s">
        <v>85</v>
      </c>
      <c r="K1113" t="s">
        <v>85</v>
      </c>
    </row>
    <row r="1114" spans="1:11" x14ac:dyDescent="0.35">
      <c r="A1114" t="s">
        <v>70</v>
      </c>
      <c r="B1114" t="s">
        <v>837</v>
      </c>
      <c r="C1114">
        <v>2018</v>
      </c>
      <c r="D1114">
        <v>4.3</v>
      </c>
      <c r="E1114">
        <v>2705</v>
      </c>
      <c r="F1114" t="s">
        <v>1405</v>
      </c>
      <c r="G1114" t="s">
        <v>9</v>
      </c>
      <c r="H1114" s="32">
        <v>24.5</v>
      </c>
      <c r="I1114" t="s">
        <v>10</v>
      </c>
      <c r="J1114" t="s">
        <v>85</v>
      </c>
      <c r="K1114" t="s">
        <v>85</v>
      </c>
    </row>
    <row r="1115" spans="1:11" x14ac:dyDescent="0.35">
      <c r="A1115" t="s">
        <v>276</v>
      </c>
      <c r="B1115" t="s">
        <v>2</v>
      </c>
      <c r="C1115">
        <v>2007</v>
      </c>
      <c r="D1115">
        <v>4.3</v>
      </c>
      <c r="E1115">
        <v>2575</v>
      </c>
      <c r="F1115" t="s">
        <v>1405</v>
      </c>
      <c r="G1115" t="s">
        <v>2</v>
      </c>
      <c r="H1115" s="32">
        <v>93.5</v>
      </c>
      <c r="I1115" t="s">
        <v>3</v>
      </c>
      <c r="J1115" t="s">
        <v>85</v>
      </c>
      <c r="K1115" t="s">
        <v>85</v>
      </c>
    </row>
    <row r="1116" spans="1:11" x14ac:dyDescent="0.35">
      <c r="A1116" t="s">
        <v>72</v>
      </c>
      <c r="B1116" t="s">
        <v>517</v>
      </c>
      <c r="C1116">
        <v>2012</v>
      </c>
      <c r="D1116">
        <v>4.3</v>
      </c>
      <c r="E1116">
        <v>2453</v>
      </c>
      <c r="F1116" t="s">
        <v>1405</v>
      </c>
      <c r="G1116" t="s">
        <v>2</v>
      </c>
      <c r="H1116" s="32">
        <v>99.9</v>
      </c>
      <c r="I1116" t="s">
        <v>3</v>
      </c>
      <c r="J1116" t="s">
        <v>85</v>
      </c>
      <c r="K1116" t="s">
        <v>85</v>
      </c>
    </row>
    <row r="1117" spans="1:11" x14ac:dyDescent="0.35">
      <c r="A1117" t="s">
        <v>304</v>
      </c>
      <c r="B1117" t="s">
        <v>833</v>
      </c>
      <c r="C1117">
        <v>2009</v>
      </c>
      <c r="D1117">
        <v>4.3</v>
      </c>
      <c r="E1117">
        <v>2423</v>
      </c>
      <c r="F1117" t="s">
        <v>1405</v>
      </c>
      <c r="G1117" t="s">
        <v>42</v>
      </c>
      <c r="H1117" s="32">
        <v>35.090000000000003</v>
      </c>
      <c r="I1117" t="s">
        <v>43</v>
      </c>
      <c r="J1117" t="s">
        <v>85</v>
      </c>
      <c r="K1117" t="s">
        <v>85</v>
      </c>
    </row>
    <row r="1118" spans="1:11" x14ac:dyDescent="0.35">
      <c r="A1118" t="s">
        <v>260</v>
      </c>
      <c r="B1118" t="s">
        <v>483</v>
      </c>
      <c r="C1118">
        <v>2014</v>
      </c>
      <c r="D1118">
        <v>4.3</v>
      </c>
      <c r="E1118">
        <v>2341</v>
      </c>
      <c r="F1118" t="s">
        <v>1405</v>
      </c>
      <c r="G1118" t="s">
        <v>42</v>
      </c>
      <c r="H1118" s="32">
        <v>36.799999999999997</v>
      </c>
      <c r="I1118" t="s">
        <v>43</v>
      </c>
      <c r="J1118" t="s">
        <v>85</v>
      </c>
      <c r="K1118" t="s">
        <v>85</v>
      </c>
    </row>
    <row r="1119" spans="1:11" x14ac:dyDescent="0.35">
      <c r="A1119" t="s">
        <v>70</v>
      </c>
      <c r="B1119" t="s">
        <v>492</v>
      </c>
      <c r="C1119">
        <v>2015</v>
      </c>
      <c r="D1119">
        <v>4.3</v>
      </c>
      <c r="E1119">
        <v>2295</v>
      </c>
      <c r="F1119" t="s">
        <v>1405</v>
      </c>
      <c r="G1119" t="s">
        <v>9</v>
      </c>
      <c r="H1119" s="32">
        <v>80.349999999999994</v>
      </c>
      <c r="I1119" t="s">
        <v>10</v>
      </c>
      <c r="J1119" t="s">
        <v>85</v>
      </c>
      <c r="K1119" t="s">
        <v>85</v>
      </c>
    </row>
    <row r="1120" spans="1:11" x14ac:dyDescent="0.35">
      <c r="A1120" t="s">
        <v>72</v>
      </c>
      <c r="B1120" t="s">
        <v>517</v>
      </c>
      <c r="C1120">
        <v>2014</v>
      </c>
      <c r="D1120">
        <v>4.3</v>
      </c>
      <c r="E1120">
        <v>2241</v>
      </c>
      <c r="F1120" t="s">
        <v>1405</v>
      </c>
      <c r="G1120" t="s">
        <v>2</v>
      </c>
      <c r="H1120" s="32">
        <v>46</v>
      </c>
      <c r="I1120" t="s">
        <v>3</v>
      </c>
      <c r="J1120" t="s">
        <v>85</v>
      </c>
      <c r="K1120" t="s">
        <v>85</v>
      </c>
    </row>
    <row r="1121" spans="1:11" x14ac:dyDescent="0.35">
      <c r="A1121" t="s">
        <v>260</v>
      </c>
      <c r="B1121" t="s">
        <v>483</v>
      </c>
      <c r="C1121">
        <v>2015</v>
      </c>
      <c r="D1121">
        <v>4.3</v>
      </c>
      <c r="E1121">
        <v>2241</v>
      </c>
      <c r="F1121" t="s">
        <v>1405</v>
      </c>
      <c r="G1121" t="s">
        <v>42</v>
      </c>
      <c r="H1121" s="32">
        <v>50.41</v>
      </c>
      <c r="I1121" t="s">
        <v>43</v>
      </c>
      <c r="J1121" t="s">
        <v>85</v>
      </c>
      <c r="K1121" t="s">
        <v>85</v>
      </c>
    </row>
    <row r="1122" spans="1:11" x14ac:dyDescent="0.35">
      <c r="A1122" t="s">
        <v>276</v>
      </c>
      <c r="B1122" t="s">
        <v>2</v>
      </c>
      <c r="C1122">
        <v>2009</v>
      </c>
      <c r="D1122">
        <v>4.3</v>
      </c>
      <c r="E1122">
        <v>2062</v>
      </c>
      <c r="F1122" t="s">
        <v>1405</v>
      </c>
      <c r="G1122" t="s">
        <v>2</v>
      </c>
      <c r="H1122" s="32">
        <v>150</v>
      </c>
      <c r="I1122" t="s">
        <v>3</v>
      </c>
      <c r="J1122" t="s">
        <v>85</v>
      </c>
      <c r="K1122" t="s">
        <v>85</v>
      </c>
    </row>
    <row r="1123" spans="1:11" x14ac:dyDescent="0.35">
      <c r="A1123" t="s">
        <v>487</v>
      </c>
      <c r="B1123" t="s">
        <v>488</v>
      </c>
      <c r="C1123">
        <v>2016</v>
      </c>
      <c r="D1123">
        <v>4.3</v>
      </c>
      <c r="E1123">
        <v>2013</v>
      </c>
      <c r="F1123" t="s">
        <v>1405</v>
      </c>
      <c r="G1123" t="s">
        <v>2</v>
      </c>
      <c r="H1123" s="32">
        <v>33.950000000000003</v>
      </c>
      <c r="I1123" t="s">
        <v>3</v>
      </c>
      <c r="J1123" t="s">
        <v>85</v>
      </c>
      <c r="K1123" t="s">
        <v>85</v>
      </c>
    </row>
    <row r="1124" spans="1:11" x14ac:dyDescent="0.35">
      <c r="A1124" t="s">
        <v>159</v>
      </c>
      <c r="B1124" t="s">
        <v>482</v>
      </c>
      <c r="C1124">
        <v>2016</v>
      </c>
      <c r="D1124">
        <v>4.3</v>
      </c>
      <c r="E1124">
        <v>1914</v>
      </c>
      <c r="F1124" t="s">
        <v>1405</v>
      </c>
      <c r="G1124" t="s">
        <v>9</v>
      </c>
      <c r="H1124" s="32">
        <v>27.29</v>
      </c>
      <c r="I1124" t="s">
        <v>10</v>
      </c>
      <c r="J1124">
        <v>5</v>
      </c>
      <c r="K1124">
        <v>3</v>
      </c>
    </row>
    <row r="1125" spans="1:11" x14ac:dyDescent="0.35">
      <c r="A1125" t="s">
        <v>130</v>
      </c>
      <c r="B1125" t="s">
        <v>1</v>
      </c>
      <c r="C1125">
        <v>2016</v>
      </c>
      <c r="D1125">
        <v>4.3</v>
      </c>
      <c r="E1125">
        <v>1884</v>
      </c>
      <c r="F1125" t="s">
        <v>1405</v>
      </c>
      <c r="G1125" t="s">
        <v>9</v>
      </c>
      <c r="H1125" s="32">
        <v>65.900000000000006</v>
      </c>
      <c r="I1125" t="s">
        <v>10</v>
      </c>
      <c r="J1125">
        <v>5</v>
      </c>
      <c r="K1125">
        <v>3</v>
      </c>
    </row>
    <row r="1126" spans="1:11" x14ac:dyDescent="0.35">
      <c r="A1126" t="s">
        <v>68</v>
      </c>
      <c r="B1126" t="s">
        <v>1</v>
      </c>
      <c r="C1126">
        <v>2015</v>
      </c>
      <c r="D1126">
        <v>4.3</v>
      </c>
      <c r="E1126">
        <v>1846</v>
      </c>
      <c r="F1126" t="s">
        <v>1405</v>
      </c>
      <c r="G1126" t="s">
        <v>2</v>
      </c>
      <c r="H1126" s="32">
        <v>33.659999999999997</v>
      </c>
      <c r="I1126" t="s">
        <v>3</v>
      </c>
      <c r="J1126">
        <v>5</v>
      </c>
      <c r="K1126">
        <v>3</v>
      </c>
    </row>
    <row r="1127" spans="1:11" x14ac:dyDescent="0.35">
      <c r="A1127" t="s">
        <v>68</v>
      </c>
      <c r="B1127" t="s">
        <v>1</v>
      </c>
      <c r="C1127">
        <v>2012</v>
      </c>
      <c r="D1127">
        <v>4.3</v>
      </c>
      <c r="E1127">
        <v>1824</v>
      </c>
      <c r="F1127" t="s">
        <v>1405</v>
      </c>
      <c r="G1127" t="s">
        <v>2</v>
      </c>
      <c r="H1127" s="32">
        <v>190</v>
      </c>
      <c r="I1127" t="s">
        <v>3</v>
      </c>
      <c r="J1127">
        <v>5</v>
      </c>
      <c r="K1127">
        <v>3</v>
      </c>
    </row>
    <row r="1128" spans="1:11" x14ac:dyDescent="0.35">
      <c r="A1128" t="s">
        <v>321</v>
      </c>
      <c r="B1128" t="s">
        <v>836</v>
      </c>
      <c r="C1128">
        <v>2015</v>
      </c>
      <c r="D1128">
        <v>4.3</v>
      </c>
      <c r="E1128">
        <v>1797</v>
      </c>
      <c r="F1128" t="s">
        <v>1405</v>
      </c>
      <c r="G1128" t="s">
        <v>369</v>
      </c>
      <c r="H1128" s="32">
        <v>55</v>
      </c>
      <c r="I1128" t="s">
        <v>460</v>
      </c>
      <c r="J1128">
        <v>4</v>
      </c>
      <c r="K1128">
        <v>3</v>
      </c>
    </row>
    <row r="1129" spans="1:11" x14ac:dyDescent="0.35">
      <c r="A1129" t="s">
        <v>68</v>
      </c>
      <c r="B1129" t="s">
        <v>1</v>
      </c>
      <c r="C1129">
        <v>2016</v>
      </c>
      <c r="D1129">
        <v>4.3</v>
      </c>
      <c r="E1129">
        <v>1749</v>
      </c>
      <c r="F1129" t="s">
        <v>1405</v>
      </c>
      <c r="G1129" t="s">
        <v>2</v>
      </c>
      <c r="H1129" s="32">
        <v>26.9</v>
      </c>
      <c r="I1129" t="s">
        <v>3</v>
      </c>
      <c r="J1129">
        <v>5</v>
      </c>
      <c r="K1129">
        <v>3</v>
      </c>
    </row>
    <row r="1130" spans="1:11" x14ac:dyDescent="0.35">
      <c r="A1130" t="s">
        <v>72</v>
      </c>
      <c r="B1130" t="s">
        <v>517</v>
      </c>
      <c r="C1130">
        <v>2015</v>
      </c>
      <c r="D1130">
        <v>4.3</v>
      </c>
      <c r="E1130">
        <v>1743</v>
      </c>
      <c r="F1130" t="s">
        <v>1405</v>
      </c>
      <c r="G1130" t="s">
        <v>2</v>
      </c>
      <c r="H1130" s="32">
        <v>36.9</v>
      </c>
      <c r="I1130" t="s">
        <v>3</v>
      </c>
      <c r="J1130">
        <v>5</v>
      </c>
      <c r="K1130">
        <v>3</v>
      </c>
    </row>
    <row r="1131" spans="1:11" x14ac:dyDescent="0.35">
      <c r="A1131" t="s">
        <v>36</v>
      </c>
      <c r="B1131" t="s">
        <v>320</v>
      </c>
      <c r="C1131">
        <v>2015</v>
      </c>
      <c r="D1131">
        <v>4.3</v>
      </c>
      <c r="E1131">
        <v>1645</v>
      </c>
      <c r="F1131" t="s">
        <v>1405</v>
      </c>
      <c r="G1131" t="s">
        <v>9</v>
      </c>
      <c r="H1131" s="32">
        <v>25.95</v>
      </c>
      <c r="I1131" t="s">
        <v>10</v>
      </c>
      <c r="J1131">
        <v>5</v>
      </c>
      <c r="K1131">
        <v>3</v>
      </c>
    </row>
    <row r="1132" spans="1:11" x14ac:dyDescent="0.35">
      <c r="A1132" t="s">
        <v>70</v>
      </c>
      <c r="B1132" t="s">
        <v>492</v>
      </c>
      <c r="C1132">
        <v>2016</v>
      </c>
      <c r="D1132">
        <v>4.3</v>
      </c>
      <c r="E1132">
        <v>1638</v>
      </c>
      <c r="F1132" t="s">
        <v>1405</v>
      </c>
      <c r="G1132" t="s">
        <v>9</v>
      </c>
      <c r="H1132" s="32">
        <v>34.5</v>
      </c>
      <c r="I1132" t="s">
        <v>10</v>
      </c>
      <c r="J1132">
        <v>5</v>
      </c>
      <c r="K1132">
        <v>3</v>
      </c>
    </row>
    <row r="1133" spans="1:11" x14ac:dyDescent="0.35">
      <c r="A1133" t="s">
        <v>513</v>
      </c>
      <c r="B1133" t="s">
        <v>238</v>
      </c>
      <c r="C1133">
        <v>2012</v>
      </c>
      <c r="D1133">
        <v>4.3</v>
      </c>
      <c r="E1133">
        <v>1615</v>
      </c>
      <c r="F1133" t="s">
        <v>1405</v>
      </c>
      <c r="G1133" t="s">
        <v>42</v>
      </c>
      <c r="H1133" s="32">
        <v>47.9</v>
      </c>
      <c r="I1133" t="s">
        <v>43</v>
      </c>
      <c r="J1133">
        <v>4</v>
      </c>
      <c r="K1133">
        <v>3</v>
      </c>
    </row>
    <row r="1134" spans="1:11" x14ac:dyDescent="0.35">
      <c r="A1134" t="s">
        <v>75</v>
      </c>
      <c r="B1134" t="s">
        <v>278</v>
      </c>
      <c r="C1134">
        <v>2014</v>
      </c>
      <c r="D1134">
        <v>4.3</v>
      </c>
      <c r="E1134">
        <v>1544</v>
      </c>
      <c r="F1134" t="s">
        <v>1405</v>
      </c>
      <c r="G1134" t="s">
        <v>77</v>
      </c>
      <c r="H1134" s="32">
        <v>36.94</v>
      </c>
      <c r="I1134" t="s">
        <v>78</v>
      </c>
      <c r="J1134">
        <v>5</v>
      </c>
      <c r="K1134">
        <v>3</v>
      </c>
    </row>
    <row r="1135" spans="1:11" x14ac:dyDescent="0.35">
      <c r="A1135" t="s">
        <v>47</v>
      </c>
      <c r="B1135" t="s">
        <v>400</v>
      </c>
      <c r="C1135">
        <v>1998</v>
      </c>
      <c r="D1135">
        <v>4.3</v>
      </c>
      <c r="E1135">
        <v>1528</v>
      </c>
      <c r="F1135" t="s">
        <v>1405</v>
      </c>
      <c r="G1135" t="s">
        <v>42</v>
      </c>
      <c r="H1135" s="32">
        <v>75</v>
      </c>
      <c r="I1135" t="s">
        <v>43</v>
      </c>
      <c r="J1135">
        <v>4</v>
      </c>
      <c r="K1135">
        <v>3</v>
      </c>
    </row>
    <row r="1136" spans="1:11" x14ac:dyDescent="0.35">
      <c r="A1136" t="s">
        <v>47</v>
      </c>
      <c r="B1136" t="s">
        <v>809</v>
      </c>
      <c r="C1136">
        <v>2014</v>
      </c>
      <c r="D1136">
        <v>4.3</v>
      </c>
      <c r="E1136">
        <v>1525</v>
      </c>
      <c r="F1136" t="s">
        <v>1405</v>
      </c>
      <c r="G1136" t="s">
        <v>42</v>
      </c>
      <c r="H1136" s="32">
        <v>24.9</v>
      </c>
      <c r="I1136" t="s">
        <v>43</v>
      </c>
      <c r="J1136">
        <v>4</v>
      </c>
      <c r="K1136">
        <v>3</v>
      </c>
    </row>
    <row r="1137" spans="1:11" x14ac:dyDescent="0.35">
      <c r="A1137" t="s">
        <v>66</v>
      </c>
      <c r="B1137" t="s">
        <v>283</v>
      </c>
      <c r="C1137">
        <v>2006</v>
      </c>
      <c r="D1137">
        <v>4.3</v>
      </c>
      <c r="E1137">
        <v>1493</v>
      </c>
      <c r="F1137" t="s">
        <v>1405</v>
      </c>
      <c r="G1137" t="s">
        <v>42</v>
      </c>
      <c r="H1137" s="32">
        <v>58</v>
      </c>
      <c r="I1137" t="s">
        <v>43</v>
      </c>
      <c r="J1137">
        <v>4</v>
      </c>
      <c r="K1137">
        <v>3</v>
      </c>
    </row>
    <row r="1138" spans="1:11" x14ac:dyDescent="0.35">
      <c r="A1138" t="s">
        <v>47</v>
      </c>
      <c r="B1138" t="s">
        <v>809</v>
      </c>
      <c r="C1138">
        <v>2012</v>
      </c>
      <c r="D1138">
        <v>4.3</v>
      </c>
      <c r="E1138">
        <v>1471</v>
      </c>
      <c r="F1138" t="s">
        <v>1405</v>
      </c>
      <c r="G1138" t="s">
        <v>42</v>
      </c>
      <c r="H1138" s="32">
        <v>32.549999999999997</v>
      </c>
      <c r="I1138" t="s">
        <v>43</v>
      </c>
      <c r="J1138">
        <v>4</v>
      </c>
      <c r="K1138">
        <v>3</v>
      </c>
    </row>
    <row r="1139" spans="1:11" x14ac:dyDescent="0.35">
      <c r="A1139" t="s">
        <v>527</v>
      </c>
      <c r="B1139" t="s">
        <v>838</v>
      </c>
      <c r="C1139">
        <v>2018</v>
      </c>
      <c r="D1139">
        <v>4.3</v>
      </c>
      <c r="E1139">
        <v>1465</v>
      </c>
      <c r="F1139" t="s">
        <v>1405</v>
      </c>
      <c r="G1139" t="s">
        <v>9</v>
      </c>
      <c r="H1139" s="32">
        <v>26.9</v>
      </c>
      <c r="I1139" t="s">
        <v>10</v>
      </c>
      <c r="J1139">
        <v>5</v>
      </c>
      <c r="K1139">
        <v>3</v>
      </c>
    </row>
    <row r="1140" spans="1:11" x14ac:dyDescent="0.35">
      <c r="A1140" t="s">
        <v>98</v>
      </c>
      <c r="B1140" t="s">
        <v>839</v>
      </c>
      <c r="C1140" t="s">
        <v>24</v>
      </c>
      <c r="D1140">
        <v>4.3</v>
      </c>
      <c r="E1140">
        <v>1452</v>
      </c>
      <c r="F1140" t="s">
        <v>1405</v>
      </c>
      <c r="G1140" t="s">
        <v>604</v>
      </c>
      <c r="H1140" s="32">
        <v>63.34</v>
      </c>
      <c r="I1140" t="s">
        <v>26</v>
      </c>
      <c r="J1140">
        <v>4</v>
      </c>
      <c r="K1140">
        <v>3</v>
      </c>
    </row>
    <row r="1141" spans="1:11" x14ac:dyDescent="0.35">
      <c r="A1141" t="s">
        <v>489</v>
      </c>
      <c r="B1141" t="s">
        <v>499</v>
      </c>
      <c r="C1141">
        <v>2014</v>
      </c>
      <c r="D1141">
        <v>4.3</v>
      </c>
      <c r="E1141">
        <v>1367</v>
      </c>
      <c r="F1141" t="s">
        <v>1405</v>
      </c>
      <c r="G1141" t="s">
        <v>42</v>
      </c>
      <c r="H1141" s="32">
        <v>37.9</v>
      </c>
      <c r="I1141" t="s">
        <v>43</v>
      </c>
      <c r="J1141">
        <v>4</v>
      </c>
      <c r="K1141">
        <v>3</v>
      </c>
    </row>
    <row r="1142" spans="1:11" x14ac:dyDescent="0.35">
      <c r="A1142" t="s">
        <v>36</v>
      </c>
      <c r="B1142" t="s">
        <v>320</v>
      </c>
      <c r="C1142">
        <v>2014</v>
      </c>
      <c r="D1142">
        <v>4.3</v>
      </c>
      <c r="E1142">
        <v>1362</v>
      </c>
      <c r="F1142" t="s">
        <v>1405</v>
      </c>
      <c r="G1142" t="s">
        <v>9</v>
      </c>
      <c r="H1142" s="32">
        <v>46.95</v>
      </c>
      <c r="I1142" t="s">
        <v>10</v>
      </c>
      <c r="J1142">
        <v>5</v>
      </c>
      <c r="K1142">
        <v>3</v>
      </c>
    </row>
    <row r="1143" spans="1:11" x14ac:dyDescent="0.35">
      <c r="A1143" t="s">
        <v>86</v>
      </c>
      <c r="B1143" t="s">
        <v>481</v>
      </c>
      <c r="C1143">
        <v>2008</v>
      </c>
      <c r="D1143">
        <v>4.3</v>
      </c>
      <c r="E1143">
        <v>1330</v>
      </c>
      <c r="F1143" t="s">
        <v>1405</v>
      </c>
      <c r="G1143" t="s">
        <v>42</v>
      </c>
      <c r="H1143" s="32">
        <v>39.22</v>
      </c>
      <c r="I1143" t="s">
        <v>43</v>
      </c>
      <c r="J1143">
        <v>4</v>
      </c>
      <c r="K1143">
        <v>3</v>
      </c>
    </row>
    <row r="1144" spans="1:11" x14ac:dyDescent="0.35">
      <c r="A1144" t="s">
        <v>840</v>
      </c>
      <c r="B1144" t="s">
        <v>841</v>
      </c>
      <c r="C1144">
        <v>2016</v>
      </c>
      <c r="D1144">
        <v>4.3</v>
      </c>
      <c r="E1144">
        <v>1282</v>
      </c>
      <c r="F1144" t="s">
        <v>1405</v>
      </c>
      <c r="G1144" t="s">
        <v>42</v>
      </c>
      <c r="H1144" s="32">
        <v>18.5</v>
      </c>
      <c r="I1144" t="s">
        <v>43</v>
      </c>
      <c r="J1144">
        <v>4</v>
      </c>
      <c r="K1144">
        <v>3</v>
      </c>
    </row>
    <row r="1145" spans="1:11" x14ac:dyDescent="0.35">
      <c r="A1145" t="s">
        <v>98</v>
      </c>
      <c r="B1145" t="s">
        <v>842</v>
      </c>
      <c r="C1145" t="s">
        <v>24</v>
      </c>
      <c r="D1145">
        <v>4.3</v>
      </c>
      <c r="E1145">
        <v>1247</v>
      </c>
      <c r="F1145" t="s">
        <v>1405</v>
      </c>
      <c r="G1145" t="s">
        <v>97</v>
      </c>
      <c r="H1145" s="32">
        <v>74</v>
      </c>
      <c r="I1145" t="s">
        <v>26</v>
      </c>
      <c r="J1145">
        <v>4</v>
      </c>
      <c r="K1145">
        <v>3</v>
      </c>
    </row>
    <row r="1146" spans="1:11" x14ac:dyDescent="0.35">
      <c r="A1146" t="s">
        <v>421</v>
      </c>
      <c r="B1146" t="s">
        <v>491</v>
      </c>
      <c r="C1146">
        <v>2010</v>
      </c>
      <c r="D1146">
        <v>4.3</v>
      </c>
      <c r="E1146">
        <v>1230</v>
      </c>
      <c r="F1146" t="s">
        <v>1405</v>
      </c>
      <c r="G1146" t="s">
        <v>42</v>
      </c>
      <c r="H1146" s="32">
        <v>35</v>
      </c>
      <c r="I1146" t="s">
        <v>43</v>
      </c>
      <c r="J1146">
        <v>4</v>
      </c>
      <c r="K1146">
        <v>3</v>
      </c>
    </row>
    <row r="1147" spans="1:11" x14ac:dyDescent="0.35">
      <c r="A1147" t="s">
        <v>280</v>
      </c>
      <c r="B1147" t="s">
        <v>281</v>
      </c>
      <c r="C1147">
        <v>2015</v>
      </c>
      <c r="D1147">
        <v>4.3</v>
      </c>
      <c r="E1147">
        <v>1230</v>
      </c>
      <c r="F1147" t="s">
        <v>1405</v>
      </c>
      <c r="G1147" t="s">
        <v>282</v>
      </c>
      <c r="H1147" s="32">
        <v>32.700000000000003</v>
      </c>
      <c r="I1147" t="s">
        <v>165</v>
      </c>
      <c r="J1147">
        <v>3</v>
      </c>
      <c r="K1147">
        <v>3</v>
      </c>
    </row>
    <row r="1148" spans="1:11" x14ac:dyDescent="0.35">
      <c r="A1148" t="s">
        <v>163</v>
      </c>
      <c r="B1148" t="s">
        <v>543</v>
      </c>
      <c r="C1148">
        <v>2016</v>
      </c>
      <c r="D1148">
        <v>4.3</v>
      </c>
      <c r="E1148">
        <v>1181</v>
      </c>
      <c r="F1148" t="s">
        <v>1405</v>
      </c>
      <c r="G1148" t="s">
        <v>63</v>
      </c>
      <c r="H1148" s="32">
        <v>49</v>
      </c>
      <c r="I1148" t="s">
        <v>165</v>
      </c>
      <c r="J1148">
        <v>3</v>
      </c>
      <c r="K1148">
        <v>3</v>
      </c>
    </row>
    <row r="1149" spans="1:11" x14ac:dyDescent="0.35">
      <c r="A1149" t="s">
        <v>0</v>
      </c>
      <c r="B1149" t="s">
        <v>498</v>
      </c>
      <c r="C1149">
        <v>2014</v>
      </c>
      <c r="D1149">
        <v>4.3</v>
      </c>
      <c r="E1149">
        <v>1178</v>
      </c>
      <c r="F1149" t="s">
        <v>1405</v>
      </c>
      <c r="G1149" t="s">
        <v>2</v>
      </c>
      <c r="H1149" s="32">
        <v>38</v>
      </c>
      <c r="I1149" t="s">
        <v>3</v>
      </c>
      <c r="J1149">
        <v>5</v>
      </c>
      <c r="K1149">
        <v>3</v>
      </c>
    </row>
    <row r="1150" spans="1:11" x14ac:dyDescent="0.35">
      <c r="A1150" t="s">
        <v>843</v>
      </c>
      <c r="B1150" t="s">
        <v>9</v>
      </c>
      <c r="C1150">
        <v>2016</v>
      </c>
      <c r="D1150">
        <v>4.3</v>
      </c>
      <c r="E1150">
        <v>1119</v>
      </c>
      <c r="F1150" t="s">
        <v>1405</v>
      </c>
      <c r="G1150" t="s">
        <v>9</v>
      </c>
      <c r="H1150" s="32">
        <v>33.590000000000003</v>
      </c>
      <c r="I1150" t="s">
        <v>10</v>
      </c>
      <c r="J1150">
        <v>5</v>
      </c>
      <c r="K1150">
        <v>3</v>
      </c>
    </row>
    <row r="1151" spans="1:11" x14ac:dyDescent="0.35">
      <c r="A1151" t="s">
        <v>50</v>
      </c>
      <c r="B1151" t="s">
        <v>844</v>
      </c>
      <c r="C1151">
        <v>2011</v>
      </c>
      <c r="D1151">
        <v>4.3</v>
      </c>
      <c r="E1151">
        <v>1118</v>
      </c>
      <c r="F1151" t="s">
        <v>1405</v>
      </c>
      <c r="G1151" t="s">
        <v>42</v>
      </c>
      <c r="H1151" s="32">
        <v>94.95</v>
      </c>
      <c r="I1151" t="s">
        <v>43</v>
      </c>
      <c r="J1151">
        <v>4</v>
      </c>
      <c r="K1151">
        <v>3</v>
      </c>
    </row>
    <row r="1152" spans="1:11" x14ac:dyDescent="0.35">
      <c r="A1152" t="s">
        <v>352</v>
      </c>
      <c r="B1152" t="s">
        <v>353</v>
      </c>
      <c r="C1152">
        <v>2012</v>
      </c>
      <c r="D1152">
        <v>4.3</v>
      </c>
      <c r="E1152">
        <v>1116</v>
      </c>
      <c r="F1152" t="s">
        <v>1405</v>
      </c>
      <c r="G1152" t="s">
        <v>42</v>
      </c>
      <c r="H1152" s="32">
        <v>36.909999999999997</v>
      </c>
      <c r="I1152" t="s">
        <v>43</v>
      </c>
      <c r="J1152">
        <v>4</v>
      </c>
      <c r="K1152">
        <v>3</v>
      </c>
    </row>
    <row r="1153" spans="1:11" x14ac:dyDescent="0.35">
      <c r="A1153" t="s">
        <v>495</v>
      </c>
      <c r="B1153" t="s">
        <v>496</v>
      </c>
      <c r="C1153">
        <v>2014</v>
      </c>
      <c r="D1153">
        <v>4.3</v>
      </c>
      <c r="E1153">
        <v>1114</v>
      </c>
      <c r="F1153" t="s">
        <v>1405</v>
      </c>
      <c r="G1153" t="s">
        <v>127</v>
      </c>
      <c r="H1153" s="32">
        <v>30.67</v>
      </c>
      <c r="I1153" t="s">
        <v>21</v>
      </c>
      <c r="J1153">
        <v>4</v>
      </c>
      <c r="K1153">
        <v>3</v>
      </c>
    </row>
    <row r="1154" spans="1:11" x14ac:dyDescent="0.35">
      <c r="A1154" t="s">
        <v>53</v>
      </c>
      <c r="B1154" t="s">
        <v>845</v>
      </c>
      <c r="C1154">
        <v>2014</v>
      </c>
      <c r="D1154">
        <v>4.3</v>
      </c>
      <c r="E1154">
        <v>1067</v>
      </c>
      <c r="F1154" t="s">
        <v>1405</v>
      </c>
      <c r="G1154" t="s">
        <v>42</v>
      </c>
      <c r="H1154" s="32">
        <v>86.15</v>
      </c>
      <c r="I1154" t="s">
        <v>43</v>
      </c>
      <c r="J1154">
        <v>4</v>
      </c>
      <c r="K1154">
        <v>3</v>
      </c>
    </row>
    <row r="1155" spans="1:11" x14ac:dyDescent="0.35">
      <c r="A1155" t="s">
        <v>846</v>
      </c>
      <c r="B1155" t="s">
        <v>847</v>
      </c>
      <c r="C1155" t="s">
        <v>24</v>
      </c>
      <c r="D1155">
        <v>4.3</v>
      </c>
      <c r="E1155">
        <v>1057</v>
      </c>
      <c r="F1155" t="s">
        <v>1405</v>
      </c>
      <c r="G1155" t="s">
        <v>25</v>
      </c>
      <c r="H1155" s="32">
        <v>32.9</v>
      </c>
      <c r="I1155" t="s">
        <v>16</v>
      </c>
      <c r="J1155">
        <v>5</v>
      </c>
      <c r="K1155">
        <v>1</v>
      </c>
    </row>
    <row r="1156" spans="1:11" x14ac:dyDescent="0.35">
      <c r="A1156" t="s">
        <v>840</v>
      </c>
      <c r="B1156" t="s">
        <v>841</v>
      </c>
      <c r="C1156">
        <v>2014</v>
      </c>
      <c r="D1156">
        <v>4.3</v>
      </c>
      <c r="E1156">
        <v>1022</v>
      </c>
      <c r="F1156" t="s">
        <v>1405</v>
      </c>
      <c r="G1156" t="s">
        <v>42</v>
      </c>
      <c r="H1156" s="32">
        <v>17.07</v>
      </c>
      <c r="I1156" t="s">
        <v>43</v>
      </c>
      <c r="J1156">
        <v>4</v>
      </c>
      <c r="K1156">
        <v>3</v>
      </c>
    </row>
    <row r="1157" spans="1:11" x14ac:dyDescent="0.35">
      <c r="A1157" t="s">
        <v>70</v>
      </c>
      <c r="B1157" t="s">
        <v>837</v>
      </c>
      <c r="C1157">
        <v>2019</v>
      </c>
      <c r="D1157">
        <v>4.3</v>
      </c>
      <c r="E1157">
        <v>1011</v>
      </c>
      <c r="F1157" t="s">
        <v>1405</v>
      </c>
      <c r="G1157" t="s">
        <v>9</v>
      </c>
      <c r="H1157" s="32">
        <v>19.45</v>
      </c>
      <c r="I1157" t="s">
        <v>10</v>
      </c>
      <c r="J1157">
        <v>5</v>
      </c>
      <c r="K1157">
        <v>3</v>
      </c>
    </row>
    <row r="1158" spans="1:11" x14ac:dyDescent="0.35">
      <c r="A1158" t="s">
        <v>152</v>
      </c>
      <c r="B1158" t="s">
        <v>238</v>
      </c>
      <c r="C1158">
        <v>2013</v>
      </c>
      <c r="D1158">
        <v>4.3</v>
      </c>
      <c r="E1158">
        <v>995</v>
      </c>
      <c r="F1158" t="s">
        <v>1405</v>
      </c>
      <c r="G1158" t="s">
        <v>42</v>
      </c>
      <c r="H1158" s="32">
        <v>39.9</v>
      </c>
      <c r="I1158" t="s">
        <v>43</v>
      </c>
      <c r="J1158">
        <v>4</v>
      </c>
      <c r="K1158">
        <v>3</v>
      </c>
    </row>
    <row r="1159" spans="1:11" x14ac:dyDescent="0.35">
      <c r="A1159" t="s">
        <v>382</v>
      </c>
      <c r="B1159" t="s">
        <v>505</v>
      </c>
      <c r="C1159">
        <v>2016</v>
      </c>
      <c r="D1159">
        <v>4.3</v>
      </c>
      <c r="E1159">
        <v>930</v>
      </c>
      <c r="F1159" t="s">
        <v>1405</v>
      </c>
      <c r="G1159" t="s">
        <v>9</v>
      </c>
      <c r="H1159" s="32">
        <v>28.65</v>
      </c>
      <c r="I1159" t="s">
        <v>10</v>
      </c>
      <c r="J1159">
        <v>5</v>
      </c>
      <c r="K1159">
        <v>3</v>
      </c>
    </row>
    <row r="1160" spans="1:11" x14ac:dyDescent="0.35">
      <c r="A1160" t="s">
        <v>53</v>
      </c>
      <c r="B1160" t="s">
        <v>845</v>
      </c>
      <c r="C1160">
        <v>2015</v>
      </c>
      <c r="D1160">
        <v>4.3</v>
      </c>
      <c r="E1160">
        <v>929</v>
      </c>
      <c r="F1160" t="s">
        <v>1405</v>
      </c>
      <c r="G1160" t="s">
        <v>42</v>
      </c>
      <c r="H1160" s="32">
        <v>33.82</v>
      </c>
      <c r="I1160" t="s">
        <v>43</v>
      </c>
      <c r="J1160">
        <v>4</v>
      </c>
      <c r="K1160">
        <v>3</v>
      </c>
    </row>
    <row r="1161" spans="1:11" x14ac:dyDescent="0.35">
      <c r="A1161" t="s">
        <v>50</v>
      </c>
      <c r="B1161" t="s">
        <v>137</v>
      </c>
      <c r="C1161">
        <v>2012</v>
      </c>
      <c r="D1161">
        <v>4.3</v>
      </c>
      <c r="E1161">
        <v>916</v>
      </c>
      <c r="F1161" t="s">
        <v>1405</v>
      </c>
      <c r="G1161" t="s">
        <v>42</v>
      </c>
      <c r="H1161" s="32">
        <v>67.95</v>
      </c>
      <c r="I1161" t="s">
        <v>43</v>
      </c>
      <c r="J1161">
        <v>4</v>
      </c>
      <c r="K1161">
        <v>3</v>
      </c>
    </row>
    <row r="1162" spans="1:11" x14ac:dyDescent="0.35">
      <c r="A1162" t="s">
        <v>50</v>
      </c>
      <c r="B1162" t="s">
        <v>137</v>
      </c>
      <c r="C1162">
        <v>2013</v>
      </c>
      <c r="D1162">
        <v>4.3</v>
      </c>
      <c r="E1162">
        <v>912</v>
      </c>
      <c r="F1162" t="s">
        <v>1405</v>
      </c>
      <c r="G1162" t="s">
        <v>42</v>
      </c>
      <c r="H1162" s="32">
        <v>60.95</v>
      </c>
      <c r="I1162" t="s">
        <v>43</v>
      </c>
      <c r="J1162">
        <v>4</v>
      </c>
      <c r="K1162">
        <v>3</v>
      </c>
    </row>
    <row r="1163" spans="1:11" x14ac:dyDescent="0.35">
      <c r="A1163" t="s">
        <v>489</v>
      </c>
      <c r="B1163" t="s">
        <v>848</v>
      </c>
      <c r="C1163">
        <v>2011</v>
      </c>
      <c r="D1163">
        <v>4.3</v>
      </c>
      <c r="E1163">
        <v>901</v>
      </c>
      <c r="F1163" t="s">
        <v>1405</v>
      </c>
      <c r="G1163" t="s">
        <v>42</v>
      </c>
      <c r="H1163" s="32">
        <v>35.01</v>
      </c>
      <c r="I1163" t="s">
        <v>43</v>
      </c>
      <c r="J1163">
        <v>4</v>
      </c>
      <c r="K1163">
        <v>3</v>
      </c>
    </row>
    <row r="1164" spans="1:11" x14ac:dyDescent="0.35">
      <c r="A1164" t="s">
        <v>284</v>
      </c>
      <c r="B1164" t="s">
        <v>290</v>
      </c>
      <c r="C1164">
        <v>2011</v>
      </c>
      <c r="D1164">
        <v>4.3</v>
      </c>
      <c r="E1164">
        <v>900</v>
      </c>
      <c r="F1164" t="s">
        <v>1405</v>
      </c>
      <c r="G1164" t="s">
        <v>42</v>
      </c>
      <c r="H1164" s="32">
        <v>69.95</v>
      </c>
      <c r="I1164" t="s">
        <v>43</v>
      </c>
      <c r="J1164">
        <v>4</v>
      </c>
      <c r="K1164">
        <v>3</v>
      </c>
    </row>
    <row r="1165" spans="1:11" x14ac:dyDescent="0.35">
      <c r="A1165" t="s">
        <v>163</v>
      </c>
      <c r="B1165" t="s">
        <v>543</v>
      </c>
      <c r="C1165">
        <v>2018</v>
      </c>
      <c r="D1165">
        <v>4.3</v>
      </c>
      <c r="E1165">
        <v>885</v>
      </c>
      <c r="F1165" t="s">
        <v>1405</v>
      </c>
      <c r="G1165" t="s">
        <v>63</v>
      </c>
      <c r="H1165" s="32">
        <v>28.18</v>
      </c>
      <c r="I1165" t="s">
        <v>165</v>
      </c>
      <c r="J1165">
        <v>3</v>
      </c>
      <c r="K1165">
        <v>3</v>
      </c>
    </row>
    <row r="1166" spans="1:11" x14ac:dyDescent="0.35">
      <c r="A1166" t="s">
        <v>0</v>
      </c>
      <c r="B1166" t="s">
        <v>498</v>
      </c>
      <c r="C1166">
        <v>2013</v>
      </c>
      <c r="D1166">
        <v>4.3</v>
      </c>
      <c r="E1166">
        <v>878</v>
      </c>
      <c r="F1166" t="s">
        <v>1405</v>
      </c>
      <c r="G1166" t="s">
        <v>2</v>
      </c>
      <c r="H1166" s="32">
        <v>34.22</v>
      </c>
      <c r="I1166" t="s">
        <v>3</v>
      </c>
      <c r="J1166">
        <v>5</v>
      </c>
      <c r="K1166">
        <v>3</v>
      </c>
    </row>
    <row r="1167" spans="1:11" x14ac:dyDescent="0.35">
      <c r="A1167" t="s">
        <v>513</v>
      </c>
      <c r="B1167" t="s">
        <v>238</v>
      </c>
      <c r="C1167">
        <v>2014</v>
      </c>
      <c r="D1167">
        <v>4.3</v>
      </c>
      <c r="E1167">
        <v>835</v>
      </c>
      <c r="F1167" t="s">
        <v>1405</v>
      </c>
      <c r="G1167" t="s">
        <v>42</v>
      </c>
      <c r="H1167" s="32">
        <v>49.75</v>
      </c>
      <c r="I1167" t="s">
        <v>43</v>
      </c>
      <c r="J1167">
        <v>4</v>
      </c>
      <c r="K1167">
        <v>3</v>
      </c>
    </row>
    <row r="1168" spans="1:11" x14ac:dyDescent="0.35">
      <c r="A1168" t="s">
        <v>317</v>
      </c>
      <c r="B1168" t="s">
        <v>506</v>
      </c>
      <c r="C1168">
        <v>2016</v>
      </c>
      <c r="D1168">
        <v>4.3</v>
      </c>
      <c r="E1168">
        <v>828</v>
      </c>
      <c r="F1168" t="s">
        <v>1405</v>
      </c>
      <c r="G1168" t="s">
        <v>32</v>
      </c>
      <c r="H1168" s="32">
        <v>33.950000000000003</v>
      </c>
      <c r="I1168" t="s">
        <v>33</v>
      </c>
      <c r="J1168">
        <v>4</v>
      </c>
      <c r="K1168">
        <v>3</v>
      </c>
    </row>
    <row r="1169" spans="1:11" x14ac:dyDescent="0.35">
      <c r="A1169" t="s">
        <v>537</v>
      </c>
      <c r="B1169" t="s">
        <v>187</v>
      </c>
      <c r="C1169">
        <v>2014</v>
      </c>
      <c r="D1169">
        <v>4.3</v>
      </c>
      <c r="E1169">
        <v>818</v>
      </c>
      <c r="F1169" t="s">
        <v>1405</v>
      </c>
      <c r="G1169" t="s">
        <v>42</v>
      </c>
      <c r="H1169" s="32">
        <v>21.5</v>
      </c>
      <c r="I1169" t="s">
        <v>43</v>
      </c>
      <c r="J1169">
        <v>4</v>
      </c>
      <c r="K1169">
        <v>3</v>
      </c>
    </row>
    <row r="1170" spans="1:11" x14ac:dyDescent="0.35">
      <c r="A1170" t="s">
        <v>30</v>
      </c>
      <c r="B1170" t="s">
        <v>315</v>
      </c>
      <c r="C1170">
        <v>2012</v>
      </c>
      <c r="D1170">
        <v>4.3</v>
      </c>
      <c r="E1170">
        <v>814</v>
      </c>
      <c r="F1170" t="s">
        <v>1405</v>
      </c>
      <c r="G1170" t="s">
        <v>32</v>
      </c>
      <c r="H1170" s="32">
        <v>80</v>
      </c>
      <c r="I1170" t="s">
        <v>33</v>
      </c>
      <c r="J1170">
        <v>4</v>
      </c>
      <c r="K1170">
        <v>3</v>
      </c>
    </row>
    <row r="1171" spans="1:11" x14ac:dyDescent="0.35">
      <c r="A1171" t="s">
        <v>292</v>
      </c>
      <c r="B1171" t="s">
        <v>293</v>
      </c>
      <c r="C1171">
        <v>2014</v>
      </c>
      <c r="D1171">
        <v>4.3</v>
      </c>
      <c r="E1171">
        <v>811</v>
      </c>
      <c r="F1171" t="s">
        <v>1405</v>
      </c>
      <c r="G1171" t="s">
        <v>42</v>
      </c>
      <c r="H1171" s="32">
        <v>36</v>
      </c>
      <c r="I1171" t="s">
        <v>43</v>
      </c>
      <c r="J1171">
        <v>4</v>
      </c>
      <c r="K1171">
        <v>3</v>
      </c>
    </row>
    <row r="1172" spans="1:11" x14ac:dyDescent="0.35">
      <c r="A1172" t="s">
        <v>513</v>
      </c>
      <c r="B1172" t="s">
        <v>283</v>
      </c>
      <c r="C1172">
        <v>2017</v>
      </c>
      <c r="D1172">
        <v>4.3</v>
      </c>
      <c r="E1172">
        <v>799</v>
      </c>
      <c r="F1172" t="s">
        <v>1405</v>
      </c>
      <c r="G1172" t="s">
        <v>42</v>
      </c>
      <c r="H1172" s="32">
        <v>25.45</v>
      </c>
      <c r="I1172" t="s">
        <v>43</v>
      </c>
      <c r="J1172">
        <v>4</v>
      </c>
      <c r="K1172">
        <v>3</v>
      </c>
    </row>
    <row r="1173" spans="1:11" x14ac:dyDescent="0.35">
      <c r="A1173" t="s">
        <v>47</v>
      </c>
      <c r="B1173" t="s">
        <v>480</v>
      </c>
      <c r="C1173">
        <v>2010</v>
      </c>
      <c r="D1173">
        <v>4.3</v>
      </c>
      <c r="E1173">
        <v>783</v>
      </c>
      <c r="F1173" t="s">
        <v>1405</v>
      </c>
      <c r="G1173" t="s">
        <v>42</v>
      </c>
      <c r="H1173" s="32">
        <v>17.16</v>
      </c>
      <c r="I1173" t="s">
        <v>43</v>
      </c>
      <c r="J1173">
        <v>4</v>
      </c>
      <c r="K1173">
        <v>3</v>
      </c>
    </row>
    <row r="1174" spans="1:11" x14ac:dyDescent="0.35">
      <c r="A1174" t="s">
        <v>276</v>
      </c>
      <c r="B1174" t="s">
        <v>2</v>
      </c>
      <c r="C1174">
        <v>2004</v>
      </c>
      <c r="D1174">
        <v>4.3</v>
      </c>
      <c r="E1174">
        <v>760</v>
      </c>
      <c r="F1174" t="s">
        <v>1405</v>
      </c>
      <c r="G1174" t="s">
        <v>2</v>
      </c>
      <c r="H1174" s="32">
        <v>116.9</v>
      </c>
      <c r="I1174" t="s">
        <v>3</v>
      </c>
      <c r="J1174">
        <v>5</v>
      </c>
      <c r="K1174">
        <v>3</v>
      </c>
    </row>
    <row r="1175" spans="1:11" x14ac:dyDescent="0.35">
      <c r="A1175" t="s">
        <v>421</v>
      </c>
      <c r="B1175" t="s">
        <v>491</v>
      </c>
      <c r="C1175">
        <v>2009</v>
      </c>
      <c r="D1175">
        <v>4.3</v>
      </c>
      <c r="E1175">
        <v>760</v>
      </c>
      <c r="F1175" t="s">
        <v>1405</v>
      </c>
      <c r="G1175" t="s">
        <v>42</v>
      </c>
      <c r="H1175" s="32">
        <v>39.5</v>
      </c>
      <c r="I1175" t="s">
        <v>43</v>
      </c>
      <c r="J1175">
        <v>4</v>
      </c>
      <c r="K1175">
        <v>3</v>
      </c>
    </row>
    <row r="1176" spans="1:11" x14ac:dyDescent="0.35">
      <c r="A1176" t="s">
        <v>53</v>
      </c>
      <c r="B1176" t="s">
        <v>535</v>
      </c>
      <c r="C1176">
        <v>2006</v>
      </c>
      <c r="D1176">
        <v>4.3</v>
      </c>
      <c r="E1176">
        <v>754</v>
      </c>
      <c r="F1176" t="s">
        <v>1405</v>
      </c>
      <c r="G1176" t="s">
        <v>42</v>
      </c>
      <c r="H1176" s="32">
        <v>40</v>
      </c>
      <c r="I1176" t="s">
        <v>43</v>
      </c>
      <c r="J1176">
        <v>4</v>
      </c>
      <c r="K1176">
        <v>3</v>
      </c>
    </row>
    <row r="1177" spans="1:11" x14ac:dyDescent="0.35">
      <c r="A1177" t="s">
        <v>50</v>
      </c>
      <c r="B1177" t="s">
        <v>844</v>
      </c>
      <c r="C1177">
        <v>2012</v>
      </c>
      <c r="D1177">
        <v>4.3</v>
      </c>
      <c r="E1177">
        <v>749</v>
      </c>
      <c r="F1177" t="s">
        <v>1405</v>
      </c>
      <c r="G1177" t="s">
        <v>42</v>
      </c>
      <c r="H1177" s="32">
        <v>39.78</v>
      </c>
      <c r="I1177" t="s">
        <v>43</v>
      </c>
      <c r="J1177">
        <v>4</v>
      </c>
      <c r="K1177">
        <v>3</v>
      </c>
    </row>
    <row r="1178" spans="1:11" x14ac:dyDescent="0.35">
      <c r="A1178" t="s">
        <v>205</v>
      </c>
      <c r="B1178" t="s">
        <v>516</v>
      </c>
      <c r="C1178">
        <v>2017</v>
      </c>
      <c r="D1178">
        <v>4.3</v>
      </c>
      <c r="E1178">
        <v>740</v>
      </c>
      <c r="F1178" t="s">
        <v>1405</v>
      </c>
      <c r="G1178" t="s">
        <v>207</v>
      </c>
      <c r="H1178" s="32">
        <v>39.979999999999997</v>
      </c>
      <c r="I1178" t="s">
        <v>21</v>
      </c>
      <c r="J1178">
        <v>4</v>
      </c>
      <c r="K1178">
        <v>3</v>
      </c>
    </row>
    <row r="1179" spans="1:11" x14ac:dyDescent="0.35">
      <c r="A1179" t="s">
        <v>284</v>
      </c>
      <c r="B1179" t="s">
        <v>290</v>
      </c>
      <c r="C1179">
        <v>2014</v>
      </c>
      <c r="D1179">
        <v>4.3</v>
      </c>
      <c r="E1179">
        <v>728</v>
      </c>
      <c r="F1179" t="s">
        <v>1405</v>
      </c>
      <c r="G1179" t="s">
        <v>42</v>
      </c>
      <c r="H1179" s="32">
        <v>69.900000000000006</v>
      </c>
      <c r="I1179" t="s">
        <v>43</v>
      </c>
      <c r="J1179">
        <v>4</v>
      </c>
      <c r="K1179">
        <v>3</v>
      </c>
    </row>
    <row r="1180" spans="1:11" x14ac:dyDescent="0.35">
      <c r="A1180" t="s">
        <v>292</v>
      </c>
      <c r="B1180" t="s">
        <v>293</v>
      </c>
      <c r="C1180">
        <v>2007</v>
      </c>
      <c r="D1180">
        <v>4.3</v>
      </c>
      <c r="E1180">
        <v>724</v>
      </c>
      <c r="F1180" t="s">
        <v>1405</v>
      </c>
      <c r="G1180" t="s">
        <v>42</v>
      </c>
      <c r="H1180" s="32">
        <v>77.7</v>
      </c>
      <c r="I1180" t="s">
        <v>43</v>
      </c>
      <c r="J1180">
        <v>4</v>
      </c>
      <c r="K1180">
        <v>3</v>
      </c>
    </row>
    <row r="1181" spans="1:11" x14ac:dyDescent="0.35">
      <c r="A1181" t="s">
        <v>286</v>
      </c>
      <c r="B1181" t="s">
        <v>94</v>
      </c>
      <c r="C1181">
        <v>2009</v>
      </c>
      <c r="D1181">
        <v>4.3</v>
      </c>
      <c r="E1181">
        <v>723</v>
      </c>
      <c r="F1181" t="s">
        <v>1405</v>
      </c>
      <c r="G1181" t="s">
        <v>32</v>
      </c>
      <c r="H1181" s="32">
        <v>95</v>
      </c>
      <c r="I1181" t="s">
        <v>33</v>
      </c>
      <c r="J1181">
        <v>4</v>
      </c>
      <c r="K1181">
        <v>3</v>
      </c>
    </row>
    <row r="1182" spans="1:11" x14ac:dyDescent="0.35">
      <c r="A1182" t="s">
        <v>169</v>
      </c>
      <c r="B1182" t="s">
        <v>849</v>
      </c>
      <c r="C1182">
        <v>2016</v>
      </c>
      <c r="D1182">
        <v>4.3</v>
      </c>
      <c r="E1182">
        <v>716</v>
      </c>
      <c r="F1182" t="s">
        <v>1405</v>
      </c>
      <c r="G1182" t="s">
        <v>9</v>
      </c>
      <c r="H1182" s="32">
        <v>24.9</v>
      </c>
      <c r="I1182" t="s">
        <v>10</v>
      </c>
      <c r="J1182">
        <v>5</v>
      </c>
      <c r="K1182">
        <v>3</v>
      </c>
    </row>
    <row r="1183" spans="1:11" x14ac:dyDescent="0.35">
      <c r="A1183" t="s">
        <v>68</v>
      </c>
      <c r="B1183" t="s">
        <v>1</v>
      </c>
      <c r="C1183">
        <v>2018</v>
      </c>
      <c r="D1183">
        <v>4.3</v>
      </c>
      <c r="E1183">
        <v>693</v>
      </c>
      <c r="F1183" t="s">
        <v>1405</v>
      </c>
      <c r="G1183" t="s">
        <v>2</v>
      </c>
      <c r="H1183" s="32">
        <v>25.9</v>
      </c>
      <c r="I1183" t="s">
        <v>3</v>
      </c>
      <c r="J1183">
        <v>5</v>
      </c>
      <c r="K1183">
        <v>3</v>
      </c>
    </row>
    <row r="1184" spans="1:11" x14ac:dyDescent="0.35">
      <c r="A1184" t="s">
        <v>179</v>
      </c>
      <c r="B1184" t="s">
        <v>850</v>
      </c>
      <c r="C1184">
        <v>2017</v>
      </c>
      <c r="D1184">
        <v>4.3</v>
      </c>
      <c r="E1184">
        <v>687</v>
      </c>
      <c r="F1184" t="s">
        <v>1405</v>
      </c>
      <c r="G1184" t="s">
        <v>118</v>
      </c>
      <c r="H1184" s="32">
        <v>22.5</v>
      </c>
      <c r="I1184" t="s">
        <v>21</v>
      </c>
      <c r="J1184">
        <v>4</v>
      </c>
      <c r="K1184">
        <v>3</v>
      </c>
    </row>
    <row r="1185" spans="1:11" x14ac:dyDescent="0.35">
      <c r="A1185" t="s">
        <v>50</v>
      </c>
      <c r="B1185" t="s">
        <v>844</v>
      </c>
      <c r="C1185">
        <v>2014</v>
      </c>
      <c r="D1185">
        <v>4.3</v>
      </c>
      <c r="E1185">
        <v>685</v>
      </c>
      <c r="F1185" t="s">
        <v>1405</v>
      </c>
      <c r="G1185" t="s">
        <v>42</v>
      </c>
      <c r="H1185" s="32">
        <v>50</v>
      </c>
      <c r="I1185" t="s">
        <v>43</v>
      </c>
      <c r="J1185">
        <v>4</v>
      </c>
      <c r="K1185">
        <v>3</v>
      </c>
    </row>
    <row r="1186" spans="1:11" x14ac:dyDescent="0.35">
      <c r="A1186" t="s">
        <v>531</v>
      </c>
      <c r="B1186" t="s">
        <v>532</v>
      </c>
      <c r="C1186">
        <v>2009</v>
      </c>
      <c r="D1186">
        <v>4.3</v>
      </c>
      <c r="E1186">
        <v>682</v>
      </c>
      <c r="F1186" t="s">
        <v>1405</v>
      </c>
      <c r="G1186" t="s">
        <v>42</v>
      </c>
      <c r="H1186" s="32">
        <v>57.8</v>
      </c>
      <c r="I1186" t="s">
        <v>43</v>
      </c>
      <c r="J1186">
        <v>4</v>
      </c>
      <c r="K1186">
        <v>3</v>
      </c>
    </row>
    <row r="1187" spans="1:11" x14ac:dyDescent="0.35">
      <c r="A1187" t="s">
        <v>152</v>
      </c>
      <c r="B1187" t="s">
        <v>851</v>
      </c>
      <c r="C1187">
        <v>2016</v>
      </c>
      <c r="D1187">
        <v>4.3</v>
      </c>
      <c r="E1187">
        <v>676</v>
      </c>
      <c r="F1187" t="s">
        <v>1405</v>
      </c>
      <c r="G1187" t="s">
        <v>42</v>
      </c>
      <c r="H1187" s="32">
        <v>21.24</v>
      </c>
      <c r="I1187" t="s">
        <v>43</v>
      </c>
      <c r="J1187">
        <v>4</v>
      </c>
      <c r="K1187">
        <v>3</v>
      </c>
    </row>
    <row r="1188" spans="1:11" x14ac:dyDescent="0.35">
      <c r="A1188" t="s">
        <v>852</v>
      </c>
      <c r="B1188" t="s">
        <v>853</v>
      </c>
      <c r="C1188">
        <v>2006</v>
      </c>
      <c r="D1188">
        <v>4.3</v>
      </c>
      <c r="E1188">
        <v>675</v>
      </c>
      <c r="F1188" t="s">
        <v>1405</v>
      </c>
      <c r="G1188" t="s">
        <v>9</v>
      </c>
      <c r="H1188" s="32">
        <v>70</v>
      </c>
      <c r="I1188" t="s">
        <v>10</v>
      </c>
      <c r="J1188">
        <v>5</v>
      </c>
      <c r="K1188">
        <v>3</v>
      </c>
    </row>
    <row r="1189" spans="1:11" x14ac:dyDescent="0.35">
      <c r="A1189" t="s">
        <v>258</v>
      </c>
      <c r="B1189" t="s">
        <v>854</v>
      </c>
      <c r="C1189">
        <v>2019</v>
      </c>
      <c r="D1189">
        <v>4.3</v>
      </c>
      <c r="E1189">
        <v>674</v>
      </c>
      <c r="F1189" t="s">
        <v>1405</v>
      </c>
      <c r="G1189" t="s">
        <v>151</v>
      </c>
      <c r="H1189" s="32">
        <v>15.75</v>
      </c>
      <c r="I1189" t="s">
        <v>361</v>
      </c>
      <c r="J1189">
        <v>4</v>
      </c>
      <c r="K1189">
        <v>3</v>
      </c>
    </row>
    <row r="1190" spans="1:11" x14ac:dyDescent="0.35">
      <c r="A1190" t="s">
        <v>34</v>
      </c>
      <c r="B1190" t="s">
        <v>510</v>
      </c>
      <c r="C1190">
        <v>2016</v>
      </c>
      <c r="D1190">
        <v>4.3</v>
      </c>
      <c r="E1190">
        <v>665</v>
      </c>
      <c r="F1190" t="s">
        <v>1405</v>
      </c>
      <c r="G1190" t="s">
        <v>2</v>
      </c>
      <c r="H1190" s="32">
        <v>26</v>
      </c>
      <c r="I1190" t="s">
        <v>3</v>
      </c>
      <c r="J1190">
        <v>5</v>
      </c>
      <c r="K1190">
        <v>3</v>
      </c>
    </row>
    <row r="1191" spans="1:11" x14ac:dyDescent="0.35">
      <c r="A1191" t="s">
        <v>152</v>
      </c>
      <c r="B1191" t="s">
        <v>335</v>
      </c>
      <c r="C1191">
        <v>2014</v>
      </c>
      <c r="D1191">
        <v>4.3</v>
      </c>
      <c r="E1191">
        <v>661</v>
      </c>
      <c r="F1191" t="s">
        <v>1405</v>
      </c>
      <c r="G1191" t="s">
        <v>42</v>
      </c>
      <c r="H1191" s="32">
        <v>62.95</v>
      </c>
      <c r="I1191" t="s">
        <v>43</v>
      </c>
      <c r="J1191">
        <v>4</v>
      </c>
      <c r="K1191">
        <v>3</v>
      </c>
    </row>
    <row r="1192" spans="1:11" x14ac:dyDescent="0.35">
      <c r="A1192" t="s">
        <v>495</v>
      </c>
      <c r="B1192" t="s">
        <v>855</v>
      </c>
      <c r="C1192">
        <v>2017</v>
      </c>
      <c r="D1192">
        <v>4.3</v>
      </c>
      <c r="E1192">
        <v>658</v>
      </c>
      <c r="F1192" t="s">
        <v>1405</v>
      </c>
      <c r="G1192" t="s">
        <v>127</v>
      </c>
      <c r="H1192" s="32">
        <v>17.149999999999999</v>
      </c>
      <c r="I1192" t="s">
        <v>21</v>
      </c>
      <c r="J1192">
        <v>4</v>
      </c>
      <c r="K1192">
        <v>3</v>
      </c>
    </row>
    <row r="1193" spans="1:11" x14ac:dyDescent="0.35">
      <c r="A1193" t="s">
        <v>154</v>
      </c>
      <c r="B1193" t="s">
        <v>297</v>
      </c>
      <c r="C1193">
        <v>2014</v>
      </c>
      <c r="D1193">
        <v>4.3</v>
      </c>
      <c r="E1193">
        <v>641</v>
      </c>
      <c r="F1193" t="s">
        <v>1405</v>
      </c>
      <c r="G1193" t="s">
        <v>9</v>
      </c>
      <c r="H1193" s="32">
        <v>33.9</v>
      </c>
      <c r="I1193" t="s">
        <v>10</v>
      </c>
      <c r="J1193">
        <v>5</v>
      </c>
      <c r="K1193">
        <v>3</v>
      </c>
    </row>
    <row r="1194" spans="1:11" x14ac:dyDescent="0.35">
      <c r="A1194" t="s">
        <v>30</v>
      </c>
      <c r="B1194" t="s">
        <v>315</v>
      </c>
      <c r="C1194">
        <v>2011</v>
      </c>
      <c r="D1194">
        <v>4.3</v>
      </c>
      <c r="E1194">
        <v>613</v>
      </c>
      <c r="F1194" t="s">
        <v>1405</v>
      </c>
      <c r="G1194" t="s">
        <v>32</v>
      </c>
      <c r="H1194" s="32">
        <v>80</v>
      </c>
      <c r="I1194" t="s">
        <v>33</v>
      </c>
      <c r="J1194">
        <v>4</v>
      </c>
      <c r="K1194">
        <v>3</v>
      </c>
    </row>
    <row r="1195" spans="1:11" x14ac:dyDescent="0.35">
      <c r="A1195" t="s">
        <v>30</v>
      </c>
      <c r="B1195" t="s">
        <v>315</v>
      </c>
      <c r="C1195">
        <v>2013</v>
      </c>
      <c r="D1195">
        <v>4.3</v>
      </c>
      <c r="E1195">
        <v>605</v>
      </c>
      <c r="F1195" t="s">
        <v>1405</v>
      </c>
      <c r="G1195" t="s">
        <v>32</v>
      </c>
      <c r="H1195" s="32">
        <v>80</v>
      </c>
      <c r="I1195" t="s">
        <v>33</v>
      </c>
      <c r="J1195">
        <v>4</v>
      </c>
      <c r="K1195">
        <v>3</v>
      </c>
    </row>
    <row r="1196" spans="1:11" x14ac:dyDescent="0.35">
      <c r="A1196" t="s">
        <v>258</v>
      </c>
      <c r="B1196" t="s">
        <v>854</v>
      </c>
      <c r="C1196">
        <v>2018</v>
      </c>
      <c r="D1196">
        <v>4.3</v>
      </c>
      <c r="E1196">
        <v>603</v>
      </c>
      <c r="F1196" t="s">
        <v>1405</v>
      </c>
      <c r="G1196" t="s">
        <v>151</v>
      </c>
      <c r="H1196" s="32">
        <v>16.899999999999999</v>
      </c>
      <c r="I1196" t="s">
        <v>361</v>
      </c>
      <c r="J1196">
        <v>4</v>
      </c>
      <c r="K1196">
        <v>3</v>
      </c>
    </row>
    <row r="1197" spans="1:11" x14ac:dyDescent="0.35">
      <c r="A1197" t="s">
        <v>843</v>
      </c>
      <c r="B1197" t="s">
        <v>9</v>
      </c>
      <c r="C1197">
        <v>2017</v>
      </c>
      <c r="D1197">
        <v>4.3</v>
      </c>
      <c r="E1197">
        <v>598</v>
      </c>
      <c r="F1197" t="s">
        <v>1405</v>
      </c>
      <c r="G1197" t="s">
        <v>9</v>
      </c>
      <c r="H1197" s="32">
        <v>40.92</v>
      </c>
      <c r="I1197" t="s">
        <v>10</v>
      </c>
      <c r="J1197">
        <v>5</v>
      </c>
      <c r="K1197">
        <v>3</v>
      </c>
    </row>
    <row r="1198" spans="1:11" x14ac:dyDescent="0.35">
      <c r="A1198" t="s">
        <v>286</v>
      </c>
      <c r="B1198" t="s">
        <v>94</v>
      </c>
      <c r="C1198">
        <v>2008</v>
      </c>
      <c r="D1198">
        <v>4.3</v>
      </c>
      <c r="E1198">
        <v>592</v>
      </c>
      <c r="F1198" t="s">
        <v>1405</v>
      </c>
      <c r="G1198" t="s">
        <v>32</v>
      </c>
      <c r="H1198" s="32">
        <v>95</v>
      </c>
      <c r="I1198" t="s">
        <v>33</v>
      </c>
      <c r="J1198">
        <v>4</v>
      </c>
      <c r="K1198">
        <v>3</v>
      </c>
    </row>
    <row r="1199" spans="1:11" x14ac:dyDescent="0.35">
      <c r="A1199" t="s">
        <v>287</v>
      </c>
      <c r="B1199" t="s">
        <v>856</v>
      </c>
      <c r="C1199" t="s">
        <v>24</v>
      </c>
      <c r="D1199">
        <v>4.3</v>
      </c>
      <c r="E1199">
        <v>590</v>
      </c>
      <c r="F1199" t="s">
        <v>1405</v>
      </c>
      <c r="G1199" t="s">
        <v>604</v>
      </c>
      <c r="H1199" s="32">
        <v>58.9</v>
      </c>
      <c r="I1199" t="s">
        <v>26</v>
      </c>
      <c r="J1199">
        <v>4</v>
      </c>
      <c r="K1199">
        <v>3</v>
      </c>
    </row>
    <row r="1200" spans="1:11" x14ac:dyDescent="0.35">
      <c r="A1200" t="s">
        <v>133</v>
      </c>
      <c r="B1200" t="s">
        <v>294</v>
      </c>
      <c r="C1200">
        <v>2019</v>
      </c>
      <c r="D1200">
        <v>4.3</v>
      </c>
      <c r="E1200">
        <v>577</v>
      </c>
      <c r="F1200" t="s">
        <v>1405</v>
      </c>
      <c r="G1200" t="s">
        <v>9</v>
      </c>
      <c r="H1200" s="32">
        <v>67.5</v>
      </c>
      <c r="I1200" t="s">
        <v>10</v>
      </c>
      <c r="J1200">
        <v>5</v>
      </c>
      <c r="K1200">
        <v>3</v>
      </c>
    </row>
    <row r="1201" spans="1:11" x14ac:dyDescent="0.35">
      <c r="A1201" t="s">
        <v>255</v>
      </c>
      <c r="B1201" t="s">
        <v>685</v>
      </c>
      <c r="C1201">
        <v>2015</v>
      </c>
      <c r="D1201">
        <v>4.3</v>
      </c>
      <c r="E1201">
        <v>569</v>
      </c>
      <c r="F1201" t="s">
        <v>1405</v>
      </c>
      <c r="G1201" t="s">
        <v>257</v>
      </c>
      <c r="H1201" s="32">
        <v>67.45</v>
      </c>
      <c r="I1201" t="s">
        <v>460</v>
      </c>
      <c r="J1201">
        <v>4</v>
      </c>
      <c r="K1201">
        <v>3</v>
      </c>
    </row>
    <row r="1202" spans="1:11" x14ac:dyDescent="0.35">
      <c r="A1202" t="s">
        <v>601</v>
      </c>
      <c r="B1202" t="s">
        <v>602</v>
      </c>
      <c r="C1202">
        <v>2016</v>
      </c>
      <c r="D1202">
        <v>4.3</v>
      </c>
      <c r="E1202">
        <v>567</v>
      </c>
      <c r="F1202" t="s">
        <v>1405</v>
      </c>
      <c r="G1202" t="s">
        <v>9</v>
      </c>
      <c r="H1202" s="32">
        <v>16.5</v>
      </c>
      <c r="I1202" t="s">
        <v>10</v>
      </c>
      <c r="J1202">
        <v>5</v>
      </c>
      <c r="K1202">
        <v>3</v>
      </c>
    </row>
    <row r="1203" spans="1:11" x14ac:dyDescent="0.35">
      <c r="A1203" t="s">
        <v>302</v>
      </c>
      <c r="B1203" t="s">
        <v>522</v>
      </c>
      <c r="C1203">
        <v>2012</v>
      </c>
      <c r="D1203">
        <v>4.3</v>
      </c>
      <c r="E1203">
        <v>559</v>
      </c>
      <c r="F1203" t="s">
        <v>1405</v>
      </c>
      <c r="G1203" t="s">
        <v>42</v>
      </c>
      <c r="H1203" s="32">
        <v>30.71</v>
      </c>
      <c r="I1203" t="s">
        <v>43</v>
      </c>
      <c r="J1203">
        <v>4</v>
      </c>
      <c r="K1203">
        <v>3</v>
      </c>
    </row>
    <row r="1204" spans="1:11" x14ac:dyDescent="0.35">
      <c r="A1204" t="s">
        <v>239</v>
      </c>
      <c r="B1204" t="s">
        <v>239</v>
      </c>
      <c r="C1204">
        <v>2017</v>
      </c>
      <c r="D1204">
        <v>4.3</v>
      </c>
      <c r="E1204">
        <v>556</v>
      </c>
      <c r="F1204" t="s">
        <v>1405</v>
      </c>
      <c r="G1204" t="s">
        <v>9</v>
      </c>
      <c r="H1204" s="32">
        <v>25.25</v>
      </c>
      <c r="I1204" t="s">
        <v>10</v>
      </c>
      <c r="J1204">
        <v>5</v>
      </c>
      <c r="K1204">
        <v>3</v>
      </c>
    </row>
    <row r="1205" spans="1:11" x14ac:dyDescent="0.35">
      <c r="A1205" t="s">
        <v>561</v>
      </c>
      <c r="B1205" t="s">
        <v>120</v>
      </c>
      <c r="C1205">
        <v>2014</v>
      </c>
      <c r="D1205">
        <v>4.3</v>
      </c>
      <c r="E1205">
        <v>553</v>
      </c>
      <c r="F1205" t="s">
        <v>1405</v>
      </c>
      <c r="G1205" t="s">
        <v>9</v>
      </c>
      <c r="H1205" s="32">
        <v>41.95</v>
      </c>
      <c r="I1205" t="s">
        <v>10</v>
      </c>
      <c r="J1205">
        <v>5</v>
      </c>
      <c r="K1205">
        <v>3</v>
      </c>
    </row>
    <row r="1206" spans="1:11" x14ac:dyDescent="0.35">
      <c r="A1206" t="s">
        <v>414</v>
      </c>
      <c r="B1206" t="s">
        <v>547</v>
      </c>
      <c r="C1206">
        <v>2012</v>
      </c>
      <c r="D1206">
        <v>4.3</v>
      </c>
      <c r="E1206">
        <v>535</v>
      </c>
      <c r="F1206" t="s">
        <v>1405</v>
      </c>
      <c r="G1206" t="s">
        <v>9</v>
      </c>
      <c r="H1206" s="32">
        <v>38.299999999999997</v>
      </c>
      <c r="I1206" t="s">
        <v>10</v>
      </c>
      <c r="J1206">
        <v>5</v>
      </c>
      <c r="K1206">
        <v>3</v>
      </c>
    </row>
    <row r="1207" spans="1:11" x14ac:dyDescent="0.35">
      <c r="A1207" t="s">
        <v>133</v>
      </c>
      <c r="B1207" t="s">
        <v>857</v>
      </c>
      <c r="C1207">
        <v>2019</v>
      </c>
      <c r="D1207">
        <v>4.3</v>
      </c>
      <c r="E1207">
        <v>533</v>
      </c>
      <c r="F1207" t="s">
        <v>1405</v>
      </c>
      <c r="G1207" t="s">
        <v>9</v>
      </c>
      <c r="H1207" s="32">
        <v>19.95</v>
      </c>
      <c r="I1207" t="s">
        <v>10</v>
      </c>
      <c r="J1207">
        <v>5</v>
      </c>
      <c r="K1207">
        <v>3</v>
      </c>
    </row>
    <row r="1208" spans="1:11" x14ac:dyDescent="0.35">
      <c r="A1208" t="s">
        <v>561</v>
      </c>
      <c r="B1208" t="s">
        <v>562</v>
      </c>
      <c r="C1208">
        <v>2014</v>
      </c>
      <c r="D1208">
        <v>4.3</v>
      </c>
      <c r="E1208">
        <v>530</v>
      </c>
      <c r="F1208" t="s">
        <v>1405</v>
      </c>
      <c r="G1208" t="s">
        <v>9</v>
      </c>
      <c r="H1208" s="32">
        <v>59.87</v>
      </c>
      <c r="I1208" t="s">
        <v>10</v>
      </c>
      <c r="J1208">
        <v>5</v>
      </c>
      <c r="K1208">
        <v>3</v>
      </c>
    </row>
    <row r="1209" spans="1:11" x14ac:dyDescent="0.35">
      <c r="A1209" t="s">
        <v>321</v>
      </c>
      <c r="B1209" t="s">
        <v>595</v>
      </c>
      <c r="C1209">
        <v>2016</v>
      </c>
      <c r="D1209">
        <v>4.3</v>
      </c>
      <c r="E1209">
        <v>530</v>
      </c>
      <c r="F1209" t="s">
        <v>1405</v>
      </c>
      <c r="G1209" t="s">
        <v>32</v>
      </c>
      <c r="H1209" s="32">
        <v>63.5</v>
      </c>
      <c r="I1209" t="s">
        <v>33</v>
      </c>
      <c r="J1209">
        <v>4</v>
      </c>
      <c r="K1209">
        <v>3</v>
      </c>
    </row>
    <row r="1210" spans="1:11" x14ac:dyDescent="0.35">
      <c r="A1210" t="s">
        <v>93</v>
      </c>
      <c r="B1210" t="s">
        <v>858</v>
      </c>
      <c r="C1210">
        <v>2017</v>
      </c>
      <c r="D1210">
        <v>4.3</v>
      </c>
      <c r="E1210">
        <v>527</v>
      </c>
      <c r="F1210" t="s">
        <v>1405</v>
      </c>
      <c r="G1210" t="s">
        <v>32</v>
      </c>
      <c r="H1210" s="32">
        <v>46.88</v>
      </c>
      <c r="I1210" t="s">
        <v>33</v>
      </c>
      <c r="J1210">
        <v>4</v>
      </c>
      <c r="K1210">
        <v>3</v>
      </c>
    </row>
    <row r="1211" spans="1:11" x14ac:dyDescent="0.35">
      <c r="A1211" t="s">
        <v>286</v>
      </c>
      <c r="B1211" t="s">
        <v>94</v>
      </c>
      <c r="C1211">
        <v>2006</v>
      </c>
      <c r="D1211">
        <v>4.3</v>
      </c>
      <c r="E1211">
        <v>527</v>
      </c>
      <c r="F1211" t="s">
        <v>1405</v>
      </c>
      <c r="G1211" t="s">
        <v>32</v>
      </c>
      <c r="H1211" s="32">
        <v>95</v>
      </c>
      <c r="I1211" t="s">
        <v>33</v>
      </c>
      <c r="J1211">
        <v>4</v>
      </c>
      <c r="K1211">
        <v>3</v>
      </c>
    </row>
    <row r="1212" spans="1:11" x14ac:dyDescent="0.35">
      <c r="A1212" t="s">
        <v>30</v>
      </c>
      <c r="B1212" t="s">
        <v>315</v>
      </c>
      <c r="C1212">
        <v>2017</v>
      </c>
      <c r="D1212">
        <v>4.3</v>
      </c>
      <c r="E1212">
        <v>522</v>
      </c>
      <c r="F1212" t="s">
        <v>1405</v>
      </c>
      <c r="G1212" t="s">
        <v>32</v>
      </c>
      <c r="H1212" s="32">
        <v>99.9</v>
      </c>
      <c r="I1212" t="s">
        <v>33</v>
      </c>
      <c r="J1212">
        <v>4</v>
      </c>
      <c r="K1212">
        <v>3</v>
      </c>
    </row>
    <row r="1213" spans="1:11" x14ac:dyDescent="0.35">
      <c r="A1213" t="s">
        <v>0</v>
      </c>
      <c r="B1213" t="s">
        <v>498</v>
      </c>
      <c r="C1213">
        <v>2011</v>
      </c>
      <c r="D1213">
        <v>4.3</v>
      </c>
      <c r="E1213">
        <v>517</v>
      </c>
      <c r="F1213" t="s">
        <v>1405</v>
      </c>
      <c r="G1213" t="s">
        <v>2</v>
      </c>
      <c r="H1213" s="32">
        <v>47.01</v>
      </c>
      <c r="I1213" t="s">
        <v>3</v>
      </c>
      <c r="J1213">
        <v>5</v>
      </c>
      <c r="K1213">
        <v>3</v>
      </c>
    </row>
    <row r="1214" spans="1:11" x14ac:dyDescent="0.35">
      <c r="A1214" t="s">
        <v>414</v>
      </c>
      <c r="B1214" t="s">
        <v>859</v>
      </c>
      <c r="C1214">
        <v>2016</v>
      </c>
      <c r="D1214">
        <v>4.3</v>
      </c>
      <c r="E1214">
        <v>511</v>
      </c>
      <c r="F1214" t="s">
        <v>1405</v>
      </c>
      <c r="G1214" t="s">
        <v>9</v>
      </c>
      <c r="H1214" s="32">
        <v>15.9</v>
      </c>
      <c r="I1214" t="s">
        <v>10</v>
      </c>
      <c r="J1214">
        <v>5</v>
      </c>
      <c r="K1214">
        <v>3</v>
      </c>
    </row>
    <row r="1215" spans="1:11" x14ac:dyDescent="0.35">
      <c r="A1215" t="s">
        <v>727</v>
      </c>
      <c r="B1215" t="s">
        <v>860</v>
      </c>
      <c r="C1215">
        <v>2015</v>
      </c>
      <c r="D1215">
        <v>4.3</v>
      </c>
      <c r="E1215">
        <v>512</v>
      </c>
      <c r="F1215" t="s">
        <v>1405</v>
      </c>
      <c r="G1215" t="s">
        <v>42</v>
      </c>
      <c r="H1215" s="32">
        <v>21.15</v>
      </c>
      <c r="I1215" t="s">
        <v>43</v>
      </c>
      <c r="J1215">
        <v>4</v>
      </c>
      <c r="K1215">
        <v>3</v>
      </c>
    </row>
    <row r="1216" spans="1:11" x14ac:dyDescent="0.35">
      <c r="A1216" t="s">
        <v>317</v>
      </c>
      <c r="B1216" t="s">
        <v>506</v>
      </c>
      <c r="C1216">
        <v>2011</v>
      </c>
      <c r="D1216">
        <v>4.3</v>
      </c>
      <c r="E1216">
        <v>501</v>
      </c>
      <c r="F1216" t="s">
        <v>1405</v>
      </c>
      <c r="G1216" t="s">
        <v>32</v>
      </c>
      <c r="H1216" s="32">
        <v>49.9</v>
      </c>
      <c r="I1216" t="s">
        <v>33</v>
      </c>
      <c r="J1216">
        <v>4</v>
      </c>
      <c r="K1216">
        <v>3</v>
      </c>
    </row>
    <row r="1217" spans="1:11" x14ac:dyDescent="0.35">
      <c r="A1217" t="s">
        <v>66</v>
      </c>
      <c r="B1217" t="s">
        <v>551</v>
      </c>
      <c r="C1217">
        <v>2018</v>
      </c>
      <c r="D1217">
        <v>4.3</v>
      </c>
      <c r="E1217">
        <v>495</v>
      </c>
      <c r="F1217" t="s">
        <v>1405</v>
      </c>
      <c r="G1217" t="s">
        <v>42</v>
      </c>
      <c r="H1217" s="32">
        <v>23.83</v>
      </c>
      <c r="I1217" t="s">
        <v>52</v>
      </c>
      <c r="J1217">
        <v>3</v>
      </c>
      <c r="K1217">
        <v>3</v>
      </c>
    </row>
    <row r="1218" spans="1:11" x14ac:dyDescent="0.35">
      <c r="A1218" t="s">
        <v>861</v>
      </c>
      <c r="B1218" t="s">
        <v>862</v>
      </c>
      <c r="C1218" t="s">
        <v>24</v>
      </c>
      <c r="D1218">
        <v>4.3</v>
      </c>
      <c r="E1218">
        <v>481</v>
      </c>
      <c r="F1218" t="s">
        <v>1405</v>
      </c>
      <c r="G1218" t="s">
        <v>25</v>
      </c>
      <c r="H1218" s="32">
        <v>40</v>
      </c>
      <c r="I1218" t="s">
        <v>16</v>
      </c>
      <c r="J1218">
        <v>5</v>
      </c>
      <c r="K1218">
        <v>1</v>
      </c>
    </row>
    <row r="1219" spans="1:11" x14ac:dyDescent="0.35">
      <c r="A1219" t="s">
        <v>53</v>
      </c>
      <c r="B1219" t="s">
        <v>845</v>
      </c>
      <c r="C1219">
        <v>2016</v>
      </c>
      <c r="D1219">
        <v>4.3</v>
      </c>
      <c r="E1219">
        <v>474</v>
      </c>
      <c r="F1219" t="s">
        <v>1405</v>
      </c>
      <c r="G1219" t="s">
        <v>42</v>
      </c>
      <c r="H1219" s="32">
        <v>33</v>
      </c>
      <c r="I1219" t="s">
        <v>43</v>
      </c>
      <c r="J1219">
        <v>4</v>
      </c>
      <c r="K1219">
        <v>3</v>
      </c>
    </row>
    <row r="1220" spans="1:11" x14ac:dyDescent="0.35">
      <c r="A1220" t="s">
        <v>255</v>
      </c>
      <c r="B1220" t="s">
        <v>500</v>
      </c>
      <c r="C1220">
        <v>2015</v>
      </c>
      <c r="D1220">
        <v>4.3</v>
      </c>
      <c r="E1220">
        <v>474</v>
      </c>
      <c r="F1220" t="s">
        <v>1405</v>
      </c>
      <c r="G1220" t="s">
        <v>257</v>
      </c>
      <c r="H1220" s="32">
        <v>67.819999999999993</v>
      </c>
      <c r="I1220" t="s">
        <v>6</v>
      </c>
      <c r="J1220">
        <v>4</v>
      </c>
      <c r="K1220">
        <v>2</v>
      </c>
    </row>
    <row r="1221" spans="1:11" x14ac:dyDescent="0.35">
      <c r="A1221" t="s">
        <v>682</v>
      </c>
      <c r="B1221" t="s">
        <v>863</v>
      </c>
      <c r="C1221">
        <v>2014</v>
      </c>
      <c r="D1221">
        <v>4.3</v>
      </c>
      <c r="E1221">
        <v>473</v>
      </c>
      <c r="F1221" t="s">
        <v>1405</v>
      </c>
      <c r="G1221" t="s">
        <v>42</v>
      </c>
      <c r="H1221" s="32">
        <v>48.34</v>
      </c>
      <c r="I1221" t="s">
        <v>43</v>
      </c>
      <c r="J1221">
        <v>4</v>
      </c>
      <c r="K1221">
        <v>3</v>
      </c>
    </row>
    <row r="1222" spans="1:11" x14ac:dyDescent="0.35">
      <c r="A1222" t="s">
        <v>284</v>
      </c>
      <c r="B1222" t="s">
        <v>290</v>
      </c>
      <c r="C1222">
        <v>2005</v>
      </c>
      <c r="D1222">
        <v>4.3</v>
      </c>
      <c r="E1222">
        <v>468</v>
      </c>
      <c r="F1222" t="s">
        <v>1405</v>
      </c>
      <c r="G1222" t="s">
        <v>42</v>
      </c>
      <c r="H1222" s="32">
        <v>99.9</v>
      </c>
      <c r="I1222" t="s">
        <v>43</v>
      </c>
      <c r="J1222">
        <v>4</v>
      </c>
      <c r="K1222">
        <v>3</v>
      </c>
    </row>
    <row r="1223" spans="1:11" x14ac:dyDescent="0.35">
      <c r="A1223" t="s">
        <v>30</v>
      </c>
      <c r="B1223" t="s">
        <v>612</v>
      </c>
      <c r="C1223">
        <v>2017</v>
      </c>
      <c r="D1223">
        <v>4.3</v>
      </c>
      <c r="E1223">
        <v>463</v>
      </c>
      <c r="F1223" t="s">
        <v>1405</v>
      </c>
      <c r="G1223" t="s">
        <v>32</v>
      </c>
      <c r="H1223" s="32">
        <v>54.9</v>
      </c>
      <c r="I1223" t="s">
        <v>33</v>
      </c>
      <c r="J1223">
        <v>4</v>
      </c>
      <c r="K1223">
        <v>3</v>
      </c>
    </row>
    <row r="1224" spans="1:11" x14ac:dyDescent="0.35">
      <c r="A1224" t="s">
        <v>88</v>
      </c>
      <c r="B1224" t="s">
        <v>307</v>
      </c>
      <c r="C1224">
        <v>2005</v>
      </c>
      <c r="D1224">
        <v>4.3</v>
      </c>
      <c r="E1224">
        <v>461</v>
      </c>
      <c r="F1224" t="s">
        <v>1405</v>
      </c>
      <c r="G1224" t="s">
        <v>32</v>
      </c>
      <c r="H1224" s="32">
        <v>116.05</v>
      </c>
      <c r="I1224" t="s">
        <v>33</v>
      </c>
      <c r="J1224">
        <v>4</v>
      </c>
      <c r="K1224">
        <v>3</v>
      </c>
    </row>
    <row r="1225" spans="1:11" x14ac:dyDescent="0.35">
      <c r="A1225" t="s">
        <v>30</v>
      </c>
      <c r="B1225" t="s">
        <v>612</v>
      </c>
      <c r="C1225">
        <v>2016</v>
      </c>
      <c r="D1225">
        <v>4.3</v>
      </c>
      <c r="E1225">
        <v>461</v>
      </c>
      <c r="F1225" t="s">
        <v>1405</v>
      </c>
      <c r="G1225" t="s">
        <v>32</v>
      </c>
      <c r="H1225" s="32">
        <v>48.75</v>
      </c>
      <c r="I1225" t="s">
        <v>33</v>
      </c>
      <c r="J1225">
        <v>4</v>
      </c>
      <c r="K1225">
        <v>3</v>
      </c>
    </row>
    <row r="1226" spans="1:11" x14ac:dyDescent="0.35">
      <c r="A1226" t="s">
        <v>129</v>
      </c>
      <c r="B1226" t="s">
        <v>9</v>
      </c>
      <c r="C1226">
        <v>2000</v>
      </c>
      <c r="D1226">
        <v>4.3</v>
      </c>
      <c r="E1226">
        <v>456</v>
      </c>
      <c r="F1226" t="s">
        <v>1405</v>
      </c>
      <c r="G1226" t="s">
        <v>9</v>
      </c>
      <c r="H1226" s="32">
        <v>98</v>
      </c>
      <c r="I1226" t="s">
        <v>10</v>
      </c>
      <c r="J1226">
        <v>5</v>
      </c>
      <c r="K1226">
        <v>3</v>
      </c>
    </row>
    <row r="1227" spans="1:11" x14ac:dyDescent="0.35">
      <c r="A1227" t="s">
        <v>864</v>
      </c>
      <c r="B1227" t="s">
        <v>865</v>
      </c>
      <c r="C1227">
        <v>1964</v>
      </c>
      <c r="D1227">
        <v>4.3</v>
      </c>
      <c r="E1227">
        <v>454</v>
      </c>
      <c r="F1227" t="s">
        <v>1405</v>
      </c>
      <c r="G1227" t="s">
        <v>42</v>
      </c>
      <c r="H1227" s="32">
        <v>272</v>
      </c>
      <c r="I1227" t="s">
        <v>43</v>
      </c>
      <c r="J1227">
        <v>4</v>
      </c>
      <c r="K1227">
        <v>3</v>
      </c>
    </row>
    <row r="1228" spans="1:11" x14ac:dyDescent="0.35">
      <c r="A1228" t="s">
        <v>193</v>
      </c>
      <c r="B1228" t="s">
        <v>238</v>
      </c>
      <c r="C1228">
        <v>2015</v>
      </c>
      <c r="D1228">
        <v>4.3</v>
      </c>
      <c r="E1228">
        <v>453</v>
      </c>
      <c r="F1228" t="s">
        <v>1405</v>
      </c>
      <c r="G1228" t="s">
        <v>42</v>
      </c>
      <c r="H1228" s="32">
        <v>40.450000000000003</v>
      </c>
      <c r="I1228" t="s">
        <v>43</v>
      </c>
      <c r="J1228">
        <v>4</v>
      </c>
      <c r="K1228">
        <v>3</v>
      </c>
    </row>
    <row r="1229" spans="1:11" x14ac:dyDescent="0.35">
      <c r="A1229" t="s">
        <v>86</v>
      </c>
      <c r="B1229" t="s">
        <v>866</v>
      </c>
      <c r="C1229">
        <v>2004</v>
      </c>
      <c r="D1229">
        <v>4.3</v>
      </c>
      <c r="E1229">
        <v>452</v>
      </c>
      <c r="F1229" t="s">
        <v>1405</v>
      </c>
      <c r="G1229" t="s">
        <v>42</v>
      </c>
      <c r="H1229" s="32">
        <v>81.349999999999994</v>
      </c>
      <c r="I1229" t="s">
        <v>43</v>
      </c>
      <c r="J1229">
        <v>4</v>
      </c>
      <c r="K1229">
        <v>3</v>
      </c>
    </row>
    <row r="1230" spans="1:11" x14ac:dyDescent="0.35">
      <c r="A1230" t="s">
        <v>864</v>
      </c>
      <c r="B1230" t="s">
        <v>865</v>
      </c>
      <c r="C1230">
        <v>1970</v>
      </c>
      <c r="D1230">
        <v>4.3</v>
      </c>
      <c r="E1230">
        <v>449</v>
      </c>
      <c r="F1230" t="s">
        <v>1405</v>
      </c>
      <c r="G1230" t="s">
        <v>42</v>
      </c>
      <c r="H1230" s="32">
        <v>206.91</v>
      </c>
      <c r="I1230" t="s">
        <v>43</v>
      </c>
      <c r="J1230">
        <v>4</v>
      </c>
      <c r="K1230">
        <v>3</v>
      </c>
    </row>
    <row r="1231" spans="1:11" x14ac:dyDescent="0.35">
      <c r="A1231" t="s">
        <v>163</v>
      </c>
      <c r="B1231" t="s">
        <v>543</v>
      </c>
      <c r="C1231">
        <v>2017</v>
      </c>
      <c r="D1231">
        <v>4.3</v>
      </c>
      <c r="E1231">
        <v>449</v>
      </c>
      <c r="F1231" t="s">
        <v>1405</v>
      </c>
      <c r="G1231" t="s">
        <v>63</v>
      </c>
      <c r="H1231" s="32">
        <v>42</v>
      </c>
      <c r="I1231" t="s">
        <v>165</v>
      </c>
      <c r="J1231">
        <v>3</v>
      </c>
      <c r="K1231">
        <v>3</v>
      </c>
    </row>
    <row r="1232" spans="1:11" x14ac:dyDescent="0.35">
      <c r="A1232" t="s">
        <v>402</v>
      </c>
      <c r="B1232" t="s">
        <v>120</v>
      </c>
      <c r="C1232">
        <v>1998</v>
      </c>
      <c r="D1232">
        <v>4.3</v>
      </c>
      <c r="E1232">
        <v>445</v>
      </c>
      <c r="F1232" t="s">
        <v>1405</v>
      </c>
      <c r="G1232" t="s">
        <v>42</v>
      </c>
      <c r="H1232" s="32">
        <v>34.9</v>
      </c>
      <c r="I1232" t="s">
        <v>43</v>
      </c>
      <c r="J1232">
        <v>4</v>
      </c>
      <c r="K1232">
        <v>3</v>
      </c>
    </row>
    <row r="1233" spans="1:11" x14ac:dyDescent="0.35">
      <c r="A1233" t="s">
        <v>176</v>
      </c>
      <c r="B1233" t="s">
        <v>187</v>
      </c>
      <c r="C1233">
        <v>2013</v>
      </c>
      <c r="D1233">
        <v>4.3</v>
      </c>
      <c r="E1233">
        <v>431</v>
      </c>
      <c r="F1233" t="s">
        <v>1405</v>
      </c>
      <c r="G1233" t="s">
        <v>9</v>
      </c>
      <c r="H1233" s="32">
        <v>53.95</v>
      </c>
      <c r="I1233" t="s">
        <v>10</v>
      </c>
      <c r="J1233">
        <v>5</v>
      </c>
      <c r="K1233">
        <v>3</v>
      </c>
    </row>
    <row r="1234" spans="1:11" x14ac:dyDescent="0.35">
      <c r="A1234" t="s">
        <v>561</v>
      </c>
      <c r="B1234" t="s">
        <v>562</v>
      </c>
      <c r="C1234">
        <v>2010</v>
      </c>
      <c r="D1234">
        <v>4.3</v>
      </c>
      <c r="E1234">
        <v>427</v>
      </c>
      <c r="F1234" t="s">
        <v>1405</v>
      </c>
      <c r="G1234" t="s">
        <v>9</v>
      </c>
      <c r="H1234" s="32">
        <v>62.74</v>
      </c>
      <c r="I1234" t="s">
        <v>10</v>
      </c>
      <c r="J1234">
        <v>5</v>
      </c>
      <c r="K1234">
        <v>3</v>
      </c>
    </row>
    <row r="1235" spans="1:11" x14ac:dyDescent="0.35">
      <c r="A1235" t="s">
        <v>867</v>
      </c>
      <c r="B1235" t="s">
        <v>868</v>
      </c>
      <c r="C1235" t="s">
        <v>24</v>
      </c>
      <c r="D1235">
        <v>4.3</v>
      </c>
      <c r="E1235">
        <v>424</v>
      </c>
      <c r="F1235" t="s">
        <v>1405</v>
      </c>
      <c r="G1235" t="s">
        <v>869</v>
      </c>
      <c r="H1235" s="32">
        <v>10.89</v>
      </c>
      <c r="I1235" t="s">
        <v>85</v>
      </c>
      <c r="J1235" t="s">
        <v>85</v>
      </c>
      <c r="K1235" t="s">
        <v>85</v>
      </c>
    </row>
    <row r="1236" spans="1:11" x14ac:dyDescent="0.35">
      <c r="A1236" t="s">
        <v>276</v>
      </c>
      <c r="B1236" t="s">
        <v>2</v>
      </c>
      <c r="C1236">
        <v>2003</v>
      </c>
      <c r="D1236">
        <v>4.3</v>
      </c>
      <c r="E1236">
        <v>422</v>
      </c>
      <c r="F1236" t="s">
        <v>1405</v>
      </c>
      <c r="G1236" t="s">
        <v>2</v>
      </c>
      <c r="H1236" s="32">
        <v>107</v>
      </c>
      <c r="I1236" t="s">
        <v>3</v>
      </c>
      <c r="J1236">
        <v>5</v>
      </c>
      <c r="K1236">
        <v>3</v>
      </c>
    </row>
    <row r="1237" spans="1:11" x14ac:dyDescent="0.35">
      <c r="A1237" t="s">
        <v>50</v>
      </c>
      <c r="B1237" t="s">
        <v>870</v>
      </c>
      <c r="C1237">
        <v>2016</v>
      </c>
      <c r="D1237">
        <v>4.3</v>
      </c>
      <c r="E1237">
        <v>422</v>
      </c>
      <c r="F1237" t="s">
        <v>1405</v>
      </c>
      <c r="G1237" t="s">
        <v>42</v>
      </c>
      <c r="H1237" s="32">
        <v>32.33</v>
      </c>
      <c r="I1237" t="s">
        <v>52</v>
      </c>
      <c r="J1237">
        <v>3</v>
      </c>
      <c r="K1237">
        <v>3</v>
      </c>
    </row>
    <row r="1238" spans="1:11" x14ac:dyDescent="0.35">
      <c r="A1238" t="s">
        <v>871</v>
      </c>
      <c r="B1238" t="s">
        <v>872</v>
      </c>
      <c r="C1238">
        <v>2006</v>
      </c>
      <c r="D1238">
        <v>4.3</v>
      </c>
      <c r="E1238">
        <v>419</v>
      </c>
      <c r="F1238" t="s">
        <v>1405</v>
      </c>
      <c r="G1238" t="s">
        <v>873</v>
      </c>
      <c r="H1238" s="32">
        <v>21.95</v>
      </c>
      <c r="I1238" t="s">
        <v>85</v>
      </c>
      <c r="J1238" t="s">
        <v>85</v>
      </c>
      <c r="K1238" t="s">
        <v>85</v>
      </c>
    </row>
    <row r="1239" spans="1:11" x14ac:dyDescent="0.35">
      <c r="A1239" t="s">
        <v>245</v>
      </c>
      <c r="B1239" t="s">
        <v>874</v>
      </c>
      <c r="C1239">
        <v>2016</v>
      </c>
      <c r="D1239">
        <v>4.3</v>
      </c>
      <c r="E1239">
        <v>419</v>
      </c>
      <c r="F1239" t="s">
        <v>1405</v>
      </c>
      <c r="G1239" t="s">
        <v>9</v>
      </c>
      <c r="H1239" s="32">
        <v>28.85</v>
      </c>
      <c r="I1239" t="s">
        <v>10</v>
      </c>
      <c r="J1239">
        <v>5</v>
      </c>
      <c r="K1239">
        <v>3</v>
      </c>
    </row>
    <row r="1240" spans="1:11" x14ac:dyDescent="0.35">
      <c r="A1240" t="s">
        <v>50</v>
      </c>
      <c r="B1240" t="s">
        <v>128</v>
      </c>
      <c r="C1240">
        <v>1998</v>
      </c>
      <c r="D1240">
        <v>4.3</v>
      </c>
      <c r="E1240">
        <v>418</v>
      </c>
      <c r="F1240" t="s">
        <v>1405</v>
      </c>
      <c r="G1240" t="s">
        <v>42</v>
      </c>
      <c r="H1240" s="32">
        <v>160</v>
      </c>
      <c r="I1240" t="s">
        <v>43</v>
      </c>
      <c r="J1240">
        <v>4</v>
      </c>
      <c r="K1240">
        <v>3</v>
      </c>
    </row>
    <row r="1241" spans="1:11" x14ac:dyDescent="0.35">
      <c r="A1241" t="s">
        <v>875</v>
      </c>
      <c r="B1241" t="s">
        <v>876</v>
      </c>
      <c r="C1241">
        <v>2016</v>
      </c>
      <c r="D1241">
        <v>4.3</v>
      </c>
      <c r="E1241">
        <v>411</v>
      </c>
      <c r="F1241" t="s">
        <v>1405</v>
      </c>
      <c r="G1241" t="s">
        <v>9</v>
      </c>
      <c r="H1241" s="32">
        <v>26.9</v>
      </c>
      <c r="I1241" t="s">
        <v>10</v>
      </c>
      <c r="J1241">
        <v>5</v>
      </c>
      <c r="K1241">
        <v>3</v>
      </c>
    </row>
    <row r="1242" spans="1:11" x14ac:dyDescent="0.35">
      <c r="A1242" t="s">
        <v>708</v>
      </c>
      <c r="B1242" t="s">
        <v>877</v>
      </c>
      <c r="C1242">
        <v>2016</v>
      </c>
      <c r="D1242">
        <v>4.3</v>
      </c>
      <c r="E1242">
        <v>410</v>
      </c>
      <c r="F1242" t="s">
        <v>1405</v>
      </c>
      <c r="G1242" t="s">
        <v>9</v>
      </c>
      <c r="H1242" s="32">
        <v>21.3</v>
      </c>
      <c r="I1242" t="s">
        <v>10</v>
      </c>
      <c r="J1242">
        <v>5</v>
      </c>
      <c r="K1242">
        <v>3</v>
      </c>
    </row>
    <row r="1243" spans="1:11" x14ac:dyDescent="0.35">
      <c r="A1243" t="s">
        <v>50</v>
      </c>
      <c r="B1243" t="s">
        <v>844</v>
      </c>
      <c r="C1243">
        <v>2013</v>
      </c>
      <c r="D1243">
        <v>4.3</v>
      </c>
      <c r="E1243">
        <v>405</v>
      </c>
      <c r="F1243" t="s">
        <v>1405</v>
      </c>
      <c r="G1243" t="s">
        <v>42</v>
      </c>
      <c r="H1243" s="32">
        <v>42</v>
      </c>
      <c r="I1243" t="s">
        <v>43</v>
      </c>
      <c r="J1243">
        <v>4</v>
      </c>
      <c r="K1243">
        <v>3</v>
      </c>
    </row>
    <row r="1244" spans="1:11" x14ac:dyDescent="0.35">
      <c r="A1244" t="s">
        <v>36</v>
      </c>
      <c r="B1244" t="s">
        <v>878</v>
      </c>
      <c r="C1244">
        <v>2014</v>
      </c>
      <c r="D1244">
        <v>4.3</v>
      </c>
      <c r="E1244">
        <v>407</v>
      </c>
      <c r="F1244" t="s">
        <v>1405</v>
      </c>
      <c r="G1244" t="s">
        <v>9</v>
      </c>
      <c r="H1244" s="32">
        <v>30.5</v>
      </c>
      <c r="I1244" t="s">
        <v>10</v>
      </c>
      <c r="J1244">
        <v>5</v>
      </c>
      <c r="K1244">
        <v>3</v>
      </c>
    </row>
    <row r="1245" spans="1:11" x14ac:dyDescent="0.35">
      <c r="A1245" t="s">
        <v>50</v>
      </c>
      <c r="B1245" t="s">
        <v>128</v>
      </c>
      <c r="C1245">
        <v>1989</v>
      </c>
      <c r="D1245">
        <v>4.3</v>
      </c>
      <c r="E1245">
        <v>404</v>
      </c>
      <c r="F1245" t="s">
        <v>1405</v>
      </c>
      <c r="G1245" t="s">
        <v>42</v>
      </c>
      <c r="H1245" s="32">
        <v>160</v>
      </c>
      <c r="I1245" t="s">
        <v>43</v>
      </c>
      <c r="J1245">
        <v>4</v>
      </c>
      <c r="K1245">
        <v>3</v>
      </c>
    </row>
    <row r="1246" spans="1:11" x14ac:dyDescent="0.35">
      <c r="A1246" t="s">
        <v>263</v>
      </c>
      <c r="B1246" t="s">
        <v>879</v>
      </c>
      <c r="C1246">
        <v>2017</v>
      </c>
      <c r="D1246">
        <v>4.3</v>
      </c>
      <c r="E1246">
        <v>398</v>
      </c>
      <c r="F1246" t="s">
        <v>1405</v>
      </c>
      <c r="G1246" t="s">
        <v>830</v>
      </c>
      <c r="H1246" s="32">
        <v>21.02</v>
      </c>
      <c r="I1246" t="s">
        <v>78</v>
      </c>
      <c r="J1246">
        <v>5</v>
      </c>
      <c r="K1246">
        <v>3</v>
      </c>
    </row>
    <row r="1247" spans="1:11" x14ac:dyDescent="0.35">
      <c r="A1247" t="s">
        <v>574</v>
      </c>
      <c r="B1247" t="s">
        <v>880</v>
      </c>
      <c r="C1247">
        <v>2018</v>
      </c>
      <c r="D1247">
        <v>4.3</v>
      </c>
      <c r="E1247">
        <v>397</v>
      </c>
      <c r="F1247" t="s">
        <v>1405</v>
      </c>
      <c r="G1247" t="s">
        <v>576</v>
      </c>
      <c r="H1247" s="32">
        <v>22.8</v>
      </c>
      <c r="I1247" t="s">
        <v>21</v>
      </c>
      <c r="J1247">
        <v>4</v>
      </c>
      <c r="K1247">
        <v>3</v>
      </c>
    </row>
    <row r="1248" spans="1:11" x14ac:dyDescent="0.35">
      <c r="A1248" t="s">
        <v>93</v>
      </c>
      <c r="B1248" t="s">
        <v>858</v>
      </c>
      <c r="C1248">
        <v>2018</v>
      </c>
      <c r="D1248">
        <v>4.3</v>
      </c>
      <c r="E1248">
        <v>397</v>
      </c>
      <c r="F1248" t="s">
        <v>1405</v>
      </c>
      <c r="G1248" t="s">
        <v>32</v>
      </c>
      <c r="H1248" s="32">
        <v>36.57</v>
      </c>
      <c r="I1248" t="s">
        <v>33</v>
      </c>
      <c r="J1248">
        <v>4</v>
      </c>
      <c r="K1248">
        <v>3</v>
      </c>
    </row>
    <row r="1249" spans="1:11" x14ac:dyDescent="0.35">
      <c r="A1249" t="s">
        <v>30</v>
      </c>
      <c r="B1249" t="s">
        <v>315</v>
      </c>
      <c r="C1249">
        <v>2009</v>
      </c>
      <c r="D1249">
        <v>4.3</v>
      </c>
      <c r="E1249">
        <v>384</v>
      </c>
      <c r="F1249" t="s">
        <v>1405</v>
      </c>
      <c r="G1249" t="s">
        <v>32</v>
      </c>
      <c r="H1249" s="32">
        <v>85</v>
      </c>
      <c r="I1249" t="s">
        <v>33</v>
      </c>
      <c r="J1249">
        <v>4</v>
      </c>
      <c r="K1249">
        <v>3</v>
      </c>
    </row>
    <row r="1250" spans="1:11" x14ac:dyDescent="0.35">
      <c r="A1250" t="s">
        <v>881</v>
      </c>
      <c r="B1250" t="s">
        <v>882</v>
      </c>
      <c r="C1250">
        <v>2019</v>
      </c>
      <c r="D1250">
        <v>4.3</v>
      </c>
      <c r="E1250">
        <v>375</v>
      </c>
      <c r="F1250" t="s">
        <v>1405</v>
      </c>
      <c r="G1250" t="s">
        <v>114</v>
      </c>
      <c r="H1250" s="32">
        <v>23.4</v>
      </c>
      <c r="I1250" t="s">
        <v>85</v>
      </c>
      <c r="J1250" t="s">
        <v>85</v>
      </c>
      <c r="K1250" t="s">
        <v>85</v>
      </c>
    </row>
    <row r="1251" spans="1:11" x14ac:dyDescent="0.35">
      <c r="A1251" t="s">
        <v>286</v>
      </c>
      <c r="B1251" t="s">
        <v>94</v>
      </c>
      <c r="C1251">
        <v>2005</v>
      </c>
      <c r="D1251">
        <v>4.3</v>
      </c>
      <c r="E1251">
        <v>375</v>
      </c>
      <c r="F1251" t="s">
        <v>1405</v>
      </c>
      <c r="G1251" t="s">
        <v>32</v>
      </c>
      <c r="H1251" s="32">
        <v>110</v>
      </c>
      <c r="I1251" t="s">
        <v>33</v>
      </c>
      <c r="J1251">
        <v>4</v>
      </c>
      <c r="K1251">
        <v>3</v>
      </c>
    </row>
    <row r="1252" spans="1:11" x14ac:dyDescent="0.35">
      <c r="A1252" t="s">
        <v>167</v>
      </c>
      <c r="B1252" t="s">
        <v>675</v>
      </c>
      <c r="C1252">
        <v>2015</v>
      </c>
      <c r="D1252">
        <v>4.3</v>
      </c>
      <c r="E1252">
        <v>374</v>
      </c>
      <c r="F1252" t="s">
        <v>1405</v>
      </c>
      <c r="G1252" t="s">
        <v>9</v>
      </c>
      <c r="H1252" s="32">
        <v>53.5</v>
      </c>
      <c r="I1252" t="s">
        <v>10</v>
      </c>
      <c r="J1252">
        <v>5</v>
      </c>
      <c r="K1252">
        <v>3</v>
      </c>
    </row>
    <row r="1253" spans="1:11" x14ac:dyDescent="0.35">
      <c r="A1253" t="s">
        <v>53</v>
      </c>
      <c r="B1253" t="s">
        <v>845</v>
      </c>
      <c r="C1253">
        <v>2017</v>
      </c>
      <c r="D1253">
        <v>4.3</v>
      </c>
      <c r="E1253">
        <v>371</v>
      </c>
      <c r="F1253" t="s">
        <v>1405</v>
      </c>
      <c r="G1253" t="s">
        <v>42</v>
      </c>
      <c r="H1253" s="32">
        <v>35.950000000000003</v>
      </c>
      <c r="I1253" t="s">
        <v>43</v>
      </c>
      <c r="J1253">
        <v>4</v>
      </c>
      <c r="K1253">
        <v>3</v>
      </c>
    </row>
    <row r="1254" spans="1:11" x14ac:dyDescent="0.35">
      <c r="A1254" t="s">
        <v>108</v>
      </c>
      <c r="B1254" t="s">
        <v>1414</v>
      </c>
      <c r="C1254">
        <v>2019</v>
      </c>
      <c r="D1254">
        <v>4.3</v>
      </c>
      <c r="E1254">
        <v>370</v>
      </c>
      <c r="F1254" t="s">
        <v>1405</v>
      </c>
      <c r="G1254" t="s">
        <v>77</v>
      </c>
      <c r="H1254" s="32">
        <v>16.25</v>
      </c>
      <c r="I1254" t="s">
        <v>78</v>
      </c>
      <c r="J1254">
        <v>5</v>
      </c>
      <c r="K1254">
        <v>3</v>
      </c>
    </row>
    <row r="1255" spans="1:11" x14ac:dyDescent="0.35">
      <c r="A1255" t="s">
        <v>883</v>
      </c>
      <c r="B1255" t="s">
        <v>238</v>
      </c>
      <c r="C1255">
        <v>2010</v>
      </c>
      <c r="D1255">
        <v>4.3</v>
      </c>
      <c r="E1255">
        <v>368</v>
      </c>
      <c r="F1255" t="s">
        <v>1405</v>
      </c>
      <c r="G1255" t="s">
        <v>42</v>
      </c>
      <c r="H1255" s="32">
        <v>25.95</v>
      </c>
      <c r="I1255" t="s">
        <v>21</v>
      </c>
      <c r="J1255">
        <v>4</v>
      </c>
      <c r="K1255">
        <v>3</v>
      </c>
    </row>
    <row r="1256" spans="1:11" x14ac:dyDescent="0.35">
      <c r="A1256" t="s">
        <v>229</v>
      </c>
      <c r="B1256" t="s">
        <v>598</v>
      </c>
      <c r="C1256">
        <v>2012</v>
      </c>
      <c r="D1256">
        <v>4.3</v>
      </c>
      <c r="E1256">
        <v>364</v>
      </c>
      <c r="F1256" t="s">
        <v>1405</v>
      </c>
      <c r="G1256" t="s">
        <v>32</v>
      </c>
      <c r="H1256" s="32">
        <v>40.5</v>
      </c>
      <c r="I1256" t="s">
        <v>33</v>
      </c>
      <c r="J1256">
        <v>4</v>
      </c>
      <c r="K1256">
        <v>3</v>
      </c>
    </row>
    <row r="1257" spans="1:11" x14ac:dyDescent="0.35">
      <c r="A1257" t="s">
        <v>884</v>
      </c>
      <c r="B1257" t="s">
        <v>885</v>
      </c>
      <c r="C1257">
        <v>2014</v>
      </c>
      <c r="D1257">
        <v>4.3</v>
      </c>
      <c r="E1257">
        <v>358</v>
      </c>
      <c r="F1257" t="s">
        <v>1405</v>
      </c>
      <c r="G1257" t="s">
        <v>63</v>
      </c>
      <c r="H1257" s="32">
        <v>35.85</v>
      </c>
      <c r="I1257" t="s">
        <v>21</v>
      </c>
      <c r="J1257">
        <v>4</v>
      </c>
      <c r="K1257">
        <v>3</v>
      </c>
    </row>
    <row r="1258" spans="1:11" x14ac:dyDescent="0.35">
      <c r="A1258" t="s">
        <v>708</v>
      </c>
      <c r="B1258" t="s">
        <v>886</v>
      </c>
      <c r="C1258">
        <v>2011</v>
      </c>
      <c r="D1258">
        <v>4.3</v>
      </c>
      <c r="E1258">
        <v>355</v>
      </c>
      <c r="F1258" t="s">
        <v>1405</v>
      </c>
      <c r="G1258" t="s">
        <v>9</v>
      </c>
      <c r="H1258" s="32">
        <v>38.4</v>
      </c>
      <c r="I1258" t="s">
        <v>10</v>
      </c>
      <c r="J1258">
        <v>5</v>
      </c>
      <c r="K1258">
        <v>3</v>
      </c>
    </row>
    <row r="1259" spans="1:11" x14ac:dyDescent="0.35">
      <c r="A1259" t="s">
        <v>887</v>
      </c>
      <c r="B1259" t="s">
        <v>888</v>
      </c>
      <c r="C1259">
        <v>2017</v>
      </c>
      <c r="D1259">
        <v>4.3</v>
      </c>
      <c r="E1259">
        <v>345</v>
      </c>
      <c r="F1259" t="s">
        <v>1405</v>
      </c>
      <c r="G1259" t="s">
        <v>711</v>
      </c>
      <c r="H1259" s="32">
        <v>20.65</v>
      </c>
      <c r="I1259" t="s">
        <v>21</v>
      </c>
      <c r="J1259">
        <v>4</v>
      </c>
      <c r="K1259">
        <v>3</v>
      </c>
    </row>
    <row r="1260" spans="1:11" x14ac:dyDescent="0.35">
      <c r="A1260" t="s">
        <v>72</v>
      </c>
      <c r="B1260" t="s">
        <v>517</v>
      </c>
      <c r="C1260">
        <v>2016</v>
      </c>
      <c r="D1260">
        <v>4.3</v>
      </c>
      <c r="E1260">
        <v>345</v>
      </c>
      <c r="F1260" t="s">
        <v>1405</v>
      </c>
      <c r="G1260" t="s">
        <v>2</v>
      </c>
      <c r="H1260" s="32">
        <v>39.53</v>
      </c>
      <c r="I1260" t="s">
        <v>3</v>
      </c>
      <c r="J1260">
        <v>5</v>
      </c>
      <c r="K1260">
        <v>3</v>
      </c>
    </row>
    <row r="1261" spans="1:11" x14ac:dyDescent="0.35">
      <c r="A1261" t="s">
        <v>622</v>
      </c>
      <c r="B1261" t="s">
        <v>623</v>
      </c>
      <c r="C1261">
        <v>2018</v>
      </c>
      <c r="D1261">
        <v>4.3</v>
      </c>
      <c r="E1261">
        <v>344</v>
      </c>
      <c r="F1261" t="s">
        <v>1405</v>
      </c>
      <c r="G1261" t="s">
        <v>624</v>
      </c>
      <c r="H1261" s="32">
        <v>25.31</v>
      </c>
      <c r="I1261" t="s">
        <v>181</v>
      </c>
      <c r="J1261">
        <v>4</v>
      </c>
      <c r="K1261">
        <v>3</v>
      </c>
    </row>
    <row r="1262" spans="1:11" x14ac:dyDescent="0.35">
      <c r="A1262" t="s">
        <v>30</v>
      </c>
      <c r="B1262" t="s">
        <v>612</v>
      </c>
      <c r="C1262">
        <v>2018</v>
      </c>
      <c r="D1262">
        <v>4.3</v>
      </c>
      <c r="E1262">
        <v>344</v>
      </c>
      <c r="F1262" t="s">
        <v>1405</v>
      </c>
      <c r="G1262" t="s">
        <v>32</v>
      </c>
      <c r="H1262" s="32">
        <v>53.95</v>
      </c>
      <c r="I1262" t="s">
        <v>33</v>
      </c>
      <c r="J1262">
        <v>4</v>
      </c>
      <c r="K1262">
        <v>3</v>
      </c>
    </row>
    <row r="1263" spans="1:11" x14ac:dyDescent="0.35">
      <c r="A1263" t="s">
        <v>889</v>
      </c>
      <c r="B1263" t="s">
        <v>890</v>
      </c>
      <c r="C1263">
        <v>2010</v>
      </c>
      <c r="D1263">
        <v>4.3</v>
      </c>
      <c r="E1263">
        <v>334</v>
      </c>
      <c r="F1263" t="s">
        <v>1405</v>
      </c>
      <c r="G1263" t="s">
        <v>42</v>
      </c>
      <c r="H1263" s="32">
        <v>27</v>
      </c>
      <c r="I1263" t="s">
        <v>43</v>
      </c>
      <c r="J1263">
        <v>4</v>
      </c>
      <c r="K1263">
        <v>3</v>
      </c>
    </row>
    <row r="1264" spans="1:11" x14ac:dyDescent="0.35">
      <c r="A1264" t="s">
        <v>255</v>
      </c>
      <c r="B1264" t="s">
        <v>526</v>
      </c>
      <c r="C1264">
        <v>2016</v>
      </c>
      <c r="D1264">
        <v>4.3</v>
      </c>
      <c r="E1264">
        <v>327</v>
      </c>
      <c r="F1264" t="s">
        <v>1405</v>
      </c>
      <c r="G1264" t="s">
        <v>257</v>
      </c>
      <c r="H1264" s="32">
        <v>36.950000000000003</v>
      </c>
      <c r="I1264" t="s">
        <v>85</v>
      </c>
      <c r="J1264" t="s">
        <v>85</v>
      </c>
      <c r="K1264" t="s">
        <v>85</v>
      </c>
    </row>
    <row r="1265" spans="1:11" x14ac:dyDescent="0.35">
      <c r="A1265" t="s">
        <v>891</v>
      </c>
      <c r="B1265" t="s">
        <v>892</v>
      </c>
      <c r="C1265">
        <v>2017</v>
      </c>
      <c r="D1265">
        <v>4.3</v>
      </c>
      <c r="E1265">
        <v>322</v>
      </c>
      <c r="F1265" t="s">
        <v>1405</v>
      </c>
      <c r="G1265" t="s">
        <v>893</v>
      </c>
      <c r="H1265" s="32">
        <v>26.5</v>
      </c>
      <c r="I1265" t="s">
        <v>21</v>
      </c>
      <c r="J1265">
        <v>4</v>
      </c>
      <c r="K1265">
        <v>3</v>
      </c>
    </row>
    <row r="1266" spans="1:11" x14ac:dyDescent="0.35">
      <c r="A1266" t="s">
        <v>894</v>
      </c>
      <c r="B1266" t="s">
        <v>895</v>
      </c>
      <c r="C1266">
        <v>2017</v>
      </c>
      <c r="D1266">
        <v>4.3</v>
      </c>
      <c r="E1266">
        <v>317</v>
      </c>
      <c r="F1266" t="s">
        <v>1405</v>
      </c>
      <c r="G1266" t="s">
        <v>896</v>
      </c>
      <c r="H1266" s="32">
        <v>27.9</v>
      </c>
      <c r="I1266" t="s">
        <v>78</v>
      </c>
      <c r="J1266">
        <v>5</v>
      </c>
      <c r="K1266">
        <v>3</v>
      </c>
    </row>
    <row r="1267" spans="1:11" x14ac:dyDescent="0.35">
      <c r="A1267" t="s">
        <v>276</v>
      </c>
      <c r="B1267" t="s">
        <v>2</v>
      </c>
      <c r="C1267">
        <v>2001</v>
      </c>
      <c r="D1267">
        <v>4.3</v>
      </c>
      <c r="E1267">
        <v>315</v>
      </c>
      <c r="F1267" t="s">
        <v>1405</v>
      </c>
      <c r="G1267" t="s">
        <v>2</v>
      </c>
      <c r="H1267" s="32">
        <v>189.45</v>
      </c>
      <c r="I1267" t="s">
        <v>3</v>
      </c>
      <c r="J1267">
        <v>5</v>
      </c>
      <c r="K1267">
        <v>3</v>
      </c>
    </row>
    <row r="1268" spans="1:11" x14ac:dyDescent="0.35">
      <c r="A1268" t="s">
        <v>64</v>
      </c>
      <c r="B1268" t="s">
        <v>332</v>
      </c>
      <c r="C1268">
        <v>2010</v>
      </c>
      <c r="D1268">
        <v>4.3</v>
      </c>
      <c r="E1268">
        <v>312</v>
      </c>
      <c r="F1268" t="s">
        <v>1405</v>
      </c>
      <c r="G1268" t="s">
        <v>42</v>
      </c>
      <c r="H1268" s="32">
        <v>90</v>
      </c>
      <c r="I1268" t="s">
        <v>43</v>
      </c>
      <c r="J1268" t="s">
        <v>85</v>
      </c>
      <c r="K1268" t="s">
        <v>85</v>
      </c>
    </row>
    <row r="1269" spans="1:11" x14ac:dyDescent="0.35">
      <c r="A1269" t="s">
        <v>255</v>
      </c>
      <c r="B1269" t="s">
        <v>526</v>
      </c>
      <c r="C1269">
        <v>2018</v>
      </c>
      <c r="D1269">
        <v>4.3</v>
      </c>
      <c r="E1269">
        <v>309</v>
      </c>
      <c r="F1269" t="s">
        <v>1405</v>
      </c>
      <c r="G1269" t="s">
        <v>257</v>
      </c>
      <c r="H1269" s="32">
        <v>34.1</v>
      </c>
      <c r="I1269" t="s">
        <v>85</v>
      </c>
      <c r="J1269" t="s">
        <v>85</v>
      </c>
      <c r="K1269" t="s">
        <v>85</v>
      </c>
    </row>
    <row r="1270" spans="1:11" x14ac:dyDescent="0.35">
      <c r="A1270" t="s">
        <v>897</v>
      </c>
      <c r="B1270" t="s">
        <v>898</v>
      </c>
      <c r="C1270">
        <v>2017</v>
      </c>
      <c r="D1270">
        <v>4.3</v>
      </c>
      <c r="E1270">
        <v>301</v>
      </c>
      <c r="F1270" t="s">
        <v>1405</v>
      </c>
      <c r="G1270" t="s">
        <v>9</v>
      </c>
      <c r="H1270" s="32">
        <v>35.51</v>
      </c>
      <c r="I1270" t="s">
        <v>10</v>
      </c>
      <c r="J1270" t="s">
        <v>85</v>
      </c>
      <c r="K1270" t="s">
        <v>85</v>
      </c>
    </row>
    <row r="1271" spans="1:11" x14ac:dyDescent="0.35">
      <c r="A1271" t="s">
        <v>899</v>
      </c>
      <c r="B1271" t="s">
        <v>900</v>
      </c>
      <c r="C1271">
        <v>2018</v>
      </c>
      <c r="D1271">
        <v>4.3</v>
      </c>
      <c r="E1271">
        <v>301</v>
      </c>
      <c r="F1271" t="s">
        <v>1405</v>
      </c>
      <c r="G1271" t="s">
        <v>326</v>
      </c>
      <c r="H1271" s="32">
        <v>27.7</v>
      </c>
      <c r="I1271" t="s">
        <v>327</v>
      </c>
      <c r="J1271" t="s">
        <v>85</v>
      </c>
      <c r="K1271" t="s">
        <v>85</v>
      </c>
    </row>
    <row r="1272" spans="1:11" x14ac:dyDescent="0.35">
      <c r="A1272" t="s">
        <v>255</v>
      </c>
      <c r="B1272" t="s">
        <v>331</v>
      </c>
      <c r="C1272">
        <v>2015</v>
      </c>
      <c r="D1272">
        <v>4.3</v>
      </c>
      <c r="E1272">
        <v>299</v>
      </c>
      <c r="F1272" t="s">
        <v>1405</v>
      </c>
      <c r="G1272" t="s">
        <v>63</v>
      </c>
      <c r="H1272" s="32">
        <v>75</v>
      </c>
      <c r="I1272" t="s">
        <v>181</v>
      </c>
      <c r="J1272" t="s">
        <v>85</v>
      </c>
      <c r="K1272" t="s">
        <v>85</v>
      </c>
    </row>
    <row r="1273" spans="1:11" x14ac:dyDescent="0.35">
      <c r="A1273" t="s">
        <v>864</v>
      </c>
      <c r="B1273" t="s">
        <v>865</v>
      </c>
      <c r="C1273">
        <v>1982</v>
      </c>
      <c r="D1273">
        <v>4.3</v>
      </c>
      <c r="E1273">
        <v>298</v>
      </c>
      <c r="F1273" t="s">
        <v>1405</v>
      </c>
      <c r="G1273" t="s">
        <v>42</v>
      </c>
      <c r="H1273" s="32">
        <v>425</v>
      </c>
      <c r="I1273" t="s">
        <v>43</v>
      </c>
      <c r="J1273" t="s">
        <v>85</v>
      </c>
      <c r="K1273" t="s">
        <v>85</v>
      </c>
    </row>
    <row r="1274" spans="1:11" x14ac:dyDescent="0.35">
      <c r="A1274" t="s">
        <v>0</v>
      </c>
      <c r="B1274" t="s">
        <v>498</v>
      </c>
      <c r="C1274">
        <v>2018</v>
      </c>
      <c r="D1274">
        <v>4.3</v>
      </c>
      <c r="E1274">
        <v>298</v>
      </c>
      <c r="F1274" t="s">
        <v>1405</v>
      </c>
      <c r="G1274" t="s">
        <v>2</v>
      </c>
      <c r="H1274" s="32">
        <v>35.51</v>
      </c>
      <c r="I1274" t="s">
        <v>3</v>
      </c>
      <c r="J1274" t="s">
        <v>85</v>
      </c>
      <c r="K1274" t="s">
        <v>85</v>
      </c>
    </row>
    <row r="1275" spans="1:11" x14ac:dyDescent="0.35">
      <c r="A1275" t="s">
        <v>682</v>
      </c>
      <c r="B1275" t="s">
        <v>863</v>
      </c>
      <c r="C1275">
        <v>2015</v>
      </c>
      <c r="D1275">
        <v>4.3</v>
      </c>
      <c r="E1275">
        <v>297</v>
      </c>
      <c r="F1275" t="s">
        <v>1405</v>
      </c>
      <c r="G1275" t="s">
        <v>42</v>
      </c>
      <c r="H1275" s="32">
        <v>33.9</v>
      </c>
      <c r="I1275" t="s">
        <v>43</v>
      </c>
      <c r="J1275" t="s">
        <v>85</v>
      </c>
      <c r="K1275" t="s">
        <v>85</v>
      </c>
    </row>
    <row r="1276" spans="1:11" x14ac:dyDescent="0.35">
      <c r="A1276" t="s">
        <v>152</v>
      </c>
      <c r="B1276" t="s">
        <v>283</v>
      </c>
      <c r="C1276">
        <v>1994</v>
      </c>
      <c r="D1276">
        <v>4.3</v>
      </c>
      <c r="E1276">
        <v>296</v>
      </c>
      <c r="F1276" t="s">
        <v>1405</v>
      </c>
      <c r="G1276" t="s">
        <v>42</v>
      </c>
      <c r="H1276" s="32">
        <v>65</v>
      </c>
      <c r="I1276" t="s">
        <v>43</v>
      </c>
      <c r="J1276" t="s">
        <v>85</v>
      </c>
      <c r="K1276" t="s">
        <v>85</v>
      </c>
    </row>
    <row r="1277" spans="1:11" x14ac:dyDescent="0.35">
      <c r="A1277" t="s">
        <v>524</v>
      </c>
      <c r="B1277" t="s">
        <v>525</v>
      </c>
      <c r="C1277">
        <v>2018</v>
      </c>
      <c r="D1277">
        <v>4.3</v>
      </c>
      <c r="E1277">
        <v>293</v>
      </c>
      <c r="F1277" t="s">
        <v>1405</v>
      </c>
      <c r="G1277" t="s">
        <v>9</v>
      </c>
      <c r="H1277" s="32">
        <v>45</v>
      </c>
      <c r="I1277" t="s">
        <v>10</v>
      </c>
      <c r="J1277" t="s">
        <v>85</v>
      </c>
      <c r="K1277" t="s">
        <v>85</v>
      </c>
    </row>
    <row r="1278" spans="1:11" x14ac:dyDescent="0.35">
      <c r="A1278" t="s">
        <v>30</v>
      </c>
      <c r="B1278" t="s">
        <v>315</v>
      </c>
      <c r="C1278">
        <v>2018</v>
      </c>
      <c r="D1278">
        <v>4.3</v>
      </c>
      <c r="E1278">
        <v>292</v>
      </c>
      <c r="F1278" t="s">
        <v>1405</v>
      </c>
      <c r="G1278" t="s">
        <v>32</v>
      </c>
      <c r="H1278" s="32">
        <v>84.9</v>
      </c>
      <c r="I1278" t="s">
        <v>33</v>
      </c>
      <c r="J1278" t="s">
        <v>85</v>
      </c>
      <c r="K1278" t="s">
        <v>85</v>
      </c>
    </row>
    <row r="1279" spans="1:11" x14ac:dyDescent="0.35">
      <c r="A1279" t="s">
        <v>567</v>
      </c>
      <c r="B1279" t="s">
        <v>568</v>
      </c>
      <c r="C1279">
        <v>2015</v>
      </c>
      <c r="D1279">
        <v>4.3</v>
      </c>
      <c r="E1279">
        <v>290</v>
      </c>
      <c r="F1279" t="s">
        <v>1405</v>
      </c>
      <c r="G1279" t="s">
        <v>9</v>
      </c>
      <c r="H1279" s="32">
        <v>27.85</v>
      </c>
      <c r="I1279" t="s">
        <v>10</v>
      </c>
      <c r="J1279" t="s">
        <v>85</v>
      </c>
      <c r="K1279" t="s">
        <v>85</v>
      </c>
    </row>
    <row r="1280" spans="1:11" x14ac:dyDescent="0.35">
      <c r="A1280" t="s">
        <v>70</v>
      </c>
      <c r="B1280" t="s">
        <v>492</v>
      </c>
      <c r="C1280">
        <v>2018</v>
      </c>
      <c r="D1280">
        <v>4.3</v>
      </c>
      <c r="E1280">
        <v>287</v>
      </c>
      <c r="F1280" t="s">
        <v>1405</v>
      </c>
      <c r="G1280" t="s">
        <v>9</v>
      </c>
      <c r="H1280" s="32">
        <v>30.99</v>
      </c>
      <c r="I1280" t="s">
        <v>10</v>
      </c>
      <c r="J1280" t="s">
        <v>85</v>
      </c>
      <c r="K1280" t="s">
        <v>85</v>
      </c>
    </row>
    <row r="1281" spans="1:11" x14ac:dyDescent="0.35">
      <c r="A1281" t="s">
        <v>286</v>
      </c>
      <c r="B1281" t="s">
        <v>901</v>
      </c>
      <c r="C1281">
        <v>2016</v>
      </c>
      <c r="D1281">
        <v>4.3</v>
      </c>
      <c r="E1281">
        <v>290</v>
      </c>
      <c r="F1281" t="s">
        <v>1405</v>
      </c>
      <c r="G1281" t="s">
        <v>32</v>
      </c>
      <c r="H1281" s="32">
        <v>36.5</v>
      </c>
      <c r="I1281" t="s">
        <v>85</v>
      </c>
      <c r="J1281" t="s">
        <v>85</v>
      </c>
      <c r="K1281" t="s">
        <v>85</v>
      </c>
    </row>
    <row r="1282" spans="1:11" x14ac:dyDescent="0.35">
      <c r="A1282" t="s">
        <v>902</v>
      </c>
      <c r="B1282" t="s">
        <v>903</v>
      </c>
      <c r="C1282">
        <v>2017</v>
      </c>
      <c r="D1282">
        <v>4.3</v>
      </c>
      <c r="E1282">
        <v>284</v>
      </c>
      <c r="F1282" t="s">
        <v>1405</v>
      </c>
      <c r="G1282" t="s">
        <v>786</v>
      </c>
      <c r="H1282" s="32">
        <v>25.9</v>
      </c>
      <c r="I1282" t="s">
        <v>21</v>
      </c>
      <c r="J1282" t="s">
        <v>85</v>
      </c>
      <c r="K1282" t="s">
        <v>85</v>
      </c>
    </row>
    <row r="1283" spans="1:11" x14ac:dyDescent="0.35">
      <c r="A1283" t="s">
        <v>904</v>
      </c>
      <c r="B1283" t="s">
        <v>327</v>
      </c>
      <c r="C1283">
        <v>2020</v>
      </c>
      <c r="D1283">
        <v>4.3</v>
      </c>
      <c r="E1283">
        <v>281</v>
      </c>
      <c r="F1283" t="s">
        <v>1405</v>
      </c>
      <c r="G1283" t="s">
        <v>326</v>
      </c>
      <c r="H1283" s="32">
        <v>13.75</v>
      </c>
      <c r="I1283" t="s">
        <v>327</v>
      </c>
      <c r="J1283" t="s">
        <v>85</v>
      </c>
      <c r="K1283" t="s">
        <v>85</v>
      </c>
    </row>
    <row r="1284" spans="1:11" x14ac:dyDescent="0.35">
      <c r="A1284" t="s">
        <v>170</v>
      </c>
      <c r="B1284" t="s">
        <v>319</v>
      </c>
      <c r="C1284">
        <v>2006</v>
      </c>
      <c r="D1284">
        <v>4.3</v>
      </c>
      <c r="E1284">
        <v>279</v>
      </c>
      <c r="F1284" t="s">
        <v>1405</v>
      </c>
      <c r="G1284" t="s">
        <v>42</v>
      </c>
      <c r="H1284" s="32">
        <v>53.35</v>
      </c>
      <c r="I1284" t="s">
        <v>43</v>
      </c>
      <c r="J1284" t="s">
        <v>85</v>
      </c>
      <c r="K1284" t="s">
        <v>85</v>
      </c>
    </row>
    <row r="1285" spans="1:11" x14ac:dyDescent="0.35">
      <c r="A1285" t="s">
        <v>140</v>
      </c>
      <c r="B1285" t="s">
        <v>141</v>
      </c>
      <c r="C1285">
        <v>2014</v>
      </c>
      <c r="D1285">
        <v>4.3</v>
      </c>
      <c r="E1285">
        <v>278</v>
      </c>
      <c r="F1285" t="s">
        <v>1405</v>
      </c>
      <c r="G1285" t="s">
        <v>32</v>
      </c>
      <c r="H1285" s="32">
        <v>54.5</v>
      </c>
      <c r="I1285" t="s">
        <v>33</v>
      </c>
      <c r="J1285" t="s">
        <v>85</v>
      </c>
      <c r="K1285" t="s">
        <v>85</v>
      </c>
    </row>
    <row r="1286" spans="1:11" x14ac:dyDescent="0.35">
      <c r="A1286" t="s">
        <v>64</v>
      </c>
      <c r="B1286" t="s">
        <v>332</v>
      </c>
      <c r="C1286">
        <v>2014</v>
      </c>
      <c r="D1286">
        <v>4.3</v>
      </c>
      <c r="E1286">
        <v>275</v>
      </c>
      <c r="F1286" t="s">
        <v>1405</v>
      </c>
      <c r="G1286" t="s">
        <v>42</v>
      </c>
      <c r="H1286" s="32">
        <v>90.15</v>
      </c>
      <c r="I1286" t="s">
        <v>43</v>
      </c>
      <c r="J1286" t="s">
        <v>85</v>
      </c>
      <c r="K1286" t="s">
        <v>85</v>
      </c>
    </row>
    <row r="1287" spans="1:11" x14ac:dyDescent="0.35">
      <c r="A1287" t="s">
        <v>905</v>
      </c>
      <c r="B1287" t="s">
        <v>906</v>
      </c>
      <c r="C1287">
        <v>2019</v>
      </c>
      <c r="D1287">
        <v>4.3</v>
      </c>
      <c r="E1287">
        <v>272</v>
      </c>
      <c r="F1287" t="s">
        <v>1405</v>
      </c>
      <c r="G1287" t="s">
        <v>114</v>
      </c>
      <c r="H1287" s="32">
        <v>18.48</v>
      </c>
      <c r="I1287" t="s">
        <v>85</v>
      </c>
      <c r="J1287" t="s">
        <v>85</v>
      </c>
      <c r="K1287" t="s">
        <v>85</v>
      </c>
    </row>
    <row r="1288" spans="1:11" x14ac:dyDescent="0.35">
      <c r="A1288" t="s">
        <v>193</v>
      </c>
      <c r="B1288" t="s">
        <v>194</v>
      </c>
      <c r="C1288">
        <v>2007</v>
      </c>
      <c r="D1288">
        <v>4.3</v>
      </c>
      <c r="E1288">
        <v>272</v>
      </c>
      <c r="F1288" t="s">
        <v>1405</v>
      </c>
      <c r="G1288" t="s">
        <v>42</v>
      </c>
      <c r="H1288" s="32">
        <v>92</v>
      </c>
      <c r="I1288" t="s">
        <v>43</v>
      </c>
      <c r="J1288" t="s">
        <v>85</v>
      </c>
      <c r="K1288" t="s">
        <v>85</v>
      </c>
    </row>
    <row r="1289" spans="1:11" x14ac:dyDescent="0.35">
      <c r="A1289" t="s">
        <v>135</v>
      </c>
      <c r="B1289" t="s">
        <v>907</v>
      </c>
      <c r="C1289">
        <v>2017</v>
      </c>
      <c r="D1289">
        <v>4.3</v>
      </c>
      <c r="E1289">
        <v>270</v>
      </c>
      <c r="F1289" t="s">
        <v>1405</v>
      </c>
      <c r="G1289" t="s">
        <v>2</v>
      </c>
      <c r="H1289" s="32">
        <v>22.55</v>
      </c>
      <c r="I1289" t="s">
        <v>3</v>
      </c>
      <c r="J1289" t="s">
        <v>85</v>
      </c>
      <c r="K1289" t="s">
        <v>85</v>
      </c>
    </row>
    <row r="1290" spans="1:11" x14ac:dyDescent="0.35">
      <c r="A1290" t="s">
        <v>745</v>
      </c>
      <c r="B1290" t="s">
        <v>746</v>
      </c>
      <c r="C1290">
        <v>2016</v>
      </c>
      <c r="D1290">
        <v>4.3</v>
      </c>
      <c r="E1290">
        <v>264</v>
      </c>
      <c r="F1290" t="s">
        <v>1405</v>
      </c>
      <c r="G1290" t="s">
        <v>32</v>
      </c>
      <c r="H1290" s="32">
        <v>17.95</v>
      </c>
      <c r="I1290" t="s">
        <v>33</v>
      </c>
      <c r="J1290" t="s">
        <v>85</v>
      </c>
      <c r="K1290" t="s">
        <v>85</v>
      </c>
    </row>
    <row r="1291" spans="1:11" x14ac:dyDescent="0.35">
      <c r="A1291" t="s">
        <v>30</v>
      </c>
      <c r="B1291" t="s">
        <v>315</v>
      </c>
      <c r="C1291">
        <v>2010</v>
      </c>
      <c r="D1291">
        <v>4.3</v>
      </c>
      <c r="E1291">
        <v>263</v>
      </c>
      <c r="F1291" t="s">
        <v>1405</v>
      </c>
      <c r="G1291" t="s">
        <v>32</v>
      </c>
      <c r="H1291" s="32">
        <v>85</v>
      </c>
      <c r="I1291" t="s">
        <v>33</v>
      </c>
      <c r="J1291" t="s">
        <v>85</v>
      </c>
      <c r="K1291" t="s">
        <v>85</v>
      </c>
    </row>
    <row r="1292" spans="1:11" x14ac:dyDescent="0.35">
      <c r="A1292" t="s">
        <v>527</v>
      </c>
      <c r="B1292" t="s">
        <v>838</v>
      </c>
      <c r="C1292">
        <v>2019</v>
      </c>
      <c r="D1292">
        <v>4.3</v>
      </c>
      <c r="E1292">
        <v>260</v>
      </c>
      <c r="F1292" t="s">
        <v>1405</v>
      </c>
      <c r="G1292" t="s">
        <v>9</v>
      </c>
      <c r="H1292" s="32">
        <v>26.9</v>
      </c>
      <c r="I1292" t="s">
        <v>10</v>
      </c>
      <c r="J1292" t="s">
        <v>85</v>
      </c>
      <c r="K1292" t="s">
        <v>85</v>
      </c>
    </row>
    <row r="1293" spans="1:11" x14ac:dyDescent="0.35">
      <c r="A1293" t="s">
        <v>193</v>
      </c>
      <c r="B1293" t="s">
        <v>194</v>
      </c>
      <c r="C1293">
        <v>2011</v>
      </c>
      <c r="D1293">
        <v>4.3</v>
      </c>
      <c r="E1293">
        <v>260</v>
      </c>
      <c r="F1293" t="s">
        <v>1405</v>
      </c>
      <c r="G1293" t="s">
        <v>42</v>
      </c>
      <c r="H1293" s="32">
        <v>63.95</v>
      </c>
      <c r="I1293" t="s">
        <v>43</v>
      </c>
      <c r="J1293">
        <v>4</v>
      </c>
      <c r="K1293">
        <v>3</v>
      </c>
    </row>
    <row r="1294" spans="1:11" x14ac:dyDescent="0.35">
      <c r="A1294" t="s">
        <v>908</v>
      </c>
      <c r="B1294" t="s">
        <v>909</v>
      </c>
      <c r="C1294">
        <v>2015</v>
      </c>
      <c r="D1294">
        <v>4.3</v>
      </c>
      <c r="E1294">
        <v>258</v>
      </c>
      <c r="F1294" t="s">
        <v>1405</v>
      </c>
      <c r="G1294" t="s">
        <v>42</v>
      </c>
      <c r="H1294" s="32">
        <v>12.9</v>
      </c>
      <c r="I1294" t="s">
        <v>43</v>
      </c>
      <c r="J1294">
        <v>4</v>
      </c>
      <c r="K1294">
        <v>3</v>
      </c>
    </row>
    <row r="1295" spans="1:11" x14ac:dyDescent="0.35">
      <c r="A1295" t="s">
        <v>252</v>
      </c>
      <c r="B1295" t="s">
        <v>910</v>
      </c>
      <c r="C1295">
        <v>2019</v>
      </c>
      <c r="D1295">
        <v>4.3</v>
      </c>
      <c r="E1295">
        <v>257</v>
      </c>
      <c r="F1295" t="s">
        <v>1405</v>
      </c>
      <c r="G1295" t="s">
        <v>254</v>
      </c>
      <c r="H1295" s="32">
        <v>24.61</v>
      </c>
      <c r="I1295" t="s">
        <v>85</v>
      </c>
      <c r="J1295" t="s">
        <v>85</v>
      </c>
      <c r="K1295" t="s">
        <v>85</v>
      </c>
    </row>
    <row r="1296" spans="1:11" x14ac:dyDescent="0.35">
      <c r="A1296" t="s">
        <v>239</v>
      </c>
      <c r="B1296" t="s">
        <v>653</v>
      </c>
      <c r="C1296">
        <v>2009</v>
      </c>
      <c r="D1296">
        <v>4.3</v>
      </c>
      <c r="E1296">
        <v>251</v>
      </c>
      <c r="F1296" t="s">
        <v>1405</v>
      </c>
      <c r="G1296" t="s">
        <v>9</v>
      </c>
      <c r="H1296" s="32">
        <v>107.74</v>
      </c>
      <c r="I1296" t="s">
        <v>10</v>
      </c>
      <c r="J1296">
        <v>5</v>
      </c>
      <c r="K1296">
        <v>3</v>
      </c>
    </row>
    <row r="1297" spans="1:11" x14ac:dyDescent="0.35">
      <c r="A1297" t="s">
        <v>88</v>
      </c>
      <c r="B1297" t="s">
        <v>307</v>
      </c>
      <c r="C1297">
        <v>2004</v>
      </c>
      <c r="D1297">
        <v>4.3</v>
      </c>
      <c r="E1297">
        <v>249</v>
      </c>
      <c r="F1297" t="s">
        <v>1405</v>
      </c>
      <c r="G1297" t="s">
        <v>32</v>
      </c>
      <c r="H1297" s="32">
        <v>162.5</v>
      </c>
      <c r="I1297" t="s">
        <v>33</v>
      </c>
      <c r="J1297">
        <v>4</v>
      </c>
      <c r="K1297">
        <v>3</v>
      </c>
    </row>
    <row r="1298" spans="1:11" x14ac:dyDescent="0.35">
      <c r="A1298" t="s">
        <v>34</v>
      </c>
      <c r="B1298" t="s">
        <v>510</v>
      </c>
      <c r="C1298">
        <v>2018</v>
      </c>
      <c r="D1298">
        <v>4.3</v>
      </c>
      <c r="E1298">
        <v>247</v>
      </c>
      <c r="F1298" t="s">
        <v>1405</v>
      </c>
      <c r="G1298" t="s">
        <v>2</v>
      </c>
      <c r="H1298" s="32">
        <v>33.6</v>
      </c>
      <c r="I1298" t="s">
        <v>3</v>
      </c>
      <c r="J1298">
        <v>5</v>
      </c>
      <c r="K1298">
        <v>3</v>
      </c>
    </row>
    <row r="1299" spans="1:11" x14ac:dyDescent="0.35">
      <c r="A1299" t="s">
        <v>258</v>
      </c>
      <c r="B1299" t="s">
        <v>854</v>
      </c>
      <c r="C1299">
        <v>2020</v>
      </c>
      <c r="D1299">
        <v>4.3</v>
      </c>
      <c r="E1299">
        <v>244</v>
      </c>
      <c r="F1299" t="s">
        <v>1405</v>
      </c>
      <c r="G1299" t="s">
        <v>151</v>
      </c>
      <c r="H1299" s="32">
        <v>16.899999999999999</v>
      </c>
      <c r="I1299" t="s">
        <v>361</v>
      </c>
      <c r="J1299">
        <v>4</v>
      </c>
      <c r="K1299">
        <v>3</v>
      </c>
    </row>
    <row r="1300" spans="1:11" x14ac:dyDescent="0.35">
      <c r="A1300" t="s">
        <v>446</v>
      </c>
      <c r="B1300" t="s">
        <v>911</v>
      </c>
      <c r="C1300">
        <v>2013</v>
      </c>
      <c r="D1300">
        <v>4.3</v>
      </c>
      <c r="E1300">
        <v>242</v>
      </c>
      <c r="F1300" t="s">
        <v>1405</v>
      </c>
      <c r="G1300" t="s">
        <v>32</v>
      </c>
      <c r="H1300" s="32">
        <v>84.9</v>
      </c>
      <c r="I1300" t="s">
        <v>33</v>
      </c>
      <c r="J1300">
        <v>4</v>
      </c>
      <c r="K1300">
        <v>3</v>
      </c>
    </row>
    <row r="1301" spans="1:11" x14ac:dyDescent="0.35">
      <c r="A1301" t="s">
        <v>298</v>
      </c>
      <c r="B1301" t="s">
        <v>299</v>
      </c>
      <c r="C1301">
        <v>2019</v>
      </c>
      <c r="D1301">
        <v>4.3</v>
      </c>
      <c r="E1301">
        <v>242</v>
      </c>
      <c r="F1301" t="s">
        <v>1405</v>
      </c>
      <c r="G1301" t="s">
        <v>9</v>
      </c>
      <c r="H1301" s="32">
        <v>30.9</v>
      </c>
      <c r="I1301" t="s">
        <v>10</v>
      </c>
      <c r="J1301">
        <v>5</v>
      </c>
      <c r="K1301">
        <v>3</v>
      </c>
    </row>
    <row r="1302" spans="1:11" x14ac:dyDescent="0.35">
      <c r="A1302" t="s">
        <v>552</v>
      </c>
      <c r="B1302" t="s">
        <v>553</v>
      </c>
      <c r="C1302">
        <v>2017</v>
      </c>
      <c r="D1302">
        <v>4.3</v>
      </c>
      <c r="E1302">
        <v>241</v>
      </c>
      <c r="F1302" t="s">
        <v>1405</v>
      </c>
      <c r="G1302" t="s">
        <v>554</v>
      </c>
      <c r="H1302" s="32">
        <v>21.8</v>
      </c>
      <c r="I1302" t="s">
        <v>85</v>
      </c>
      <c r="J1302" t="s">
        <v>85</v>
      </c>
      <c r="K1302" t="s">
        <v>85</v>
      </c>
    </row>
    <row r="1303" spans="1:11" x14ac:dyDescent="0.35">
      <c r="A1303" t="s">
        <v>912</v>
      </c>
      <c r="B1303" t="s">
        <v>913</v>
      </c>
      <c r="C1303">
        <v>2010</v>
      </c>
      <c r="D1303">
        <v>4.3</v>
      </c>
      <c r="E1303">
        <v>241</v>
      </c>
      <c r="F1303" t="s">
        <v>1405</v>
      </c>
      <c r="G1303" t="s">
        <v>124</v>
      </c>
      <c r="H1303" s="32">
        <v>19.899999999999999</v>
      </c>
      <c r="I1303" t="s">
        <v>43</v>
      </c>
      <c r="J1303">
        <v>4</v>
      </c>
      <c r="K1303">
        <v>3</v>
      </c>
    </row>
    <row r="1304" spans="1:11" x14ac:dyDescent="0.35">
      <c r="A1304" t="s">
        <v>179</v>
      </c>
      <c r="B1304" t="s">
        <v>850</v>
      </c>
      <c r="C1304">
        <v>2018</v>
      </c>
      <c r="D1304">
        <v>4.3</v>
      </c>
      <c r="E1304">
        <v>239</v>
      </c>
      <c r="F1304" t="s">
        <v>1405</v>
      </c>
      <c r="G1304" t="s">
        <v>118</v>
      </c>
      <c r="H1304" s="32">
        <v>18.88</v>
      </c>
      <c r="I1304" t="s">
        <v>21</v>
      </c>
      <c r="J1304">
        <v>4</v>
      </c>
      <c r="K1304">
        <v>3</v>
      </c>
    </row>
    <row r="1305" spans="1:11" x14ac:dyDescent="0.35">
      <c r="A1305" t="s">
        <v>565</v>
      </c>
      <c r="B1305" t="s">
        <v>566</v>
      </c>
      <c r="C1305">
        <v>2017</v>
      </c>
      <c r="D1305">
        <v>4.3</v>
      </c>
      <c r="E1305">
        <v>239</v>
      </c>
      <c r="F1305" t="s">
        <v>1405</v>
      </c>
      <c r="G1305" t="s">
        <v>42</v>
      </c>
      <c r="H1305" s="32">
        <v>30.3</v>
      </c>
      <c r="I1305" t="s">
        <v>43</v>
      </c>
      <c r="J1305">
        <v>4</v>
      </c>
      <c r="K1305">
        <v>3</v>
      </c>
    </row>
    <row r="1306" spans="1:11" x14ac:dyDescent="0.35">
      <c r="A1306" t="s">
        <v>377</v>
      </c>
      <c r="B1306" t="s">
        <v>914</v>
      </c>
      <c r="C1306">
        <v>2015</v>
      </c>
      <c r="D1306">
        <v>4.3</v>
      </c>
      <c r="E1306">
        <v>239</v>
      </c>
      <c r="F1306" t="s">
        <v>1405</v>
      </c>
      <c r="G1306" t="s">
        <v>9</v>
      </c>
      <c r="H1306" s="32">
        <v>42.35</v>
      </c>
      <c r="I1306" t="s">
        <v>10</v>
      </c>
      <c r="J1306">
        <v>5</v>
      </c>
      <c r="K1306">
        <v>3</v>
      </c>
    </row>
    <row r="1307" spans="1:11" x14ac:dyDescent="0.35">
      <c r="A1307" t="s">
        <v>255</v>
      </c>
      <c r="B1307" t="s">
        <v>685</v>
      </c>
      <c r="C1307">
        <v>2014</v>
      </c>
      <c r="D1307">
        <v>4.3</v>
      </c>
      <c r="E1307">
        <v>237</v>
      </c>
      <c r="F1307" t="s">
        <v>1405</v>
      </c>
      <c r="G1307" t="s">
        <v>257</v>
      </c>
      <c r="H1307" s="32">
        <v>64.5</v>
      </c>
      <c r="I1307" t="s">
        <v>460</v>
      </c>
      <c r="J1307">
        <v>4</v>
      </c>
      <c r="K1307">
        <v>3</v>
      </c>
    </row>
    <row r="1308" spans="1:11" x14ac:dyDescent="0.35">
      <c r="A1308" t="s">
        <v>645</v>
      </c>
      <c r="B1308" t="s">
        <v>646</v>
      </c>
      <c r="C1308">
        <v>2012</v>
      </c>
      <c r="D1308">
        <v>4.3</v>
      </c>
      <c r="E1308">
        <v>237</v>
      </c>
      <c r="F1308" t="s">
        <v>1405</v>
      </c>
      <c r="G1308" t="s">
        <v>32</v>
      </c>
      <c r="H1308" s="32">
        <v>49.61</v>
      </c>
      <c r="I1308" t="s">
        <v>33</v>
      </c>
      <c r="J1308">
        <v>4</v>
      </c>
      <c r="K1308">
        <v>3</v>
      </c>
    </row>
    <row r="1309" spans="1:11" x14ac:dyDescent="0.35">
      <c r="A1309" t="s">
        <v>50</v>
      </c>
      <c r="B1309" t="s">
        <v>128</v>
      </c>
      <c r="C1309">
        <v>1995</v>
      </c>
      <c r="D1309">
        <v>4.3</v>
      </c>
      <c r="E1309">
        <v>234</v>
      </c>
      <c r="F1309" t="s">
        <v>1405</v>
      </c>
      <c r="G1309" t="s">
        <v>42</v>
      </c>
      <c r="H1309" s="32">
        <v>145</v>
      </c>
      <c r="I1309" t="s">
        <v>43</v>
      </c>
      <c r="J1309">
        <v>4</v>
      </c>
      <c r="K1309">
        <v>3</v>
      </c>
    </row>
    <row r="1310" spans="1:11" x14ac:dyDescent="0.35">
      <c r="A1310" t="s">
        <v>679</v>
      </c>
      <c r="B1310" t="s">
        <v>680</v>
      </c>
      <c r="C1310">
        <v>2017</v>
      </c>
      <c r="D1310">
        <v>4.3</v>
      </c>
      <c r="E1310">
        <v>232</v>
      </c>
      <c r="F1310" t="s">
        <v>1405</v>
      </c>
      <c r="G1310" t="s">
        <v>267</v>
      </c>
      <c r="H1310" s="32">
        <v>21.4</v>
      </c>
      <c r="I1310" t="s">
        <v>85</v>
      </c>
      <c r="J1310" t="s">
        <v>85</v>
      </c>
      <c r="K1310" t="s">
        <v>85</v>
      </c>
    </row>
    <row r="1311" spans="1:11" x14ac:dyDescent="0.35">
      <c r="A1311" t="s">
        <v>650</v>
      </c>
      <c r="B1311" t="s">
        <v>915</v>
      </c>
      <c r="C1311">
        <v>2018</v>
      </c>
      <c r="D1311">
        <v>4.3</v>
      </c>
      <c r="E1311">
        <v>232</v>
      </c>
      <c r="F1311" t="s">
        <v>1405</v>
      </c>
      <c r="G1311" t="s">
        <v>42</v>
      </c>
      <c r="H1311" s="32">
        <v>21.5</v>
      </c>
      <c r="I1311" t="s">
        <v>43</v>
      </c>
      <c r="J1311">
        <v>4</v>
      </c>
      <c r="K1311">
        <v>3</v>
      </c>
    </row>
    <row r="1312" spans="1:11" x14ac:dyDescent="0.35">
      <c r="A1312" t="s">
        <v>531</v>
      </c>
      <c r="B1312" t="s">
        <v>551</v>
      </c>
      <c r="C1312">
        <v>2016</v>
      </c>
      <c r="D1312">
        <v>4.3</v>
      </c>
      <c r="E1312">
        <v>227</v>
      </c>
      <c r="F1312" t="s">
        <v>1405</v>
      </c>
      <c r="G1312" t="s">
        <v>42</v>
      </c>
      <c r="H1312" s="32">
        <v>55</v>
      </c>
      <c r="I1312" t="s">
        <v>52</v>
      </c>
      <c r="J1312">
        <v>3</v>
      </c>
      <c r="K1312">
        <v>3</v>
      </c>
    </row>
    <row r="1313" spans="1:11" x14ac:dyDescent="0.35">
      <c r="A1313" t="s">
        <v>321</v>
      </c>
      <c r="B1313" t="s">
        <v>916</v>
      </c>
      <c r="C1313">
        <v>2018</v>
      </c>
      <c r="D1313">
        <v>4.3</v>
      </c>
      <c r="E1313">
        <v>228</v>
      </c>
      <c r="F1313" t="s">
        <v>1405</v>
      </c>
      <c r="G1313" t="s">
        <v>254</v>
      </c>
      <c r="H1313" s="32">
        <v>27.9</v>
      </c>
      <c r="I1313" t="s">
        <v>21</v>
      </c>
      <c r="J1313">
        <v>4</v>
      </c>
      <c r="K1313">
        <v>3</v>
      </c>
    </row>
    <row r="1314" spans="1:11" x14ac:dyDescent="0.35">
      <c r="A1314" t="s">
        <v>917</v>
      </c>
      <c r="B1314" t="s">
        <v>918</v>
      </c>
      <c r="C1314">
        <v>2014</v>
      </c>
      <c r="D1314">
        <v>4.3</v>
      </c>
      <c r="E1314">
        <v>227</v>
      </c>
      <c r="F1314" t="s">
        <v>1405</v>
      </c>
      <c r="G1314" t="s">
        <v>124</v>
      </c>
      <c r="H1314" s="32">
        <v>28.5</v>
      </c>
      <c r="I1314" t="s">
        <v>43</v>
      </c>
      <c r="J1314">
        <v>4</v>
      </c>
      <c r="K1314">
        <v>3</v>
      </c>
    </row>
    <row r="1315" spans="1:11" x14ac:dyDescent="0.35">
      <c r="A1315" t="s">
        <v>567</v>
      </c>
      <c r="B1315" t="s">
        <v>568</v>
      </c>
      <c r="C1315">
        <v>2011</v>
      </c>
      <c r="D1315">
        <v>4.3</v>
      </c>
      <c r="E1315">
        <v>223</v>
      </c>
      <c r="F1315" t="s">
        <v>1405</v>
      </c>
      <c r="G1315" t="s">
        <v>9</v>
      </c>
      <c r="H1315" s="32">
        <v>25.65</v>
      </c>
      <c r="I1315" t="s">
        <v>10</v>
      </c>
      <c r="J1315">
        <v>5</v>
      </c>
      <c r="K1315">
        <v>3</v>
      </c>
    </row>
    <row r="1316" spans="1:11" x14ac:dyDescent="0.35">
      <c r="A1316" t="s">
        <v>4</v>
      </c>
      <c r="B1316" t="s">
        <v>448</v>
      </c>
      <c r="C1316">
        <v>2017</v>
      </c>
      <c r="D1316">
        <v>4.3</v>
      </c>
      <c r="E1316">
        <v>223</v>
      </c>
      <c r="F1316" t="s">
        <v>1405</v>
      </c>
      <c r="G1316" t="s">
        <v>1406</v>
      </c>
      <c r="H1316" s="32">
        <v>43.95</v>
      </c>
      <c r="I1316" t="s">
        <v>6</v>
      </c>
      <c r="J1316">
        <v>4</v>
      </c>
      <c r="K1316">
        <v>2</v>
      </c>
    </row>
    <row r="1317" spans="1:11" x14ac:dyDescent="0.35">
      <c r="A1317" t="s">
        <v>88</v>
      </c>
      <c r="B1317" t="s">
        <v>307</v>
      </c>
      <c r="C1317">
        <v>2017</v>
      </c>
      <c r="D1317">
        <v>4.3</v>
      </c>
      <c r="E1317">
        <v>222</v>
      </c>
      <c r="F1317" t="s">
        <v>1405</v>
      </c>
      <c r="G1317" t="s">
        <v>32</v>
      </c>
      <c r="H1317" s="32">
        <v>60.45</v>
      </c>
      <c r="I1317" t="s">
        <v>33</v>
      </c>
      <c r="J1317">
        <v>4</v>
      </c>
      <c r="K1317">
        <v>3</v>
      </c>
    </row>
    <row r="1318" spans="1:11" x14ac:dyDescent="0.35">
      <c r="A1318" t="s">
        <v>919</v>
      </c>
      <c r="B1318" t="s">
        <v>920</v>
      </c>
      <c r="C1318">
        <v>2018</v>
      </c>
      <c r="D1318">
        <v>4.3</v>
      </c>
      <c r="E1318">
        <v>221</v>
      </c>
      <c r="F1318" t="s">
        <v>1405</v>
      </c>
      <c r="G1318" t="s">
        <v>692</v>
      </c>
      <c r="H1318" s="32">
        <v>30.3</v>
      </c>
      <c r="I1318" t="s">
        <v>361</v>
      </c>
      <c r="J1318">
        <v>4</v>
      </c>
      <c r="K1318">
        <v>3</v>
      </c>
    </row>
    <row r="1319" spans="1:11" x14ac:dyDescent="0.35">
      <c r="A1319" t="s">
        <v>193</v>
      </c>
      <c r="B1319" t="s">
        <v>921</v>
      </c>
      <c r="C1319">
        <v>2015</v>
      </c>
      <c r="D1319">
        <v>4.3</v>
      </c>
      <c r="E1319">
        <v>220</v>
      </c>
      <c r="F1319" t="s">
        <v>1405</v>
      </c>
      <c r="G1319" t="s">
        <v>42</v>
      </c>
      <c r="H1319" s="32">
        <v>62.5</v>
      </c>
      <c r="I1319" t="s">
        <v>43</v>
      </c>
      <c r="J1319">
        <v>4</v>
      </c>
      <c r="K1319">
        <v>3</v>
      </c>
    </row>
    <row r="1320" spans="1:11" x14ac:dyDescent="0.35">
      <c r="A1320" t="s">
        <v>645</v>
      </c>
      <c r="B1320" t="s">
        <v>646</v>
      </c>
      <c r="C1320">
        <v>2016</v>
      </c>
      <c r="D1320">
        <v>4.3</v>
      </c>
      <c r="E1320">
        <v>219</v>
      </c>
      <c r="F1320" t="s">
        <v>1405</v>
      </c>
      <c r="G1320" t="s">
        <v>32</v>
      </c>
      <c r="H1320" s="32">
        <v>57.49</v>
      </c>
      <c r="I1320" t="s">
        <v>33</v>
      </c>
      <c r="J1320">
        <v>4</v>
      </c>
      <c r="K1320">
        <v>3</v>
      </c>
    </row>
    <row r="1321" spans="1:11" x14ac:dyDescent="0.35">
      <c r="A1321" t="s">
        <v>88</v>
      </c>
      <c r="B1321" t="s">
        <v>307</v>
      </c>
      <c r="C1321">
        <v>2010</v>
      </c>
      <c r="D1321">
        <v>4.3</v>
      </c>
      <c r="E1321">
        <v>218</v>
      </c>
      <c r="F1321" t="s">
        <v>1405</v>
      </c>
      <c r="G1321" t="s">
        <v>32</v>
      </c>
      <c r="H1321" s="32">
        <v>127.2</v>
      </c>
      <c r="I1321" t="s">
        <v>33</v>
      </c>
      <c r="J1321">
        <v>4</v>
      </c>
      <c r="K1321">
        <v>3</v>
      </c>
    </row>
    <row r="1322" spans="1:11" x14ac:dyDescent="0.35">
      <c r="A1322" t="s">
        <v>50</v>
      </c>
      <c r="B1322" t="s">
        <v>128</v>
      </c>
      <c r="C1322">
        <v>1994</v>
      </c>
      <c r="D1322">
        <v>4.3</v>
      </c>
      <c r="E1322">
        <v>216</v>
      </c>
      <c r="F1322" t="s">
        <v>1405</v>
      </c>
      <c r="G1322" t="s">
        <v>42</v>
      </c>
      <c r="H1322" s="32">
        <v>182</v>
      </c>
      <c r="I1322" t="s">
        <v>43</v>
      </c>
      <c r="J1322">
        <v>4</v>
      </c>
      <c r="K1322">
        <v>3</v>
      </c>
    </row>
    <row r="1323" spans="1:11" x14ac:dyDescent="0.35">
      <c r="A1323" t="s">
        <v>382</v>
      </c>
      <c r="B1323" t="s">
        <v>505</v>
      </c>
      <c r="C1323">
        <v>2018</v>
      </c>
      <c r="D1323">
        <v>4.3</v>
      </c>
      <c r="E1323">
        <v>215</v>
      </c>
      <c r="F1323" t="s">
        <v>1405</v>
      </c>
      <c r="G1323" t="s">
        <v>9</v>
      </c>
      <c r="H1323" s="32">
        <v>34.25</v>
      </c>
      <c r="I1323" t="s">
        <v>10</v>
      </c>
      <c r="J1323">
        <v>5</v>
      </c>
      <c r="K1323">
        <v>3</v>
      </c>
    </row>
    <row r="1324" spans="1:11" x14ac:dyDescent="0.35">
      <c r="A1324" t="s">
        <v>902</v>
      </c>
      <c r="B1324" t="s">
        <v>922</v>
      </c>
      <c r="C1324">
        <v>2018</v>
      </c>
      <c r="D1324">
        <v>4.3</v>
      </c>
      <c r="E1324">
        <v>215</v>
      </c>
      <c r="F1324" t="s">
        <v>1405</v>
      </c>
      <c r="G1324" t="s">
        <v>786</v>
      </c>
      <c r="H1324" s="32">
        <v>15.9</v>
      </c>
      <c r="I1324" t="s">
        <v>21</v>
      </c>
      <c r="J1324">
        <v>4</v>
      </c>
      <c r="K1324">
        <v>3</v>
      </c>
    </row>
    <row r="1325" spans="1:11" x14ac:dyDescent="0.35">
      <c r="A1325" t="s">
        <v>423</v>
      </c>
      <c r="B1325" t="s">
        <v>424</v>
      </c>
      <c r="C1325">
        <v>2017</v>
      </c>
      <c r="D1325">
        <v>4.3</v>
      </c>
      <c r="E1325">
        <v>213</v>
      </c>
      <c r="F1325" t="s">
        <v>1405</v>
      </c>
      <c r="G1325" t="s">
        <v>46</v>
      </c>
      <c r="H1325" s="32">
        <v>37.35</v>
      </c>
      <c r="I1325" t="s">
        <v>213</v>
      </c>
      <c r="J1325">
        <v>3</v>
      </c>
      <c r="K1325">
        <v>3</v>
      </c>
    </row>
    <row r="1326" spans="1:11" x14ac:dyDescent="0.35">
      <c r="A1326" t="s">
        <v>270</v>
      </c>
      <c r="B1326" t="s">
        <v>534</v>
      </c>
      <c r="C1326">
        <v>2012</v>
      </c>
      <c r="D1326">
        <v>4.3</v>
      </c>
      <c r="E1326">
        <v>211</v>
      </c>
      <c r="F1326" t="s">
        <v>1405</v>
      </c>
      <c r="G1326" t="s">
        <v>9</v>
      </c>
      <c r="H1326" s="32">
        <v>259</v>
      </c>
      <c r="I1326" t="s">
        <v>10</v>
      </c>
      <c r="J1326">
        <v>5</v>
      </c>
      <c r="K1326">
        <v>3</v>
      </c>
    </row>
    <row r="1327" spans="1:11" x14ac:dyDescent="0.35">
      <c r="A1327" t="s">
        <v>359</v>
      </c>
      <c r="B1327" t="s">
        <v>923</v>
      </c>
      <c r="C1327">
        <v>2015</v>
      </c>
      <c r="D1327">
        <v>4.3</v>
      </c>
      <c r="E1327">
        <v>211</v>
      </c>
      <c r="F1327" t="s">
        <v>1405</v>
      </c>
      <c r="G1327" t="s">
        <v>233</v>
      </c>
      <c r="H1327" s="32">
        <v>20.5</v>
      </c>
      <c r="I1327" t="s">
        <v>21</v>
      </c>
      <c r="J1327">
        <v>4</v>
      </c>
      <c r="K1327">
        <v>3</v>
      </c>
    </row>
    <row r="1328" spans="1:11" x14ac:dyDescent="0.35">
      <c r="A1328" t="s">
        <v>518</v>
      </c>
      <c r="B1328" t="s">
        <v>519</v>
      </c>
      <c r="C1328">
        <v>2012</v>
      </c>
      <c r="D1328">
        <v>4.3</v>
      </c>
      <c r="E1328">
        <v>210</v>
      </c>
      <c r="F1328" t="s">
        <v>1405</v>
      </c>
      <c r="G1328" t="s">
        <v>9</v>
      </c>
      <c r="H1328" s="32">
        <v>24</v>
      </c>
      <c r="I1328" t="s">
        <v>10</v>
      </c>
      <c r="J1328">
        <v>5</v>
      </c>
      <c r="K1328">
        <v>3</v>
      </c>
    </row>
    <row r="1329" spans="1:11" x14ac:dyDescent="0.35">
      <c r="A1329" t="s">
        <v>30</v>
      </c>
      <c r="B1329" t="s">
        <v>315</v>
      </c>
      <c r="C1329">
        <v>2007</v>
      </c>
      <c r="D1329">
        <v>4.3</v>
      </c>
      <c r="E1329">
        <v>209</v>
      </c>
      <c r="F1329" t="s">
        <v>1405</v>
      </c>
      <c r="G1329" t="s">
        <v>32</v>
      </c>
      <c r="H1329" s="32">
        <v>80</v>
      </c>
      <c r="I1329" t="s">
        <v>33</v>
      </c>
      <c r="J1329">
        <v>4</v>
      </c>
      <c r="K1329">
        <v>3</v>
      </c>
    </row>
    <row r="1330" spans="1:11" x14ac:dyDescent="0.35">
      <c r="A1330" t="s">
        <v>472</v>
      </c>
      <c r="B1330" t="s">
        <v>924</v>
      </c>
      <c r="C1330">
        <v>2009</v>
      </c>
      <c r="D1330">
        <v>4.3</v>
      </c>
      <c r="E1330">
        <v>207</v>
      </c>
      <c r="F1330" t="s">
        <v>1405</v>
      </c>
      <c r="G1330" t="s">
        <v>311</v>
      </c>
      <c r="H1330" s="32">
        <v>59.55</v>
      </c>
      <c r="I1330" t="s">
        <v>312</v>
      </c>
      <c r="J1330">
        <v>4</v>
      </c>
      <c r="K1330">
        <v>3</v>
      </c>
    </row>
    <row r="1331" spans="1:11" x14ac:dyDescent="0.35">
      <c r="A1331" t="s">
        <v>229</v>
      </c>
      <c r="B1331" t="s">
        <v>598</v>
      </c>
      <c r="C1331">
        <v>2016</v>
      </c>
      <c r="D1331">
        <v>4.3</v>
      </c>
      <c r="E1331">
        <v>205</v>
      </c>
      <c r="F1331" t="s">
        <v>1405</v>
      </c>
      <c r="G1331" t="s">
        <v>32</v>
      </c>
      <c r="H1331" s="32">
        <v>50.67</v>
      </c>
      <c r="I1331" t="s">
        <v>33</v>
      </c>
      <c r="J1331">
        <v>4</v>
      </c>
      <c r="K1331">
        <v>3</v>
      </c>
    </row>
    <row r="1332" spans="1:11" x14ac:dyDescent="0.35">
      <c r="A1332" t="s">
        <v>86</v>
      </c>
      <c r="B1332" t="s">
        <v>481</v>
      </c>
      <c r="C1332">
        <v>2001</v>
      </c>
      <c r="D1332">
        <v>4.3</v>
      </c>
      <c r="E1332">
        <v>202</v>
      </c>
      <c r="F1332" t="s">
        <v>1405</v>
      </c>
      <c r="G1332" t="s">
        <v>42</v>
      </c>
      <c r="H1332" s="32">
        <v>91</v>
      </c>
      <c r="I1332" t="s">
        <v>43</v>
      </c>
      <c r="J1332">
        <v>4</v>
      </c>
      <c r="K1332">
        <v>3</v>
      </c>
    </row>
    <row r="1333" spans="1:11" x14ac:dyDescent="0.35">
      <c r="A1333" t="s">
        <v>30</v>
      </c>
      <c r="B1333" t="s">
        <v>315</v>
      </c>
      <c r="C1333">
        <v>2000</v>
      </c>
      <c r="D1333">
        <v>4.3</v>
      </c>
      <c r="E1333">
        <v>202</v>
      </c>
      <c r="F1333" t="s">
        <v>1405</v>
      </c>
      <c r="G1333" t="s">
        <v>32</v>
      </c>
      <c r="H1333" s="32">
        <v>88</v>
      </c>
      <c r="I1333" t="s">
        <v>33</v>
      </c>
      <c r="J1333">
        <v>4</v>
      </c>
      <c r="K1333">
        <v>3</v>
      </c>
    </row>
    <row r="1334" spans="1:11" x14ac:dyDescent="0.35">
      <c r="A1334" t="s">
        <v>645</v>
      </c>
      <c r="B1334" t="s">
        <v>646</v>
      </c>
      <c r="C1334">
        <v>2015</v>
      </c>
      <c r="D1334">
        <v>4.3</v>
      </c>
      <c r="E1334">
        <v>201</v>
      </c>
      <c r="F1334" t="s">
        <v>1405</v>
      </c>
      <c r="G1334" t="s">
        <v>32</v>
      </c>
      <c r="H1334" s="32">
        <v>70.89</v>
      </c>
      <c r="I1334" t="s">
        <v>33</v>
      </c>
      <c r="J1334">
        <v>4</v>
      </c>
      <c r="K1334">
        <v>3</v>
      </c>
    </row>
    <row r="1335" spans="1:11" x14ac:dyDescent="0.35">
      <c r="A1335" t="s">
        <v>142</v>
      </c>
      <c r="B1335" t="s">
        <v>557</v>
      </c>
      <c r="C1335">
        <v>2016</v>
      </c>
      <c r="D1335">
        <v>4.3</v>
      </c>
      <c r="E1335">
        <v>200</v>
      </c>
      <c r="F1335" t="s">
        <v>1405</v>
      </c>
      <c r="G1335" t="s">
        <v>20</v>
      </c>
      <c r="H1335" s="32">
        <v>59.9</v>
      </c>
      <c r="I1335" t="s">
        <v>211</v>
      </c>
      <c r="J1335">
        <v>5</v>
      </c>
      <c r="K1335">
        <v>3</v>
      </c>
    </row>
    <row r="1336" spans="1:11" x14ac:dyDescent="0.35">
      <c r="A1336" t="s">
        <v>925</v>
      </c>
      <c r="B1336" t="s">
        <v>926</v>
      </c>
      <c r="C1336">
        <v>2012</v>
      </c>
      <c r="D1336">
        <v>4.3</v>
      </c>
      <c r="E1336">
        <v>200</v>
      </c>
      <c r="F1336" t="s">
        <v>1405</v>
      </c>
      <c r="G1336" t="s">
        <v>151</v>
      </c>
      <c r="H1336" s="32">
        <v>32.9</v>
      </c>
      <c r="I1336" t="s">
        <v>21</v>
      </c>
      <c r="J1336">
        <v>4</v>
      </c>
      <c r="K1336">
        <v>3</v>
      </c>
    </row>
    <row r="1337" spans="1:11" x14ac:dyDescent="0.35">
      <c r="A1337" t="s">
        <v>501</v>
      </c>
      <c r="B1337" t="s">
        <v>927</v>
      </c>
      <c r="C1337">
        <v>2016</v>
      </c>
      <c r="D1337">
        <v>4.3</v>
      </c>
      <c r="E1337">
        <v>198</v>
      </c>
      <c r="F1337" t="s">
        <v>1405</v>
      </c>
      <c r="G1337" t="s">
        <v>63</v>
      </c>
      <c r="H1337" s="32">
        <v>21.4</v>
      </c>
      <c r="I1337" t="s">
        <v>21</v>
      </c>
      <c r="J1337">
        <v>4</v>
      </c>
      <c r="K1337">
        <v>3</v>
      </c>
    </row>
    <row r="1338" spans="1:11" x14ac:dyDescent="0.35">
      <c r="A1338" t="s">
        <v>317</v>
      </c>
      <c r="B1338" t="s">
        <v>318</v>
      </c>
      <c r="C1338">
        <v>2014</v>
      </c>
      <c r="D1338">
        <v>4.3</v>
      </c>
      <c r="E1338">
        <v>197</v>
      </c>
      <c r="F1338" t="s">
        <v>1405</v>
      </c>
      <c r="G1338" t="s">
        <v>32</v>
      </c>
      <c r="H1338" s="32">
        <v>64</v>
      </c>
      <c r="I1338" t="s">
        <v>33</v>
      </c>
      <c r="J1338">
        <v>4</v>
      </c>
      <c r="K1338">
        <v>3</v>
      </c>
    </row>
    <row r="1339" spans="1:11" x14ac:dyDescent="0.35">
      <c r="A1339" t="s">
        <v>190</v>
      </c>
      <c r="B1339" t="s">
        <v>336</v>
      </c>
      <c r="C1339">
        <v>2011</v>
      </c>
      <c r="D1339">
        <v>4.3</v>
      </c>
      <c r="E1339">
        <v>197</v>
      </c>
      <c r="F1339" t="s">
        <v>1405</v>
      </c>
      <c r="G1339" t="s">
        <v>192</v>
      </c>
      <c r="H1339" s="32">
        <v>47</v>
      </c>
      <c r="I1339" t="s">
        <v>21</v>
      </c>
      <c r="J1339">
        <v>4</v>
      </c>
      <c r="K1339">
        <v>3</v>
      </c>
    </row>
    <row r="1340" spans="1:11" x14ac:dyDescent="0.35">
      <c r="A1340" t="s">
        <v>531</v>
      </c>
      <c r="B1340" t="s">
        <v>551</v>
      </c>
      <c r="C1340">
        <v>2014</v>
      </c>
      <c r="D1340">
        <v>4.3</v>
      </c>
      <c r="E1340">
        <v>196</v>
      </c>
      <c r="F1340" t="s">
        <v>1405</v>
      </c>
      <c r="G1340" t="s">
        <v>42</v>
      </c>
      <c r="H1340" s="32">
        <v>60.25</v>
      </c>
      <c r="I1340" t="s">
        <v>52</v>
      </c>
      <c r="J1340">
        <v>3</v>
      </c>
      <c r="K1340">
        <v>3</v>
      </c>
    </row>
    <row r="1341" spans="1:11" x14ac:dyDescent="0.35">
      <c r="A1341" t="s">
        <v>928</v>
      </c>
      <c r="B1341" t="s">
        <v>929</v>
      </c>
      <c r="C1341">
        <v>2018</v>
      </c>
      <c r="D1341">
        <v>4.3</v>
      </c>
      <c r="E1341">
        <v>195</v>
      </c>
      <c r="F1341" t="s">
        <v>1405</v>
      </c>
      <c r="G1341" t="s">
        <v>528</v>
      </c>
      <c r="H1341" s="32">
        <v>15.9</v>
      </c>
      <c r="I1341" t="s">
        <v>21</v>
      </c>
      <c r="J1341">
        <v>4</v>
      </c>
      <c r="K1341">
        <v>3</v>
      </c>
    </row>
    <row r="1342" spans="1:11" x14ac:dyDescent="0.35">
      <c r="A1342" t="s">
        <v>930</v>
      </c>
      <c r="B1342" t="s">
        <v>931</v>
      </c>
      <c r="C1342">
        <v>2011</v>
      </c>
      <c r="D1342">
        <v>4.3</v>
      </c>
      <c r="E1342">
        <v>194</v>
      </c>
      <c r="F1342" t="s">
        <v>1405</v>
      </c>
      <c r="G1342" t="s">
        <v>42</v>
      </c>
      <c r="H1342" s="32">
        <v>32</v>
      </c>
      <c r="I1342" t="s">
        <v>43</v>
      </c>
      <c r="J1342">
        <v>4</v>
      </c>
      <c r="K1342">
        <v>3</v>
      </c>
    </row>
    <row r="1343" spans="1:11" x14ac:dyDescent="0.35">
      <c r="A1343" t="s">
        <v>4</v>
      </c>
      <c r="B1343" t="s">
        <v>515</v>
      </c>
      <c r="C1343">
        <v>2013</v>
      </c>
      <c r="D1343">
        <v>4.3</v>
      </c>
      <c r="E1343">
        <v>193</v>
      </c>
      <c r="F1343" t="s">
        <v>1405</v>
      </c>
      <c r="G1343" t="s">
        <v>1406</v>
      </c>
      <c r="H1343" s="32">
        <v>62.5</v>
      </c>
      <c r="I1343" t="s">
        <v>6</v>
      </c>
      <c r="J1343">
        <v>4</v>
      </c>
      <c r="K1343">
        <v>2</v>
      </c>
    </row>
    <row r="1344" spans="1:11" x14ac:dyDescent="0.35">
      <c r="A1344" t="s">
        <v>159</v>
      </c>
      <c r="B1344" t="s">
        <v>932</v>
      </c>
      <c r="C1344">
        <v>2017</v>
      </c>
      <c r="D1344">
        <v>4.3</v>
      </c>
      <c r="E1344">
        <v>193</v>
      </c>
      <c r="F1344" t="s">
        <v>1405</v>
      </c>
      <c r="G1344" t="s">
        <v>63</v>
      </c>
      <c r="H1344" s="32">
        <v>24.5</v>
      </c>
      <c r="I1344" t="s">
        <v>165</v>
      </c>
      <c r="J1344">
        <v>3</v>
      </c>
      <c r="K1344">
        <v>3</v>
      </c>
    </row>
    <row r="1345" spans="1:11" x14ac:dyDescent="0.35">
      <c r="A1345" t="s">
        <v>88</v>
      </c>
      <c r="B1345" t="s">
        <v>307</v>
      </c>
      <c r="C1345">
        <v>2006</v>
      </c>
      <c r="D1345">
        <v>4.3</v>
      </c>
      <c r="E1345">
        <v>192</v>
      </c>
      <c r="F1345" t="s">
        <v>1405</v>
      </c>
      <c r="G1345" t="s">
        <v>32</v>
      </c>
      <c r="H1345" s="32">
        <v>110</v>
      </c>
      <c r="I1345" t="s">
        <v>33</v>
      </c>
      <c r="J1345">
        <v>4</v>
      </c>
      <c r="K1345">
        <v>3</v>
      </c>
    </row>
    <row r="1346" spans="1:11" x14ac:dyDescent="0.35">
      <c r="A1346" t="s">
        <v>80</v>
      </c>
      <c r="B1346" t="s">
        <v>384</v>
      </c>
      <c r="C1346">
        <v>2012</v>
      </c>
      <c r="D1346">
        <v>4.3</v>
      </c>
      <c r="E1346">
        <v>191</v>
      </c>
      <c r="F1346" t="s">
        <v>1405</v>
      </c>
      <c r="G1346" t="s">
        <v>32</v>
      </c>
      <c r="H1346" s="32">
        <v>82</v>
      </c>
      <c r="I1346" t="s">
        <v>33</v>
      </c>
      <c r="J1346">
        <v>4</v>
      </c>
      <c r="K1346">
        <v>3</v>
      </c>
    </row>
    <row r="1347" spans="1:11" x14ac:dyDescent="0.35">
      <c r="A1347" t="s">
        <v>255</v>
      </c>
      <c r="B1347" t="s">
        <v>685</v>
      </c>
      <c r="C1347">
        <v>2010</v>
      </c>
      <c r="D1347">
        <v>4.3</v>
      </c>
      <c r="E1347">
        <v>191</v>
      </c>
      <c r="F1347" t="s">
        <v>1405</v>
      </c>
      <c r="G1347" t="s">
        <v>257</v>
      </c>
      <c r="H1347" s="32">
        <v>55</v>
      </c>
      <c r="I1347" t="s">
        <v>460</v>
      </c>
      <c r="J1347">
        <v>4</v>
      </c>
      <c r="K1347">
        <v>3</v>
      </c>
    </row>
    <row r="1348" spans="1:11" x14ac:dyDescent="0.35">
      <c r="A1348" t="s">
        <v>425</v>
      </c>
      <c r="B1348" t="s">
        <v>1</v>
      </c>
      <c r="C1348">
        <v>2014</v>
      </c>
      <c r="D1348">
        <v>4.3</v>
      </c>
      <c r="E1348">
        <v>190</v>
      </c>
      <c r="F1348" t="s">
        <v>1405</v>
      </c>
      <c r="G1348" t="s">
        <v>274</v>
      </c>
      <c r="H1348" s="32">
        <v>36.5</v>
      </c>
      <c r="I1348" t="s">
        <v>21</v>
      </c>
      <c r="J1348">
        <v>4</v>
      </c>
      <c r="K1348">
        <v>3</v>
      </c>
    </row>
    <row r="1349" spans="1:11" x14ac:dyDescent="0.35">
      <c r="A1349" t="s">
        <v>255</v>
      </c>
      <c r="B1349" t="s">
        <v>526</v>
      </c>
      <c r="C1349">
        <v>2014</v>
      </c>
      <c r="D1349">
        <v>4.3</v>
      </c>
      <c r="E1349">
        <v>190</v>
      </c>
      <c r="F1349" t="s">
        <v>1405</v>
      </c>
      <c r="G1349" t="s">
        <v>257</v>
      </c>
      <c r="H1349" s="32">
        <v>123.82</v>
      </c>
      <c r="I1349" t="s">
        <v>85</v>
      </c>
      <c r="J1349" t="s">
        <v>85</v>
      </c>
      <c r="K1349" t="s">
        <v>85</v>
      </c>
    </row>
    <row r="1350" spans="1:11" x14ac:dyDescent="0.35">
      <c r="A1350" t="s">
        <v>88</v>
      </c>
      <c r="B1350" t="s">
        <v>307</v>
      </c>
      <c r="C1350">
        <v>2013</v>
      </c>
      <c r="D1350">
        <v>4.3</v>
      </c>
      <c r="E1350">
        <v>189</v>
      </c>
      <c r="F1350" t="s">
        <v>1405</v>
      </c>
      <c r="G1350" t="s">
        <v>32</v>
      </c>
      <c r="H1350" s="32">
        <v>114.6</v>
      </c>
      <c r="I1350" t="s">
        <v>33</v>
      </c>
      <c r="J1350">
        <v>4</v>
      </c>
      <c r="K1350">
        <v>3</v>
      </c>
    </row>
    <row r="1351" spans="1:11" x14ac:dyDescent="0.35">
      <c r="A1351" t="s">
        <v>4</v>
      </c>
      <c r="B1351" t="s">
        <v>515</v>
      </c>
      <c r="C1351">
        <v>2001</v>
      </c>
      <c r="D1351">
        <v>4.3</v>
      </c>
      <c r="E1351">
        <v>189</v>
      </c>
      <c r="F1351" t="s">
        <v>1405</v>
      </c>
      <c r="G1351" t="s">
        <v>1406</v>
      </c>
      <c r="H1351" s="32">
        <v>130</v>
      </c>
      <c r="I1351" t="s">
        <v>6</v>
      </c>
      <c r="J1351">
        <v>4</v>
      </c>
      <c r="K1351">
        <v>2</v>
      </c>
    </row>
    <row r="1352" spans="1:11" x14ac:dyDescent="0.35">
      <c r="A1352" t="s">
        <v>843</v>
      </c>
      <c r="B1352" t="s">
        <v>9</v>
      </c>
      <c r="C1352">
        <v>2018</v>
      </c>
      <c r="D1352">
        <v>4.3</v>
      </c>
      <c r="E1352">
        <v>188</v>
      </c>
      <c r="F1352" t="s">
        <v>1405</v>
      </c>
      <c r="G1352" t="s">
        <v>9</v>
      </c>
      <c r="H1352" s="32">
        <v>33.5</v>
      </c>
      <c r="I1352" t="s">
        <v>10</v>
      </c>
      <c r="J1352">
        <v>5</v>
      </c>
      <c r="K1352">
        <v>3</v>
      </c>
    </row>
    <row r="1353" spans="1:11" x14ac:dyDescent="0.35">
      <c r="A1353" t="s">
        <v>36</v>
      </c>
      <c r="B1353" t="s">
        <v>933</v>
      </c>
      <c r="C1353">
        <v>2010</v>
      </c>
      <c r="D1353">
        <v>4.3</v>
      </c>
      <c r="E1353">
        <v>187</v>
      </c>
      <c r="F1353" t="s">
        <v>1405</v>
      </c>
      <c r="G1353" t="s">
        <v>9</v>
      </c>
      <c r="H1353" s="32">
        <v>62.8</v>
      </c>
      <c r="I1353" t="s">
        <v>10</v>
      </c>
      <c r="J1353">
        <v>5</v>
      </c>
      <c r="K1353">
        <v>3</v>
      </c>
    </row>
    <row r="1354" spans="1:11" x14ac:dyDescent="0.35">
      <c r="A1354" t="s">
        <v>61</v>
      </c>
      <c r="B1354" t="s">
        <v>586</v>
      </c>
      <c r="C1354">
        <v>2017</v>
      </c>
      <c r="D1354">
        <v>4.3</v>
      </c>
      <c r="E1354">
        <v>186</v>
      </c>
      <c r="F1354" t="s">
        <v>1405</v>
      </c>
      <c r="G1354" t="s">
        <v>46</v>
      </c>
      <c r="H1354" s="32">
        <v>34.5</v>
      </c>
      <c r="I1354" t="s">
        <v>85</v>
      </c>
      <c r="J1354" t="s">
        <v>85</v>
      </c>
      <c r="K1354" t="s">
        <v>85</v>
      </c>
    </row>
    <row r="1355" spans="1:11" x14ac:dyDescent="0.35">
      <c r="A1355" t="s">
        <v>343</v>
      </c>
      <c r="B1355" t="s">
        <v>344</v>
      </c>
      <c r="C1355">
        <v>2014</v>
      </c>
      <c r="D1355">
        <v>4.3</v>
      </c>
      <c r="E1355">
        <v>184</v>
      </c>
      <c r="F1355" t="s">
        <v>1405</v>
      </c>
      <c r="G1355" t="s">
        <v>9</v>
      </c>
      <c r="H1355" s="32">
        <v>92.24</v>
      </c>
      <c r="I1355" t="s">
        <v>10</v>
      </c>
      <c r="J1355">
        <v>5</v>
      </c>
      <c r="K1355">
        <v>3</v>
      </c>
    </row>
    <row r="1356" spans="1:11" x14ac:dyDescent="0.35">
      <c r="A1356" t="s">
        <v>425</v>
      </c>
      <c r="B1356" t="s">
        <v>1</v>
      </c>
      <c r="C1356">
        <v>2015</v>
      </c>
      <c r="D1356">
        <v>4.3</v>
      </c>
      <c r="E1356">
        <v>184</v>
      </c>
      <c r="F1356" t="s">
        <v>1405</v>
      </c>
      <c r="G1356" t="s">
        <v>274</v>
      </c>
      <c r="H1356" s="32">
        <v>56.92</v>
      </c>
      <c r="I1356" t="s">
        <v>21</v>
      </c>
      <c r="J1356">
        <v>4</v>
      </c>
      <c r="K1356">
        <v>3</v>
      </c>
    </row>
    <row r="1357" spans="1:11" x14ac:dyDescent="0.35">
      <c r="A1357" t="s">
        <v>88</v>
      </c>
      <c r="B1357" t="s">
        <v>307</v>
      </c>
      <c r="C1357">
        <v>2012</v>
      </c>
      <c r="D1357">
        <v>4.3</v>
      </c>
      <c r="E1357">
        <v>178</v>
      </c>
      <c r="F1357" t="s">
        <v>1405</v>
      </c>
      <c r="G1357" t="s">
        <v>32</v>
      </c>
      <c r="H1357" s="32">
        <v>117.3</v>
      </c>
      <c r="I1357" t="s">
        <v>33</v>
      </c>
      <c r="J1357">
        <v>4</v>
      </c>
      <c r="K1357">
        <v>3</v>
      </c>
    </row>
    <row r="1358" spans="1:11" x14ac:dyDescent="0.35">
      <c r="A1358" t="s">
        <v>934</v>
      </c>
      <c r="B1358" t="s">
        <v>935</v>
      </c>
      <c r="C1358">
        <v>2013</v>
      </c>
      <c r="D1358">
        <v>4.3</v>
      </c>
      <c r="E1358">
        <v>177</v>
      </c>
      <c r="F1358" t="s">
        <v>1405</v>
      </c>
      <c r="G1358" t="s">
        <v>369</v>
      </c>
      <c r="H1358" s="32">
        <v>41.9</v>
      </c>
      <c r="I1358" t="s">
        <v>460</v>
      </c>
      <c r="J1358">
        <v>4</v>
      </c>
      <c r="K1358">
        <v>3</v>
      </c>
    </row>
    <row r="1359" spans="1:11" x14ac:dyDescent="0.35">
      <c r="A1359" t="s">
        <v>936</v>
      </c>
      <c r="B1359" t="s">
        <v>937</v>
      </c>
      <c r="C1359">
        <v>2017</v>
      </c>
      <c r="D1359">
        <v>4.3</v>
      </c>
      <c r="E1359">
        <v>176</v>
      </c>
      <c r="F1359" t="s">
        <v>1405</v>
      </c>
      <c r="G1359" t="s">
        <v>896</v>
      </c>
      <c r="H1359" s="32">
        <v>32.9</v>
      </c>
      <c r="I1359" t="s">
        <v>78</v>
      </c>
      <c r="J1359">
        <v>5</v>
      </c>
      <c r="K1359">
        <v>3</v>
      </c>
    </row>
    <row r="1360" spans="1:11" x14ac:dyDescent="0.35">
      <c r="A1360" t="s">
        <v>258</v>
      </c>
      <c r="B1360" t="s">
        <v>938</v>
      </c>
      <c r="C1360">
        <v>2016</v>
      </c>
      <c r="D1360">
        <v>4.3</v>
      </c>
      <c r="E1360">
        <v>175</v>
      </c>
      <c r="F1360" t="s">
        <v>1405</v>
      </c>
      <c r="G1360" t="s">
        <v>151</v>
      </c>
      <c r="H1360" s="32">
        <v>23.5</v>
      </c>
      <c r="I1360" t="s">
        <v>181</v>
      </c>
      <c r="J1360">
        <v>4</v>
      </c>
      <c r="K1360">
        <v>3</v>
      </c>
    </row>
    <row r="1361" spans="1:11" x14ac:dyDescent="0.35">
      <c r="A1361" t="s">
        <v>939</v>
      </c>
      <c r="B1361" t="s">
        <v>940</v>
      </c>
      <c r="C1361">
        <v>2009</v>
      </c>
      <c r="D1361">
        <v>4.3</v>
      </c>
      <c r="E1361">
        <v>175</v>
      </c>
      <c r="F1361" t="s">
        <v>1405</v>
      </c>
      <c r="G1361" t="s">
        <v>2</v>
      </c>
      <c r="H1361" s="32">
        <v>48.5</v>
      </c>
      <c r="I1361" t="s">
        <v>3</v>
      </c>
      <c r="J1361">
        <v>5</v>
      </c>
      <c r="K1361">
        <v>3</v>
      </c>
    </row>
    <row r="1362" spans="1:11" x14ac:dyDescent="0.35">
      <c r="A1362" t="s">
        <v>686</v>
      </c>
      <c r="B1362" t="s">
        <v>941</v>
      </c>
      <c r="C1362">
        <v>2017</v>
      </c>
      <c r="D1362">
        <v>4.3</v>
      </c>
      <c r="E1362">
        <v>174</v>
      </c>
      <c r="F1362" t="s">
        <v>1405</v>
      </c>
      <c r="G1362" t="s">
        <v>63</v>
      </c>
      <c r="H1362" s="32">
        <v>28.38</v>
      </c>
      <c r="I1362" t="s">
        <v>6</v>
      </c>
      <c r="J1362">
        <v>4</v>
      </c>
      <c r="K1362">
        <v>2</v>
      </c>
    </row>
    <row r="1363" spans="1:11" x14ac:dyDescent="0.35">
      <c r="A1363" t="s">
        <v>193</v>
      </c>
      <c r="B1363" t="s">
        <v>921</v>
      </c>
      <c r="C1363">
        <v>2016</v>
      </c>
      <c r="D1363">
        <v>4.3</v>
      </c>
      <c r="E1363">
        <v>174</v>
      </c>
      <c r="F1363" t="s">
        <v>1405</v>
      </c>
      <c r="G1363" t="s">
        <v>42</v>
      </c>
      <c r="H1363" s="32">
        <v>64.75</v>
      </c>
      <c r="I1363" t="s">
        <v>43</v>
      </c>
      <c r="J1363">
        <v>4</v>
      </c>
      <c r="K1363">
        <v>3</v>
      </c>
    </row>
    <row r="1364" spans="1:11" x14ac:dyDescent="0.35">
      <c r="A1364" t="s">
        <v>570</v>
      </c>
      <c r="B1364" t="s">
        <v>571</v>
      </c>
      <c r="C1364">
        <v>2017</v>
      </c>
      <c r="D1364">
        <v>4.3</v>
      </c>
      <c r="E1364">
        <v>172</v>
      </c>
      <c r="F1364" t="s">
        <v>1405</v>
      </c>
      <c r="G1364" t="s">
        <v>289</v>
      </c>
      <c r="H1364" s="32">
        <v>19.899999999999999</v>
      </c>
      <c r="I1364" t="s">
        <v>16</v>
      </c>
      <c r="J1364">
        <v>5</v>
      </c>
      <c r="K1364">
        <v>1</v>
      </c>
    </row>
    <row r="1365" spans="1:11" x14ac:dyDescent="0.35">
      <c r="A1365" t="s">
        <v>729</v>
      </c>
      <c r="B1365" t="s">
        <v>730</v>
      </c>
      <c r="C1365">
        <v>2019</v>
      </c>
      <c r="D1365">
        <v>4.3</v>
      </c>
      <c r="E1365">
        <v>172</v>
      </c>
      <c r="F1365" t="s">
        <v>1405</v>
      </c>
      <c r="G1365" t="s">
        <v>326</v>
      </c>
      <c r="H1365" s="32">
        <v>33.950000000000003</v>
      </c>
      <c r="I1365" t="s">
        <v>327</v>
      </c>
      <c r="J1365">
        <v>3</v>
      </c>
      <c r="K1365">
        <v>3</v>
      </c>
    </row>
    <row r="1366" spans="1:11" x14ac:dyDescent="0.35">
      <c r="A1366" t="s">
        <v>616</v>
      </c>
      <c r="B1366" t="s">
        <v>617</v>
      </c>
      <c r="C1366">
        <v>2012</v>
      </c>
      <c r="D1366">
        <v>4.3</v>
      </c>
      <c r="E1366">
        <v>171</v>
      </c>
      <c r="F1366" t="s">
        <v>1405</v>
      </c>
      <c r="G1366" t="s">
        <v>311</v>
      </c>
      <c r="H1366" s="32">
        <v>42.25</v>
      </c>
      <c r="I1366" t="s">
        <v>312</v>
      </c>
      <c r="J1366" t="s">
        <v>85</v>
      </c>
      <c r="K1366" t="s">
        <v>85</v>
      </c>
    </row>
    <row r="1367" spans="1:11" x14ac:dyDescent="0.35">
      <c r="A1367" t="s">
        <v>942</v>
      </c>
      <c r="B1367" t="s">
        <v>943</v>
      </c>
      <c r="C1367">
        <v>2010</v>
      </c>
      <c r="D1367">
        <v>4.3</v>
      </c>
      <c r="E1367">
        <v>171</v>
      </c>
      <c r="F1367" t="s">
        <v>1405</v>
      </c>
      <c r="G1367" t="s">
        <v>42</v>
      </c>
      <c r="H1367" s="32">
        <v>27.8</v>
      </c>
      <c r="I1367" t="s">
        <v>43</v>
      </c>
      <c r="J1367" t="s">
        <v>85</v>
      </c>
      <c r="K1367" t="s">
        <v>85</v>
      </c>
    </row>
    <row r="1368" spans="1:11" x14ac:dyDescent="0.35">
      <c r="A1368" t="s">
        <v>944</v>
      </c>
      <c r="B1368" t="s">
        <v>945</v>
      </c>
      <c r="C1368">
        <v>2015</v>
      </c>
      <c r="D1368">
        <v>4.3</v>
      </c>
      <c r="E1368">
        <v>171</v>
      </c>
      <c r="F1368" t="s">
        <v>1405</v>
      </c>
      <c r="G1368" t="s">
        <v>32</v>
      </c>
      <c r="H1368" s="32">
        <v>26.9</v>
      </c>
      <c r="I1368" t="s">
        <v>33</v>
      </c>
      <c r="J1368" t="s">
        <v>85</v>
      </c>
      <c r="K1368" t="s">
        <v>85</v>
      </c>
    </row>
    <row r="1369" spans="1:11" x14ac:dyDescent="0.35">
      <c r="A1369" t="s">
        <v>270</v>
      </c>
      <c r="B1369" t="s">
        <v>534</v>
      </c>
      <c r="C1369">
        <v>2014</v>
      </c>
      <c r="D1369">
        <v>4.3</v>
      </c>
      <c r="E1369">
        <v>171</v>
      </c>
      <c r="F1369" t="s">
        <v>1405</v>
      </c>
      <c r="G1369" t="s">
        <v>9</v>
      </c>
      <c r="H1369" s="32">
        <v>245.53</v>
      </c>
      <c r="I1369" t="s">
        <v>10</v>
      </c>
      <c r="J1369" t="s">
        <v>85</v>
      </c>
      <c r="K1369" t="s">
        <v>85</v>
      </c>
    </row>
    <row r="1370" spans="1:11" x14ac:dyDescent="0.35">
      <c r="A1370" t="s">
        <v>946</v>
      </c>
      <c r="B1370" t="s">
        <v>947</v>
      </c>
      <c r="C1370">
        <v>2016</v>
      </c>
      <c r="D1370">
        <v>4.3</v>
      </c>
      <c r="E1370">
        <v>170</v>
      </c>
      <c r="F1370" t="s">
        <v>1405</v>
      </c>
      <c r="G1370" t="s">
        <v>9</v>
      </c>
      <c r="H1370" s="32">
        <v>28.3</v>
      </c>
      <c r="I1370" t="s">
        <v>10</v>
      </c>
      <c r="J1370" t="s">
        <v>85</v>
      </c>
      <c r="K1370" t="s">
        <v>85</v>
      </c>
    </row>
    <row r="1371" spans="1:11" x14ac:dyDescent="0.35">
      <c r="A1371" t="s">
        <v>217</v>
      </c>
      <c r="B1371" t="s">
        <v>948</v>
      </c>
      <c r="C1371">
        <v>2016</v>
      </c>
      <c r="D1371">
        <v>4.3</v>
      </c>
      <c r="E1371">
        <v>168</v>
      </c>
      <c r="F1371" t="s">
        <v>1405</v>
      </c>
      <c r="G1371" t="s">
        <v>42</v>
      </c>
      <c r="H1371" s="32">
        <v>37.29</v>
      </c>
      <c r="I1371" t="s">
        <v>43</v>
      </c>
      <c r="J1371" t="s">
        <v>85</v>
      </c>
      <c r="K1371" t="s">
        <v>85</v>
      </c>
    </row>
    <row r="1372" spans="1:11" x14ac:dyDescent="0.35">
      <c r="A1372" t="s">
        <v>949</v>
      </c>
      <c r="B1372" t="s">
        <v>950</v>
      </c>
      <c r="C1372">
        <v>2019</v>
      </c>
      <c r="D1372">
        <v>4.3</v>
      </c>
      <c r="E1372">
        <v>167</v>
      </c>
      <c r="F1372" t="s">
        <v>1405</v>
      </c>
      <c r="G1372" t="s">
        <v>127</v>
      </c>
      <c r="H1372" s="32">
        <v>23.5</v>
      </c>
      <c r="I1372" t="s">
        <v>21</v>
      </c>
      <c r="J1372" t="s">
        <v>85</v>
      </c>
      <c r="K1372" t="s">
        <v>85</v>
      </c>
    </row>
    <row r="1373" spans="1:11" x14ac:dyDescent="0.35">
      <c r="A1373" t="s">
        <v>928</v>
      </c>
      <c r="B1373" t="s">
        <v>929</v>
      </c>
      <c r="C1373">
        <v>2016</v>
      </c>
      <c r="D1373">
        <v>4.3</v>
      </c>
      <c r="E1373">
        <v>166</v>
      </c>
      <c r="F1373" t="s">
        <v>1405</v>
      </c>
      <c r="G1373" t="s">
        <v>528</v>
      </c>
      <c r="H1373" s="32">
        <v>18.899999999999999</v>
      </c>
      <c r="I1373" t="s">
        <v>21</v>
      </c>
      <c r="J1373" t="s">
        <v>85</v>
      </c>
      <c r="K1373" t="s">
        <v>85</v>
      </c>
    </row>
    <row r="1374" spans="1:11" x14ac:dyDescent="0.35">
      <c r="A1374" t="s">
        <v>951</v>
      </c>
      <c r="B1374" t="s">
        <v>952</v>
      </c>
      <c r="C1374" t="s">
        <v>24</v>
      </c>
      <c r="D1374">
        <v>4.3</v>
      </c>
      <c r="E1374">
        <v>166</v>
      </c>
      <c r="F1374" t="s">
        <v>1405</v>
      </c>
      <c r="G1374" t="s">
        <v>46</v>
      </c>
      <c r="H1374" s="32">
        <v>8.9499999999999993</v>
      </c>
      <c r="I1374" t="s">
        <v>85</v>
      </c>
      <c r="J1374" t="s">
        <v>85</v>
      </c>
      <c r="K1374" t="s">
        <v>85</v>
      </c>
    </row>
    <row r="1375" spans="1:11" x14ac:dyDescent="0.35">
      <c r="A1375" t="s">
        <v>953</v>
      </c>
      <c r="B1375" t="s">
        <v>954</v>
      </c>
      <c r="C1375">
        <v>2011</v>
      </c>
      <c r="D1375">
        <v>4.3</v>
      </c>
      <c r="E1375">
        <v>163</v>
      </c>
      <c r="F1375" t="s">
        <v>1405</v>
      </c>
      <c r="G1375" t="s">
        <v>9</v>
      </c>
      <c r="H1375" s="32">
        <v>32.450000000000003</v>
      </c>
      <c r="I1375" t="s">
        <v>10</v>
      </c>
      <c r="J1375" t="s">
        <v>85</v>
      </c>
      <c r="K1375" t="s">
        <v>85</v>
      </c>
    </row>
    <row r="1376" spans="1:11" x14ac:dyDescent="0.35">
      <c r="A1376" t="s">
        <v>337</v>
      </c>
      <c r="B1376" t="s">
        <v>338</v>
      </c>
      <c r="C1376">
        <v>2013</v>
      </c>
      <c r="D1376">
        <v>4.3</v>
      </c>
      <c r="E1376">
        <v>163</v>
      </c>
      <c r="F1376" t="s">
        <v>1405</v>
      </c>
      <c r="G1376" t="s">
        <v>9</v>
      </c>
      <c r="H1376" s="32">
        <v>41.28</v>
      </c>
      <c r="I1376" t="s">
        <v>10</v>
      </c>
      <c r="J1376" t="s">
        <v>85</v>
      </c>
      <c r="K1376" t="s">
        <v>85</v>
      </c>
    </row>
    <row r="1377" spans="1:11" x14ac:dyDescent="0.35">
      <c r="A1377" t="s">
        <v>208</v>
      </c>
      <c r="B1377" t="s">
        <v>209</v>
      </c>
      <c r="C1377">
        <v>2010</v>
      </c>
      <c r="D1377">
        <v>4.3</v>
      </c>
      <c r="E1377">
        <v>161</v>
      </c>
      <c r="F1377" t="s">
        <v>1405</v>
      </c>
      <c r="G1377" t="s">
        <v>210</v>
      </c>
      <c r="H1377" s="32">
        <v>33.770000000000003</v>
      </c>
      <c r="I1377" t="s">
        <v>211</v>
      </c>
      <c r="J1377" t="s">
        <v>85</v>
      </c>
      <c r="K1377" t="s">
        <v>85</v>
      </c>
    </row>
    <row r="1378" spans="1:11" x14ac:dyDescent="0.35">
      <c r="A1378" t="s">
        <v>446</v>
      </c>
      <c r="B1378" t="s">
        <v>955</v>
      </c>
      <c r="C1378">
        <v>2019</v>
      </c>
      <c r="D1378">
        <v>4.3</v>
      </c>
      <c r="E1378">
        <v>160</v>
      </c>
      <c r="F1378" t="s">
        <v>1405</v>
      </c>
      <c r="G1378" t="s">
        <v>32</v>
      </c>
      <c r="H1378" s="32">
        <v>23</v>
      </c>
      <c r="I1378" t="s">
        <v>85</v>
      </c>
      <c r="J1378" t="s">
        <v>85</v>
      </c>
      <c r="K1378" t="s">
        <v>85</v>
      </c>
    </row>
    <row r="1379" spans="1:11" x14ac:dyDescent="0.35">
      <c r="A1379" t="s">
        <v>270</v>
      </c>
      <c r="B1379" t="s">
        <v>120</v>
      </c>
      <c r="C1379">
        <v>2009</v>
      </c>
      <c r="D1379">
        <v>4.3</v>
      </c>
      <c r="E1379">
        <v>159</v>
      </c>
      <c r="F1379" t="s">
        <v>1405</v>
      </c>
      <c r="G1379" t="s">
        <v>9</v>
      </c>
      <c r="H1379" s="32">
        <v>67</v>
      </c>
      <c r="I1379" t="s">
        <v>10</v>
      </c>
      <c r="J1379" t="s">
        <v>85</v>
      </c>
      <c r="K1379" t="s">
        <v>85</v>
      </c>
    </row>
    <row r="1380" spans="1:11" x14ac:dyDescent="0.35">
      <c r="A1380" t="s">
        <v>956</v>
      </c>
      <c r="B1380" t="s">
        <v>957</v>
      </c>
      <c r="C1380">
        <v>2015</v>
      </c>
      <c r="D1380">
        <v>4.3</v>
      </c>
      <c r="E1380">
        <v>155</v>
      </c>
      <c r="F1380" t="s">
        <v>1405</v>
      </c>
      <c r="G1380" t="s">
        <v>2</v>
      </c>
      <c r="H1380" s="32">
        <v>31.45</v>
      </c>
      <c r="I1380" t="s">
        <v>3</v>
      </c>
      <c r="J1380" t="s">
        <v>85</v>
      </c>
      <c r="K1380" t="s">
        <v>85</v>
      </c>
    </row>
    <row r="1381" spans="1:11" x14ac:dyDescent="0.35">
      <c r="A1381" t="s">
        <v>958</v>
      </c>
      <c r="B1381" t="s">
        <v>959</v>
      </c>
      <c r="C1381">
        <v>2018</v>
      </c>
      <c r="D1381">
        <v>4.3</v>
      </c>
      <c r="E1381">
        <v>155</v>
      </c>
      <c r="F1381" t="s">
        <v>1405</v>
      </c>
      <c r="G1381" t="s">
        <v>326</v>
      </c>
      <c r="H1381" s="32">
        <v>33.67</v>
      </c>
      <c r="I1381" t="s">
        <v>327</v>
      </c>
      <c r="J1381" t="s">
        <v>85</v>
      </c>
      <c r="K1381" t="s">
        <v>85</v>
      </c>
    </row>
    <row r="1382" spans="1:11" x14ac:dyDescent="0.35">
      <c r="A1382" t="s">
        <v>411</v>
      </c>
      <c r="B1382" t="s">
        <v>412</v>
      </c>
      <c r="C1382">
        <v>2006</v>
      </c>
      <c r="D1382">
        <v>4.3</v>
      </c>
      <c r="E1382">
        <v>155</v>
      </c>
      <c r="F1382" t="s">
        <v>1405</v>
      </c>
      <c r="G1382" t="s">
        <v>92</v>
      </c>
      <c r="H1382" s="32">
        <v>87.39</v>
      </c>
      <c r="I1382" t="s">
        <v>92</v>
      </c>
      <c r="J1382" t="s">
        <v>85</v>
      </c>
      <c r="K1382" t="s">
        <v>85</v>
      </c>
    </row>
    <row r="1383" spans="1:11" x14ac:dyDescent="0.35">
      <c r="A1383" t="s">
        <v>47</v>
      </c>
      <c r="B1383" t="s">
        <v>400</v>
      </c>
      <c r="C1383">
        <v>1989</v>
      </c>
      <c r="D1383">
        <v>4.3</v>
      </c>
      <c r="E1383">
        <v>154</v>
      </c>
      <c r="F1383" t="s">
        <v>1405</v>
      </c>
      <c r="G1383" t="s">
        <v>42</v>
      </c>
      <c r="H1383" s="32">
        <v>150</v>
      </c>
      <c r="I1383" t="s">
        <v>43</v>
      </c>
      <c r="J1383" t="s">
        <v>85</v>
      </c>
      <c r="K1383" t="s">
        <v>85</v>
      </c>
    </row>
    <row r="1384" spans="1:11" x14ac:dyDescent="0.35">
      <c r="A1384" t="s">
        <v>416</v>
      </c>
      <c r="B1384" t="s">
        <v>637</v>
      </c>
      <c r="C1384">
        <v>2016</v>
      </c>
      <c r="D1384">
        <v>4.3</v>
      </c>
      <c r="E1384">
        <v>153</v>
      </c>
      <c r="F1384" t="s">
        <v>1405</v>
      </c>
      <c r="G1384" t="s">
        <v>9</v>
      </c>
      <c r="H1384" s="32">
        <v>45.48</v>
      </c>
      <c r="I1384" t="s">
        <v>10</v>
      </c>
      <c r="J1384" t="s">
        <v>85</v>
      </c>
      <c r="K1384" t="s">
        <v>85</v>
      </c>
    </row>
    <row r="1385" spans="1:11" x14ac:dyDescent="0.35">
      <c r="A1385" t="s">
        <v>140</v>
      </c>
      <c r="B1385" t="s">
        <v>141</v>
      </c>
      <c r="C1385">
        <v>2007</v>
      </c>
      <c r="D1385">
        <v>4.3</v>
      </c>
      <c r="E1385">
        <v>153</v>
      </c>
      <c r="F1385" t="s">
        <v>1405</v>
      </c>
      <c r="G1385" t="s">
        <v>32</v>
      </c>
      <c r="H1385" s="32">
        <v>125</v>
      </c>
      <c r="I1385" t="s">
        <v>33</v>
      </c>
      <c r="J1385" t="s">
        <v>85</v>
      </c>
      <c r="K1385" t="s">
        <v>85</v>
      </c>
    </row>
    <row r="1386" spans="1:11" x14ac:dyDescent="0.35">
      <c r="A1386" t="s">
        <v>616</v>
      </c>
      <c r="B1386" t="s">
        <v>617</v>
      </c>
      <c r="C1386">
        <v>2014</v>
      </c>
      <c r="D1386">
        <v>4.3</v>
      </c>
      <c r="E1386">
        <v>151</v>
      </c>
      <c r="F1386" t="s">
        <v>1405</v>
      </c>
      <c r="G1386" t="s">
        <v>311</v>
      </c>
      <c r="H1386" s="32">
        <v>39.5</v>
      </c>
      <c r="I1386" t="s">
        <v>312</v>
      </c>
      <c r="J1386" t="s">
        <v>85</v>
      </c>
      <c r="K1386" t="s">
        <v>85</v>
      </c>
    </row>
    <row r="1387" spans="1:11" x14ac:dyDescent="0.35">
      <c r="A1387" t="s">
        <v>170</v>
      </c>
      <c r="B1387" t="s">
        <v>319</v>
      </c>
      <c r="C1387">
        <v>2004</v>
      </c>
      <c r="D1387">
        <v>4.3</v>
      </c>
      <c r="E1387">
        <v>150</v>
      </c>
      <c r="F1387" t="s">
        <v>1405</v>
      </c>
      <c r="G1387" t="s">
        <v>42</v>
      </c>
      <c r="H1387" s="32">
        <v>90</v>
      </c>
      <c r="I1387" t="s">
        <v>43</v>
      </c>
      <c r="J1387" t="s">
        <v>85</v>
      </c>
      <c r="K1387" t="s">
        <v>85</v>
      </c>
    </row>
    <row r="1388" spans="1:11" x14ac:dyDescent="0.35">
      <c r="A1388" t="s">
        <v>90</v>
      </c>
      <c r="B1388" t="s">
        <v>560</v>
      </c>
      <c r="C1388">
        <v>2013</v>
      </c>
      <c r="D1388">
        <v>4.3</v>
      </c>
      <c r="E1388">
        <v>149</v>
      </c>
      <c r="F1388" t="s">
        <v>1405</v>
      </c>
      <c r="G1388" t="s">
        <v>92</v>
      </c>
      <c r="H1388" s="32">
        <v>44.41</v>
      </c>
      <c r="I1388" t="s">
        <v>92</v>
      </c>
      <c r="J1388" t="s">
        <v>85</v>
      </c>
      <c r="K1388" t="s">
        <v>85</v>
      </c>
    </row>
    <row r="1389" spans="1:11" x14ac:dyDescent="0.35">
      <c r="A1389" t="s">
        <v>960</v>
      </c>
      <c r="B1389" t="s">
        <v>327</v>
      </c>
      <c r="C1389">
        <v>2019</v>
      </c>
      <c r="D1389">
        <v>4.3</v>
      </c>
      <c r="E1389">
        <v>150</v>
      </c>
      <c r="F1389" t="s">
        <v>1405</v>
      </c>
      <c r="G1389" t="s">
        <v>326</v>
      </c>
      <c r="H1389" s="32">
        <v>21.5</v>
      </c>
      <c r="I1389" t="s">
        <v>327</v>
      </c>
      <c r="J1389" t="s">
        <v>85</v>
      </c>
      <c r="K1389" t="s">
        <v>85</v>
      </c>
    </row>
    <row r="1390" spans="1:11" x14ac:dyDescent="0.35">
      <c r="A1390" t="s">
        <v>961</v>
      </c>
      <c r="B1390" t="s">
        <v>962</v>
      </c>
      <c r="C1390">
        <v>2018</v>
      </c>
      <c r="D1390">
        <v>4.3</v>
      </c>
      <c r="E1390">
        <v>149</v>
      </c>
      <c r="F1390" t="s">
        <v>1405</v>
      </c>
      <c r="G1390" t="s">
        <v>118</v>
      </c>
      <c r="H1390" s="32">
        <v>20.59</v>
      </c>
      <c r="I1390" t="s">
        <v>21</v>
      </c>
      <c r="J1390" t="s">
        <v>85</v>
      </c>
      <c r="K1390" t="s">
        <v>85</v>
      </c>
    </row>
    <row r="1391" spans="1:11" x14ac:dyDescent="0.35">
      <c r="A1391" t="s">
        <v>867</v>
      </c>
      <c r="B1391" t="s">
        <v>963</v>
      </c>
      <c r="C1391" t="s">
        <v>24</v>
      </c>
      <c r="D1391">
        <v>4.3</v>
      </c>
      <c r="E1391">
        <v>148</v>
      </c>
      <c r="F1391" t="s">
        <v>1405</v>
      </c>
      <c r="G1391" t="s">
        <v>869</v>
      </c>
      <c r="H1391" s="32">
        <v>13.95</v>
      </c>
      <c r="I1391" t="s">
        <v>85</v>
      </c>
      <c r="J1391" t="s">
        <v>85</v>
      </c>
      <c r="K1391" t="s">
        <v>85</v>
      </c>
    </row>
    <row r="1392" spans="1:11" x14ac:dyDescent="0.35">
      <c r="A1392" t="s">
        <v>964</v>
      </c>
      <c r="B1392" t="s">
        <v>965</v>
      </c>
      <c r="C1392">
        <v>2016</v>
      </c>
      <c r="D1392">
        <v>4.2</v>
      </c>
      <c r="E1392">
        <v>151</v>
      </c>
      <c r="F1392" t="s">
        <v>1405</v>
      </c>
      <c r="G1392" t="s">
        <v>77</v>
      </c>
      <c r="H1392" s="32">
        <v>28.9</v>
      </c>
      <c r="I1392" t="s">
        <v>78</v>
      </c>
      <c r="J1392">
        <v>5</v>
      </c>
      <c r="K1392">
        <v>3</v>
      </c>
    </row>
    <row r="1393" spans="1:11" x14ac:dyDescent="0.35">
      <c r="A1393" t="s">
        <v>531</v>
      </c>
      <c r="B1393" t="s">
        <v>551</v>
      </c>
      <c r="C1393">
        <v>2015</v>
      </c>
      <c r="D1393">
        <v>4.3</v>
      </c>
      <c r="E1393">
        <v>146</v>
      </c>
      <c r="F1393" t="s">
        <v>1405</v>
      </c>
      <c r="G1393" t="s">
        <v>42</v>
      </c>
      <c r="H1393" s="32">
        <v>56.89</v>
      </c>
      <c r="I1393" t="s">
        <v>52</v>
      </c>
      <c r="J1393">
        <v>3</v>
      </c>
      <c r="K1393">
        <v>3</v>
      </c>
    </row>
    <row r="1394" spans="1:11" x14ac:dyDescent="0.35">
      <c r="A1394" t="s">
        <v>235</v>
      </c>
      <c r="B1394" t="s">
        <v>1</v>
      </c>
      <c r="C1394">
        <v>2018</v>
      </c>
      <c r="D1394">
        <v>4.3</v>
      </c>
      <c r="E1394">
        <v>145</v>
      </c>
      <c r="F1394" t="s">
        <v>1405</v>
      </c>
      <c r="G1394" t="s">
        <v>236</v>
      </c>
      <c r="H1394" s="32">
        <v>39.9</v>
      </c>
      <c r="I1394" t="s">
        <v>43</v>
      </c>
      <c r="J1394">
        <v>4</v>
      </c>
      <c r="K1394">
        <v>3</v>
      </c>
    </row>
    <row r="1395" spans="1:11" x14ac:dyDescent="0.35">
      <c r="A1395" t="s">
        <v>313</v>
      </c>
      <c r="B1395" t="s">
        <v>187</v>
      </c>
      <c r="C1395">
        <v>2002</v>
      </c>
      <c r="D1395">
        <v>4.3</v>
      </c>
      <c r="E1395">
        <v>144</v>
      </c>
      <c r="F1395" t="s">
        <v>1405</v>
      </c>
      <c r="G1395" t="s">
        <v>9</v>
      </c>
      <c r="H1395" s="32">
        <v>65</v>
      </c>
      <c r="I1395" t="s">
        <v>10</v>
      </c>
      <c r="J1395">
        <v>5</v>
      </c>
      <c r="K1395">
        <v>3</v>
      </c>
    </row>
    <row r="1396" spans="1:11" x14ac:dyDescent="0.35">
      <c r="A1396" t="s">
        <v>313</v>
      </c>
      <c r="B1396" t="s">
        <v>120</v>
      </c>
      <c r="C1396">
        <v>1995</v>
      </c>
      <c r="D1396">
        <v>4.3</v>
      </c>
      <c r="E1396">
        <v>142</v>
      </c>
      <c r="F1396" t="s">
        <v>1405</v>
      </c>
      <c r="G1396" t="s">
        <v>9</v>
      </c>
      <c r="H1396" s="32">
        <v>146.05000000000001</v>
      </c>
      <c r="I1396" t="s">
        <v>10</v>
      </c>
      <c r="J1396">
        <v>5</v>
      </c>
      <c r="K1396">
        <v>3</v>
      </c>
    </row>
    <row r="1397" spans="1:11" x14ac:dyDescent="0.35">
      <c r="A1397" t="s">
        <v>966</v>
      </c>
      <c r="B1397" t="s">
        <v>967</v>
      </c>
      <c r="C1397">
        <v>2015</v>
      </c>
      <c r="D1397">
        <v>4.3</v>
      </c>
      <c r="E1397">
        <v>141</v>
      </c>
      <c r="F1397" t="s">
        <v>1405</v>
      </c>
      <c r="G1397" t="s">
        <v>624</v>
      </c>
      <c r="H1397" s="32">
        <v>44.05</v>
      </c>
      <c r="I1397" t="s">
        <v>21</v>
      </c>
      <c r="J1397">
        <v>4</v>
      </c>
      <c r="K1397">
        <v>3</v>
      </c>
    </row>
    <row r="1398" spans="1:11" x14ac:dyDescent="0.35">
      <c r="A1398" t="s">
        <v>154</v>
      </c>
      <c r="B1398" t="s">
        <v>316</v>
      </c>
      <c r="C1398">
        <v>2014</v>
      </c>
      <c r="D1398">
        <v>4.3</v>
      </c>
      <c r="E1398">
        <v>140</v>
      </c>
      <c r="F1398" t="s">
        <v>1405</v>
      </c>
      <c r="G1398" t="s">
        <v>9</v>
      </c>
      <c r="H1398" s="32">
        <v>62.56</v>
      </c>
      <c r="I1398" t="s">
        <v>10</v>
      </c>
      <c r="J1398">
        <v>5</v>
      </c>
      <c r="K1398">
        <v>3</v>
      </c>
    </row>
    <row r="1399" spans="1:11" x14ac:dyDescent="0.35">
      <c r="A1399" t="s">
        <v>401</v>
      </c>
      <c r="B1399" t="s">
        <v>968</v>
      </c>
      <c r="C1399">
        <v>2011</v>
      </c>
      <c r="D1399">
        <v>4.3</v>
      </c>
      <c r="E1399">
        <v>140</v>
      </c>
      <c r="F1399" t="s">
        <v>1405</v>
      </c>
      <c r="G1399" t="s">
        <v>42</v>
      </c>
      <c r="H1399" s="32">
        <v>46.16</v>
      </c>
      <c r="I1399" t="s">
        <v>43</v>
      </c>
      <c r="J1399">
        <v>4</v>
      </c>
      <c r="K1399">
        <v>3</v>
      </c>
    </row>
    <row r="1400" spans="1:11" x14ac:dyDescent="0.35">
      <c r="A1400" t="s">
        <v>64</v>
      </c>
      <c r="B1400" t="s">
        <v>569</v>
      </c>
      <c r="C1400">
        <v>2011</v>
      </c>
      <c r="D1400">
        <v>4.3</v>
      </c>
      <c r="E1400">
        <v>139</v>
      </c>
      <c r="F1400" t="s">
        <v>1405</v>
      </c>
      <c r="G1400" t="s">
        <v>42</v>
      </c>
      <c r="H1400" s="32">
        <v>97.5</v>
      </c>
      <c r="I1400" t="s">
        <v>43</v>
      </c>
      <c r="J1400">
        <v>4</v>
      </c>
      <c r="K1400">
        <v>3</v>
      </c>
    </row>
    <row r="1401" spans="1:11" x14ac:dyDescent="0.35">
      <c r="A1401" t="s">
        <v>265</v>
      </c>
      <c r="B1401" t="s">
        <v>969</v>
      </c>
      <c r="C1401">
        <v>2014</v>
      </c>
      <c r="D1401">
        <v>4.3</v>
      </c>
      <c r="E1401">
        <v>138</v>
      </c>
      <c r="F1401" t="s">
        <v>1405</v>
      </c>
      <c r="G1401" t="s">
        <v>9</v>
      </c>
      <c r="H1401" s="32">
        <v>42</v>
      </c>
      <c r="I1401" t="s">
        <v>10</v>
      </c>
      <c r="J1401">
        <v>5</v>
      </c>
      <c r="K1401">
        <v>3</v>
      </c>
    </row>
    <row r="1402" spans="1:11" x14ac:dyDescent="0.35">
      <c r="A1402" t="s">
        <v>714</v>
      </c>
      <c r="B1402" t="s">
        <v>970</v>
      </c>
      <c r="C1402">
        <v>2010</v>
      </c>
      <c r="D1402">
        <v>4.3</v>
      </c>
      <c r="E1402">
        <v>138</v>
      </c>
      <c r="F1402" t="s">
        <v>1405</v>
      </c>
      <c r="G1402" t="s">
        <v>42</v>
      </c>
      <c r="H1402" s="32">
        <v>75</v>
      </c>
      <c r="I1402" t="s">
        <v>43</v>
      </c>
      <c r="J1402">
        <v>4</v>
      </c>
      <c r="K1402">
        <v>3</v>
      </c>
    </row>
    <row r="1403" spans="1:11" x14ac:dyDescent="0.35">
      <c r="A1403" t="s">
        <v>86</v>
      </c>
      <c r="B1403" t="s">
        <v>481</v>
      </c>
      <c r="C1403">
        <v>2000</v>
      </c>
      <c r="D1403">
        <v>4.3</v>
      </c>
      <c r="E1403">
        <v>137</v>
      </c>
      <c r="F1403" t="s">
        <v>1405</v>
      </c>
      <c r="G1403" t="s">
        <v>42</v>
      </c>
      <c r="H1403" s="32">
        <v>85</v>
      </c>
      <c r="I1403" t="s">
        <v>43</v>
      </c>
      <c r="J1403">
        <v>4</v>
      </c>
      <c r="K1403">
        <v>3</v>
      </c>
    </row>
    <row r="1404" spans="1:11" x14ac:dyDescent="0.35">
      <c r="A1404" t="s">
        <v>385</v>
      </c>
      <c r="B1404" t="s">
        <v>1</v>
      </c>
      <c r="C1404">
        <v>2016</v>
      </c>
      <c r="D1404">
        <v>4.3</v>
      </c>
      <c r="E1404">
        <v>137</v>
      </c>
      <c r="F1404" t="s">
        <v>1405</v>
      </c>
      <c r="G1404" t="s">
        <v>9</v>
      </c>
      <c r="H1404" s="32">
        <v>52.8</v>
      </c>
      <c r="I1404" t="s">
        <v>10</v>
      </c>
      <c r="J1404">
        <v>5</v>
      </c>
      <c r="K1404">
        <v>3</v>
      </c>
    </row>
    <row r="1405" spans="1:11" x14ac:dyDescent="0.35">
      <c r="A1405" t="s">
        <v>156</v>
      </c>
      <c r="B1405" t="s">
        <v>971</v>
      </c>
      <c r="C1405">
        <v>2019</v>
      </c>
      <c r="D1405">
        <v>4.3</v>
      </c>
      <c r="E1405">
        <v>136</v>
      </c>
      <c r="F1405" t="s">
        <v>1405</v>
      </c>
      <c r="G1405" t="s">
        <v>32</v>
      </c>
      <c r="H1405" s="32">
        <v>20.399999999999999</v>
      </c>
      <c r="I1405" t="s">
        <v>33</v>
      </c>
      <c r="J1405">
        <v>4</v>
      </c>
      <c r="K1405">
        <v>3</v>
      </c>
    </row>
    <row r="1406" spans="1:11" x14ac:dyDescent="0.35">
      <c r="A1406" t="s">
        <v>221</v>
      </c>
      <c r="B1406" t="s">
        <v>1</v>
      </c>
      <c r="C1406">
        <v>2018</v>
      </c>
      <c r="D1406">
        <v>4.3</v>
      </c>
      <c r="E1406">
        <v>136</v>
      </c>
      <c r="F1406" t="s">
        <v>1405</v>
      </c>
      <c r="G1406" t="s">
        <v>528</v>
      </c>
      <c r="H1406" s="32">
        <v>19.899999999999999</v>
      </c>
      <c r="I1406" t="s">
        <v>21</v>
      </c>
      <c r="J1406">
        <v>4</v>
      </c>
      <c r="K1406">
        <v>3</v>
      </c>
    </row>
    <row r="1407" spans="1:11" x14ac:dyDescent="0.35">
      <c r="A1407" t="s">
        <v>61</v>
      </c>
      <c r="B1407" t="s">
        <v>586</v>
      </c>
      <c r="C1407">
        <v>2015</v>
      </c>
      <c r="D1407">
        <v>4.3</v>
      </c>
      <c r="E1407">
        <v>135</v>
      </c>
      <c r="F1407" t="s">
        <v>1405</v>
      </c>
      <c r="G1407" t="s">
        <v>46</v>
      </c>
      <c r="H1407" s="32">
        <v>92.45</v>
      </c>
      <c r="I1407" t="s">
        <v>85</v>
      </c>
      <c r="J1407" t="s">
        <v>85</v>
      </c>
      <c r="K1407" t="s">
        <v>85</v>
      </c>
    </row>
    <row r="1408" spans="1:11" x14ac:dyDescent="0.35">
      <c r="A1408" t="s">
        <v>928</v>
      </c>
      <c r="B1408" t="s">
        <v>972</v>
      </c>
      <c r="C1408">
        <v>2018</v>
      </c>
      <c r="D1408">
        <v>4.3</v>
      </c>
      <c r="E1408">
        <v>135</v>
      </c>
      <c r="F1408" t="s">
        <v>1405</v>
      </c>
      <c r="G1408" t="s">
        <v>528</v>
      </c>
      <c r="H1408" s="32">
        <v>17.95</v>
      </c>
      <c r="I1408" t="s">
        <v>211</v>
      </c>
      <c r="J1408">
        <v>5</v>
      </c>
      <c r="K1408">
        <v>3</v>
      </c>
    </row>
    <row r="1409" spans="1:11" x14ac:dyDescent="0.35">
      <c r="A1409" t="s">
        <v>88</v>
      </c>
      <c r="B1409" t="s">
        <v>307</v>
      </c>
      <c r="C1409">
        <v>2003</v>
      </c>
      <c r="D1409">
        <v>4.3</v>
      </c>
      <c r="E1409">
        <v>135</v>
      </c>
      <c r="F1409" t="s">
        <v>1405</v>
      </c>
      <c r="G1409" t="s">
        <v>32</v>
      </c>
      <c r="H1409" s="32">
        <v>130.5</v>
      </c>
      <c r="I1409" t="s">
        <v>33</v>
      </c>
      <c r="J1409">
        <v>4</v>
      </c>
      <c r="K1409">
        <v>3</v>
      </c>
    </row>
    <row r="1410" spans="1:11" x14ac:dyDescent="0.35">
      <c r="A1410" t="s">
        <v>861</v>
      </c>
      <c r="B1410" t="s">
        <v>973</v>
      </c>
      <c r="C1410" t="s">
        <v>24</v>
      </c>
      <c r="D1410">
        <v>4.3</v>
      </c>
      <c r="E1410">
        <v>135</v>
      </c>
      <c r="F1410" t="s">
        <v>1405</v>
      </c>
      <c r="G1410" t="s">
        <v>25</v>
      </c>
      <c r="H1410" s="32">
        <v>39</v>
      </c>
      <c r="I1410" t="s">
        <v>26</v>
      </c>
      <c r="J1410">
        <v>4</v>
      </c>
      <c r="K1410">
        <v>3</v>
      </c>
    </row>
    <row r="1411" spans="1:11" x14ac:dyDescent="0.35">
      <c r="A1411" t="s">
        <v>250</v>
      </c>
      <c r="B1411" t="s">
        <v>974</v>
      </c>
      <c r="C1411">
        <v>2019</v>
      </c>
      <c r="D1411">
        <v>4.3</v>
      </c>
      <c r="E1411">
        <v>134</v>
      </c>
      <c r="F1411" t="s">
        <v>1405</v>
      </c>
      <c r="G1411" t="s">
        <v>42</v>
      </c>
      <c r="H1411" s="32">
        <v>34.9</v>
      </c>
      <c r="I1411" t="s">
        <v>43</v>
      </c>
      <c r="J1411">
        <v>4</v>
      </c>
      <c r="K1411">
        <v>3</v>
      </c>
    </row>
    <row r="1412" spans="1:11" x14ac:dyDescent="0.35">
      <c r="A1412" t="s">
        <v>975</v>
      </c>
      <c r="B1412" t="s">
        <v>976</v>
      </c>
      <c r="C1412">
        <v>2012</v>
      </c>
      <c r="D1412">
        <v>4.3</v>
      </c>
      <c r="E1412">
        <v>133</v>
      </c>
      <c r="F1412" t="s">
        <v>1405</v>
      </c>
      <c r="G1412" t="s">
        <v>46</v>
      </c>
      <c r="H1412" s="32">
        <v>28.5</v>
      </c>
      <c r="I1412" t="s">
        <v>213</v>
      </c>
      <c r="J1412">
        <v>3</v>
      </c>
      <c r="K1412">
        <v>3</v>
      </c>
    </row>
    <row r="1413" spans="1:11" x14ac:dyDescent="0.35">
      <c r="A1413" t="s">
        <v>977</v>
      </c>
      <c r="B1413" t="s">
        <v>978</v>
      </c>
      <c r="C1413">
        <v>2017</v>
      </c>
      <c r="D1413">
        <v>4.3</v>
      </c>
      <c r="E1413">
        <v>133</v>
      </c>
      <c r="F1413" t="s">
        <v>1405</v>
      </c>
      <c r="G1413" t="s">
        <v>151</v>
      </c>
      <c r="H1413" s="32">
        <v>25.89</v>
      </c>
      <c r="I1413" t="s">
        <v>181</v>
      </c>
      <c r="J1413">
        <v>4</v>
      </c>
      <c r="K1413">
        <v>3</v>
      </c>
    </row>
    <row r="1414" spans="1:11" x14ac:dyDescent="0.35">
      <c r="A1414" t="s">
        <v>979</v>
      </c>
      <c r="B1414" t="s">
        <v>980</v>
      </c>
      <c r="C1414">
        <v>2018</v>
      </c>
      <c r="D1414">
        <v>4.3</v>
      </c>
      <c r="E1414">
        <v>133</v>
      </c>
      <c r="F1414" t="s">
        <v>1405</v>
      </c>
      <c r="G1414" t="s">
        <v>311</v>
      </c>
      <c r="H1414" s="32">
        <v>27.5</v>
      </c>
      <c r="I1414" t="s">
        <v>312</v>
      </c>
      <c r="J1414">
        <v>4</v>
      </c>
      <c r="K1414">
        <v>3</v>
      </c>
    </row>
    <row r="1415" spans="1:11" x14ac:dyDescent="0.35">
      <c r="A1415" t="s">
        <v>423</v>
      </c>
      <c r="B1415" t="s">
        <v>981</v>
      </c>
      <c r="C1415">
        <v>2017</v>
      </c>
      <c r="D1415">
        <v>4.3</v>
      </c>
      <c r="E1415">
        <v>132</v>
      </c>
      <c r="F1415" t="s">
        <v>1405</v>
      </c>
      <c r="G1415" t="s">
        <v>46</v>
      </c>
      <c r="H1415" s="32">
        <v>35.9</v>
      </c>
      <c r="I1415" t="s">
        <v>213</v>
      </c>
      <c r="J1415">
        <v>3</v>
      </c>
      <c r="K1415">
        <v>3</v>
      </c>
    </row>
    <row r="1416" spans="1:11" x14ac:dyDescent="0.35">
      <c r="A1416" t="s">
        <v>531</v>
      </c>
      <c r="B1416" t="s">
        <v>551</v>
      </c>
      <c r="C1416">
        <v>2013</v>
      </c>
      <c r="D1416">
        <v>4.3</v>
      </c>
      <c r="E1416">
        <v>131</v>
      </c>
      <c r="F1416" t="s">
        <v>1405</v>
      </c>
      <c r="G1416" t="s">
        <v>42</v>
      </c>
      <c r="H1416" s="32">
        <v>63.53</v>
      </c>
      <c r="I1416" t="s">
        <v>52</v>
      </c>
      <c r="J1416">
        <v>3</v>
      </c>
      <c r="K1416">
        <v>3</v>
      </c>
    </row>
    <row r="1417" spans="1:11" x14ac:dyDescent="0.35">
      <c r="A1417" t="s">
        <v>982</v>
      </c>
      <c r="B1417" t="s">
        <v>983</v>
      </c>
      <c r="C1417">
        <v>2014</v>
      </c>
      <c r="D1417">
        <v>4.3</v>
      </c>
      <c r="E1417">
        <v>131</v>
      </c>
      <c r="F1417" t="s">
        <v>1405</v>
      </c>
      <c r="G1417" t="s">
        <v>982</v>
      </c>
      <c r="H1417" s="32">
        <v>112.76</v>
      </c>
      <c r="I1417" t="s">
        <v>361</v>
      </c>
      <c r="J1417">
        <v>4</v>
      </c>
      <c r="K1417">
        <v>3</v>
      </c>
    </row>
    <row r="1418" spans="1:11" x14ac:dyDescent="0.35">
      <c r="A1418" t="s">
        <v>984</v>
      </c>
      <c r="B1418" t="s">
        <v>985</v>
      </c>
      <c r="C1418">
        <v>2018</v>
      </c>
      <c r="D1418">
        <v>4.3</v>
      </c>
      <c r="E1418">
        <v>130</v>
      </c>
      <c r="F1418" t="s">
        <v>1405</v>
      </c>
      <c r="G1418" t="s">
        <v>9</v>
      </c>
      <c r="H1418" s="32">
        <v>18.95</v>
      </c>
      <c r="I1418" t="s">
        <v>10</v>
      </c>
      <c r="J1418">
        <v>5</v>
      </c>
      <c r="K1418">
        <v>3</v>
      </c>
    </row>
    <row r="1419" spans="1:11" x14ac:dyDescent="0.35">
      <c r="A1419" t="s">
        <v>944</v>
      </c>
      <c r="B1419" t="s">
        <v>986</v>
      </c>
      <c r="C1419" t="s">
        <v>24</v>
      </c>
      <c r="D1419">
        <v>4.3</v>
      </c>
      <c r="E1419">
        <v>129</v>
      </c>
      <c r="F1419" t="s">
        <v>1405</v>
      </c>
      <c r="G1419" t="s">
        <v>987</v>
      </c>
      <c r="H1419" s="32">
        <v>10.45</v>
      </c>
      <c r="I1419" t="s">
        <v>85</v>
      </c>
      <c r="J1419" t="s">
        <v>85</v>
      </c>
      <c r="K1419" t="s">
        <v>85</v>
      </c>
    </row>
    <row r="1420" spans="1:11" x14ac:dyDescent="0.35">
      <c r="A1420" t="s">
        <v>416</v>
      </c>
      <c r="B1420" t="s">
        <v>637</v>
      </c>
      <c r="C1420">
        <v>2015</v>
      </c>
      <c r="D1420">
        <v>4.3</v>
      </c>
      <c r="E1420">
        <v>128</v>
      </c>
      <c r="F1420" t="s">
        <v>1405</v>
      </c>
      <c r="G1420" t="s">
        <v>9</v>
      </c>
      <c r="H1420" s="32">
        <v>40.950000000000003</v>
      </c>
      <c r="I1420" t="s">
        <v>10</v>
      </c>
      <c r="J1420">
        <v>5</v>
      </c>
      <c r="K1420">
        <v>3</v>
      </c>
    </row>
    <row r="1421" spans="1:11" x14ac:dyDescent="0.35">
      <c r="A1421" t="s">
        <v>265</v>
      </c>
      <c r="B1421" t="s">
        <v>969</v>
      </c>
      <c r="C1421">
        <v>2016</v>
      </c>
      <c r="D1421">
        <v>4.3</v>
      </c>
      <c r="E1421">
        <v>128</v>
      </c>
      <c r="F1421" t="s">
        <v>1405</v>
      </c>
      <c r="G1421" t="s">
        <v>9</v>
      </c>
      <c r="H1421" s="32">
        <v>39.75</v>
      </c>
      <c r="I1421" t="s">
        <v>10</v>
      </c>
      <c r="J1421">
        <v>5</v>
      </c>
      <c r="K1421">
        <v>3</v>
      </c>
    </row>
    <row r="1422" spans="1:11" x14ac:dyDescent="0.35">
      <c r="A1422" t="s">
        <v>36</v>
      </c>
      <c r="B1422" t="s">
        <v>988</v>
      </c>
      <c r="C1422">
        <v>2015</v>
      </c>
      <c r="D1422">
        <v>4.3</v>
      </c>
      <c r="E1422">
        <v>128</v>
      </c>
      <c r="F1422" t="s">
        <v>1405</v>
      </c>
      <c r="G1422" t="s">
        <v>63</v>
      </c>
      <c r="H1422" s="32">
        <v>23.44</v>
      </c>
      <c r="I1422" t="s">
        <v>10</v>
      </c>
      <c r="J1422">
        <v>5</v>
      </c>
      <c r="K1422">
        <v>3</v>
      </c>
    </row>
    <row r="1423" spans="1:11" x14ac:dyDescent="0.35">
      <c r="A1423" t="s">
        <v>310</v>
      </c>
      <c r="B1423" t="s">
        <v>1</v>
      </c>
      <c r="C1423">
        <v>2015</v>
      </c>
      <c r="D1423">
        <v>4.3</v>
      </c>
      <c r="E1423">
        <v>127</v>
      </c>
      <c r="F1423" t="s">
        <v>1405</v>
      </c>
      <c r="G1423" t="s">
        <v>311</v>
      </c>
      <c r="H1423" s="32">
        <v>133.34</v>
      </c>
      <c r="I1423" t="s">
        <v>312</v>
      </c>
      <c r="J1423">
        <v>4</v>
      </c>
      <c r="K1423">
        <v>3</v>
      </c>
    </row>
    <row r="1424" spans="1:11" x14ac:dyDescent="0.35">
      <c r="A1424" t="s">
        <v>953</v>
      </c>
      <c r="B1424" t="s">
        <v>989</v>
      </c>
      <c r="C1424">
        <v>2005</v>
      </c>
      <c r="D1424">
        <v>4.3</v>
      </c>
      <c r="E1424">
        <v>126</v>
      </c>
      <c r="F1424" t="s">
        <v>1405</v>
      </c>
      <c r="G1424" t="s">
        <v>9</v>
      </c>
      <c r="H1424" s="32">
        <v>35</v>
      </c>
      <c r="I1424" t="s">
        <v>10</v>
      </c>
      <c r="J1424">
        <v>5</v>
      </c>
      <c r="K1424">
        <v>3</v>
      </c>
    </row>
    <row r="1425" spans="1:11" x14ac:dyDescent="0.35">
      <c r="A1425" t="s">
        <v>88</v>
      </c>
      <c r="B1425" t="s">
        <v>307</v>
      </c>
      <c r="C1425">
        <v>2018</v>
      </c>
      <c r="D1425">
        <v>4.3</v>
      </c>
      <c r="E1425">
        <v>125</v>
      </c>
      <c r="F1425" t="s">
        <v>1405</v>
      </c>
      <c r="G1425" t="s">
        <v>32</v>
      </c>
      <c r="H1425" s="32">
        <v>57.5</v>
      </c>
      <c r="I1425" t="s">
        <v>33</v>
      </c>
      <c r="J1425">
        <v>4</v>
      </c>
      <c r="K1425">
        <v>3</v>
      </c>
    </row>
    <row r="1426" spans="1:11" x14ac:dyDescent="0.35">
      <c r="A1426" t="s">
        <v>990</v>
      </c>
      <c r="B1426" t="s">
        <v>991</v>
      </c>
      <c r="C1426">
        <v>2016</v>
      </c>
      <c r="D1426">
        <v>4.3</v>
      </c>
      <c r="E1426">
        <v>124</v>
      </c>
      <c r="F1426" t="s">
        <v>1405</v>
      </c>
      <c r="G1426" t="s">
        <v>992</v>
      </c>
      <c r="H1426" s="32">
        <v>23.95</v>
      </c>
      <c r="I1426" t="s">
        <v>21</v>
      </c>
      <c r="J1426">
        <v>4</v>
      </c>
      <c r="K1426">
        <v>3</v>
      </c>
    </row>
    <row r="1427" spans="1:11" x14ac:dyDescent="0.35">
      <c r="A1427" t="s">
        <v>531</v>
      </c>
      <c r="B1427" t="s">
        <v>551</v>
      </c>
      <c r="C1427">
        <v>2011</v>
      </c>
      <c r="D1427">
        <v>4.3</v>
      </c>
      <c r="E1427">
        <v>123</v>
      </c>
      <c r="F1427" t="s">
        <v>1405</v>
      </c>
      <c r="G1427" t="s">
        <v>42</v>
      </c>
      <c r="H1427" s="32">
        <v>77.900000000000006</v>
      </c>
      <c r="I1427" t="s">
        <v>52</v>
      </c>
      <c r="J1427">
        <v>3</v>
      </c>
      <c r="K1427">
        <v>3</v>
      </c>
    </row>
    <row r="1428" spans="1:11" x14ac:dyDescent="0.35">
      <c r="A1428" t="s">
        <v>250</v>
      </c>
      <c r="B1428" t="s">
        <v>597</v>
      </c>
      <c r="C1428">
        <v>2015</v>
      </c>
      <c r="D1428">
        <v>4.3</v>
      </c>
      <c r="E1428">
        <v>122</v>
      </c>
      <c r="F1428" t="s">
        <v>1405</v>
      </c>
      <c r="G1428" t="s">
        <v>42</v>
      </c>
      <c r="H1428" s="32">
        <v>97.35</v>
      </c>
      <c r="I1428" t="s">
        <v>52</v>
      </c>
      <c r="J1428">
        <v>3</v>
      </c>
      <c r="K1428">
        <v>3</v>
      </c>
    </row>
    <row r="1429" spans="1:11" x14ac:dyDescent="0.35">
      <c r="A1429" t="s">
        <v>88</v>
      </c>
      <c r="B1429" t="s">
        <v>577</v>
      </c>
      <c r="C1429">
        <v>2015</v>
      </c>
      <c r="D1429">
        <v>4.3</v>
      </c>
      <c r="E1429">
        <v>122</v>
      </c>
      <c r="F1429" t="s">
        <v>1405</v>
      </c>
      <c r="G1429" t="s">
        <v>32</v>
      </c>
      <c r="H1429" s="32">
        <v>84.95</v>
      </c>
      <c r="I1429" t="s">
        <v>33</v>
      </c>
      <c r="J1429">
        <v>4</v>
      </c>
      <c r="K1429">
        <v>3</v>
      </c>
    </row>
    <row r="1430" spans="1:11" x14ac:dyDescent="0.35">
      <c r="A1430" t="s">
        <v>140</v>
      </c>
      <c r="B1430" t="s">
        <v>141</v>
      </c>
      <c r="C1430">
        <v>2015</v>
      </c>
      <c r="D1430">
        <v>4.3</v>
      </c>
      <c r="E1430">
        <v>122</v>
      </c>
      <c r="F1430" t="s">
        <v>1405</v>
      </c>
      <c r="G1430" t="s">
        <v>32</v>
      </c>
      <c r="H1430" s="32">
        <v>53.9</v>
      </c>
      <c r="I1430" t="s">
        <v>33</v>
      </c>
      <c r="J1430">
        <v>4</v>
      </c>
      <c r="K1430">
        <v>3</v>
      </c>
    </row>
    <row r="1431" spans="1:11" x14ac:dyDescent="0.35">
      <c r="A1431" t="s">
        <v>993</v>
      </c>
      <c r="B1431" t="s">
        <v>1</v>
      </c>
      <c r="C1431">
        <v>2015</v>
      </c>
      <c r="D1431">
        <v>4.3</v>
      </c>
      <c r="E1431">
        <v>122</v>
      </c>
      <c r="F1431" t="s">
        <v>1405</v>
      </c>
      <c r="G1431" t="s">
        <v>486</v>
      </c>
      <c r="H1431" s="32">
        <v>12.19</v>
      </c>
      <c r="I1431" t="s">
        <v>21</v>
      </c>
      <c r="J1431">
        <v>4</v>
      </c>
      <c r="K1431">
        <v>3</v>
      </c>
    </row>
    <row r="1432" spans="1:11" x14ac:dyDescent="0.35">
      <c r="A1432" t="s">
        <v>994</v>
      </c>
      <c r="B1432" t="s">
        <v>995</v>
      </c>
      <c r="C1432" t="s">
        <v>24</v>
      </c>
      <c r="D1432">
        <v>4.3</v>
      </c>
      <c r="E1432">
        <v>122</v>
      </c>
      <c r="F1432" t="s">
        <v>1405</v>
      </c>
      <c r="G1432" t="s">
        <v>25</v>
      </c>
      <c r="H1432" s="32">
        <v>43.95</v>
      </c>
      <c r="I1432" t="s">
        <v>26</v>
      </c>
      <c r="J1432">
        <v>4</v>
      </c>
      <c r="K1432">
        <v>3</v>
      </c>
    </row>
    <row r="1433" spans="1:11" x14ac:dyDescent="0.35">
      <c r="A1433" t="s">
        <v>996</v>
      </c>
      <c r="B1433" t="s">
        <v>997</v>
      </c>
      <c r="C1433" t="s">
        <v>24</v>
      </c>
      <c r="D1433">
        <v>4.3</v>
      </c>
      <c r="E1433">
        <v>119</v>
      </c>
      <c r="F1433" t="s">
        <v>1405</v>
      </c>
      <c r="G1433" t="s">
        <v>97</v>
      </c>
      <c r="H1433" s="32">
        <v>85.4</v>
      </c>
      <c r="I1433" t="s">
        <v>26</v>
      </c>
      <c r="J1433">
        <v>4</v>
      </c>
      <c r="K1433">
        <v>3</v>
      </c>
    </row>
    <row r="1434" spans="1:11" x14ac:dyDescent="0.35">
      <c r="A1434" t="s">
        <v>727</v>
      </c>
      <c r="B1434" t="s">
        <v>998</v>
      </c>
      <c r="C1434">
        <v>2015</v>
      </c>
      <c r="D1434">
        <v>4.3</v>
      </c>
      <c r="E1434">
        <v>119</v>
      </c>
      <c r="F1434" t="s">
        <v>1405</v>
      </c>
      <c r="G1434" t="s">
        <v>42</v>
      </c>
      <c r="H1434" s="32">
        <v>23.43</v>
      </c>
      <c r="I1434" t="s">
        <v>43</v>
      </c>
      <c r="J1434">
        <v>4</v>
      </c>
      <c r="K1434">
        <v>3</v>
      </c>
    </row>
    <row r="1435" spans="1:11" x14ac:dyDescent="0.35">
      <c r="A1435" t="s">
        <v>608</v>
      </c>
      <c r="B1435" t="s">
        <v>609</v>
      </c>
      <c r="C1435">
        <v>2010</v>
      </c>
      <c r="D1435">
        <v>4.3</v>
      </c>
      <c r="E1435">
        <v>118</v>
      </c>
      <c r="F1435" t="s">
        <v>1405</v>
      </c>
      <c r="G1435" t="s">
        <v>32</v>
      </c>
      <c r="H1435" s="32">
        <v>43.24</v>
      </c>
      <c r="I1435" t="s">
        <v>33</v>
      </c>
      <c r="J1435">
        <v>4</v>
      </c>
      <c r="K1435">
        <v>3</v>
      </c>
    </row>
    <row r="1436" spans="1:11" x14ac:dyDescent="0.35">
      <c r="A1436" t="s">
        <v>350</v>
      </c>
      <c r="B1436" t="s">
        <v>351</v>
      </c>
      <c r="C1436">
        <v>2018</v>
      </c>
      <c r="D1436">
        <v>4.3</v>
      </c>
      <c r="E1436">
        <v>120</v>
      </c>
      <c r="F1436" t="s">
        <v>1405</v>
      </c>
      <c r="G1436" t="s">
        <v>9</v>
      </c>
      <c r="H1436" s="32">
        <v>35</v>
      </c>
      <c r="I1436" t="s">
        <v>10</v>
      </c>
      <c r="J1436">
        <v>5</v>
      </c>
      <c r="K1436">
        <v>3</v>
      </c>
    </row>
    <row r="1437" spans="1:11" x14ac:dyDescent="0.35">
      <c r="A1437" t="s">
        <v>699</v>
      </c>
      <c r="B1437" t="s">
        <v>700</v>
      </c>
      <c r="C1437">
        <v>2010</v>
      </c>
      <c r="D1437">
        <v>4.3</v>
      </c>
      <c r="E1437">
        <v>117</v>
      </c>
      <c r="F1437" t="s">
        <v>1405</v>
      </c>
      <c r="G1437" t="s">
        <v>236</v>
      </c>
      <c r="H1437" s="32">
        <v>54.52</v>
      </c>
      <c r="I1437" t="s">
        <v>43</v>
      </c>
      <c r="J1437">
        <v>4</v>
      </c>
      <c r="K1437">
        <v>3</v>
      </c>
    </row>
    <row r="1438" spans="1:11" x14ac:dyDescent="0.35">
      <c r="A1438" t="s">
        <v>999</v>
      </c>
      <c r="B1438" t="s">
        <v>1000</v>
      </c>
      <c r="C1438">
        <v>2013</v>
      </c>
      <c r="D1438">
        <v>4.3</v>
      </c>
      <c r="E1438">
        <v>117</v>
      </c>
      <c r="F1438" t="s">
        <v>1405</v>
      </c>
      <c r="G1438" t="s">
        <v>326</v>
      </c>
      <c r="H1438" s="32">
        <v>24</v>
      </c>
      <c r="I1438" t="s">
        <v>327</v>
      </c>
      <c r="J1438">
        <v>3</v>
      </c>
      <c r="K1438">
        <v>3</v>
      </c>
    </row>
    <row r="1439" spans="1:11" x14ac:dyDescent="0.35">
      <c r="A1439" t="s">
        <v>22</v>
      </c>
      <c r="B1439" t="s">
        <v>1001</v>
      </c>
      <c r="C1439" t="s">
        <v>24</v>
      </c>
      <c r="D1439">
        <v>4.3</v>
      </c>
      <c r="E1439">
        <v>116</v>
      </c>
      <c r="F1439" t="s">
        <v>1405</v>
      </c>
      <c r="G1439" t="s">
        <v>97</v>
      </c>
      <c r="H1439" s="32">
        <v>176.5</v>
      </c>
      <c r="I1439" t="s">
        <v>26</v>
      </c>
      <c r="J1439">
        <v>4</v>
      </c>
      <c r="K1439">
        <v>3</v>
      </c>
    </row>
    <row r="1440" spans="1:11" x14ac:dyDescent="0.35">
      <c r="A1440" t="s">
        <v>622</v>
      </c>
      <c r="B1440" t="s">
        <v>1002</v>
      </c>
      <c r="C1440">
        <v>2019</v>
      </c>
      <c r="D1440">
        <v>4.3</v>
      </c>
      <c r="E1440">
        <v>114</v>
      </c>
      <c r="F1440" t="s">
        <v>1405</v>
      </c>
      <c r="G1440" t="s">
        <v>624</v>
      </c>
      <c r="H1440" s="32">
        <v>18.5</v>
      </c>
      <c r="I1440" t="s">
        <v>85</v>
      </c>
      <c r="J1440" t="s">
        <v>85</v>
      </c>
      <c r="K1440" t="s">
        <v>85</v>
      </c>
    </row>
    <row r="1441" spans="1:11" x14ac:dyDescent="0.35">
      <c r="A1441" t="s">
        <v>1003</v>
      </c>
      <c r="B1441" t="s">
        <v>1004</v>
      </c>
      <c r="C1441">
        <v>2017</v>
      </c>
      <c r="D1441">
        <v>4.3</v>
      </c>
      <c r="E1441">
        <v>114</v>
      </c>
      <c r="F1441" t="s">
        <v>1405</v>
      </c>
      <c r="G1441" t="s">
        <v>9</v>
      </c>
      <c r="H1441" s="32">
        <v>23.5</v>
      </c>
      <c r="I1441" t="s">
        <v>10</v>
      </c>
      <c r="J1441">
        <v>5</v>
      </c>
      <c r="K1441">
        <v>3</v>
      </c>
    </row>
    <row r="1442" spans="1:11" x14ac:dyDescent="0.35">
      <c r="A1442" t="s">
        <v>101</v>
      </c>
      <c r="B1442" t="s">
        <v>507</v>
      </c>
      <c r="C1442">
        <v>2002</v>
      </c>
      <c r="D1442">
        <v>4.3</v>
      </c>
      <c r="E1442">
        <v>112</v>
      </c>
      <c r="F1442" t="s">
        <v>1405</v>
      </c>
      <c r="G1442" t="s">
        <v>42</v>
      </c>
      <c r="H1442" s="32">
        <v>28</v>
      </c>
      <c r="I1442" t="s">
        <v>43</v>
      </c>
      <c r="J1442">
        <v>4</v>
      </c>
      <c r="K1442">
        <v>3</v>
      </c>
    </row>
    <row r="1443" spans="1:11" x14ac:dyDescent="0.35">
      <c r="A1443" t="s">
        <v>149</v>
      </c>
      <c r="B1443" t="s">
        <v>150</v>
      </c>
      <c r="C1443">
        <v>2011</v>
      </c>
      <c r="D1443">
        <v>4.3</v>
      </c>
      <c r="E1443">
        <v>112</v>
      </c>
      <c r="F1443" t="s">
        <v>1405</v>
      </c>
      <c r="G1443" t="s">
        <v>151</v>
      </c>
      <c r="H1443" s="32">
        <v>73.900000000000006</v>
      </c>
      <c r="I1443" t="s">
        <v>21</v>
      </c>
      <c r="J1443">
        <v>4</v>
      </c>
      <c r="K1443">
        <v>3</v>
      </c>
    </row>
    <row r="1444" spans="1:11" x14ac:dyDescent="0.35">
      <c r="A1444" t="s">
        <v>286</v>
      </c>
      <c r="B1444" t="s">
        <v>94</v>
      </c>
      <c r="C1444">
        <v>2000</v>
      </c>
      <c r="D1444">
        <v>4.3</v>
      </c>
      <c r="E1444">
        <v>111</v>
      </c>
      <c r="F1444" t="s">
        <v>1405</v>
      </c>
      <c r="G1444" t="s">
        <v>32</v>
      </c>
      <c r="H1444" s="32">
        <v>100</v>
      </c>
      <c r="I1444" t="s">
        <v>33</v>
      </c>
      <c r="J1444">
        <v>4</v>
      </c>
      <c r="K1444">
        <v>3</v>
      </c>
    </row>
    <row r="1445" spans="1:11" x14ac:dyDescent="0.35">
      <c r="A1445" t="s">
        <v>193</v>
      </c>
      <c r="B1445" t="s">
        <v>921</v>
      </c>
      <c r="C1445">
        <v>2017</v>
      </c>
      <c r="D1445">
        <v>4.3</v>
      </c>
      <c r="E1445">
        <v>111</v>
      </c>
      <c r="F1445" t="s">
        <v>1405</v>
      </c>
      <c r="G1445" t="s">
        <v>42</v>
      </c>
      <c r="H1445" s="32">
        <v>62.9</v>
      </c>
      <c r="I1445" t="s">
        <v>43</v>
      </c>
      <c r="J1445">
        <v>4</v>
      </c>
      <c r="K1445">
        <v>3</v>
      </c>
    </row>
    <row r="1446" spans="1:11" x14ac:dyDescent="0.35">
      <c r="A1446" t="s">
        <v>4</v>
      </c>
      <c r="B1446" t="s">
        <v>356</v>
      </c>
      <c r="C1446">
        <v>1999</v>
      </c>
      <c r="D1446">
        <v>4.3</v>
      </c>
      <c r="E1446">
        <v>111</v>
      </c>
      <c r="F1446" t="s">
        <v>1405</v>
      </c>
      <c r="G1446" t="s">
        <v>42</v>
      </c>
      <c r="H1446" s="32">
        <v>265</v>
      </c>
      <c r="I1446" t="s">
        <v>43</v>
      </c>
      <c r="J1446">
        <v>4</v>
      </c>
      <c r="K1446">
        <v>3</v>
      </c>
    </row>
    <row r="1447" spans="1:11" x14ac:dyDescent="0.35">
      <c r="A1447" t="s">
        <v>1005</v>
      </c>
      <c r="B1447" t="s">
        <v>1006</v>
      </c>
      <c r="C1447">
        <v>2015</v>
      </c>
      <c r="D1447">
        <v>4.3</v>
      </c>
      <c r="E1447">
        <v>111</v>
      </c>
      <c r="F1447" t="s">
        <v>1405</v>
      </c>
      <c r="G1447" t="s">
        <v>32</v>
      </c>
      <c r="H1447" s="32">
        <v>49</v>
      </c>
      <c r="I1447" t="s">
        <v>33</v>
      </c>
      <c r="J1447">
        <v>4</v>
      </c>
      <c r="K1447">
        <v>3</v>
      </c>
    </row>
    <row r="1448" spans="1:11" x14ac:dyDescent="0.35">
      <c r="A1448" t="s">
        <v>625</v>
      </c>
      <c r="B1448" t="s">
        <v>1007</v>
      </c>
      <c r="C1448">
        <v>2017</v>
      </c>
      <c r="D1448">
        <v>4.3</v>
      </c>
      <c r="E1448">
        <v>111</v>
      </c>
      <c r="F1448" t="s">
        <v>1405</v>
      </c>
      <c r="G1448" t="s">
        <v>326</v>
      </c>
      <c r="H1448" s="32">
        <v>30.75</v>
      </c>
      <c r="I1448" t="s">
        <v>327</v>
      </c>
      <c r="J1448">
        <v>3</v>
      </c>
      <c r="K1448">
        <v>3</v>
      </c>
    </row>
    <row r="1449" spans="1:11" x14ac:dyDescent="0.35">
      <c r="A1449" t="s">
        <v>1008</v>
      </c>
      <c r="B1449" t="s">
        <v>1009</v>
      </c>
      <c r="C1449" t="s">
        <v>24</v>
      </c>
      <c r="D1449">
        <v>4.3</v>
      </c>
      <c r="E1449">
        <v>110</v>
      </c>
      <c r="F1449" t="s">
        <v>1405</v>
      </c>
      <c r="G1449" t="s">
        <v>330</v>
      </c>
      <c r="H1449" s="32">
        <v>50</v>
      </c>
      <c r="I1449" t="s">
        <v>26</v>
      </c>
      <c r="J1449">
        <v>4</v>
      </c>
      <c r="K1449">
        <v>3</v>
      </c>
    </row>
    <row r="1450" spans="1:11" x14ac:dyDescent="0.35">
      <c r="A1450" t="s">
        <v>1010</v>
      </c>
      <c r="B1450" t="s">
        <v>1011</v>
      </c>
      <c r="C1450">
        <v>2008</v>
      </c>
      <c r="D1450">
        <v>4.3</v>
      </c>
      <c r="E1450">
        <v>109</v>
      </c>
      <c r="F1450" t="s">
        <v>1405</v>
      </c>
      <c r="G1450" t="s">
        <v>233</v>
      </c>
      <c r="H1450" s="32">
        <v>32.18</v>
      </c>
      <c r="I1450" t="s">
        <v>21</v>
      </c>
      <c r="J1450">
        <v>4</v>
      </c>
      <c r="K1450">
        <v>3</v>
      </c>
    </row>
    <row r="1451" spans="1:11" x14ac:dyDescent="0.35">
      <c r="A1451" t="s">
        <v>1012</v>
      </c>
      <c r="B1451" t="s">
        <v>1013</v>
      </c>
      <c r="C1451" t="s">
        <v>24</v>
      </c>
      <c r="D1451">
        <v>4.3</v>
      </c>
      <c r="E1451">
        <v>108</v>
      </c>
      <c r="F1451" t="s">
        <v>1405</v>
      </c>
      <c r="G1451" t="s">
        <v>15</v>
      </c>
      <c r="H1451" s="32">
        <v>34.9</v>
      </c>
      <c r="I1451" t="s">
        <v>85</v>
      </c>
      <c r="J1451" t="s">
        <v>85</v>
      </c>
      <c r="K1451" t="s">
        <v>85</v>
      </c>
    </row>
    <row r="1452" spans="1:11" x14ac:dyDescent="0.35">
      <c r="A1452" t="s">
        <v>657</v>
      </c>
      <c r="B1452" t="s">
        <v>1014</v>
      </c>
      <c r="C1452">
        <v>2014</v>
      </c>
      <c r="D1452">
        <v>4.3</v>
      </c>
      <c r="E1452">
        <v>108</v>
      </c>
      <c r="F1452" t="s">
        <v>1405</v>
      </c>
      <c r="G1452" t="s">
        <v>2</v>
      </c>
      <c r="H1452" s="32">
        <v>33.5</v>
      </c>
      <c r="I1452" t="s">
        <v>3</v>
      </c>
      <c r="J1452">
        <v>5</v>
      </c>
      <c r="K1452">
        <v>3</v>
      </c>
    </row>
    <row r="1453" spans="1:11" x14ac:dyDescent="0.35">
      <c r="A1453" t="s">
        <v>343</v>
      </c>
      <c r="B1453" t="s">
        <v>344</v>
      </c>
      <c r="C1453">
        <v>2015</v>
      </c>
      <c r="D1453">
        <v>4.3</v>
      </c>
      <c r="E1453">
        <v>108</v>
      </c>
      <c r="F1453" t="s">
        <v>1405</v>
      </c>
      <c r="G1453" t="s">
        <v>9</v>
      </c>
      <c r="H1453" s="32">
        <v>92.24</v>
      </c>
      <c r="I1453" t="s">
        <v>10</v>
      </c>
      <c r="J1453">
        <v>5</v>
      </c>
      <c r="K1453">
        <v>3</v>
      </c>
    </row>
    <row r="1454" spans="1:11" x14ac:dyDescent="0.35">
      <c r="A1454" t="s">
        <v>982</v>
      </c>
      <c r="B1454" t="s">
        <v>983</v>
      </c>
      <c r="C1454">
        <v>2004</v>
      </c>
      <c r="D1454">
        <v>4.3</v>
      </c>
      <c r="E1454">
        <v>108</v>
      </c>
      <c r="F1454" t="s">
        <v>1405</v>
      </c>
      <c r="G1454" t="s">
        <v>982</v>
      </c>
      <c r="H1454" s="32">
        <v>52.95</v>
      </c>
      <c r="I1454" t="s">
        <v>361</v>
      </c>
      <c r="J1454">
        <v>4</v>
      </c>
      <c r="K1454">
        <v>3</v>
      </c>
    </row>
    <row r="1455" spans="1:11" x14ac:dyDescent="0.35">
      <c r="A1455" t="s">
        <v>1015</v>
      </c>
      <c r="B1455" t="s">
        <v>1016</v>
      </c>
      <c r="C1455">
        <v>2016</v>
      </c>
      <c r="D1455">
        <v>4.3</v>
      </c>
      <c r="E1455">
        <v>108</v>
      </c>
      <c r="F1455" t="s">
        <v>1405</v>
      </c>
      <c r="G1455" t="s">
        <v>711</v>
      </c>
      <c r="H1455" s="32">
        <v>33.15</v>
      </c>
      <c r="I1455" t="s">
        <v>21</v>
      </c>
      <c r="J1455">
        <v>4</v>
      </c>
      <c r="K1455">
        <v>3</v>
      </c>
    </row>
    <row r="1456" spans="1:11" x14ac:dyDescent="0.35">
      <c r="A1456" t="s">
        <v>86</v>
      </c>
      <c r="B1456" t="s">
        <v>866</v>
      </c>
      <c r="C1456">
        <v>2018</v>
      </c>
      <c r="D1456">
        <v>4.3</v>
      </c>
      <c r="E1456">
        <v>108</v>
      </c>
      <c r="F1456" t="s">
        <v>1405</v>
      </c>
      <c r="G1456" t="s">
        <v>42</v>
      </c>
      <c r="H1456" s="32">
        <v>24.51</v>
      </c>
      <c r="I1456" t="s">
        <v>43</v>
      </c>
      <c r="J1456">
        <v>4</v>
      </c>
      <c r="K1456">
        <v>3</v>
      </c>
    </row>
    <row r="1457" spans="1:11" x14ac:dyDescent="0.35">
      <c r="A1457" t="s">
        <v>386</v>
      </c>
      <c r="B1457" t="s">
        <v>387</v>
      </c>
      <c r="C1457">
        <v>2009</v>
      </c>
      <c r="D1457">
        <v>4.3</v>
      </c>
      <c r="E1457">
        <v>107</v>
      </c>
      <c r="F1457" t="s">
        <v>1405</v>
      </c>
      <c r="G1457" t="s">
        <v>9</v>
      </c>
      <c r="H1457" s="32">
        <v>135.94999999999999</v>
      </c>
      <c r="I1457" t="s">
        <v>10</v>
      </c>
      <c r="J1457">
        <v>5</v>
      </c>
      <c r="K1457">
        <v>3</v>
      </c>
    </row>
    <row r="1458" spans="1:11" x14ac:dyDescent="0.35">
      <c r="A1458" t="s">
        <v>714</v>
      </c>
      <c r="B1458" t="s">
        <v>970</v>
      </c>
      <c r="C1458">
        <v>2011</v>
      </c>
      <c r="D1458">
        <v>4.3</v>
      </c>
      <c r="E1458">
        <v>106</v>
      </c>
      <c r="F1458" t="s">
        <v>1405</v>
      </c>
      <c r="G1458" t="s">
        <v>42</v>
      </c>
      <c r="H1458" s="32">
        <v>46.9</v>
      </c>
      <c r="I1458" t="s">
        <v>43</v>
      </c>
      <c r="J1458">
        <v>4</v>
      </c>
      <c r="K1458">
        <v>3</v>
      </c>
    </row>
    <row r="1459" spans="1:11" x14ac:dyDescent="0.35">
      <c r="A1459" t="s">
        <v>13</v>
      </c>
      <c r="B1459" t="s">
        <v>652</v>
      </c>
      <c r="C1459">
        <v>1988</v>
      </c>
      <c r="D1459">
        <v>4.3</v>
      </c>
      <c r="E1459">
        <v>104</v>
      </c>
      <c r="F1459" t="s">
        <v>1405</v>
      </c>
      <c r="G1459" t="s">
        <v>15</v>
      </c>
      <c r="H1459" s="32">
        <v>19.8</v>
      </c>
      <c r="I1459" t="s">
        <v>16</v>
      </c>
      <c r="J1459">
        <v>5</v>
      </c>
      <c r="K1459">
        <v>1</v>
      </c>
    </row>
    <row r="1460" spans="1:11" x14ac:dyDescent="0.35">
      <c r="A1460" t="s">
        <v>608</v>
      </c>
      <c r="B1460" t="s">
        <v>609</v>
      </c>
      <c r="C1460">
        <v>2011</v>
      </c>
      <c r="D1460">
        <v>4.3</v>
      </c>
      <c r="E1460">
        <v>102</v>
      </c>
      <c r="F1460" t="s">
        <v>1405</v>
      </c>
      <c r="G1460" t="s">
        <v>32</v>
      </c>
      <c r="H1460" s="32">
        <v>39.51</v>
      </c>
      <c r="I1460" t="s">
        <v>33</v>
      </c>
      <c r="J1460">
        <v>4</v>
      </c>
      <c r="K1460">
        <v>3</v>
      </c>
    </row>
    <row r="1461" spans="1:11" x14ac:dyDescent="0.35">
      <c r="A1461" t="s">
        <v>608</v>
      </c>
      <c r="B1461" t="s">
        <v>609</v>
      </c>
      <c r="C1461">
        <v>1997</v>
      </c>
      <c r="D1461">
        <v>4.3</v>
      </c>
      <c r="E1461">
        <v>102</v>
      </c>
      <c r="F1461" t="s">
        <v>1405</v>
      </c>
      <c r="G1461" t="s">
        <v>32</v>
      </c>
      <c r="H1461" s="32">
        <v>119.95</v>
      </c>
      <c r="I1461" t="s">
        <v>33</v>
      </c>
      <c r="J1461">
        <v>4</v>
      </c>
      <c r="K1461">
        <v>3</v>
      </c>
    </row>
    <row r="1462" spans="1:11" x14ac:dyDescent="0.35">
      <c r="A1462" t="s">
        <v>304</v>
      </c>
      <c r="B1462" t="s">
        <v>833</v>
      </c>
      <c r="C1462">
        <v>1964</v>
      </c>
      <c r="D1462">
        <v>4.3</v>
      </c>
      <c r="E1462">
        <v>101</v>
      </c>
      <c r="F1462" t="s">
        <v>1405</v>
      </c>
      <c r="G1462" t="s">
        <v>42</v>
      </c>
      <c r="H1462" s="32">
        <v>249</v>
      </c>
      <c r="I1462" t="s">
        <v>43</v>
      </c>
      <c r="J1462">
        <v>4</v>
      </c>
      <c r="K1462">
        <v>3</v>
      </c>
    </row>
    <row r="1463" spans="1:11" x14ac:dyDescent="0.35">
      <c r="A1463" t="s">
        <v>44</v>
      </c>
      <c r="B1463" t="s">
        <v>436</v>
      </c>
      <c r="C1463">
        <v>2016</v>
      </c>
      <c r="D1463">
        <v>4.3</v>
      </c>
      <c r="E1463">
        <v>100</v>
      </c>
      <c r="F1463" t="s">
        <v>1405</v>
      </c>
      <c r="G1463" t="s">
        <v>46</v>
      </c>
      <c r="H1463" s="32">
        <v>95.25</v>
      </c>
      <c r="I1463" t="s">
        <v>213</v>
      </c>
      <c r="J1463">
        <v>3</v>
      </c>
      <c r="K1463">
        <v>3</v>
      </c>
    </row>
    <row r="1464" spans="1:11" x14ac:dyDescent="0.35">
      <c r="A1464" t="s">
        <v>654</v>
      </c>
      <c r="B1464" t="s">
        <v>1017</v>
      </c>
      <c r="C1464">
        <v>2016</v>
      </c>
      <c r="D1464">
        <v>4.3</v>
      </c>
      <c r="E1464">
        <v>100</v>
      </c>
      <c r="F1464" t="s">
        <v>1405</v>
      </c>
      <c r="G1464" t="s">
        <v>656</v>
      </c>
      <c r="H1464" s="32">
        <v>24.95</v>
      </c>
      <c r="I1464" t="s">
        <v>181</v>
      </c>
      <c r="J1464">
        <v>4</v>
      </c>
      <c r="K1464">
        <v>3</v>
      </c>
    </row>
    <row r="1465" spans="1:11" x14ac:dyDescent="0.35">
      <c r="A1465" t="s">
        <v>423</v>
      </c>
      <c r="B1465" t="s">
        <v>424</v>
      </c>
      <c r="C1465">
        <v>2015</v>
      </c>
      <c r="D1465">
        <v>4.3</v>
      </c>
      <c r="E1465">
        <v>100</v>
      </c>
      <c r="F1465" t="s">
        <v>1405</v>
      </c>
      <c r="G1465" t="s">
        <v>46</v>
      </c>
      <c r="H1465" s="32">
        <v>36.909999999999997</v>
      </c>
      <c r="I1465" t="s">
        <v>213</v>
      </c>
      <c r="J1465">
        <v>3</v>
      </c>
      <c r="K1465">
        <v>3</v>
      </c>
    </row>
    <row r="1466" spans="1:11" x14ac:dyDescent="0.35">
      <c r="A1466" t="s">
        <v>243</v>
      </c>
      <c r="B1466" t="s">
        <v>620</v>
      </c>
      <c r="C1466">
        <v>2014</v>
      </c>
      <c r="D1466">
        <v>4.3</v>
      </c>
      <c r="E1466">
        <v>99</v>
      </c>
      <c r="F1466" t="s">
        <v>1405</v>
      </c>
      <c r="G1466" t="s">
        <v>32</v>
      </c>
      <c r="H1466" s="32">
        <v>158.88</v>
      </c>
      <c r="I1466" t="s">
        <v>33</v>
      </c>
      <c r="J1466">
        <v>4</v>
      </c>
      <c r="K1466">
        <v>3</v>
      </c>
    </row>
    <row r="1467" spans="1:11" x14ac:dyDescent="0.35">
      <c r="A1467" t="s">
        <v>30</v>
      </c>
      <c r="B1467" t="s">
        <v>315</v>
      </c>
      <c r="C1467">
        <v>2003</v>
      </c>
      <c r="D1467">
        <v>4.3</v>
      </c>
      <c r="E1467">
        <v>99</v>
      </c>
      <c r="F1467" t="s">
        <v>1405</v>
      </c>
      <c r="G1467" t="s">
        <v>32</v>
      </c>
      <c r="H1467" s="32">
        <v>90.6</v>
      </c>
      <c r="I1467" t="s">
        <v>33</v>
      </c>
      <c r="J1467">
        <v>4</v>
      </c>
      <c r="K1467">
        <v>3</v>
      </c>
    </row>
    <row r="1468" spans="1:11" x14ac:dyDescent="0.35">
      <c r="A1468" t="s">
        <v>1018</v>
      </c>
      <c r="B1468" t="s">
        <v>1019</v>
      </c>
      <c r="C1468">
        <v>2018</v>
      </c>
      <c r="D1468">
        <v>4.3</v>
      </c>
      <c r="E1468">
        <v>99</v>
      </c>
      <c r="F1468" t="s">
        <v>1405</v>
      </c>
      <c r="G1468" t="s">
        <v>63</v>
      </c>
      <c r="H1468" s="32">
        <v>24.9</v>
      </c>
      <c r="I1468" t="s">
        <v>21</v>
      </c>
      <c r="J1468">
        <v>4</v>
      </c>
      <c r="K1468">
        <v>3</v>
      </c>
    </row>
    <row r="1469" spans="1:11" x14ac:dyDescent="0.35">
      <c r="A1469" t="s">
        <v>423</v>
      </c>
      <c r="B1469" t="s">
        <v>1020</v>
      </c>
      <c r="C1469">
        <v>2019</v>
      </c>
      <c r="D1469">
        <v>4.3</v>
      </c>
      <c r="E1469">
        <v>97</v>
      </c>
      <c r="F1469" t="s">
        <v>1405</v>
      </c>
      <c r="G1469" t="s">
        <v>46</v>
      </c>
      <c r="H1469" s="32">
        <v>18.350000000000001</v>
      </c>
      <c r="I1469" t="s">
        <v>213</v>
      </c>
      <c r="J1469">
        <v>3</v>
      </c>
      <c r="K1469">
        <v>3</v>
      </c>
    </row>
    <row r="1470" spans="1:11" x14ac:dyDescent="0.35">
      <c r="A1470" t="s">
        <v>982</v>
      </c>
      <c r="B1470" t="s">
        <v>983</v>
      </c>
      <c r="C1470">
        <v>2016</v>
      </c>
      <c r="D1470">
        <v>4.3</v>
      </c>
      <c r="E1470">
        <v>95</v>
      </c>
      <c r="F1470" t="s">
        <v>1405</v>
      </c>
      <c r="G1470" t="s">
        <v>982</v>
      </c>
      <c r="H1470" s="32">
        <v>65.25</v>
      </c>
      <c r="I1470" t="s">
        <v>361</v>
      </c>
      <c r="J1470">
        <v>4</v>
      </c>
      <c r="K1470">
        <v>3</v>
      </c>
    </row>
    <row r="1471" spans="1:11" x14ac:dyDescent="0.35">
      <c r="A1471" t="s">
        <v>930</v>
      </c>
      <c r="B1471" t="s">
        <v>1021</v>
      </c>
      <c r="C1471">
        <v>2010</v>
      </c>
      <c r="D1471">
        <v>4.3</v>
      </c>
      <c r="E1471">
        <v>95</v>
      </c>
      <c r="F1471" t="s">
        <v>1405</v>
      </c>
      <c r="G1471" t="s">
        <v>42</v>
      </c>
      <c r="H1471" s="32">
        <v>23.95</v>
      </c>
      <c r="I1471" t="s">
        <v>43</v>
      </c>
      <c r="J1471">
        <v>4</v>
      </c>
      <c r="K1471">
        <v>3</v>
      </c>
    </row>
    <row r="1472" spans="1:11" x14ac:dyDescent="0.35">
      <c r="A1472" t="s">
        <v>170</v>
      </c>
      <c r="B1472" t="s">
        <v>171</v>
      </c>
      <c r="C1472">
        <v>2004</v>
      </c>
      <c r="D1472">
        <v>4.3</v>
      </c>
      <c r="E1472">
        <v>94</v>
      </c>
      <c r="F1472" t="s">
        <v>1405</v>
      </c>
      <c r="G1472" t="s">
        <v>42</v>
      </c>
      <c r="H1472" s="32">
        <v>148.65</v>
      </c>
      <c r="I1472" t="s">
        <v>43</v>
      </c>
      <c r="J1472">
        <v>4</v>
      </c>
      <c r="K1472">
        <v>3</v>
      </c>
    </row>
    <row r="1473" spans="1:11" x14ac:dyDescent="0.35">
      <c r="A1473" t="s">
        <v>871</v>
      </c>
      <c r="B1473" t="s">
        <v>1022</v>
      </c>
      <c r="C1473">
        <v>2000</v>
      </c>
      <c r="D1473">
        <v>4.3</v>
      </c>
      <c r="E1473">
        <v>94</v>
      </c>
      <c r="F1473" t="s">
        <v>1405</v>
      </c>
      <c r="G1473" t="s">
        <v>873</v>
      </c>
      <c r="H1473" s="32">
        <v>21.95</v>
      </c>
      <c r="I1473" t="s">
        <v>85</v>
      </c>
      <c r="J1473" t="s">
        <v>85</v>
      </c>
      <c r="K1473" t="s">
        <v>85</v>
      </c>
    </row>
    <row r="1474" spans="1:11" x14ac:dyDescent="0.35">
      <c r="A1474" t="s">
        <v>884</v>
      </c>
      <c r="B1474" t="s">
        <v>885</v>
      </c>
      <c r="C1474">
        <v>2017</v>
      </c>
      <c r="D1474">
        <v>4.3</v>
      </c>
      <c r="E1474">
        <v>93</v>
      </c>
      <c r="F1474" t="s">
        <v>1405</v>
      </c>
      <c r="G1474" t="s">
        <v>63</v>
      </c>
      <c r="H1474" s="32">
        <v>37.49</v>
      </c>
      <c r="I1474" t="s">
        <v>21</v>
      </c>
      <c r="J1474">
        <v>4</v>
      </c>
      <c r="K1474">
        <v>3</v>
      </c>
    </row>
    <row r="1475" spans="1:11" x14ac:dyDescent="0.35">
      <c r="A1475" t="s">
        <v>654</v>
      </c>
      <c r="B1475" t="s">
        <v>655</v>
      </c>
      <c r="C1475">
        <v>2017</v>
      </c>
      <c r="D1475">
        <v>4.3</v>
      </c>
      <c r="E1475">
        <v>92</v>
      </c>
      <c r="F1475" t="s">
        <v>1405</v>
      </c>
      <c r="G1475" t="s">
        <v>656</v>
      </c>
      <c r="H1475" s="32">
        <v>16.5</v>
      </c>
      <c r="I1475" t="s">
        <v>85</v>
      </c>
      <c r="J1475" t="s">
        <v>85</v>
      </c>
      <c r="K1475" t="s">
        <v>85</v>
      </c>
    </row>
    <row r="1476" spans="1:11" x14ac:dyDescent="0.35">
      <c r="A1476" t="s">
        <v>317</v>
      </c>
      <c r="B1476" t="s">
        <v>506</v>
      </c>
      <c r="C1476">
        <v>2018</v>
      </c>
      <c r="D1476">
        <v>4.3</v>
      </c>
      <c r="E1476">
        <v>94</v>
      </c>
      <c r="F1476" t="s">
        <v>1405</v>
      </c>
      <c r="G1476" t="s">
        <v>32</v>
      </c>
      <c r="H1476" s="32">
        <v>33.950000000000003</v>
      </c>
      <c r="I1476" t="s">
        <v>33</v>
      </c>
      <c r="J1476">
        <v>4</v>
      </c>
      <c r="K1476">
        <v>3</v>
      </c>
    </row>
    <row r="1477" spans="1:11" x14ac:dyDescent="0.35">
      <c r="A1477" t="s">
        <v>1023</v>
      </c>
      <c r="B1477" t="s">
        <v>1024</v>
      </c>
      <c r="C1477">
        <v>2019</v>
      </c>
      <c r="D1477">
        <v>4.3</v>
      </c>
      <c r="E1477">
        <v>91</v>
      </c>
      <c r="F1477" t="s">
        <v>1405</v>
      </c>
      <c r="G1477" t="s">
        <v>233</v>
      </c>
      <c r="H1477" s="32">
        <v>10.76</v>
      </c>
      <c r="I1477" t="s">
        <v>85</v>
      </c>
      <c r="J1477" t="s">
        <v>85</v>
      </c>
      <c r="K1477" t="s">
        <v>85</v>
      </c>
    </row>
    <row r="1478" spans="1:11" x14ac:dyDescent="0.35">
      <c r="A1478" t="s">
        <v>840</v>
      </c>
      <c r="B1478" t="s">
        <v>1025</v>
      </c>
      <c r="C1478">
        <v>2005</v>
      </c>
      <c r="D1478">
        <v>4.3</v>
      </c>
      <c r="E1478">
        <v>91</v>
      </c>
      <c r="F1478" t="s">
        <v>1405</v>
      </c>
      <c r="G1478" t="s">
        <v>42</v>
      </c>
      <c r="H1478" s="32">
        <v>118</v>
      </c>
      <c r="I1478" t="s">
        <v>43</v>
      </c>
      <c r="J1478">
        <v>4</v>
      </c>
      <c r="K1478">
        <v>3</v>
      </c>
    </row>
    <row r="1479" spans="1:11" x14ac:dyDescent="0.35">
      <c r="A1479" t="s">
        <v>1026</v>
      </c>
      <c r="B1479" t="s">
        <v>1027</v>
      </c>
      <c r="C1479">
        <v>2013</v>
      </c>
      <c r="D1479">
        <v>4.3</v>
      </c>
      <c r="E1479">
        <v>90</v>
      </c>
      <c r="F1479" t="s">
        <v>1405</v>
      </c>
      <c r="G1479" t="s">
        <v>32</v>
      </c>
      <c r="H1479" s="32">
        <v>34.9</v>
      </c>
      <c r="I1479" t="s">
        <v>33</v>
      </c>
      <c r="J1479">
        <v>4</v>
      </c>
      <c r="K1479">
        <v>3</v>
      </c>
    </row>
    <row r="1480" spans="1:11" x14ac:dyDescent="0.35">
      <c r="A1480" t="s">
        <v>284</v>
      </c>
      <c r="B1480" t="s">
        <v>285</v>
      </c>
      <c r="C1480">
        <v>1982</v>
      </c>
      <c r="D1480">
        <v>4.3</v>
      </c>
      <c r="E1480">
        <v>90</v>
      </c>
      <c r="F1480" t="s">
        <v>1405</v>
      </c>
      <c r="G1480" t="s">
        <v>42</v>
      </c>
      <c r="H1480" s="32">
        <v>150</v>
      </c>
      <c r="I1480" t="s">
        <v>43</v>
      </c>
      <c r="J1480">
        <v>4</v>
      </c>
      <c r="K1480">
        <v>3</v>
      </c>
    </row>
    <row r="1481" spans="1:11" x14ac:dyDescent="0.35">
      <c r="A1481" t="s">
        <v>182</v>
      </c>
      <c r="B1481" t="s">
        <v>1028</v>
      </c>
      <c r="C1481" t="s">
        <v>24</v>
      </c>
      <c r="D1481">
        <v>4.3</v>
      </c>
      <c r="E1481">
        <v>89</v>
      </c>
      <c r="F1481" t="s">
        <v>1405</v>
      </c>
      <c r="G1481" t="s">
        <v>25</v>
      </c>
      <c r="H1481" s="32">
        <v>64.8</v>
      </c>
      <c r="I1481" t="s">
        <v>26</v>
      </c>
      <c r="J1481">
        <v>4</v>
      </c>
      <c r="K1481">
        <v>3</v>
      </c>
    </row>
    <row r="1482" spans="1:11" x14ac:dyDescent="0.35">
      <c r="A1482" t="s">
        <v>245</v>
      </c>
      <c r="B1482" t="s">
        <v>1029</v>
      </c>
      <c r="C1482">
        <v>2018</v>
      </c>
      <c r="D1482">
        <v>4.3</v>
      </c>
      <c r="E1482">
        <v>89</v>
      </c>
      <c r="F1482" t="s">
        <v>1405</v>
      </c>
      <c r="G1482" t="s">
        <v>9</v>
      </c>
      <c r="H1482" s="32">
        <v>35.15</v>
      </c>
      <c r="I1482" t="s">
        <v>10</v>
      </c>
      <c r="J1482">
        <v>5</v>
      </c>
      <c r="K1482">
        <v>3</v>
      </c>
    </row>
    <row r="1483" spans="1:11" x14ac:dyDescent="0.35">
      <c r="A1483" t="s">
        <v>605</v>
      </c>
      <c r="B1483" t="s">
        <v>1</v>
      </c>
      <c r="C1483">
        <v>2017</v>
      </c>
      <c r="D1483">
        <v>4.3</v>
      </c>
      <c r="E1483">
        <v>89</v>
      </c>
      <c r="F1483" t="s">
        <v>1405</v>
      </c>
      <c r="G1483" t="s">
        <v>9</v>
      </c>
      <c r="H1483" s="32">
        <v>145</v>
      </c>
      <c r="I1483" t="s">
        <v>10</v>
      </c>
      <c r="J1483">
        <v>5</v>
      </c>
      <c r="K1483">
        <v>3</v>
      </c>
    </row>
    <row r="1484" spans="1:11" x14ac:dyDescent="0.35">
      <c r="A1484" t="s">
        <v>1030</v>
      </c>
      <c r="B1484" t="s">
        <v>1031</v>
      </c>
      <c r="C1484">
        <v>2018</v>
      </c>
      <c r="D1484">
        <v>4.3</v>
      </c>
      <c r="E1484">
        <v>88</v>
      </c>
      <c r="F1484" t="s">
        <v>1405</v>
      </c>
      <c r="G1484" t="s">
        <v>311</v>
      </c>
      <c r="H1484" s="32">
        <v>26.9</v>
      </c>
      <c r="I1484" t="s">
        <v>78</v>
      </c>
      <c r="J1484">
        <v>5</v>
      </c>
      <c r="K1484">
        <v>3</v>
      </c>
    </row>
    <row r="1485" spans="1:11" x14ac:dyDescent="0.35">
      <c r="A1485" t="s">
        <v>250</v>
      </c>
      <c r="B1485" t="s">
        <v>597</v>
      </c>
      <c r="C1485">
        <v>2017</v>
      </c>
      <c r="D1485">
        <v>4.3</v>
      </c>
      <c r="E1485">
        <v>88</v>
      </c>
      <c r="F1485" t="s">
        <v>1405</v>
      </c>
      <c r="G1485" t="s">
        <v>42</v>
      </c>
      <c r="H1485" s="32">
        <v>42.9</v>
      </c>
      <c r="I1485" t="s">
        <v>52</v>
      </c>
      <c r="J1485">
        <v>3</v>
      </c>
      <c r="K1485">
        <v>3</v>
      </c>
    </row>
    <row r="1486" spans="1:11" x14ac:dyDescent="0.35">
      <c r="A1486" t="s">
        <v>47</v>
      </c>
      <c r="B1486" t="s">
        <v>48</v>
      </c>
      <c r="C1486">
        <v>1989</v>
      </c>
      <c r="D1486">
        <v>4.3</v>
      </c>
      <c r="E1486">
        <v>88</v>
      </c>
      <c r="F1486" t="s">
        <v>1405</v>
      </c>
      <c r="G1486" t="s">
        <v>42</v>
      </c>
      <c r="H1486" s="32">
        <v>215.34</v>
      </c>
      <c r="I1486" t="s">
        <v>43</v>
      </c>
      <c r="J1486">
        <v>4</v>
      </c>
      <c r="K1486">
        <v>3</v>
      </c>
    </row>
    <row r="1487" spans="1:11" x14ac:dyDescent="0.35">
      <c r="A1487" t="s">
        <v>1032</v>
      </c>
      <c r="B1487" t="s">
        <v>1033</v>
      </c>
      <c r="C1487">
        <v>2017</v>
      </c>
      <c r="D1487">
        <v>4.3</v>
      </c>
      <c r="E1487">
        <v>87</v>
      </c>
      <c r="F1487" t="s">
        <v>1405</v>
      </c>
      <c r="G1487" t="s">
        <v>42</v>
      </c>
      <c r="H1487" s="32">
        <v>29.9</v>
      </c>
      <c r="I1487" t="s">
        <v>43</v>
      </c>
      <c r="J1487" t="s">
        <v>85</v>
      </c>
      <c r="K1487" t="s">
        <v>85</v>
      </c>
    </row>
    <row r="1488" spans="1:11" x14ac:dyDescent="0.35">
      <c r="A1488" t="s">
        <v>1034</v>
      </c>
      <c r="B1488" t="s">
        <v>1035</v>
      </c>
      <c r="C1488">
        <v>2017</v>
      </c>
      <c r="D1488">
        <v>4.3</v>
      </c>
      <c r="E1488">
        <v>88</v>
      </c>
      <c r="F1488" t="s">
        <v>1405</v>
      </c>
      <c r="G1488" t="s">
        <v>42</v>
      </c>
      <c r="H1488" s="32">
        <v>20.45</v>
      </c>
      <c r="I1488" t="s">
        <v>43</v>
      </c>
      <c r="J1488" t="s">
        <v>85</v>
      </c>
      <c r="K1488" t="s">
        <v>85</v>
      </c>
    </row>
    <row r="1489" spans="1:11" x14ac:dyDescent="0.35">
      <c r="A1489" t="s">
        <v>474</v>
      </c>
      <c r="B1489" t="s">
        <v>1036</v>
      </c>
      <c r="C1489">
        <v>2019</v>
      </c>
      <c r="D1489">
        <v>4.3</v>
      </c>
      <c r="E1489">
        <v>86</v>
      </c>
      <c r="F1489" t="s">
        <v>1405</v>
      </c>
      <c r="G1489" t="s">
        <v>326</v>
      </c>
      <c r="H1489" s="32">
        <v>15.71</v>
      </c>
      <c r="I1489" t="s">
        <v>327</v>
      </c>
      <c r="J1489" t="s">
        <v>85</v>
      </c>
      <c r="K1489" t="s">
        <v>85</v>
      </c>
    </row>
    <row r="1490" spans="1:11" x14ac:dyDescent="0.35">
      <c r="A1490" t="s">
        <v>1037</v>
      </c>
      <c r="B1490" t="s">
        <v>1038</v>
      </c>
      <c r="C1490">
        <v>2006</v>
      </c>
      <c r="D1490">
        <v>4.3</v>
      </c>
      <c r="E1490">
        <v>86</v>
      </c>
      <c r="F1490" t="s">
        <v>1405</v>
      </c>
      <c r="G1490" t="s">
        <v>32</v>
      </c>
      <c r="H1490" s="32">
        <v>39.99</v>
      </c>
      <c r="I1490" t="s">
        <v>33</v>
      </c>
      <c r="J1490" t="s">
        <v>85</v>
      </c>
      <c r="K1490" t="s">
        <v>85</v>
      </c>
    </row>
    <row r="1491" spans="1:11" x14ac:dyDescent="0.35">
      <c r="A1491" t="s">
        <v>286</v>
      </c>
      <c r="B1491" t="s">
        <v>1039</v>
      </c>
      <c r="C1491">
        <v>2018</v>
      </c>
      <c r="D1491">
        <v>4.3</v>
      </c>
      <c r="E1491">
        <v>85</v>
      </c>
      <c r="F1491" t="s">
        <v>1405</v>
      </c>
      <c r="G1491" t="s">
        <v>311</v>
      </c>
      <c r="H1491" s="32">
        <v>34.950000000000003</v>
      </c>
      <c r="I1491" t="s">
        <v>78</v>
      </c>
      <c r="J1491" t="s">
        <v>85</v>
      </c>
      <c r="K1491" t="s">
        <v>85</v>
      </c>
    </row>
    <row r="1492" spans="1:11" x14ac:dyDescent="0.35">
      <c r="A1492" t="s">
        <v>1040</v>
      </c>
      <c r="B1492" t="s">
        <v>1041</v>
      </c>
      <c r="C1492">
        <v>2015</v>
      </c>
      <c r="D1492">
        <v>4.3</v>
      </c>
      <c r="E1492">
        <v>83</v>
      </c>
      <c r="F1492" t="s">
        <v>1405</v>
      </c>
      <c r="G1492" t="s">
        <v>274</v>
      </c>
      <c r="H1492" s="32">
        <v>88</v>
      </c>
      <c r="I1492" t="s">
        <v>85</v>
      </c>
      <c r="J1492" t="s">
        <v>85</v>
      </c>
      <c r="K1492" t="s">
        <v>85</v>
      </c>
    </row>
    <row r="1493" spans="1:11" x14ac:dyDescent="0.35">
      <c r="A1493" t="s">
        <v>790</v>
      </c>
      <c r="B1493" t="s">
        <v>1042</v>
      </c>
      <c r="C1493">
        <v>2015</v>
      </c>
      <c r="D1493">
        <v>4.3</v>
      </c>
      <c r="E1493">
        <v>83</v>
      </c>
      <c r="F1493" t="s">
        <v>1405</v>
      </c>
      <c r="G1493" t="s">
        <v>32</v>
      </c>
      <c r="H1493" s="32">
        <v>25.5</v>
      </c>
      <c r="I1493" t="s">
        <v>33</v>
      </c>
      <c r="J1493" t="s">
        <v>85</v>
      </c>
      <c r="K1493" t="s">
        <v>85</v>
      </c>
    </row>
    <row r="1494" spans="1:11" x14ac:dyDescent="0.35">
      <c r="A1494" t="s">
        <v>80</v>
      </c>
      <c r="B1494" t="s">
        <v>384</v>
      </c>
      <c r="C1494">
        <v>2016</v>
      </c>
      <c r="D1494">
        <v>4.3</v>
      </c>
      <c r="E1494">
        <v>83</v>
      </c>
      <c r="F1494" t="s">
        <v>1405</v>
      </c>
      <c r="G1494" t="s">
        <v>32</v>
      </c>
      <c r="H1494" s="32">
        <v>79.900000000000006</v>
      </c>
      <c r="I1494" t="s">
        <v>33</v>
      </c>
      <c r="J1494" t="s">
        <v>85</v>
      </c>
      <c r="K1494" t="s">
        <v>85</v>
      </c>
    </row>
    <row r="1495" spans="1:11" x14ac:dyDescent="0.35">
      <c r="A1495" t="s">
        <v>1043</v>
      </c>
      <c r="B1495" t="s">
        <v>1044</v>
      </c>
      <c r="C1495">
        <v>2019</v>
      </c>
      <c r="D1495">
        <v>4.3</v>
      </c>
      <c r="E1495">
        <v>83</v>
      </c>
      <c r="F1495" t="s">
        <v>1405</v>
      </c>
      <c r="G1495" t="s">
        <v>46</v>
      </c>
      <c r="H1495" s="32">
        <v>45.9</v>
      </c>
      <c r="I1495" t="s">
        <v>213</v>
      </c>
      <c r="J1495" t="s">
        <v>85</v>
      </c>
      <c r="K1495" t="s">
        <v>85</v>
      </c>
    </row>
    <row r="1496" spans="1:11" x14ac:dyDescent="0.35">
      <c r="A1496" t="s">
        <v>135</v>
      </c>
      <c r="B1496" t="s">
        <v>1045</v>
      </c>
      <c r="C1496">
        <v>2011</v>
      </c>
      <c r="D1496">
        <v>4.3</v>
      </c>
      <c r="E1496">
        <v>82</v>
      </c>
      <c r="F1496" t="s">
        <v>1405</v>
      </c>
      <c r="G1496" t="s">
        <v>2</v>
      </c>
      <c r="H1496" s="32">
        <v>24</v>
      </c>
      <c r="I1496" t="s">
        <v>85</v>
      </c>
      <c r="J1496" t="s">
        <v>85</v>
      </c>
      <c r="K1496" t="s">
        <v>85</v>
      </c>
    </row>
    <row r="1497" spans="1:11" x14ac:dyDescent="0.35">
      <c r="A1497" t="s">
        <v>442</v>
      </c>
      <c r="B1497" t="s">
        <v>463</v>
      </c>
      <c r="C1497">
        <v>2021</v>
      </c>
      <c r="D1497">
        <v>4.3</v>
      </c>
      <c r="E1497">
        <v>83</v>
      </c>
      <c r="F1497" t="s">
        <v>1405</v>
      </c>
      <c r="G1497" t="s">
        <v>282</v>
      </c>
      <c r="H1497" s="32">
        <v>8.9</v>
      </c>
      <c r="I1497" t="s">
        <v>463</v>
      </c>
      <c r="J1497" t="s">
        <v>85</v>
      </c>
      <c r="K1497" t="s">
        <v>85</v>
      </c>
    </row>
    <row r="1498" spans="1:11" x14ac:dyDescent="0.35">
      <c r="A1498" t="s">
        <v>198</v>
      </c>
      <c r="B1498" t="s">
        <v>187</v>
      </c>
      <c r="C1498">
        <v>2010</v>
      </c>
      <c r="D1498">
        <v>4.3</v>
      </c>
      <c r="E1498">
        <v>82</v>
      </c>
      <c r="F1498" t="s">
        <v>1405</v>
      </c>
      <c r="G1498" t="s">
        <v>9</v>
      </c>
      <c r="H1498" s="32">
        <v>65</v>
      </c>
      <c r="I1498" t="s">
        <v>10</v>
      </c>
      <c r="J1498" t="s">
        <v>85</v>
      </c>
      <c r="K1498" t="s">
        <v>85</v>
      </c>
    </row>
    <row r="1499" spans="1:11" x14ac:dyDescent="0.35">
      <c r="A1499" t="s">
        <v>116</v>
      </c>
      <c r="B1499" t="s">
        <v>1046</v>
      </c>
      <c r="C1499">
        <v>2013</v>
      </c>
      <c r="D1499">
        <v>4.3</v>
      </c>
      <c r="E1499">
        <v>82</v>
      </c>
      <c r="F1499" t="s">
        <v>1405</v>
      </c>
      <c r="G1499" t="s">
        <v>118</v>
      </c>
      <c r="H1499" s="32">
        <v>47</v>
      </c>
      <c r="I1499" t="s">
        <v>21</v>
      </c>
      <c r="J1499" t="s">
        <v>85</v>
      </c>
      <c r="K1499" t="s">
        <v>85</v>
      </c>
    </row>
    <row r="1500" spans="1:11" x14ac:dyDescent="0.35">
      <c r="A1500" t="s">
        <v>928</v>
      </c>
      <c r="B1500" t="s">
        <v>929</v>
      </c>
      <c r="C1500">
        <v>2017</v>
      </c>
      <c r="D1500">
        <v>4.3</v>
      </c>
      <c r="E1500">
        <v>82</v>
      </c>
      <c r="F1500" t="s">
        <v>1405</v>
      </c>
      <c r="G1500" t="s">
        <v>528</v>
      </c>
      <c r="H1500" s="32">
        <v>20.5</v>
      </c>
      <c r="I1500" t="s">
        <v>21</v>
      </c>
      <c r="J1500" t="s">
        <v>85</v>
      </c>
      <c r="K1500" t="s">
        <v>85</v>
      </c>
    </row>
    <row r="1501" spans="1:11" x14ac:dyDescent="0.35">
      <c r="A1501" t="s">
        <v>695</v>
      </c>
      <c r="B1501" t="s">
        <v>717</v>
      </c>
      <c r="C1501">
        <v>2008</v>
      </c>
      <c r="D1501">
        <v>4.3</v>
      </c>
      <c r="E1501">
        <v>81</v>
      </c>
      <c r="F1501" t="s">
        <v>1405</v>
      </c>
      <c r="G1501" t="s">
        <v>92</v>
      </c>
      <c r="H1501" s="32">
        <v>62.9</v>
      </c>
      <c r="I1501" t="s">
        <v>92</v>
      </c>
      <c r="J1501" t="s">
        <v>85</v>
      </c>
      <c r="K1501" t="s">
        <v>85</v>
      </c>
    </row>
    <row r="1502" spans="1:11" x14ac:dyDescent="0.35">
      <c r="A1502" t="s">
        <v>699</v>
      </c>
      <c r="B1502" t="s">
        <v>1047</v>
      </c>
      <c r="C1502">
        <v>2014</v>
      </c>
      <c r="D1502">
        <v>4.3</v>
      </c>
      <c r="E1502">
        <v>81</v>
      </c>
      <c r="F1502" t="s">
        <v>1405</v>
      </c>
      <c r="G1502" t="s">
        <v>236</v>
      </c>
      <c r="H1502" s="32">
        <v>31.13</v>
      </c>
      <c r="I1502" t="s">
        <v>43</v>
      </c>
      <c r="J1502" t="s">
        <v>85</v>
      </c>
      <c r="K1502" t="s">
        <v>85</v>
      </c>
    </row>
    <row r="1503" spans="1:11" x14ac:dyDescent="0.35">
      <c r="A1503" t="s">
        <v>313</v>
      </c>
      <c r="B1503" t="s">
        <v>187</v>
      </c>
      <c r="C1503">
        <v>1995</v>
      </c>
      <c r="D1503">
        <v>4.3</v>
      </c>
      <c r="E1503">
        <v>81</v>
      </c>
      <c r="F1503" t="s">
        <v>1405</v>
      </c>
      <c r="G1503" t="s">
        <v>9</v>
      </c>
      <c r="H1503" s="32">
        <v>73</v>
      </c>
      <c r="I1503" t="s">
        <v>10</v>
      </c>
      <c r="J1503" t="s">
        <v>85</v>
      </c>
      <c r="K1503" t="s">
        <v>85</v>
      </c>
    </row>
    <row r="1504" spans="1:11" x14ac:dyDescent="0.35">
      <c r="A1504" t="s">
        <v>156</v>
      </c>
      <c r="B1504" t="s">
        <v>341</v>
      </c>
      <c r="C1504">
        <v>2014</v>
      </c>
      <c r="D1504">
        <v>4.3</v>
      </c>
      <c r="E1504">
        <v>80</v>
      </c>
      <c r="F1504" t="s">
        <v>1405</v>
      </c>
      <c r="G1504" t="s">
        <v>32</v>
      </c>
      <c r="H1504" s="32">
        <v>58</v>
      </c>
      <c r="I1504" t="s">
        <v>33</v>
      </c>
      <c r="J1504" t="s">
        <v>85</v>
      </c>
      <c r="K1504" t="s">
        <v>85</v>
      </c>
    </row>
    <row r="1505" spans="1:11" x14ac:dyDescent="0.35">
      <c r="A1505" t="s">
        <v>1040</v>
      </c>
      <c r="B1505" t="s">
        <v>1041</v>
      </c>
      <c r="C1505">
        <v>2016</v>
      </c>
      <c r="D1505">
        <v>4.3</v>
      </c>
      <c r="E1505">
        <v>80</v>
      </c>
      <c r="F1505" t="s">
        <v>1405</v>
      </c>
      <c r="G1505" t="s">
        <v>274</v>
      </c>
      <c r="H1505" s="32">
        <v>34.5</v>
      </c>
      <c r="I1505" t="s">
        <v>85</v>
      </c>
      <c r="J1505" t="s">
        <v>85</v>
      </c>
      <c r="K1505" t="s">
        <v>85</v>
      </c>
    </row>
    <row r="1506" spans="1:11" x14ac:dyDescent="0.35">
      <c r="A1506" t="s">
        <v>130</v>
      </c>
      <c r="B1506" t="s">
        <v>1048</v>
      </c>
      <c r="C1506">
        <v>2019</v>
      </c>
      <c r="D1506">
        <v>4.3</v>
      </c>
      <c r="E1506">
        <v>80</v>
      </c>
      <c r="F1506" t="s">
        <v>1405</v>
      </c>
      <c r="G1506" t="s">
        <v>9</v>
      </c>
      <c r="H1506" s="32">
        <v>41.9</v>
      </c>
      <c r="I1506" t="s">
        <v>165</v>
      </c>
      <c r="J1506" t="s">
        <v>85</v>
      </c>
      <c r="K1506" t="s">
        <v>85</v>
      </c>
    </row>
    <row r="1507" spans="1:11" x14ac:dyDescent="0.35">
      <c r="A1507" t="s">
        <v>1049</v>
      </c>
      <c r="B1507" t="s">
        <v>1050</v>
      </c>
      <c r="C1507">
        <v>2014</v>
      </c>
      <c r="D1507">
        <v>4.3</v>
      </c>
      <c r="E1507">
        <v>80</v>
      </c>
      <c r="F1507" t="s">
        <v>1405</v>
      </c>
      <c r="G1507" t="s">
        <v>223</v>
      </c>
      <c r="H1507" s="32">
        <v>33.9</v>
      </c>
      <c r="I1507" t="s">
        <v>21</v>
      </c>
      <c r="J1507" t="s">
        <v>85</v>
      </c>
      <c r="K1507" t="s">
        <v>85</v>
      </c>
    </row>
    <row r="1508" spans="1:11" x14ac:dyDescent="0.35">
      <c r="A1508" t="s">
        <v>599</v>
      </c>
      <c r="B1508" t="s">
        <v>1051</v>
      </c>
      <c r="C1508">
        <v>2015</v>
      </c>
      <c r="D1508">
        <v>4.3</v>
      </c>
      <c r="E1508">
        <v>80</v>
      </c>
      <c r="F1508" t="s">
        <v>1405</v>
      </c>
      <c r="G1508" t="s">
        <v>9</v>
      </c>
      <c r="H1508" s="32">
        <v>28.5</v>
      </c>
      <c r="I1508" t="s">
        <v>10</v>
      </c>
      <c r="J1508" t="s">
        <v>85</v>
      </c>
      <c r="K1508" t="s">
        <v>85</v>
      </c>
    </row>
    <row r="1509" spans="1:11" x14ac:dyDescent="0.35">
      <c r="A1509" t="s">
        <v>1052</v>
      </c>
      <c r="B1509" t="s">
        <v>1053</v>
      </c>
      <c r="C1509">
        <v>2017</v>
      </c>
      <c r="D1509">
        <v>4.3</v>
      </c>
      <c r="E1509">
        <v>80</v>
      </c>
      <c r="F1509" t="s">
        <v>1405</v>
      </c>
      <c r="G1509" t="s">
        <v>92</v>
      </c>
      <c r="H1509" s="32">
        <v>24.1</v>
      </c>
      <c r="I1509" t="s">
        <v>92</v>
      </c>
      <c r="J1509" t="s">
        <v>85</v>
      </c>
      <c r="K1509" t="s">
        <v>85</v>
      </c>
    </row>
    <row r="1510" spans="1:11" x14ac:dyDescent="0.35">
      <c r="A1510" t="s">
        <v>527</v>
      </c>
      <c r="B1510" t="s">
        <v>1054</v>
      </c>
      <c r="C1510">
        <v>2019</v>
      </c>
      <c r="D1510">
        <v>4.3</v>
      </c>
      <c r="E1510">
        <v>80</v>
      </c>
      <c r="F1510" t="s">
        <v>1405</v>
      </c>
      <c r="G1510" t="s">
        <v>1406</v>
      </c>
      <c r="H1510" s="32">
        <v>27.9</v>
      </c>
      <c r="I1510" t="s">
        <v>181</v>
      </c>
      <c r="J1510" t="s">
        <v>85</v>
      </c>
      <c r="K1510" t="s">
        <v>85</v>
      </c>
    </row>
    <row r="1511" spans="1:11" x14ac:dyDescent="0.35">
      <c r="A1511" t="s">
        <v>40</v>
      </c>
      <c r="B1511" t="s">
        <v>184</v>
      </c>
      <c r="C1511">
        <v>2016</v>
      </c>
      <c r="D1511">
        <v>4.3</v>
      </c>
      <c r="E1511">
        <v>80</v>
      </c>
      <c r="F1511" t="s">
        <v>1405</v>
      </c>
      <c r="G1511" t="s">
        <v>42</v>
      </c>
      <c r="H1511" s="32">
        <v>84.5</v>
      </c>
      <c r="I1511" t="s">
        <v>43</v>
      </c>
      <c r="J1511" t="s">
        <v>85</v>
      </c>
      <c r="K1511" t="s">
        <v>85</v>
      </c>
    </row>
    <row r="1512" spans="1:11" x14ac:dyDescent="0.35">
      <c r="A1512" t="s">
        <v>446</v>
      </c>
      <c r="B1512" t="s">
        <v>1055</v>
      </c>
      <c r="C1512">
        <v>2018</v>
      </c>
      <c r="D1512">
        <v>4.3</v>
      </c>
      <c r="E1512">
        <v>79</v>
      </c>
      <c r="F1512" t="s">
        <v>1405</v>
      </c>
      <c r="G1512" t="s">
        <v>32</v>
      </c>
      <c r="H1512" s="32">
        <v>36.78</v>
      </c>
      <c r="I1512" t="s">
        <v>85</v>
      </c>
      <c r="J1512" t="s">
        <v>85</v>
      </c>
      <c r="K1512" t="s">
        <v>85</v>
      </c>
    </row>
    <row r="1513" spans="1:11" x14ac:dyDescent="0.35">
      <c r="A1513" t="s">
        <v>489</v>
      </c>
      <c r="B1513" t="s">
        <v>670</v>
      </c>
      <c r="C1513">
        <v>2015</v>
      </c>
      <c r="D1513">
        <v>4.3</v>
      </c>
      <c r="E1513">
        <v>79</v>
      </c>
      <c r="F1513" t="s">
        <v>1405</v>
      </c>
      <c r="G1513" t="s">
        <v>42</v>
      </c>
      <c r="H1513" s="32">
        <v>54.5</v>
      </c>
      <c r="I1513" t="s">
        <v>43</v>
      </c>
      <c r="J1513">
        <v>4</v>
      </c>
      <c r="K1513">
        <v>3</v>
      </c>
    </row>
    <row r="1514" spans="1:11" x14ac:dyDescent="0.35">
      <c r="A1514" t="s">
        <v>1056</v>
      </c>
      <c r="B1514" t="s">
        <v>1057</v>
      </c>
      <c r="C1514">
        <v>2013</v>
      </c>
      <c r="D1514">
        <v>4.3</v>
      </c>
      <c r="E1514">
        <v>79</v>
      </c>
      <c r="F1514" t="s">
        <v>1405</v>
      </c>
      <c r="G1514" t="s">
        <v>32</v>
      </c>
      <c r="H1514" s="32">
        <v>21.4</v>
      </c>
      <c r="I1514" t="s">
        <v>33</v>
      </c>
      <c r="J1514">
        <v>4</v>
      </c>
      <c r="K1514">
        <v>3</v>
      </c>
    </row>
    <row r="1515" spans="1:11" x14ac:dyDescent="0.35">
      <c r="A1515" t="s">
        <v>996</v>
      </c>
      <c r="B1515" t="s">
        <v>1058</v>
      </c>
      <c r="C1515" t="s">
        <v>24</v>
      </c>
      <c r="D1515">
        <v>4.3</v>
      </c>
      <c r="E1515">
        <v>78</v>
      </c>
      <c r="F1515" t="s">
        <v>1405</v>
      </c>
      <c r="G1515" t="s">
        <v>25</v>
      </c>
      <c r="H1515" s="32">
        <v>217.8</v>
      </c>
      <c r="I1515" t="s">
        <v>26</v>
      </c>
      <c r="J1515">
        <v>4</v>
      </c>
      <c r="K1515">
        <v>3</v>
      </c>
    </row>
    <row r="1516" spans="1:11" x14ac:dyDescent="0.35">
      <c r="A1516" t="s">
        <v>1059</v>
      </c>
      <c r="B1516" t="s">
        <v>1060</v>
      </c>
      <c r="C1516">
        <v>2007</v>
      </c>
      <c r="D1516">
        <v>4.3</v>
      </c>
      <c r="E1516">
        <v>77</v>
      </c>
      <c r="F1516" t="s">
        <v>1405</v>
      </c>
      <c r="G1516" t="s">
        <v>92</v>
      </c>
      <c r="H1516" s="32">
        <v>23.22</v>
      </c>
      <c r="I1516" t="s">
        <v>275</v>
      </c>
      <c r="J1516">
        <v>2</v>
      </c>
      <c r="K1516">
        <v>3</v>
      </c>
    </row>
    <row r="1517" spans="1:11" x14ac:dyDescent="0.35">
      <c r="A1517" t="s">
        <v>154</v>
      </c>
      <c r="B1517" t="s">
        <v>155</v>
      </c>
      <c r="C1517">
        <v>2015</v>
      </c>
      <c r="D1517">
        <v>4.3</v>
      </c>
      <c r="E1517">
        <v>77</v>
      </c>
      <c r="F1517" t="s">
        <v>1405</v>
      </c>
      <c r="G1517" t="s">
        <v>9</v>
      </c>
      <c r="H1517" s="32">
        <v>51.2</v>
      </c>
      <c r="I1517" t="s">
        <v>10</v>
      </c>
      <c r="J1517">
        <v>5</v>
      </c>
      <c r="K1517">
        <v>3</v>
      </c>
    </row>
    <row r="1518" spans="1:11" x14ac:dyDescent="0.35">
      <c r="A1518" t="s">
        <v>580</v>
      </c>
      <c r="B1518" t="s">
        <v>581</v>
      </c>
      <c r="C1518">
        <v>2017</v>
      </c>
      <c r="D1518">
        <v>4.3</v>
      </c>
      <c r="E1518">
        <v>77</v>
      </c>
      <c r="F1518" t="s">
        <v>1405</v>
      </c>
      <c r="G1518" t="s">
        <v>9</v>
      </c>
      <c r="H1518" s="32">
        <v>38</v>
      </c>
      <c r="I1518" t="s">
        <v>10</v>
      </c>
      <c r="J1518">
        <v>5</v>
      </c>
      <c r="K1518">
        <v>3</v>
      </c>
    </row>
    <row r="1519" spans="1:11" x14ac:dyDescent="0.35">
      <c r="A1519" t="s">
        <v>64</v>
      </c>
      <c r="B1519" t="s">
        <v>332</v>
      </c>
      <c r="C1519">
        <v>2018</v>
      </c>
      <c r="D1519">
        <v>4.3</v>
      </c>
      <c r="E1519">
        <v>77</v>
      </c>
      <c r="F1519" t="s">
        <v>1405</v>
      </c>
      <c r="G1519" t="s">
        <v>42</v>
      </c>
      <c r="H1519" s="32">
        <v>67.900000000000006</v>
      </c>
      <c r="I1519" t="s">
        <v>43</v>
      </c>
      <c r="J1519">
        <v>4</v>
      </c>
      <c r="K1519">
        <v>3</v>
      </c>
    </row>
    <row r="1520" spans="1:11" x14ac:dyDescent="0.35">
      <c r="A1520" t="s">
        <v>292</v>
      </c>
      <c r="B1520" t="s">
        <v>293</v>
      </c>
      <c r="C1520">
        <v>2018</v>
      </c>
      <c r="D1520">
        <v>4.3</v>
      </c>
      <c r="E1520">
        <v>77</v>
      </c>
      <c r="F1520" t="s">
        <v>1405</v>
      </c>
      <c r="G1520" t="s">
        <v>42</v>
      </c>
      <c r="H1520" s="32">
        <v>32.9</v>
      </c>
      <c r="I1520" t="s">
        <v>43</v>
      </c>
      <c r="J1520">
        <v>4</v>
      </c>
      <c r="K1520">
        <v>3</v>
      </c>
    </row>
    <row r="1521" spans="1:11" x14ac:dyDescent="0.35">
      <c r="A1521" t="s">
        <v>864</v>
      </c>
      <c r="B1521" t="s">
        <v>1061</v>
      </c>
      <c r="C1521">
        <v>1994</v>
      </c>
      <c r="D1521">
        <v>4.3</v>
      </c>
      <c r="E1521">
        <v>76</v>
      </c>
      <c r="F1521" t="s">
        <v>1405</v>
      </c>
      <c r="G1521" t="s">
        <v>42</v>
      </c>
      <c r="H1521" s="32">
        <v>45</v>
      </c>
      <c r="I1521" t="s">
        <v>43</v>
      </c>
      <c r="J1521">
        <v>4</v>
      </c>
      <c r="K1521">
        <v>3</v>
      </c>
    </row>
    <row r="1522" spans="1:11" x14ac:dyDescent="0.35">
      <c r="A1522" t="s">
        <v>47</v>
      </c>
      <c r="B1522" t="s">
        <v>400</v>
      </c>
      <c r="C1522">
        <v>1964</v>
      </c>
      <c r="D1522">
        <v>4.3</v>
      </c>
      <c r="E1522">
        <v>76</v>
      </c>
      <c r="F1522" t="s">
        <v>1405</v>
      </c>
      <c r="G1522" t="s">
        <v>42</v>
      </c>
      <c r="H1522" s="32">
        <v>260</v>
      </c>
      <c r="I1522" t="s">
        <v>43</v>
      </c>
      <c r="J1522">
        <v>4</v>
      </c>
      <c r="K1522">
        <v>3</v>
      </c>
    </row>
    <row r="1523" spans="1:11" x14ac:dyDescent="0.35">
      <c r="A1523" t="s">
        <v>1062</v>
      </c>
      <c r="B1523" t="s">
        <v>1063</v>
      </c>
      <c r="C1523">
        <v>2010</v>
      </c>
      <c r="D1523">
        <v>4.3</v>
      </c>
      <c r="E1523">
        <v>76</v>
      </c>
      <c r="F1523" t="s">
        <v>1405</v>
      </c>
      <c r="G1523" t="s">
        <v>32</v>
      </c>
      <c r="H1523" s="32">
        <v>69</v>
      </c>
      <c r="I1523" t="s">
        <v>33</v>
      </c>
      <c r="J1523">
        <v>4</v>
      </c>
      <c r="K1523">
        <v>3</v>
      </c>
    </row>
    <row r="1524" spans="1:11" x14ac:dyDescent="0.35">
      <c r="A1524" t="s">
        <v>284</v>
      </c>
      <c r="B1524" t="s">
        <v>285</v>
      </c>
      <c r="C1524">
        <v>1985</v>
      </c>
      <c r="D1524">
        <v>4.3</v>
      </c>
      <c r="E1524">
        <v>75</v>
      </c>
      <c r="F1524" t="s">
        <v>1405</v>
      </c>
      <c r="G1524" t="s">
        <v>42</v>
      </c>
      <c r="H1524" s="32">
        <v>98</v>
      </c>
      <c r="I1524" t="s">
        <v>43</v>
      </c>
      <c r="J1524">
        <v>4</v>
      </c>
      <c r="K1524">
        <v>3</v>
      </c>
    </row>
    <row r="1525" spans="1:11" x14ac:dyDescent="0.35">
      <c r="A1525" t="s">
        <v>243</v>
      </c>
      <c r="B1525" t="s">
        <v>620</v>
      </c>
      <c r="C1525">
        <v>2013</v>
      </c>
      <c r="D1525">
        <v>4.3</v>
      </c>
      <c r="E1525">
        <v>74</v>
      </c>
      <c r="F1525" t="s">
        <v>1405</v>
      </c>
      <c r="G1525" t="s">
        <v>32</v>
      </c>
      <c r="H1525" s="32">
        <v>348.85</v>
      </c>
      <c r="I1525" t="s">
        <v>33</v>
      </c>
      <c r="J1525">
        <v>4</v>
      </c>
      <c r="K1525">
        <v>3</v>
      </c>
    </row>
    <row r="1526" spans="1:11" x14ac:dyDescent="0.35">
      <c r="A1526" t="s">
        <v>446</v>
      </c>
      <c r="B1526" t="s">
        <v>955</v>
      </c>
      <c r="C1526">
        <v>2020</v>
      </c>
      <c r="D1526">
        <v>4.3</v>
      </c>
      <c r="E1526">
        <v>74</v>
      </c>
      <c r="F1526" t="s">
        <v>1405</v>
      </c>
      <c r="G1526" t="s">
        <v>32</v>
      </c>
      <c r="H1526" s="32">
        <v>23.95</v>
      </c>
      <c r="I1526" t="s">
        <v>85</v>
      </c>
      <c r="J1526" t="s">
        <v>85</v>
      </c>
      <c r="K1526" t="s">
        <v>85</v>
      </c>
    </row>
    <row r="1527" spans="1:11" x14ac:dyDescent="0.35">
      <c r="A1527" t="s">
        <v>1064</v>
      </c>
      <c r="B1527" t="s">
        <v>1065</v>
      </c>
      <c r="C1527">
        <v>2017</v>
      </c>
      <c r="D1527">
        <v>4.3</v>
      </c>
      <c r="E1527">
        <v>74</v>
      </c>
      <c r="F1527" t="s">
        <v>1405</v>
      </c>
      <c r="G1527" t="s">
        <v>1066</v>
      </c>
      <c r="H1527" s="32">
        <v>27.9</v>
      </c>
      <c r="I1527" t="s">
        <v>211</v>
      </c>
      <c r="J1527">
        <v>5</v>
      </c>
      <c r="K1527">
        <v>3</v>
      </c>
    </row>
    <row r="1528" spans="1:11" x14ac:dyDescent="0.35">
      <c r="A1528" t="s">
        <v>474</v>
      </c>
      <c r="B1528" t="s">
        <v>1036</v>
      </c>
      <c r="C1528">
        <v>2020</v>
      </c>
      <c r="D1528">
        <v>4.3</v>
      </c>
      <c r="E1528">
        <v>74</v>
      </c>
      <c r="F1528" t="s">
        <v>1405</v>
      </c>
      <c r="G1528" t="s">
        <v>326</v>
      </c>
      <c r="H1528" s="32">
        <v>15</v>
      </c>
      <c r="I1528" t="s">
        <v>327</v>
      </c>
      <c r="J1528">
        <v>3</v>
      </c>
      <c r="K1528">
        <v>3</v>
      </c>
    </row>
    <row r="1529" spans="1:11" x14ac:dyDescent="0.35">
      <c r="A1529" t="s">
        <v>193</v>
      </c>
      <c r="B1529" t="s">
        <v>194</v>
      </c>
      <c r="C1529">
        <v>2004</v>
      </c>
      <c r="D1529">
        <v>4.3</v>
      </c>
      <c r="E1529">
        <v>74</v>
      </c>
      <c r="F1529" t="s">
        <v>1405</v>
      </c>
      <c r="G1529" t="s">
        <v>42</v>
      </c>
      <c r="H1529" s="32">
        <v>155</v>
      </c>
      <c r="I1529" t="s">
        <v>43</v>
      </c>
      <c r="J1529">
        <v>4</v>
      </c>
      <c r="K1529">
        <v>3</v>
      </c>
    </row>
    <row r="1530" spans="1:11" x14ac:dyDescent="0.35">
      <c r="A1530" t="s">
        <v>243</v>
      </c>
      <c r="B1530" t="s">
        <v>1067</v>
      </c>
      <c r="C1530">
        <v>2017</v>
      </c>
      <c r="D1530">
        <v>4.3</v>
      </c>
      <c r="E1530">
        <v>73</v>
      </c>
      <c r="F1530" t="s">
        <v>1405</v>
      </c>
      <c r="G1530" t="s">
        <v>32</v>
      </c>
      <c r="H1530" s="32">
        <v>57.9</v>
      </c>
      <c r="I1530" t="s">
        <v>85</v>
      </c>
      <c r="J1530" t="s">
        <v>85</v>
      </c>
      <c r="K1530" t="s">
        <v>85</v>
      </c>
    </row>
    <row r="1531" spans="1:11" x14ac:dyDescent="0.35">
      <c r="A1531" t="s">
        <v>616</v>
      </c>
      <c r="B1531" t="s">
        <v>1068</v>
      </c>
      <c r="C1531">
        <v>2016</v>
      </c>
      <c r="D1531">
        <v>4.3</v>
      </c>
      <c r="E1531">
        <v>73</v>
      </c>
      <c r="F1531" t="s">
        <v>1405</v>
      </c>
      <c r="G1531" t="s">
        <v>311</v>
      </c>
      <c r="H1531" s="32">
        <v>36.93</v>
      </c>
      <c r="I1531" t="s">
        <v>312</v>
      </c>
      <c r="J1531">
        <v>4</v>
      </c>
      <c r="K1531">
        <v>3</v>
      </c>
    </row>
    <row r="1532" spans="1:11" x14ac:dyDescent="0.35">
      <c r="A1532" t="s">
        <v>110</v>
      </c>
      <c r="B1532" t="s">
        <v>733</v>
      </c>
      <c r="C1532">
        <v>2015</v>
      </c>
      <c r="D1532">
        <v>4.3</v>
      </c>
      <c r="E1532">
        <v>73</v>
      </c>
      <c r="F1532" t="s">
        <v>1405</v>
      </c>
      <c r="G1532" t="s">
        <v>9</v>
      </c>
      <c r="H1532" s="32">
        <v>52</v>
      </c>
      <c r="I1532" t="s">
        <v>10</v>
      </c>
      <c r="J1532">
        <v>5</v>
      </c>
      <c r="K1532">
        <v>3</v>
      </c>
    </row>
    <row r="1533" spans="1:11" x14ac:dyDescent="0.35">
      <c r="A1533" t="s">
        <v>451</v>
      </c>
      <c r="B1533" t="s">
        <v>1069</v>
      </c>
      <c r="C1533">
        <v>2017</v>
      </c>
      <c r="D1533">
        <v>4.3</v>
      </c>
      <c r="E1533">
        <v>72</v>
      </c>
      <c r="F1533" t="s">
        <v>1405</v>
      </c>
      <c r="G1533" t="s">
        <v>42</v>
      </c>
      <c r="H1533" s="32">
        <v>31.5</v>
      </c>
      <c r="I1533" t="s">
        <v>52</v>
      </c>
      <c r="J1533">
        <v>3</v>
      </c>
      <c r="K1533">
        <v>3</v>
      </c>
    </row>
    <row r="1534" spans="1:11" x14ac:dyDescent="0.35">
      <c r="A1534" t="s">
        <v>93</v>
      </c>
      <c r="B1534" t="s">
        <v>94</v>
      </c>
      <c r="C1534">
        <v>2006</v>
      </c>
      <c r="D1534">
        <v>4.3</v>
      </c>
      <c r="E1534">
        <v>72</v>
      </c>
      <c r="F1534" t="s">
        <v>1405</v>
      </c>
      <c r="G1534" t="s">
        <v>32</v>
      </c>
      <c r="H1534" s="32">
        <v>654.30999999999995</v>
      </c>
      <c r="I1534" t="s">
        <v>33</v>
      </c>
      <c r="J1534">
        <v>4</v>
      </c>
      <c r="K1534">
        <v>3</v>
      </c>
    </row>
    <row r="1535" spans="1:11" x14ac:dyDescent="0.35">
      <c r="A1535" t="s">
        <v>47</v>
      </c>
      <c r="B1535" t="s">
        <v>480</v>
      </c>
      <c r="C1535">
        <v>1985</v>
      </c>
      <c r="D1535">
        <v>4.3</v>
      </c>
      <c r="E1535">
        <v>72</v>
      </c>
      <c r="F1535" t="s">
        <v>1405</v>
      </c>
      <c r="G1535" t="s">
        <v>42</v>
      </c>
      <c r="H1535" s="32">
        <v>75</v>
      </c>
      <c r="I1535" t="s">
        <v>43</v>
      </c>
      <c r="J1535">
        <v>4</v>
      </c>
      <c r="K1535">
        <v>3</v>
      </c>
    </row>
    <row r="1536" spans="1:11" x14ac:dyDescent="0.35">
      <c r="A1536" t="s">
        <v>105</v>
      </c>
      <c r="B1536" t="s">
        <v>1070</v>
      </c>
      <c r="C1536" t="s">
        <v>24</v>
      </c>
      <c r="D1536">
        <v>4.3</v>
      </c>
      <c r="E1536">
        <v>72</v>
      </c>
      <c r="F1536" t="s">
        <v>1405</v>
      </c>
      <c r="G1536" t="s">
        <v>25</v>
      </c>
      <c r="H1536" s="32">
        <v>113.72</v>
      </c>
      <c r="I1536" t="s">
        <v>26</v>
      </c>
      <c r="J1536">
        <v>4</v>
      </c>
      <c r="K1536">
        <v>3</v>
      </c>
    </row>
    <row r="1537" spans="1:11" x14ac:dyDescent="0.35">
      <c r="A1537" t="s">
        <v>677</v>
      </c>
      <c r="B1537" t="s">
        <v>1071</v>
      </c>
      <c r="C1537">
        <v>2000</v>
      </c>
      <c r="D1537">
        <v>4.3</v>
      </c>
      <c r="E1537">
        <v>72</v>
      </c>
      <c r="F1537" t="s">
        <v>1405</v>
      </c>
      <c r="G1537" t="s">
        <v>369</v>
      </c>
      <c r="H1537" s="32">
        <v>27.45</v>
      </c>
      <c r="I1537" t="s">
        <v>21</v>
      </c>
      <c r="J1537">
        <v>4</v>
      </c>
      <c r="K1537">
        <v>3</v>
      </c>
    </row>
    <row r="1538" spans="1:11" x14ac:dyDescent="0.35">
      <c r="A1538" t="s">
        <v>38</v>
      </c>
      <c r="B1538" t="s">
        <v>121</v>
      </c>
      <c r="C1538">
        <v>2018</v>
      </c>
      <c r="D1538">
        <v>4.3</v>
      </c>
      <c r="E1538">
        <v>71</v>
      </c>
      <c r="F1538" t="s">
        <v>1405</v>
      </c>
      <c r="G1538" t="s">
        <v>9</v>
      </c>
      <c r="H1538" s="32">
        <v>69.900000000000006</v>
      </c>
      <c r="I1538" t="s">
        <v>10</v>
      </c>
      <c r="J1538">
        <v>5</v>
      </c>
      <c r="K1538">
        <v>3</v>
      </c>
    </row>
    <row r="1539" spans="1:11" x14ac:dyDescent="0.35">
      <c r="A1539" t="s">
        <v>152</v>
      </c>
      <c r="B1539" t="s">
        <v>1072</v>
      </c>
      <c r="C1539">
        <v>2018</v>
      </c>
      <c r="D1539">
        <v>4.3</v>
      </c>
      <c r="E1539">
        <v>71</v>
      </c>
      <c r="F1539" t="s">
        <v>1405</v>
      </c>
      <c r="G1539" t="s">
        <v>63</v>
      </c>
      <c r="H1539" s="32">
        <v>40.5</v>
      </c>
      <c r="I1539" t="s">
        <v>165</v>
      </c>
      <c r="J1539">
        <v>3</v>
      </c>
      <c r="K1539">
        <v>3</v>
      </c>
    </row>
    <row r="1540" spans="1:11" x14ac:dyDescent="0.35">
      <c r="A1540" t="s">
        <v>756</v>
      </c>
      <c r="B1540" t="s">
        <v>757</v>
      </c>
      <c r="C1540">
        <v>2009</v>
      </c>
      <c r="D1540">
        <v>4.3</v>
      </c>
      <c r="E1540">
        <v>70</v>
      </c>
      <c r="F1540" t="s">
        <v>1405</v>
      </c>
      <c r="G1540" t="s">
        <v>756</v>
      </c>
      <c r="H1540" s="32">
        <v>39.950000000000003</v>
      </c>
      <c r="I1540" t="s">
        <v>21</v>
      </c>
      <c r="J1540">
        <v>4</v>
      </c>
      <c r="K1540">
        <v>3</v>
      </c>
    </row>
    <row r="1541" spans="1:11" x14ac:dyDescent="0.35">
      <c r="A1541" t="s">
        <v>578</v>
      </c>
      <c r="B1541" t="s">
        <v>703</v>
      </c>
      <c r="C1541">
        <v>2008</v>
      </c>
      <c r="D1541">
        <v>4.3</v>
      </c>
      <c r="E1541">
        <v>70</v>
      </c>
      <c r="F1541" t="s">
        <v>1405</v>
      </c>
      <c r="G1541" t="s">
        <v>42</v>
      </c>
      <c r="H1541" s="32">
        <v>55.45</v>
      </c>
      <c r="I1541" t="s">
        <v>43</v>
      </c>
      <c r="J1541">
        <v>4</v>
      </c>
      <c r="K1541">
        <v>3</v>
      </c>
    </row>
    <row r="1542" spans="1:11" x14ac:dyDescent="0.35">
      <c r="A1542" t="s">
        <v>88</v>
      </c>
      <c r="B1542" t="s">
        <v>307</v>
      </c>
      <c r="C1542">
        <v>2002</v>
      </c>
      <c r="D1542">
        <v>4.3</v>
      </c>
      <c r="E1542">
        <v>70</v>
      </c>
      <c r="F1542" t="s">
        <v>1405</v>
      </c>
      <c r="G1542" t="s">
        <v>32</v>
      </c>
      <c r="H1542" s="32">
        <v>177.45</v>
      </c>
      <c r="I1542" t="s">
        <v>33</v>
      </c>
      <c r="J1542">
        <v>4</v>
      </c>
      <c r="K1542">
        <v>3</v>
      </c>
    </row>
    <row r="1543" spans="1:11" x14ac:dyDescent="0.35">
      <c r="A1543" t="s">
        <v>961</v>
      </c>
      <c r="B1543" t="s">
        <v>962</v>
      </c>
      <c r="C1543">
        <v>2019</v>
      </c>
      <c r="D1543">
        <v>4.3</v>
      </c>
      <c r="E1543">
        <v>69</v>
      </c>
      <c r="F1543" t="s">
        <v>1405</v>
      </c>
      <c r="G1543" t="s">
        <v>118</v>
      </c>
      <c r="H1543" s="32">
        <v>11.91</v>
      </c>
      <c r="I1543" t="s">
        <v>21</v>
      </c>
      <c r="J1543">
        <v>4</v>
      </c>
      <c r="K1543">
        <v>3</v>
      </c>
    </row>
    <row r="1544" spans="1:11" x14ac:dyDescent="0.35">
      <c r="A1544" t="s">
        <v>627</v>
      </c>
      <c r="B1544" t="s">
        <v>628</v>
      </c>
      <c r="C1544">
        <v>2007</v>
      </c>
      <c r="D1544">
        <v>4.3</v>
      </c>
      <c r="E1544">
        <v>68</v>
      </c>
      <c r="F1544" t="s">
        <v>1405</v>
      </c>
      <c r="G1544" t="s">
        <v>32</v>
      </c>
      <c r="H1544" s="32">
        <v>54.95</v>
      </c>
      <c r="I1544" t="s">
        <v>33</v>
      </c>
      <c r="J1544">
        <v>4</v>
      </c>
      <c r="K1544">
        <v>3</v>
      </c>
    </row>
    <row r="1545" spans="1:11" x14ac:dyDescent="0.35">
      <c r="A1545" t="s">
        <v>317</v>
      </c>
      <c r="B1545" t="s">
        <v>94</v>
      </c>
      <c r="C1545">
        <v>2018</v>
      </c>
      <c r="D1545">
        <v>4.3</v>
      </c>
      <c r="E1545">
        <v>68</v>
      </c>
      <c r="F1545" t="s">
        <v>1405</v>
      </c>
      <c r="G1545" t="s">
        <v>32</v>
      </c>
      <c r="H1545" s="32">
        <v>25.88</v>
      </c>
      <c r="I1545" t="s">
        <v>33</v>
      </c>
      <c r="J1545">
        <v>4</v>
      </c>
      <c r="K1545">
        <v>3</v>
      </c>
    </row>
    <row r="1546" spans="1:11" x14ac:dyDescent="0.35">
      <c r="A1546" t="s">
        <v>601</v>
      </c>
      <c r="B1546" t="s">
        <v>1073</v>
      </c>
      <c r="C1546">
        <v>2016</v>
      </c>
      <c r="D1546">
        <v>4.3</v>
      </c>
      <c r="E1546">
        <v>68</v>
      </c>
      <c r="F1546" t="s">
        <v>1405</v>
      </c>
      <c r="G1546" t="s">
        <v>9</v>
      </c>
      <c r="H1546" s="32">
        <v>34.85</v>
      </c>
      <c r="I1546" t="s">
        <v>10</v>
      </c>
      <c r="J1546">
        <v>5</v>
      </c>
      <c r="K1546">
        <v>3</v>
      </c>
    </row>
    <row r="1547" spans="1:11" x14ac:dyDescent="0.35">
      <c r="A1547" t="s">
        <v>1074</v>
      </c>
      <c r="B1547" t="s">
        <v>1075</v>
      </c>
      <c r="C1547" t="s">
        <v>24</v>
      </c>
      <c r="D1547">
        <v>4.3</v>
      </c>
      <c r="E1547">
        <v>67</v>
      </c>
      <c r="F1547" t="s">
        <v>1405</v>
      </c>
      <c r="G1547" t="s">
        <v>107</v>
      </c>
      <c r="H1547" s="32">
        <v>37</v>
      </c>
      <c r="I1547" t="s">
        <v>26</v>
      </c>
      <c r="J1547">
        <v>4</v>
      </c>
      <c r="K1547">
        <v>3</v>
      </c>
    </row>
    <row r="1548" spans="1:11" x14ac:dyDescent="0.35">
      <c r="A1548" t="s">
        <v>714</v>
      </c>
      <c r="B1548" t="s">
        <v>970</v>
      </c>
      <c r="C1548">
        <v>2006</v>
      </c>
      <c r="D1548">
        <v>4.3</v>
      </c>
      <c r="E1548">
        <v>67</v>
      </c>
      <c r="F1548" t="s">
        <v>1405</v>
      </c>
      <c r="G1548" t="s">
        <v>42</v>
      </c>
      <c r="H1548" s="32">
        <v>75</v>
      </c>
      <c r="I1548" t="s">
        <v>43</v>
      </c>
      <c r="J1548">
        <v>4</v>
      </c>
      <c r="K1548">
        <v>3</v>
      </c>
    </row>
    <row r="1549" spans="1:11" x14ac:dyDescent="0.35">
      <c r="A1549" t="s">
        <v>1076</v>
      </c>
      <c r="B1549" t="s">
        <v>1077</v>
      </c>
      <c r="C1549" t="s">
        <v>24</v>
      </c>
      <c r="D1549">
        <v>4.3</v>
      </c>
      <c r="E1549">
        <v>67</v>
      </c>
      <c r="F1549" t="s">
        <v>1405</v>
      </c>
      <c r="G1549" t="s">
        <v>25</v>
      </c>
      <c r="H1549" s="32">
        <v>47.45</v>
      </c>
      <c r="I1549" t="s">
        <v>26</v>
      </c>
      <c r="J1549">
        <v>4</v>
      </c>
      <c r="K1549">
        <v>3</v>
      </c>
    </row>
    <row r="1550" spans="1:11" x14ac:dyDescent="0.35">
      <c r="A1550" t="s">
        <v>1078</v>
      </c>
      <c r="B1550" t="s">
        <v>1079</v>
      </c>
      <c r="C1550">
        <v>2017</v>
      </c>
      <c r="D1550">
        <v>4.3</v>
      </c>
      <c r="E1550">
        <v>67</v>
      </c>
      <c r="F1550" t="s">
        <v>1405</v>
      </c>
      <c r="G1550" t="s">
        <v>118</v>
      </c>
      <c r="H1550" s="32">
        <v>22.8</v>
      </c>
      <c r="I1550" t="s">
        <v>21</v>
      </c>
      <c r="J1550">
        <v>4</v>
      </c>
      <c r="K1550">
        <v>3</v>
      </c>
    </row>
    <row r="1551" spans="1:11" x14ac:dyDescent="0.35">
      <c r="A1551" t="s">
        <v>304</v>
      </c>
      <c r="B1551" t="s">
        <v>305</v>
      </c>
      <c r="C1551">
        <v>1981</v>
      </c>
      <c r="D1551">
        <v>4.3</v>
      </c>
      <c r="E1551">
        <v>66</v>
      </c>
      <c r="F1551" t="s">
        <v>1405</v>
      </c>
      <c r="G1551" t="s">
        <v>42</v>
      </c>
      <c r="H1551" s="32">
        <v>199</v>
      </c>
      <c r="I1551" t="s">
        <v>43</v>
      </c>
      <c r="J1551">
        <v>4</v>
      </c>
      <c r="K1551">
        <v>3</v>
      </c>
    </row>
    <row r="1552" spans="1:11" x14ac:dyDescent="0.35">
      <c r="A1552" t="s">
        <v>1080</v>
      </c>
      <c r="B1552" t="s">
        <v>1081</v>
      </c>
      <c r="C1552" t="s">
        <v>24</v>
      </c>
      <c r="D1552">
        <v>4.3</v>
      </c>
      <c r="E1552">
        <v>66</v>
      </c>
      <c r="F1552" t="s">
        <v>1405</v>
      </c>
      <c r="G1552" t="s">
        <v>25</v>
      </c>
      <c r="H1552" s="32">
        <v>59.9</v>
      </c>
      <c r="I1552" t="s">
        <v>26</v>
      </c>
      <c r="J1552">
        <v>4</v>
      </c>
      <c r="K1552">
        <v>3</v>
      </c>
    </row>
    <row r="1553" spans="1:11" x14ac:dyDescent="0.35">
      <c r="A1553" t="s">
        <v>451</v>
      </c>
      <c r="B1553" t="s">
        <v>1082</v>
      </c>
      <c r="C1553">
        <v>2016</v>
      </c>
      <c r="D1553">
        <v>4.3</v>
      </c>
      <c r="E1553">
        <v>65</v>
      </c>
      <c r="F1553" t="s">
        <v>1405</v>
      </c>
      <c r="G1553" t="s">
        <v>42</v>
      </c>
      <c r="H1553" s="32">
        <v>120.13</v>
      </c>
      <c r="I1553" t="s">
        <v>43</v>
      </c>
      <c r="J1553">
        <v>4</v>
      </c>
      <c r="K1553">
        <v>3</v>
      </c>
    </row>
    <row r="1554" spans="1:11" x14ac:dyDescent="0.35">
      <c r="A1554" t="s">
        <v>790</v>
      </c>
      <c r="B1554" t="s">
        <v>791</v>
      </c>
      <c r="C1554">
        <v>2015</v>
      </c>
      <c r="D1554">
        <v>4.3</v>
      </c>
      <c r="E1554">
        <v>64</v>
      </c>
      <c r="F1554" t="s">
        <v>1405</v>
      </c>
      <c r="G1554" t="s">
        <v>32</v>
      </c>
      <c r="H1554" s="32">
        <v>47</v>
      </c>
      <c r="I1554" t="s">
        <v>33</v>
      </c>
      <c r="J1554">
        <v>4</v>
      </c>
      <c r="K1554">
        <v>3</v>
      </c>
    </row>
    <row r="1555" spans="1:11" x14ac:dyDescent="0.35">
      <c r="A1555" t="s">
        <v>446</v>
      </c>
      <c r="B1555" t="s">
        <v>911</v>
      </c>
      <c r="C1555">
        <v>2014</v>
      </c>
      <c r="D1555">
        <v>4.3</v>
      </c>
      <c r="E1555">
        <v>64</v>
      </c>
      <c r="F1555" t="s">
        <v>1405</v>
      </c>
      <c r="G1555" t="s">
        <v>32</v>
      </c>
      <c r="H1555" s="32">
        <v>84.9</v>
      </c>
      <c r="I1555" t="s">
        <v>33</v>
      </c>
      <c r="J1555">
        <v>4</v>
      </c>
      <c r="K1555">
        <v>3</v>
      </c>
    </row>
    <row r="1556" spans="1:11" x14ac:dyDescent="0.35">
      <c r="A1556" t="s">
        <v>1083</v>
      </c>
      <c r="B1556" t="s">
        <v>1</v>
      </c>
      <c r="C1556">
        <v>2016</v>
      </c>
      <c r="D1556">
        <v>4.3</v>
      </c>
      <c r="E1556">
        <v>64</v>
      </c>
      <c r="F1556" t="s">
        <v>1405</v>
      </c>
      <c r="G1556" t="s">
        <v>42</v>
      </c>
      <c r="H1556" s="32">
        <v>78.95</v>
      </c>
      <c r="I1556" t="s">
        <v>43</v>
      </c>
      <c r="J1556">
        <v>4</v>
      </c>
      <c r="K1556">
        <v>3</v>
      </c>
    </row>
    <row r="1557" spans="1:11" x14ac:dyDescent="0.35">
      <c r="A1557" t="s">
        <v>169</v>
      </c>
      <c r="B1557" t="s">
        <v>857</v>
      </c>
      <c r="C1557">
        <v>2019</v>
      </c>
      <c r="D1557">
        <v>4.3</v>
      </c>
      <c r="E1557">
        <v>64</v>
      </c>
      <c r="F1557" t="s">
        <v>1405</v>
      </c>
      <c r="G1557" t="s">
        <v>9</v>
      </c>
      <c r="H1557" s="32">
        <v>9.99</v>
      </c>
      <c r="I1557" t="s">
        <v>10</v>
      </c>
      <c r="J1557">
        <v>5</v>
      </c>
      <c r="K1557">
        <v>3</v>
      </c>
    </row>
    <row r="1558" spans="1:11" x14ac:dyDescent="0.35">
      <c r="A1558" t="s">
        <v>1084</v>
      </c>
      <c r="B1558" t="s">
        <v>1085</v>
      </c>
      <c r="C1558">
        <v>2018</v>
      </c>
      <c r="D1558">
        <v>4.3</v>
      </c>
      <c r="E1558">
        <v>64</v>
      </c>
      <c r="F1558" t="s">
        <v>1405</v>
      </c>
      <c r="G1558" t="s">
        <v>118</v>
      </c>
      <c r="H1558" s="32">
        <v>31.5</v>
      </c>
      <c r="I1558" t="s">
        <v>21</v>
      </c>
      <c r="J1558">
        <v>4</v>
      </c>
      <c r="K1558">
        <v>3</v>
      </c>
    </row>
    <row r="1559" spans="1:11" x14ac:dyDescent="0.35">
      <c r="A1559" t="s">
        <v>467</v>
      </c>
      <c r="B1559" t="s">
        <v>1086</v>
      </c>
      <c r="C1559">
        <v>2016</v>
      </c>
      <c r="D1559">
        <v>4.3</v>
      </c>
      <c r="E1559">
        <v>63</v>
      </c>
      <c r="F1559" t="s">
        <v>1405</v>
      </c>
      <c r="G1559" t="s">
        <v>42</v>
      </c>
      <c r="H1559" s="32">
        <v>29.95</v>
      </c>
      <c r="I1559" t="s">
        <v>43</v>
      </c>
      <c r="J1559">
        <v>4</v>
      </c>
      <c r="K1559">
        <v>3</v>
      </c>
    </row>
    <row r="1560" spans="1:11" x14ac:dyDescent="0.35">
      <c r="A1560" t="s">
        <v>446</v>
      </c>
      <c r="B1560" t="s">
        <v>1055</v>
      </c>
      <c r="C1560">
        <v>2019</v>
      </c>
      <c r="D1560">
        <v>4.3</v>
      </c>
      <c r="E1560">
        <v>62</v>
      </c>
      <c r="F1560" t="s">
        <v>1405</v>
      </c>
      <c r="G1560" t="s">
        <v>32</v>
      </c>
      <c r="H1560" s="32">
        <v>36.950000000000003</v>
      </c>
      <c r="I1560" t="s">
        <v>85</v>
      </c>
      <c r="J1560" t="s">
        <v>85</v>
      </c>
      <c r="K1560" t="s">
        <v>85</v>
      </c>
    </row>
    <row r="1561" spans="1:11" x14ac:dyDescent="0.35">
      <c r="A1561" t="s">
        <v>1087</v>
      </c>
      <c r="B1561" t="s">
        <v>1088</v>
      </c>
      <c r="C1561">
        <v>2017</v>
      </c>
      <c r="D1561">
        <v>4.3</v>
      </c>
      <c r="E1561">
        <v>62</v>
      </c>
      <c r="F1561" t="s">
        <v>1405</v>
      </c>
      <c r="G1561" t="s">
        <v>42</v>
      </c>
      <c r="H1561" s="32">
        <v>32</v>
      </c>
      <c r="I1561" t="s">
        <v>43</v>
      </c>
      <c r="J1561">
        <v>4</v>
      </c>
      <c r="K1561">
        <v>3</v>
      </c>
    </row>
    <row r="1562" spans="1:11" x14ac:dyDescent="0.35">
      <c r="A1562" t="s">
        <v>883</v>
      </c>
      <c r="B1562" t="s">
        <v>238</v>
      </c>
      <c r="C1562">
        <v>2014</v>
      </c>
      <c r="D1562">
        <v>4.3</v>
      </c>
      <c r="E1562">
        <v>62</v>
      </c>
      <c r="F1562" t="s">
        <v>1405</v>
      </c>
      <c r="G1562" t="s">
        <v>42</v>
      </c>
      <c r="H1562" s="32">
        <v>25.95</v>
      </c>
      <c r="I1562" t="s">
        <v>21</v>
      </c>
      <c r="J1562">
        <v>4</v>
      </c>
      <c r="K1562">
        <v>3</v>
      </c>
    </row>
    <row r="1563" spans="1:11" x14ac:dyDescent="0.35">
      <c r="A1563" t="s">
        <v>1415</v>
      </c>
      <c r="B1563" t="s">
        <v>1416</v>
      </c>
      <c r="C1563">
        <v>2018</v>
      </c>
      <c r="D1563">
        <v>4.3</v>
      </c>
      <c r="E1563">
        <v>62</v>
      </c>
      <c r="F1563" t="s">
        <v>1405</v>
      </c>
      <c r="G1563" t="s">
        <v>282</v>
      </c>
      <c r="H1563" s="32">
        <v>21.5</v>
      </c>
      <c r="I1563" t="s">
        <v>165</v>
      </c>
      <c r="J1563">
        <v>3</v>
      </c>
      <c r="K1563">
        <v>3</v>
      </c>
    </row>
    <row r="1564" spans="1:11" x14ac:dyDescent="0.35">
      <c r="A1564" t="s">
        <v>170</v>
      </c>
      <c r="B1564" t="s">
        <v>1092</v>
      </c>
      <c r="C1564">
        <v>2016</v>
      </c>
      <c r="D1564">
        <v>4.3</v>
      </c>
      <c r="E1564">
        <v>62</v>
      </c>
      <c r="F1564" t="s">
        <v>1405</v>
      </c>
      <c r="G1564" t="s">
        <v>42</v>
      </c>
      <c r="H1564" s="32">
        <v>43.8</v>
      </c>
      <c r="I1564" t="s">
        <v>43</v>
      </c>
      <c r="J1564">
        <v>4</v>
      </c>
      <c r="K1564">
        <v>3</v>
      </c>
    </row>
    <row r="1565" spans="1:11" x14ac:dyDescent="0.35">
      <c r="A1565" t="s">
        <v>688</v>
      </c>
      <c r="B1565" t="s">
        <v>689</v>
      </c>
      <c r="C1565">
        <v>2017</v>
      </c>
      <c r="D1565">
        <v>4.3</v>
      </c>
      <c r="E1565">
        <v>62</v>
      </c>
      <c r="F1565" t="s">
        <v>1405</v>
      </c>
      <c r="G1565" t="s">
        <v>369</v>
      </c>
      <c r="H1565" s="32">
        <v>123.75</v>
      </c>
      <c r="I1565" t="s">
        <v>85</v>
      </c>
      <c r="J1565" t="s">
        <v>85</v>
      </c>
      <c r="K1565" t="s">
        <v>85</v>
      </c>
    </row>
    <row r="1566" spans="1:11" x14ac:dyDescent="0.35">
      <c r="A1566" t="s">
        <v>88</v>
      </c>
      <c r="B1566" t="s">
        <v>577</v>
      </c>
      <c r="C1566">
        <v>2018</v>
      </c>
      <c r="D1566">
        <v>4.3</v>
      </c>
      <c r="E1566">
        <v>61</v>
      </c>
      <c r="F1566" t="s">
        <v>1405</v>
      </c>
      <c r="G1566" t="s">
        <v>32</v>
      </c>
      <c r="H1566" s="32">
        <v>75.5</v>
      </c>
      <c r="I1566" t="s">
        <v>33</v>
      </c>
      <c r="J1566">
        <v>4</v>
      </c>
      <c r="K1566">
        <v>3</v>
      </c>
    </row>
    <row r="1567" spans="1:11" x14ac:dyDescent="0.35">
      <c r="A1567" t="s">
        <v>570</v>
      </c>
      <c r="B1567" t="s">
        <v>1093</v>
      </c>
      <c r="C1567">
        <v>2019</v>
      </c>
      <c r="D1567">
        <v>4.3</v>
      </c>
      <c r="E1567">
        <v>61</v>
      </c>
      <c r="F1567" t="s">
        <v>1405</v>
      </c>
      <c r="G1567" t="s">
        <v>25</v>
      </c>
      <c r="H1567" s="32">
        <v>29.9</v>
      </c>
      <c r="I1567" t="s">
        <v>16</v>
      </c>
      <c r="J1567">
        <v>5</v>
      </c>
      <c r="K1567">
        <v>1</v>
      </c>
    </row>
    <row r="1568" spans="1:11" x14ac:dyDescent="0.35">
      <c r="A1568" t="s">
        <v>1094</v>
      </c>
      <c r="B1568" t="s">
        <v>1095</v>
      </c>
      <c r="C1568">
        <v>2016</v>
      </c>
      <c r="D1568">
        <v>4.3</v>
      </c>
      <c r="E1568">
        <v>60</v>
      </c>
      <c r="F1568" t="s">
        <v>1405</v>
      </c>
      <c r="G1568" t="s">
        <v>528</v>
      </c>
      <c r="H1568" s="32">
        <v>24</v>
      </c>
      <c r="I1568" t="s">
        <v>21</v>
      </c>
      <c r="J1568">
        <v>4</v>
      </c>
      <c r="K1568">
        <v>3</v>
      </c>
    </row>
    <row r="1569" spans="1:11" x14ac:dyDescent="0.35">
      <c r="A1569" t="s">
        <v>140</v>
      </c>
      <c r="B1569" t="s">
        <v>141</v>
      </c>
      <c r="C1569">
        <v>2001</v>
      </c>
      <c r="D1569">
        <v>4.3</v>
      </c>
      <c r="E1569">
        <v>60</v>
      </c>
      <c r="F1569" t="s">
        <v>1405</v>
      </c>
      <c r="G1569" t="s">
        <v>32</v>
      </c>
      <c r="H1569" s="32">
        <v>150</v>
      </c>
      <c r="I1569" t="s">
        <v>33</v>
      </c>
      <c r="J1569">
        <v>4</v>
      </c>
      <c r="K1569">
        <v>3</v>
      </c>
    </row>
    <row r="1570" spans="1:11" x14ac:dyDescent="0.35">
      <c r="A1570" t="s">
        <v>442</v>
      </c>
      <c r="B1570" t="s">
        <v>443</v>
      </c>
      <c r="C1570">
        <v>2016</v>
      </c>
      <c r="D1570">
        <v>4.3</v>
      </c>
      <c r="E1570">
        <v>60</v>
      </c>
      <c r="F1570" t="s">
        <v>1405</v>
      </c>
      <c r="G1570" t="s">
        <v>282</v>
      </c>
      <c r="H1570" s="32">
        <v>29.4</v>
      </c>
      <c r="I1570" t="s">
        <v>165</v>
      </c>
      <c r="J1570">
        <v>3</v>
      </c>
      <c r="K1570">
        <v>3</v>
      </c>
    </row>
    <row r="1571" spans="1:11" x14ac:dyDescent="0.35">
      <c r="A1571" t="s">
        <v>30</v>
      </c>
      <c r="B1571" t="s">
        <v>315</v>
      </c>
      <c r="C1571">
        <v>1997</v>
      </c>
      <c r="D1571">
        <v>4.3</v>
      </c>
      <c r="E1571">
        <v>60</v>
      </c>
      <c r="F1571" t="s">
        <v>1405</v>
      </c>
      <c r="G1571" t="s">
        <v>32</v>
      </c>
      <c r="H1571" s="32">
        <v>170</v>
      </c>
      <c r="I1571" t="s">
        <v>33</v>
      </c>
      <c r="J1571">
        <v>4</v>
      </c>
      <c r="K1571">
        <v>3</v>
      </c>
    </row>
    <row r="1572" spans="1:11" x14ac:dyDescent="0.35">
      <c r="A1572" t="s">
        <v>4</v>
      </c>
      <c r="B1572" t="s">
        <v>227</v>
      </c>
      <c r="C1572">
        <v>2016</v>
      </c>
      <c r="D1572">
        <v>4.3</v>
      </c>
      <c r="E1572">
        <v>60</v>
      </c>
      <c r="F1572" t="s">
        <v>1405</v>
      </c>
      <c r="G1572" t="s">
        <v>1406</v>
      </c>
      <c r="H1572" s="32">
        <v>93.26</v>
      </c>
      <c r="I1572" t="s">
        <v>6</v>
      </c>
      <c r="J1572">
        <v>4</v>
      </c>
      <c r="K1572">
        <v>2</v>
      </c>
    </row>
    <row r="1573" spans="1:11" x14ac:dyDescent="0.35">
      <c r="A1573" t="s">
        <v>343</v>
      </c>
      <c r="B1573" t="s">
        <v>344</v>
      </c>
      <c r="C1573">
        <v>2019</v>
      </c>
      <c r="D1573">
        <v>4.3</v>
      </c>
      <c r="E1573">
        <v>59</v>
      </c>
      <c r="F1573" t="s">
        <v>1405</v>
      </c>
      <c r="G1573" t="s">
        <v>9</v>
      </c>
      <c r="H1573" s="32">
        <v>75.95</v>
      </c>
      <c r="I1573" t="s">
        <v>10</v>
      </c>
      <c r="J1573">
        <v>5</v>
      </c>
      <c r="K1573">
        <v>3</v>
      </c>
    </row>
    <row r="1574" spans="1:11" x14ac:dyDescent="0.35">
      <c r="A1574" t="s">
        <v>1096</v>
      </c>
      <c r="B1574" t="s">
        <v>187</v>
      </c>
      <c r="C1574">
        <v>2014</v>
      </c>
      <c r="D1574">
        <v>4.3</v>
      </c>
      <c r="E1574">
        <v>59</v>
      </c>
      <c r="F1574" t="s">
        <v>1405</v>
      </c>
      <c r="G1574" t="s">
        <v>9</v>
      </c>
      <c r="H1574" s="32">
        <v>23.77</v>
      </c>
      <c r="I1574" t="s">
        <v>10</v>
      </c>
      <c r="J1574">
        <v>5</v>
      </c>
      <c r="K1574">
        <v>3</v>
      </c>
    </row>
    <row r="1575" spans="1:11" x14ac:dyDescent="0.35">
      <c r="A1575" t="s">
        <v>1097</v>
      </c>
      <c r="B1575" t="s">
        <v>1098</v>
      </c>
      <c r="C1575" t="s">
        <v>24</v>
      </c>
      <c r="D1575">
        <v>4.3</v>
      </c>
      <c r="E1575">
        <v>57</v>
      </c>
      <c r="F1575" t="s">
        <v>1405</v>
      </c>
      <c r="G1575" t="s">
        <v>274</v>
      </c>
      <c r="H1575" s="32">
        <v>27.11</v>
      </c>
      <c r="I1575" t="s">
        <v>85</v>
      </c>
      <c r="J1575" t="s">
        <v>85</v>
      </c>
      <c r="K1575" t="s">
        <v>85</v>
      </c>
    </row>
    <row r="1576" spans="1:11" x14ac:dyDescent="0.35">
      <c r="A1576" t="s">
        <v>260</v>
      </c>
      <c r="B1576" t="s">
        <v>483</v>
      </c>
      <c r="C1576">
        <v>2018</v>
      </c>
      <c r="D1576">
        <v>4.3</v>
      </c>
      <c r="E1576">
        <v>57</v>
      </c>
      <c r="F1576" t="s">
        <v>1405</v>
      </c>
      <c r="G1576" t="s">
        <v>42</v>
      </c>
      <c r="H1576" s="32">
        <v>42.5</v>
      </c>
      <c r="I1576" t="s">
        <v>43</v>
      </c>
      <c r="J1576">
        <v>4</v>
      </c>
      <c r="K1576">
        <v>3</v>
      </c>
    </row>
    <row r="1577" spans="1:11" x14ac:dyDescent="0.35">
      <c r="A1577" t="s">
        <v>50</v>
      </c>
      <c r="B1577" t="s">
        <v>137</v>
      </c>
      <c r="C1577">
        <v>2002</v>
      </c>
      <c r="D1577">
        <v>4.3</v>
      </c>
      <c r="E1577">
        <v>57</v>
      </c>
      <c r="F1577" t="s">
        <v>1405</v>
      </c>
      <c r="G1577" t="s">
        <v>42</v>
      </c>
      <c r="H1577" s="32">
        <v>75</v>
      </c>
      <c r="I1577" t="s">
        <v>43</v>
      </c>
      <c r="J1577">
        <v>4</v>
      </c>
      <c r="K1577">
        <v>3</v>
      </c>
    </row>
    <row r="1578" spans="1:11" x14ac:dyDescent="0.35">
      <c r="A1578" t="s">
        <v>440</v>
      </c>
      <c r="B1578" t="s">
        <v>441</v>
      </c>
      <c r="C1578">
        <v>2010</v>
      </c>
      <c r="D1578">
        <v>4.3</v>
      </c>
      <c r="E1578">
        <v>57</v>
      </c>
      <c r="F1578" t="s">
        <v>1405</v>
      </c>
      <c r="G1578" t="s">
        <v>9</v>
      </c>
      <c r="H1578" s="32">
        <v>68.989999999999995</v>
      </c>
      <c r="I1578" t="s">
        <v>10</v>
      </c>
      <c r="J1578">
        <v>5</v>
      </c>
      <c r="K1578">
        <v>3</v>
      </c>
    </row>
    <row r="1579" spans="1:11" x14ac:dyDescent="0.35">
      <c r="A1579" t="s">
        <v>501</v>
      </c>
      <c r="B1579" t="s">
        <v>927</v>
      </c>
      <c r="C1579">
        <v>2018</v>
      </c>
      <c r="D1579">
        <v>4.3</v>
      </c>
      <c r="E1579">
        <v>57</v>
      </c>
      <c r="F1579" t="s">
        <v>1405</v>
      </c>
      <c r="G1579" t="s">
        <v>63</v>
      </c>
      <c r="H1579" s="32">
        <v>21.95</v>
      </c>
      <c r="I1579" t="s">
        <v>21</v>
      </c>
      <c r="J1579">
        <v>4</v>
      </c>
      <c r="K1579">
        <v>3</v>
      </c>
    </row>
    <row r="1580" spans="1:11" x14ac:dyDescent="0.35">
      <c r="A1580" t="s">
        <v>245</v>
      </c>
      <c r="B1580" t="s">
        <v>1099</v>
      </c>
      <c r="C1580">
        <v>2019</v>
      </c>
      <c r="D1580">
        <v>4.3</v>
      </c>
      <c r="E1580">
        <v>57</v>
      </c>
      <c r="F1580" t="s">
        <v>1405</v>
      </c>
      <c r="G1580" t="s">
        <v>63</v>
      </c>
      <c r="H1580" s="32">
        <v>13.65</v>
      </c>
      <c r="I1580" t="s">
        <v>85</v>
      </c>
      <c r="J1580" t="s">
        <v>85</v>
      </c>
      <c r="K1580" t="s">
        <v>85</v>
      </c>
    </row>
    <row r="1581" spans="1:11" x14ac:dyDescent="0.35">
      <c r="A1581" t="s">
        <v>258</v>
      </c>
      <c r="B1581" t="s">
        <v>1100</v>
      </c>
      <c r="C1581">
        <v>2012</v>
      </c>
      <c r="D1581">
        <v>4.3</v>
      </c>
      <c r="E1581">
        <v>57</v>
      </c>
      <c r="F1581" t="s">
        <v>1405</v>
      </c>
      <c r="G1581" t="s">
        <v>151</v>
      </c>
      <c r="H1581" s="32">
        <v>23.5</v>
      </c>
      <c r="I1581" t="s">
        <v>21</v>
      </c>
      <c r="J1581">
        <v>4</v>
      </c>
      <c r="K1581">
        <v>3</v>
      </c>
    </row>
    <row r="1582" spans="1:11" x14ac:dyDescent="0.35">
      <c r="A1582" t="s">
        <v>897</v>
      </c>
      <c r="B1582" t="s">
        <v>1101</v>
      </c>
      <c r="C1582">
        <v>2018</v>
      </c>
      <c r="D1582">
        <v>4.3</v>
      </c>
      <c r="E1582">
        <v>57</v>
      </c>
      <c r="F1582" t="s">
        <v>1405</v>
      </c>
      <c r="G1582" t="s">
        <v>9</v>
      </c>
      <c r="H1582" s="32">
        <v>17.899999999999999</v>
      </c>
      <c r="I1582" t="s">
        <v>85</v>
      </c>
      <c r="J1582" t="s">
        <v>85</v>
      </c>
      <c r="K1582" t="s">
        <v>85</v>
      </c>
    </row>
    <row r="1583" spans="1:11" x14ac:dyDescent="0.35">
      <c r="A1583" t="s">
        <v>229</v>
      </c>
      <c r="B1583" t="s">
        <v>598</v>
      </c>
      <c r="C1583">
        <v>2018</v>
      </c>
      <c r="D1583">
        <v>4.3</v>
      </c>
      <c r="E1583">
        <v>56</v>
      </c>
      <c r="F1583" t="s">
        <v>1405</v>
      </c>
      <c r="G1583" t="s">
        <v>32</v>
      </c>
      <c r="H1583" s="32">
        <v>49.95</v>
      </c>
      <c r="I1583" t="s">
        <v>33</v>
      </c>
      <c r="J1583">
        <v>4</v>
      </c>
      <c r="K1583">
        <v>3</v>
      </c>
    </row>
    <row r="1584" spans="1:11" x14ac:dyDescent="0.35">
      <c r="A1584" t="s">
        <v>243</v>
      </c>
      <c r="B1584" t="s">
        <v>620</v>
      </c>
      <c r="C1584">
        <v>2011</v>
      </c>
      <c r="D1584">
        <v>4.3</v>
      </c>
      <c r="E1584">
        <v>56</v>
      </c>
      <c r="F1584" t="s">
        <v>1405</v>
      </c>
      <c r="G1584" t="s">
        <v>32</v>
      </c>
      <c r="H1584" s="32">
        <v>348.85</v>
      </c>
      <c r="I1584" t="s">
        <v>33</v>
      </c>
      <c r="J1584">
        <v>4</v>
      </c>
      <c r="K1584">
        <v>3</v>
      </c>
    </row>
    <row r="1585" spans="1:11" x14ac:dyDescent="0.35">
      <c r="A1585" t="s">
        <v>1102</v>
      </c>
      <c r="B1585" t="s">
        <v>1103</v>
      </c>
      <c r="C1585">
        <v>2018</v>
      </c>
      <c r="D1585">
        <v>4.3</v>
      </c>
      <c r="E1585">
        <v>56</v>
      </c>
      <c r="F1585" t="s">
        <v>1405</v>
      </c>
      <c r="G1585" t="s">
        <v>127</v>
      </c>
      <c r="H1585" s="32">
        <v>11.95</v>
      </c>
      <c r="I1585" t="s">
        <v>85</v>
      </c>
      <c r="J1585" t="s">
        <v>85</v>
      </c>
      <c r="K1585" t="s">
        <v>85</v>
      </c>
    </row>
    <row r="1586" spans="1:11" x14ac:dyDescent="0.35">
      <c r="A1586" t="s">
        <v>440</v>
      </c>
      <c r="B1586" t="s">
        <v>1104</v>
      </c>
      <c r="C1586">
        <v>2017</v>
      </c>
      <c r="D1586">
        <v>4.3</v>
      </c>
      <c r="E1586">
        <v>56</v>
      </c>
      <c r="F1586" t="s">
        <v>1405</v>
      </c>
      <c r="G1586" t="s">
        <v>9</v>
      </c>
      <c r="H1586" s="32">
        <v>28.6</v>
      </c>
      <c r="I1586" t="s">
        <v>10</v>
      </c>
      <c r="J1586">
        <v>5</v>
      </c>
      <c r="K1586">
        <v>3</v>
      </c>
    </row>
    <row r="1587" spans="1:11" x14ac:dyDescent="0.35">
      <c r="A1587" t="s">
        <v>887</v>
      </c>
      <c r="B1587" t="s">
        <v>888</v>
      </c>
      <c r="C1587">
        <v>2018</v>
      </c>
      <c r="D1587">
        <v>4.3</v>
      </c>
      <c r="E1587">
        <v>56</v>
      </c>
      <c r="F1587" t="s">
        <v>1405</v>
      </c>
      <c r="G1587" t="s">
        <v>711</v>
      </c>
      <c r="H1587" s="32">
        <v>21.3</v>
      </c>
      <c r="I1587" t="s">
        <v>21</v>
      </c>
      <c r="J1587">
        <v>4</v>
      </c>
      <c r="K1587">
        <v>3</v>
      </c>
    </row>
    <row r="1588" spans="1:11" x14ac:dyDescent="0.35">
      <c r="A1588" t="s">
        <v>1043</v>
      </c>
      <c r="B1588" t="s">
        <v>1105</v>
      </c>
      <c r="C1588">
        <v>2019</v>
      </c>
      <c r="D1588">
        <v>4.3</v>
      </c>
      <c r="E1588">
        <v>56</v>
      </c>
      <c r="F1588" t="s">
        <v>1405</v>
      </c>
      <c r="G1588" t="s">
        <v>326</v>
      </c>
      <c r="H1588" s="32">
        <v>44.95</v>
      </c>
      <c r="I1588" t="s">
        <v>327</v>
      </c>
      <c r="J1588">
        <v>3</v>
      </c>
      <c r="K1588">
        <v>3</v>
      </c>
    </row>
    <row r="1589" spans="1:11" x14ac:dyDescent="0.35">
      <c r="A1589" t="s">
        <v>606</v>
      </c>
      <c r="B1589" t="s">
        <v>619</v>
      </c>
      <c r="C1589">
        <v>2008</v>
      </c>
      <c r="D1589">
        <v>4.3</v>
      </c>
      <c r="E1589">
        <v>55</v>
      </c>
      <c r="F1589" t="s">
        <v>1405</v>
      </c>
      <c r="G1589" t="s">
        <v>32</v>
      </c>
      <c r="H1589" s="32">
        <v>36.299999999999997</v>
      </c>
      <c r="I1589" t="s">
        <v>33</v>
      </c>
      <c r="J1589">
        <v>4</v>
      </c>
      <c r="K1589">
        <v>3</v>
      </c>
    </row>
    <row r="1590" spans="1:11" x14ac:dyDescent="0.35">
      <c r="A1590" t="s">
        <v>705</v>
      </c>
      <c r="B1590" t="s">
        <v>755</v>
      </c>
      <c r="C1590">
        <v>2017</v>
      </c>
      <c r="D1590">
        <v>4.3</v>
      </c>
      <c r="E1590">
        <v>55</v>
      </c>
      <c r="F1590" t="s">
        <v>1405</v>
      </c>
      <c r="G1590" t="s">
        <v>42</v>
      </c>
      <c r="H1590" s="32">
        <v>32</v>
      </c>
      <c r="I1590" t="s">
        <v>43</v>
      </c>
      <c r="J1590">
        <v>4</v>
      </c>
      <c r="K1590">
        <v>3</v>
      </c>
    </row>
    <row r="1591" spans="1:11" x14ac:dyDescent="0.35">
      <c r="A1591" t="s">
        <v>745</v>
      </c>
      <c r="B1591" t="s">
        <v>746</v>
      </c>
      <c r="C1591">
        <v>2018</v>
      </c>
      <c r="D1591">
        <v>4.3</v>
      </c>
      <c r="E1591">
        <v>54</v>
      </c>
      <c r="F1591" t="s">
        <v>1405</v>
      </c>
      <c r="G1591" t="s">
        <v>32</v>
      </c>
      <c r="H1591" s="32">
        <v>17.899999999999999</v>
      </c>
      <c r="I1591" t="s">
        <v>33</v>
      </c>
      <c r="J1591">
        <v>4</v>
      </c>
      <c r="K1591">
        <v>3</v>
      </c>
    </row>
    <row r="1592" spans="1:11" x14ac:dyDescent="0.35">
      <c r="A1592" t="s">
        <v>364</v>
      </c>
      <c r="B1592" t="s">
        <v>1108</v>
      </c>
      <c r="C1592">
        <v>2019</v>
      </c>
      <c r="D1592">
        <v>4.3</v>
      </c>
      <c r="E1592">
        <v>53</v>
      </c>
      <c r="F1592" t="s">
        <v>1405</v>
      </c>
      <c r="G1592" t="s">
        <v>207</v>
      </c>
      <c r="H1592" s="32">
        <v>39.9</v>
      </c>
      <c r="I1592" t="s">
        <v>21</v>
      </c>
      <c r="J1592">
        <v>4</v>
      </c>
      <c r="K1592">
        <v>3</v>
      </c>
    </row>
    <row r="1593" spans="1:11" x14ac:dyDescent="0.35">
      <c r="A1593" t="s">
        <v>170</v>
      </c>
      <c r="B1593" t="s">
        <v>171</v>
      </c>
      <c r="C1593">
        <v>2001</v>
      </c>
      <c r="D1593">
        <v>4.3</v>
      </c>
      <c r="E1593">
        <v>53</v>
      </c>
      <c r="F1593" t="s">
        <v>1405</v>
      </c>
      <c r="G1593" t="s">
        <v>42</v>
      </c>
      <c r="H1593" s="32">
        <v>140</v>
      </c>
      <c r="I1593" t="s">
        <v>43</v>
      </c>
      <c r="J1593">
        <v>4</v>
      </c>
      <c r="K1593">
        <v>3</v>
      </c>
    </row>
    <row r="1594" spans="1:11" x14ac:dyDescent="0.35">
      <c r="A1594" t="s">
        <v>258</v>
      </c>
      <c r="B1594" t="s">
        <v>362</v>
      </c>
      <c r="C1594">
        <v>2012</v>
      </c>
      <c r="D1594">
        <v>4.3</v>
      </c>
      <c r="E1594">
        <v>53</v>
      </c>
      <c r="F1594" t="s">
        <v>1405</v>
      </c>
      <c r="G1594" t="s">
        <v>151</v>
      </c>
      <c r="H1594" s="32">
        <v>249.95</v>
      </c>
      <c r="I1594" t="s">
        <v>361</v>
      </c>
      <c r="J1594">
        <v>4</v>
      </c>
      <c r="K1594">
        <v>3</v>
      </c>
    </row>
    <row r="1595" spans="1:11" x14ac:dyDescent="0.35">
      <c r="A1595" t="s">
        <v>1109</v>
      </c>
      <c r="B1595" t="s">
        <v>644</v>
      </c>
      <c r="C1595">
        <v>2015</v>
      </c>
      <c r="D1595">
        <v>4.3</v>
      </c>
      <c r="E1595">
        <v>53</v>
      </c>
      <c r="F1595" t="s">
        <v>1405</v>
      </c>
      <c r="G1595" t="s">
        <v>9</v>
      </c>
      <c r="H1595" s="32">
        <v>28.83</v>
      </c>
      <c r="I1595" t="s">
        <v>10</v>
      </c>
      <c r="J1595">
        <v>5</v>
      </c>
      <c r="K1595">
        <v>3</v>
      </c>
    </row>
    <row r="1596" spans="1:11" x14ac:dyDescent="0.35">
      <c r="A1596" t="s">
        <v>386</v>
      </c>
      <c r="B1596" t="s">
        <v>387</v>
      </c>
      <c r="C1596">
        <v>2013</v>
      </c>
      <c r="D1596">
        <v>4.3</v>
      </c>
      <c r="E1596">
        <v>53</v>
      </c>
      <c r="F1596" t="s">
        <v>1405</v>
      </c>
      <c r="G1596" t="s">
        <v>9</v>
      </c>
      <c r="H1596" s="32">
        <v>196.29</v>
      </c>
      <c r="I1596" t="s">
        <v>10</v>
      </c>
      <c r="J1596">
        <v>5</v>
      </c>
      <c r="K1596">
        <v>3</v>
      </c>
    </row>
    <row r="1597" spans="1:11" x14ac:dyDescent="0.35">
      <c r="A1597" t="s">
        <v>1010</v>
      </c>
      <c r="B1597" t="s">
        <v>1110</v>
      </c>
      <c r="C1597">
        <v>2018</v>
      </c>
      <c r="D1597">
        <v>4.3</v>
      </c>
      <c r="E1597">
        <v>53</v>
      </c>
      <c r="F1597" t="s">
        <v>1405</v>
      </c>
      <c r="G1597" t="s">
        <v>1111</v>
      </c>
      <c r="H1597" s="32">
        <v>28.4</v>
      </c>
      <c r="I1597" t="s">
        <v>361</v>
      </c>
      <c r="J1597">
        <v>4</v>
      </c>
      <c r="K1597">
        <v>3</v>
      </c>
    </row>
    <row r="1598" spans="1:11" x14ac:dyDescent="0.35">
      <c r="A1598" t="s">
        <v>442</v>
      </c>
      <c r="B1598" t="s">
        <v>1112</v>
      </c>
      <c r="C1598">
        <v>2020</v>
      </c>
      <c r="D1598">
        <v>4.3</v>
      </c>
      <c r="E1598">
        <v>53</v>
      </c>
      <c r="F1598" t="s">
        <v>1405</v>
      </c>
      <c r="G1598" t="s">
        <v>282</v>
      </c>
      <c r="H1598" s="32">
        <v>14.5</v>
      </c>
      <c r="I1598" t="s">
        <v>165</v>
      </c>
      <c r="J1598">
        <v>3</v>
      </c>
      <c r="K1598">
        <v>3</v>
      </c>
    </row>
    <row r="1599" spans="1:11" x14ac:dyDescent="0.35">
      <c r="A1599" t="s">
        <v>47</v>
      </c>
      <c r="B1599" t="s">
        <v>400</v>
      </c>
      <c r="C1599">
        <v>1970</v>
      </c>
      <c r="D1599">
        <v>4.3</v>
      </c>
      <c r="E1599">
        <v>53</v>
      </c>
      <c r="F1599" t="s">
        <v>1405</v>
      </c>
      <c r="G1599" t="s">
        <v>42</v>
      </c>
      <c r="H1599" s="32">
        <v>260</v>
      </c>
      <c r="I1599" t="s">
        <v>43</v>
      </c>
      <c r="J1599">
        <v>4</v>
      </c>
      <c r="K1599">
        <v>3</v>
      </c>
    </row>
    <row r="1600" spans="1:11" x14ac:dyDescent="0.35">
      <c r="A1600" t="s">
        <v>13</v>
      </c>
      <c r="B1600" t="s">
        <v>29</v>
      </c>
      <c r="C1600">
        <v>1999</v>
      </c>
      <c r="D1600">
        <v>4.3</v>
      </c>
      <c r="E1600">
        <v>52</v>
      </c>
      <c r="F1600" t="s">
        <v>1405</v>
      </c>
      <c r="G1600" t="s">
        <v>15</v>
      </c>
      <c r="H1600" s="32">
        <v>36.9</v>
      </c>
      <c r="I1600" t="s">
        <v>16</v>
      </c>
      <c r="J1600">
        <v>5</v>
      </c>
      <c r="K1600">
        <v>1</v>
      </c>
    </row>
    <row r="1601" spans="1:11" x14ac:dyDescent="0.35">
      <c r="A1601" t="s">
        <v>370</v>
      </c>
      <c r="B1601" t="s">
        <v>1113</v>
      </c>
      <c r="C1601">
        <v>2019</v>
      </c>
      <c r="D1601">
        <v>4.3</v>
      </c>
      <c r="E1601">
        <v>52</v>
      </c>
      <c r="F1601" t="s">
        <v>1405</v>
      </c>
      <c r="G1601" t="s">
        <v>254</v>
      </c>
      <c r="H1601" s="32">
        <v>25.8</v>
      </c>
      <c r="I1601" t="s">
        <v>85</v>
      </c>
      <c r="J1601" t="s">
        <v>85</v>
      </c>
      <c r="K1601" t="s">
        <v>85</v>
      </c>
    </row>
    <row r="1602" spans="1:11" x14ac:dyDescent="0.35">
      <c r="A1602" t="s">
        <v>1114</v>
      </c>
      <c r="B1602" t="s">
        <v>1115</v>
      </c>
      <c r="C1602">
        <v>2014</v>
      </c>
      <c r="D1602">
        <v>4.3</v>
      </c>
      <c r="E1602">
        <v>52</v>
      </c>
      <c r="F1602" t="s">
        <v>1405</v>
      </c>
      <c r="G1602" t="s">
        <v>46</v>
      </c>
      <c r="H1602" s="32">
        <v>38</v>
      </c>
      <c r="I1602" t="s">
        <v>213</v>
      </c>
      <c r="J1602">
        <v>3</v>
      </c>
      <c r="K1602">
        <v>3</v>
      </c>
    </row>
    <row r="1603" spans="1:11" x14ac:dyDescent="0.35">
      <c r="A1603" t="s">
        <v>321</v>
      </c>
      <c r="B1603" t="s">
        <v>322</v>
      </c>
      <c r="C1603">
        <v>2017</v>
      </c>
      <c r="D1603">
        <v>4.3</v>
      </c>
      <c r="E1603">
        <v>52</v>
      </c>
      <c r="F1603" t="s">
        <v>1405</v>
      </c>
      <c r="G1603" t="s">
        <v>323</v>
      </c>
      <c r="H1603" s="32">
        <v>137.75</v>
      </c>
      <c r="I1603" t="s">
        <v>21</v>
      </c>
      <c r="J1603">
        <v>4</v>
      </c>
      <c r="K1603">
        <v>3</v>
      </c>
    </row>
    <row r="1604" spans="1:11" x14ac:dyDescent="0.35">
      <c r="A1604" t="s">
        <v>172</v>
      </c>
      <c r="B1604" t="s">
        <v>296</v>
      </c>
      <c r="C1604">
        <v>2009</v>
      </c>
      <c r="D1604">
        <v>4.3</v>
      </c>
      <c r="E1604">
        <v>51</v>
      </c>
      <c r="F1604" t="s">
        <v>1405</v>
      </c>
      <c r="G1604" t="s">
        <v>32</v>
      </c>
      <c r="H1604" s="32">
        <v>79.900000000000006</v>
      </c>
      <c r="I1604" t="s">
        <v>33</v>
      </c>
      <c r="J1604">
        <v>4</v>
      </c>
      <c r="K1604">
        <v>3</v>
      </c>
    </row>
    <row r="1605" spans="1:11" x14ac:dyDescent="0.35">
      <c r="A1605" t="s">
        <v>68</v>
      </c>
      <c r="B1605" t="s">
        <v>1069</v>
      </c>
      <c r="C1605">
        <v>2017</v>
      </c>
      <c r="D1605">
        <v>4.3</v>
      </c>
      <c r="E1605">
        <v>51</v>
      </c>
      <c r="F1605" t="s">
        <v>1405</v>
      </c>
      <c r="G1605" t="s">
        <v>624</v>
      </c>
      <c r="H1605" s="32">
        <v>41.5</v>
      </c>
      <c r="I1605" t="s">
        <v>85</v>
      </c>
      <c r="J1605" t="s">
        <v>85</v>
      </c>
      <c r="K1605" t="s">
        <v>85</v>
      </c>
    </row>
    <row r="1606" spans="1:11" x14ac:dyDescent="0.35">
      <c r="A1606" t="s">
        <v>1089</v>
      </c>
      <c r="B1606" t="s">
        <v>1116</v>
      </c>
      <c r="C1606">
        <v>2018</v>
      </c>
      <c r="D1606">
        <v>4.3</v>
      </c>
      <c r="E1606">
        <v>51</v>
      </c>
      <c r="F1606" t="s">
        <v>1405</v>
      </c>
      <c r="G1606" t="s">
        <v>624</v>
      </c>
      <c r="H1606" s="32">
        <v>24.5</v>
      </c>
      <c r="I1606" t="s">
        <v>181</v>
      </c>
      <c r="J1606">
        <v>4</v>
      </c>
      <c r="K1606">
        <v>3</v>
      </c>
    </row>
    <row r="1607" spans="1:11" x14ac:dyDescent="0.35">
      <c r="A1607" t="s">
        <v>370</v>
      </c>
      <c r="B1607" t="s">
        <v>371</v>
      </c>
      <c r="C1607">
        <v>2012</v>
      </c>
      <c r="D1607">
        <v>4.3</v>
      </c>
      <c r="E1607">
        <v>51</v>
      </c>
      <c r="F1607" t="s">
        <v>1405</v>
      </c>
      <c r="G1607" t="s">
        <v>254</v>
      </c>
      <c r="H1607" s="32">
        <v>68.55</v>
      </c>
      <c r="I1607" t="s">
        <v>21</v>
      </c>
      <c r="J1607">
        <v>4</v>
      </c>
      <c r="K1607">
        <v>3</v>
      </c>
    </row>
    <row r="1608" spans="1:11" x14ac:dyDescent="0.35">
      <c r="A1608" t="s">
        <v>446</v>
      </c>
      <c r="B1608" t="s">
        <v>911</v>
      </c>
      <c r="C1608">
        <v>2016</v>
      </c>
      <c r="D1608">
        <v>4.3</v>
      </c>
      <c r="E1608">
        <v>51</v>
      </c>
      <c r="F1608" t="s">
        <v>1405</v>
      </c>
      <c r="G1608" t="s">
        <v>32</v>
      </c>
      <c r="H1608" s="32">
        <v>81.349999999999994</v>
      </c>
      <c r="I1608" t="s">
        <v>33</v>
      </c>
      <c r="J1608">
        <v>4</v>
      </c>
      <c r="K1608">
        <v>3</v>
      </c>
    </row>
    <row r="1609" spans="1:11" x14ac:dyDescent="0.35">
      <c r="A1609" t="s">
        <v>38</v>
      </c>
      <c r="B1609" t="s">
        <v>121</v>
      </c>
      <c r="C1609">
        <v>2001</v>
      </c>
      <c r="D1609">
        <v>4.3</v>
      </c>
      <c r="E1609">
        <v>50</v>
      </c>
      <c r="F1609" t="s">
        <v>1405</v>
      </c>
      <c r="G1609" t="s">
        <v>9</v>
      </c>
      <c r="H1609" s="32">
        <v>121.5</v>
      </c>
      <c r="I1609" t="s">
        <v>10</v>
      </c>
      <c r="J1609">
        <v>5</v>
      </c>
      <c r="K1609">
        <v>3</v>
      </c>
    </row>
    <row r="1610" spans="1:11" x14ac:dyDescent="0.35">
      <c r="A1610" t="s">
        <v>416</v>
      </c>
      <c r="B1610" t="s">
        <v>417</v>
      </c>
      <c r="C1610">
        <v>2014</v>
      </c>
      <c r="D1610">
        <v>4.3</v>
      </c>
      <c r="E1610">
        <v>50</v>
      </c>
      <c r="F1610" t="s">
        <v>1405</v>
      </c>
      <c r="G1610" t="s">
        <v>9</v>
      </c>
      <c r="H1610" s="32">
        <v>79.98</v>
      </c>
      <c r="I1610" t="s">
        <v>10</v>
      </c>
      <c r="J1610">
        <v>5</v>
      </c>
      <c r="K1610">
        <v>3</v>
      </c>
    </row>
    <row r="1611" spans="1:11" x14ac:dyDescent="0.35">
      <c r="A1611" t="s">
        <v>352</v>
      </c>
      <c r="B1611" t="s">
        <v>353</v>
      </c>
      <c r="C1611">
        <v>1998</v>
      </c>
      <c r="D1611">
        <v>4.3</v>
      </c>
      <c r="E1611">
        <v>50</v>
      </c>
      <c r="F1611" t="s">
        <v>1405</v>
      </c>
      <c r="G1611" t="s">
        <v>42</v>
      </c>
      <c r="H1611" s="32">
        <v>60</v>
      </c>
      <c r="I1611" t="s">
        <v>43</v>
      </c>
      <c r="J1611">
        <v>4</v>
      </c>
      <c r="K1611">
        <v>3</v>
      </c>
    </row>
    <row r="1612" spans="1:11" x14ac:dyDescent="0.35">
      <c r="A1612" t="s">
        <v>823</v>
      </c>
      <c r="B1612" t="s">
        <v>1117</v>
      </c>
      <c r="C1612">
        <v>2019</v>
      </c>
      <c r="D1612">
        <v>4.3</v>
      </c>
      <c r="E1612">
        <v>50</v>
      </c>
      <c r="F1612" t="s">
        <v>1405</v>
      </c>
      <c r="G1612" t="s">
        <v>210</v>
      </c>
      <c r="H1612" s="32">
        <v>13.99</v>
      </c>
      <c r="I1612" t="s">
        <v>211</v>
      </c>
      <c r="J1612">
        <v>5</v>
      </c>
      <c r="K1612">
        <v>3</v>
      </c>
    </row>
    <row r="1613" spans="1:11" x14ac:dyDescent="0.35">
      <c r="A1613" t="s">
        <v>80</v>
      </c>
      <c r="B1613" t="s">
        <v>384</v>
      </c>
      <c r="C1613">
        <v>2002</v>
      </c>
      <c r="D1613">
        <v>4.3</v>
      </c>
      <c r="E1613">
        <v>49</v>
      </c>
      <c r="F1613" t="s">
        <v>1405</v>
      </c>
      <c r="G1613" t="s">
        <v>32</v>
      </c>
      <c r="H1613" s="32">
        <v>195.52</v>
      </c>
      <c r="I1613" t="s">
        <v>33</v>
      </c>
      <c r="J1613">
        <v>4</v>
      </c>
      <c r="K1613">
        <v>3</v>
      </c>
    </row>
    <row r="1614" spans="1:11" x14ac:dyDescent="0.35">
      <c r="A1614" t="s">
        <v>1118</v>
      </c>
      <c r="B1614" t="s">
        <v>1119</v>
      </c>
      <c r="C1614">
        <v>2014</v>
      </c>
      <c r="D1614">
        <v>4.3</v>
      </c>
      <c r="E1614">
        <v>49</v>
      </c>
      <c r="F1614" t="s">
        <v>1405</v>
      </c>
      <c r="G1614" t="s">
        <v>9</v>
      </c>
      <c r="H1614" s="32">
        <v>68</v>
      </c>
      <c r="I1614" t="s">
        <v>10</v>
      </c>
      <c r="J1614">
        <v>5</v>
      </c>
      <c r="K1614">
        <v>3</v>
      </c>
    </row>
    <row r="1615" spans="1:11" x14ac:dyDescent="0.35">
      <c r="A1615" t="s">
        <v>231</v>
      </c>
      <c r="B1615" t="s">
        <v>177</v>
      </c>
      <c r="C1615">
        <v>2014</v>
      </c>
      <c r="D1615">
        <v>4.3</v>
      </c>
      <c r="E1615">
        <v>49</v>
      </c>
      <c r="F1615" t="s">
        <v>1405</v>
      </c>
      <c r="G1615" t="s">
        <v>233</v>
      </c>
      <c r="H1615" s="32">
        <v>16.899999999999999</v>
      </c>
      <c r="I1615" t="s">
        <v>21</v>
      </c>
      <c r="J1615">
        <v>4</v>
      </c>
      <c r="K1615">
        <v>3</v>
      </c>
    </row>
    <row r="1616" spans="1:11" x14ac:dyDescent="0.35">
      <c r="A1616" t="s">
        <v>1120</v>
      </c>
      <c r="B1616" t="s">
        <v>1121</v>
      </c>
      <c r="C1616">
        <v>2019</v>
      </c>
      <c r="D1616">
        <v>4.3</v>
      </c>
      <c r="E1616">
        <v>49</v>
      </c>
      <c r="F1616" t="s">
        <v>1405</v>
      </c>
      <c r="G1616" t="s">
        <v>326</v>
      </c>
      <c r="H1616" s="32">
        <v>27.5</v>
      </c>
      <c r="I1616" t="s">
        <v>327</v>
      </c>
      <c r="J1616">
        <v>3</v>
      </c>
      <c r="K1616">
        <v>3</v>
      </c>
    </row>
    <row r="1617" spans="1:11" x14ac:dyDescent="0.35">
      <c r="A1617" t="s">
        <v>846</v>
      </c>
      <c r="B1617" t="s">
        <v>1122</v>
      </c>
      <c r="C1617" t="s">
        <v>24</v>
      </c>
      <c r="D1617">
        <v>4.3</v>
      </c>
      <c r="E1617">
        <v>49</v>
      </c>
      <c r="F1617" t="s">
        <v>1405</v>
      </c>
      <c r="G1617" t="s">
        <v>25</v>
      </c>
      <c r="H1617" s="32">
        <v>29.25</v>
      </c>
      <c r="I1617" t="s">
        <v>16</v>
      </c>
      <c r="J1617">
        <v>5</v>
      </c>
      <c r="K1617">
        <v>1</v>
      </c>
    </row>
    <row r="1618" spans="1:11" x14ac:dyDescent="0.35">
      <c r="A1618" t="s">
        <v>714</v>
      </c>
      <c r="B1618" t="s">
        <v>1123</v>
      </c>
      <c r="C1618">
        <v>2016</v>
      </c>
      <c r="D1618">
        <v>4.3</v>
      </c>
      <c r="E1618">
        <v>49</v>
      </c>
      <c r="F1618" t="s">
        <v>1405</v>
      </c>
      <c r="G1618" t="s">
        <v>42</v>
      </c>
      <c r="H1618" s="32">
        <v>75</v>
      </c>
      <c r="I1618" t="s">
        <v>52</v>
      </c>
      <c r="J1618">
        <v>3</v>
      </c>
      <c r="K1618">
        <v>3</v>
      </c>
    </row>
    <row r="1619" spans="1:11" x14ac:dyDescent="0.35">
      <c r="A1619" t="s">
        <v>1089</v>
      </c>
      <c r="B1619" t="s">
        <v>1090</v>
      </c>
      <c r="C1619">
        <v>2016</v>
      </c>
      <c r="D1619">
        <v>4.3</v>
      </c>
      <c r="E1619">
        <v>49</v>
      </c>
      <c r="F1619" t="s">
        <v>1405</v>
      </c>
      <c r="G1619" t="s">
        <v>1091</v>
      </c>
      <c r="H1619" s="32">
        <v>23.9</v>
      </c>
      <c r="I1619" t="s">
        <v>21</v>
      </c>
      <c r="J1619">
        <v>4</v>
      </c>
      <c r="K1619">
        <v>3</v>
      </c>
    </row>
    <row r="1620" spans="1:11" x14ac:dyDescent="0.35">
      <c r="A1620" t="s">
        <v>217</v>
      </c>
      <c r="B1620" t="s">
        <v>948</v>
      </c>
      <c r="C1620">
        <v>2019</v>
      </c>
      <c r="D1620">
        <v>4.3</v>
      </c>
      <c r="E1620">
        <v>48</v>
      </c>
      <c r="F1620" t="s">
        <v>1405</v>
      </c>
      <c r="G1620" t="s">
        <v>42</v>
      </c>
      <c r="H1620" s="32">
        <v>34.9</v>
      </c>
      <c r="I1620" t="s">
        <v>43</v>
      </c>
      <c r="J1620">
        <v>4</v>
      </c>
      <c r="K1620">
        <v>3</v>
      </c>
    </row>
    <row r="1621" spans="1:11" x14ac:dyDescent="0.35">
      <c r="A1621" t="s">
        <v>50</v>
      </c>
      <c r="B1621" t="s">
        <v>128</v>
      </c>
      <c r="C1621">
        <v>1925</v>
      </c>
      <c r="D1621">
        <v>4.3</v>
      </c>
      <c r="E1621">
        <v>48</v>
      </c>
      <c r="F1621" t="s">
        <v>1405</v>
      </c>
      <c r="G1621" t="s">
        <v>42</v>
      </c>
      <c r="H1621" s="32">
        <v>532</v>
      </c>
      <c r="I1621" t="s">
        <v>43</v>
      </c>
      <c r="J1621">
        <v>4</v>
      </c>
      <c r="K1621">
        <v>3</v>
      </c>
    </row>
    <row r="1622" spans="1:11" x14ac:dyDescent="0.35">
      <c r="A1622" t="s">
        <v>239</v>
      </c>
      <c r="B1622" t="s">
        <v>653</v>
      </c>
      <c r="C1622">
        <v>2010</v>
      </c>
      <c r="D1622">
        <v>4.3</v>
      </c>
      <c r="E1622">
        <v>48</v>
      </c>
      <c r="F1622" t="s">
        <v>1405</v>
      </c>
      <c r="G1622" t="s">
        <v>9</v>
      </c>
      <c r="H1622" s="32">
        <v>95</v>
      </c>
      <c r="I1622" t="s">
        <v>10</v>
      </c>
      <c r="J1622">
        <v>5</v>
      </c>
      <c r="K1622">
        <v>3</v>
      </c>
    </row>
    <row r="1623" spans="1:11" x14ac:dyDescent="0.35">
      <c r="A1623" t="s">
        <v>1124</v>
      </c>
      <c r="B1623" t="s">
        <v>1125</v>
      </c>
      <c r="C1623">
        <v>2015</v>
      </c>
      <c r="D1623">
        <v>4.3</v>
      </c>
      <c r="E1623">
        <v>48</v>
      </c>
      <c r="F1623" t="s">
        <v>1405</v>
      </c>
      <c r="G1623" t="s">
        <v>369</v>
      </c>
      <c r="H1623" s="32">
        <v>44.1</v>
      </c>
      <c r="I1623" t="s">
        <v>21</v>
      </c>
      <c r="J1623">
        <v>4</v>
      </c>
      <c r="K1623">
        <v>3</v>
      </c>
    </row>
    <row r="1624" spans="1:11" x14ac:dyDescent="0.35">
      <c r="A1624" t="s">
        <v>1126</v>
      </c>
      <c r="B1624" t="s">
        <v>340</v>
      </c>
      <c r="C1624">
        <v>2019</v>
      </c>
      <c r="D1624">
        <v>4.3</v>
      </c>
      <c r="E1624">
        <v>48</v>
      </c>
      <c r="F1624" t="s">
        <v>1405</v>
      </c>
      <c r="G1624" t="s">
        <v>84</v>
      </c>
      <c r="H1624" s="32">
        <v>17.7</v>
      </c>
      <c r="I1624" t="s">
        <v>85</v>
      </c>
      <c r="J1624" t="s">
        <v>85</v>
      </c>
      <c r="K1624" t="s">
        <v>85</v>
      </c>
    </row>
    <row r="1625" spans="1:11" x14ac:dyDescent="0.35">
      <c r="A1625" t="s">
        <v>1127</v>
      </c>
      <c r="B1625" t="s">
        <v>1128</v>
      </c>
      <c r="C1625">
        <v>2019</v>
      </c>
      <c r="D1625">
        <v>4.3</v>
      </c>
      <c r="E1625">
        <v>47</v>
      </c>
      <c r="F1625" t="s">
        <v>1405</v>
      </c>
      <c r="G1625" t="s">
        <v>207</v>
      </c>
      <c r="H1625" s="32">
        <v>18.899999999999999</v>
      </c>
      <c r="I1625" t="s">
        <v>21</v>
      </c>
      <c r="J1625">
        <v>4</v>
      </c>
      <c r="K1625">
        <v>3</v>
      </c>
    </row>
    <row r="1626" spans="1:11" x14ac:dyDescent="0.35">
      <c r="A1626" t="s">
        <v>472</v>
      </c>
      <c r="B1626" t="s">
        <v>924</v>
      </c>
      <c r="C1626">
        <v>2017</v>
      </c>
      <c r="D1626">
        <v>4.3</v>
      </c>
      <c r="E1626">
        <v>47</v>
      </c>
      <c r="F1626" t="s">
        <v>1405</v>
      </c>
      <c r="G1626" t="s">
        <v>311</v>
      </c>
      <c r="H1626" s="32">
        <v>35.35</v>
      </c>
      <c r="I1626" t="s">
        <v>312</v>
      </c>
      <c r="J1626">
        <v>4</v>
      </c>
      <c r="K1626">
        <v>3</v>
      </c>
    </row>
    <row r="1627" spans="1:11" x14ac:dyDescent="0.35">
      <c r="A1627" t="s">
        <v>47</v>
      </c>
      <c r="B1627" t="s">
        <v>48</v>
      </c>
      <c r="C1627">
        <v>1981</v>
      </c>
      <c r="D1627">
        <v>4.3</v>
      </c>
      <c r="E1627">
        <v>47</v>
      </c>
      <c r="F1627" t="s">
        <v>1405</v>
      </c>
      <c r="G1627" t="s">
        <v>42</v>
      </c>
      <c r="H1627" s="32">
        <v>270</v>
      </c>
      <c r="I1627" t="s">
        <v>43</v>
      </c>
      <c r="J1627">
        <v>4</v>
      </c>
      <c r="K1627">
        <v>3</v>
      </c>
    </row>
    <row r="1628" spans="1:11" x14ac:dyDescent="0.35">
      <c r="A1628" t="s">
        <v>1129</v>
      </c>
      <c r="B1628" t="s">
        <v>1130</v>
      </c>
      <c r="C1628">
        <v>2012</v>
      </c>
      <c r="D1628">
        <v>4.3</v>
      </c>
      <c r="E1628">
        <v>46</v>
      </c>
      <c r="F1628" t="s">
        <v>1405</v>
      </c>
      <c r="G1628" t="s">
        <v>118</v>
      </c>
      <c r="H1628" s="32">
        <v>34.950000000000003</v>
      </c>
      <c r="I1628" t="s">
        <v>21</v>
      </c>
      <c r="J1628">
        <v>4</v>
      </c>
      <c r="K1628">
        <v>3</v>
      </c>
    </row>
    <row r="1629" spans="1:11" x14ac:dyDescent="0.35">
      <c r="A1629" t="s">
        <v>243</v>
      </c>
      <c r="B1629" t="s">
        <v>620</v>
      </c>
      <c r="C1629">
        <v>2012</v>
      </c>
      <c r="D1629">
        <v>4.3</v>
      </c>
      <c r="E1629">
        <v>46</v>
      </c>
      <c r="F1629" t="s">
        <v>1405</v>
      </c>
      <c r="G1629" t="s">
        <v>32</v>
      </c>
      <c r="H1629" s="32">
        <v>348.85</v>
      </c>
      <c r="I1629" t="s">
        <v>33</v>
      </c>
      <c r="J1629">
        <v>4</v>
      </c>
      <c r="K1629">
        <v>3</v>
      </c>
    </row>
    <row r="1630" spans="1:11" x14ac:dyDescent="0.35">
      <c r="A1630" t="s">
        <v>1131</v>
      </c>
      <c r="B1630" t="s">
        <v>507</v>
      </c>
      <c r="C1630">
        <v>2012</v>
      </c>
      <c r="D1630">
        <v>4.3</v>
      </c>
      <c r="E1630">
        <v>46</v>
      </c>
      <c r="F1630" t="s">
        <v>1405</v>
      </c>
      <c r="G1630" t="s">
        <v>42</v>
      </c>
      <c r="H1630" s="32">
        <v>14.9</v>
      </c>
      <c r="I1630" t="s">
        <v>43</v>
      </c>
      <c r="J1630">
        <v>4</v>
      </c>
      <c r="K1630">
        <v>3</v>
      </c>
    </row>
    <row r="1631" spans="1:11" x14ac:dyDescent="0.35">
      <c r="A1631" t="s">
        <v>752</v>
      </c>
      <c r="B1631" t="s">
        <v>753</v>
      </c>
      <c r="C1631">
        <v>2015</v>
      </c>
      <c r="D1631">
        <v>4.3</v>
      </c>
      <c r="E1631">
        <v>46</v>
      </c>
      <c r="F1631" t="s">
        <v>1405</v>
      </c>
      <c r="G1631" t="s">
        <v>9</v>
      </c>
      <c r="H1631" s="32">
        <v>39.700000000000003</v>
      </c>
      <c r="I1631" t="s">
        <v>10</v>
      </c>
      <c r="J1631">
        <v>5</v>
      </c>
      <c r="K1631">
        <v>3</v>
      </c>
    </row>
    <row r="1632" spans="1:11" x14ac:dyDescent="0.35">
      <c r="A1632" t="s">
        <v>1052</v>
      </c>
      <c r="B1632" t="s">
        <v>1132</v>
      </c>
      <c r="C1632">
        <v>2010</v>
      </c>
      <c r="D1632">
        <v>4.3</v>
      </c>
      <c r="E1632">
        <v>46</v>
      </c>
      <c r="F1632" t="s">
        <v>1405</v>
      </c>
      <c r="G1632" t="s">
        <v>92</v>
      </c>
      <c r="H1632" s="32">
        <v>75.5</v>
      </c>
      <c r="I1632" t="s">
        <v>92</v>
      </c>
      <c r="J1632">
        <v>2</v>
      </c>
      <c r="K1632">
        <v>3</v>
      </c>
    </row>
    <row r="1633" spans="1:11" x14ac:dyDescent="0.35">
      <c r="A1633" t="s">
        <v>64</v>
      </c>
      <c r="B1633" t="s">
        <v>1133</v>
      </c>
      <c r="C1633">
        <v>2014</v>
      </c>
      <c r="D1633">
        <v>4.3</v>
      </c>
      <c r="E1633">
        <v>45</v>
      </c>
      <c r="F1633" t="s">
        <v>1405</v>
      </c>
      <c r="G1633" t="s">
        <v>42</v>
      </c>
      <c r="H1633" s="32">
        <v>189.9</v>
      </c>
      <c r="I1633" t="s">
        <v>43</v>
      </c>
      <c r="J1633">
        <v>4</v>
      </c>
      <c r="K1633">
        <v>3</v>
      </c>
    </row>
    <row r="1634" spans="1:11" x14ac:dyDescent="0.35">
      <c r="A1634" t="s">
        <v>840</v>
      </c>
      <c r="B1634" t="s">
        <v>238</v>
      </c>
      <c r="C1634">
        <v>2016</v>
      </c>
      <c r="D1634">
        <v>4.3</v>
      </c>
      <c r="E1634">
        <v>45</v>
      </c>
      <c r="F1634" t="s">
        <v>1405</v>
      </c>
      <c r="G1634" t="s">
        <v>42</v>
      </c>
      <c r="H1634" s="32">
        <v>21.01</v>
      </c>
      <c r="I1634" t="s">
        <v>43</v>
      </c>
      <c r="J1634">
        <v>4</v>
      </c>
      <c r="K1634">
        <v>3</v>
      </c>
    </row>
    <row r="1635" spans="1:11" x14ac:dyDescent="0.35">
      <c r="A1635" t="s">
        <v>1134</v>
      </c>
      <c r="B1635" t="s">
        <v>1135</v>
      </c>
      <c r="C1635">
        <v>2015</v>
      </c>
      <c r="D1635">
        <v>4.3</v>
      </c>
      <c r="E1635">
        <v>45</v>
      </c>
      <c r="F1635" t="s">
        <v>1405</v>
      </c>
      <c r="G1635" t="s">
        <v>326</v>
      </c>
      <c r="H1635" s="32">
        <v>23.9</v>
      </c>
      <c r="I1635" t="s">
        <v>327</v>
      </c>
      <c r="J1635">
        <v>3</v>
      </c>
      <c r="K1635">
        <v>3</v>
      </c>
    </row>
    <row r="1636" spans="1:11" x14ac:dyDescent="0.35">
      <c r="A1636" t="s">
        <v>1136</v>
      </c>
      <c r="B1636" t="s">
        <v>1137</v>
      </c>
      <c r="C1636">
        <v>2019</v>
      </c>
      <c r="D1636">
        <v>4.3</v>
      </c>
      <c r="E1636">
        <v>45</v>
      </c>
      <c r="F1636" t="s">
        <v>1405</v>
      </c>
      <c r="G1636" t="s">
        <v>9</v>
      </c>
      <c r="H1636" s="32">
        <v>12.8</v>
      </c>
      <c r="I1636" t="s">
        <v>6</v>
      </c>
      <c r="J1636">
        <v>4</v>
      </c>
      <c r="K1636">
        <v>2</v>
      </c>
    </row>
    <row r="1637" spans="1:11" x14ac:dyDescent="0.35">
      <c r="A1637" t="s">
        <v>1043</v>
      </c>
      <c r="B1637" t="s">
        <v>1138</v>
      </c>
      <c r="C1637">
        <v>2013</v>
      </c>
      <c r="D1637">
        <v>4.3</v>
      </c>
      <c r="E1637">
        <v>45</v>
      </c>
      <c r="F1637" t="s">
        <v>1405</v>
      </c>
      <c r="G1637" t="s">
        <v>63</v>
      </c>
      <c r="H1637" s="32">
        <v>39.950000000000003</v>
      </c>
      <c r="I1637" t="s">
        <v>21</v>
      </c>
      <c r="J1637">
        <v>4</v>
      </c>
      <c r="K1637">
        <v>3</v>
      </c>
    </row>
    <row r="1638" spans="1:11" x14ac:dyDescent="0.35">
      <c r="A1638" t="s">
        <v>1139</v>
      </c>
      <c r="B1638" t="s">
        <v>1140</v>
      </c>
      <c r="C1638">
        <v>2020</v>
      </c>
      <c r="D1638">
        <v>4.3</v>
      </c>
      <c r="E1638">
        <v>45</v>
      </c>
      <c r="F1638" t="s">
        <v>1405</v>
      </c>
      <c r="G1638" t="s">
        <v>528</v>
      </c>
      <c r="H1638" s="32">
        <v>22.35</v>
      </c>
      <c r="I1638" t="s">
        <v>21</v>
      </c>
      <c r="J1638">
        <v>4</v>
      </c>
      <c r="K1638">
        <v>3</v>
      </c>
    </row>
    <row r="1639" spans="1:11" x14ac:dyDescent="0.35">
      <c r="A1639" t="s">
        <v>939</v>
      </c>
      <c r="B1639" t="s">
        <v>1141</v>
      </c>
      <c r="C1639">
        <v>2018</v>
      </c>
      <c r="D1639">
        <v>4.3</v>
      </c>
      <c r="E1639">
        <v>45</v>
      </c>
      <c r="F1639" t="s">
        <v>1405</v>
      </c>
      <c r="G1639" t="s">
        <v>282</v>
      </c>
      <c r="H1639" s="32">
        <v>27.25</v>
      </c>
      <c r="I1639" t="s">
        <v>165</v>
      </c>
      <c r="J1639">
        <v>3</v>
      </c>
      <c r="K1639">
        <v>3</v>
      </c>
    </row>
    <row r="1640" spans="1:11" x14ac:dyDescent="0.35">
      <c r="A1640" t="s">
        <v>654</v>
      </c>
      <c r="B1640" t="s">
        <v>1142</v>
      </c>
      <c r="C1640">
        <v>2016</v>
      </c>
      <c r="D1640">
        <v>4.3</v>
      </c>
      <c r="E1640">
        <v>45</v>
      </c>
      <c r="F1640" t="s">
        <v>1405</v>
      </c>
      <c r="G1640" t="s">
        <v>656</v>
      </c>
      <c r="H1640" s="32">
        <v>16.989999999999998</v>
      </c>
      <c r="I1640" t="s">
        <v>275</v>
      </c>
      <c r="J1640">
        <v>2</v>
      </c>
      <c r="K1640">
        <v>3</v>
      </c>
    </row>
    <row r="1641" spans="1:11" x14ac:dyDescent="0.35">
      <c r="A1641" t="s">
        <v>193</v>
      </c>
      <c r="B1641" t="s">
        <v>187</v>
      </c>
      <c r="C1641">
        <v>1995</v>
      </c>
      <c r="D1641">
        <v>4.3</v>
      </c>
      <c r="E1641">
        <v>45</v>
      </c>
      <c r="F1641" t="s">
        <v>1405</v>
      </c>
      <c r="G1641" t="s">
        <v>42</v>
      </c>
      <c r="H1641" s="32">
        <v>55</v>
      </c>
      <c r="I1641" t="s">
        <v>43</v>
      </c>
      <c r="J1641">
        <v>4</v>
      </c>
      <c r="K1641">
        <v>3</v>
      </c>
    </row>
    <row r="1642" spans="1:11" x14ac:dyDescent="0.35">
      <c r="A1642" t="s">
        <v>899</v>
      </c>
      <c r="B1642" t="s">
        <v>900</v>
      </c>
      <c r="C1642">
        <v>2019</v>
      </c>
      <c r="D1642">
        <v>4.3</v>
      </c>
      <c r="E1642">
        <v>45</v>
      </c>
      <c r="F1642" t="s">
        <v>1405</v>
      </c>
      <c r="G1642" t="s">
        <v>326</v>
      </c>
      <c r="H1642" s="32">
        <v>21.5</v>
      </c>
      <c r="I1642" t="s">
        <v>327</v>
      </c>
      <c r="J1642">
        <v>3</v>
      </c>
      <c r="K1642">
        <v>3</v>
      </c>
    </row>
    <row r="1643" spans="1:11" x14ac:dyDescent="0.35">
      <c r="A1643" t="s">
        <v>44</v>
      </c>
      <c r="B1643" t="s">
        <v>436</v>
      </c>
      <c r="C1643">
        <v>2017</v>
      </c>
      <c r="D1643">
        <v>4.3</v>
      </c>
      <c r="E1643">
        <v>44</v>
      </c>
      <c r="F1643" t="s">
        <v>1405</v>
      </c>
      <c r="G1643" t="s">
        <v>46</v>
      </c>
      <c r="H1643" s="32">
        <v>106.92</v>
      </c>
      <c r="I1643" t="s">
        <v>213</v>
      </c>
      <c r="J1643">
        <v>3</v>
      </c>
      <c r="K1643">
        <v>3</v>
      </c>
    </row>
    <row r="1644" spans="1:11" x14ac:dyDescent="0.35">
      <c r="A1644" t="s">
        <v>397</v>
      </c>
      <c r="B1644" t="s">
        <v>1143</v>
      </c>
      <c r="C1644">
        <v>2017</v>
      </c>
      <c r="D1644">
        <v>4.3</v>
      </c>
      <c r="E1644">
        <v>44</v>
      </c>
      <c r="F1644" t="s">
        <v>1405</v>
      </c>
      <c r="G1644" t="s">
        <v>9</v>
      </c>
      <c r="H1644" s="32">
        <v>38.5</v>
      </c>
      <c r="I1644" t="s">
        <v>10</v>
      </c>
      <c r="J1644">
        <v>5</v>
      </c>
      <c r="K1644">
        <v>3</v>
      </c>
    </row>
    <row r="1645" spans="1:11" x14ac:dyDescent="0.35">
      <c r="A1645" t="s">
        <v>785</v>
      </c>
      <c r="B1645" t="s">
        <v>1144</v>
      </c>
      <c r="C1645">
        <v>2016</v>
      </c>
      <c r="D1645">
        <v>4.3</v>
      </c>
      <c r="E1645">
        <v>44</v>
      </c>
      <c r="F1645" t="s">
        <v>1405</v>
      </c>
      <c r="G1645" t="s">
        <v>786</v>
      </c>
      <c r="H1645" s="32">
        <v>69.95</v>
      </c>
      <c r="I1645" t="s">
        <v>85</v>
      </c>
      <c r="J1645" t="s">
        <v>85</v>
      </c>
      <c r="K1645" t="s">
        <v>85</v>
      </c>
    </row>
    <row r="1646" spans="1:11" x14ac:dyDescent="0.35">
      <c r="A1646" t="s">
        <v>555</v>
      </c>
      <c r="B1646" t="s">
        <v>556</v>
      </c>
      <c r="C1646">
        <v>2016</v>
      </c>
      <c r="D1646">
        <v>4.3</v>
      </c>
      <c r="E1646">
        <v>44</v>
      </c>
      <c r="F1646" t="s">
        <v>1405</v>
      </c>
      <c r="G1646" t="s">
        <v>32</v>
      </c>
      <c r="H1646" s="32">
        <v>43.5</v>
      </c>
      <c r="I1646" t="s">
        <v>33</v>
      </c>
      <c r="J1646">
        <v>4</v>
      </c>
      <c r="K1646">
        <v>3</v>
      </c>
    </row>
    <row r="1647" spans="1:11" x14ac:dyDescent="0.35">
      <c r="A1647" t="s">
        <v>758</v>
      </c>
      <c r="B1647" t="s">
        <v>1145</v>
      </c>
      <c r="C1647">
        <v>2017</v>
      </c>
      <c r="D1647">
        <v>4.3</v>
      </c>
      <c r="E1647">
        <v>44</v>
      </c>
      <c r="F1647" t="s">
        <v>1405</v>
      </c>
      <c r="G1647" t="s">
        <v>42</v>
      </c>
      <c r="H1647" s="32">
        <v>36.5</v>
      </c>
      <c r="I1647" t="s">
        <v>43</v>
      </c>
      <c r="J1647">
        <v>4</v>
      </c>
      <c r="K1647">
        <v>3</v>
      </c>
    </row>
    <row r="1648" spans="1:11" x14ac:dyDescent="0.35">
      <c r="A1648" t="s">
        <v>321</v>
      </c>
      <c r="B1648" t="s">
        <v>1146</v>
      </c>
      <c r="C1648">
        <v>1998</v>
      </c>
      <c r="D1648">
        <v>4.3</v>
      </c>
      <c r="E1648">
        <v>43</v>
      </c>
      <c r="F1648" t="s">
        <v>1405</v>
      </c>
      <c r="G1648" t="s">
        <v>369</v>
      </c>
      <c r="H1648" s="32">
        <v>213.5</v>
      </c>
      <c r="I1648" t="s">
        <v>21</v>
      </c>
      <c r="J1648">
        <v>4</v>
      </c>
      <c r="K1648">
        <v>3</v>
      </c>
    </row>
    <row r="1649" spans="1:11" x14ac:dyDescent="0.35">
      <c r="A1649" t="s">
        <v>1147</v>
      </c>
      <c r="B1649" t="s">
        <v>1148</v>
      </c>
      <c r="C1649">
        <v>2018</v>
      </c>
      <c r="D1649">
        <v>4.3</v>
      </c>
      <c r="E1649">
        <v>43</v>
      </c>
      <c r="F1649" t="s">
        <v>1405</v>
      </c>
      <c r="G1649" t="s">
        <v>326</v>
      </c>
      <c r="H1649" s="32">
        <v>21.89</v>
      </c>
      <c r="I1649" t="s">
        <v>327</v>
      </c>
      <c r="J1649">
        <v>3</v>
      </c>
      <c r="K1649">
        <v>3</v>
      </c>
    </row>
    <row r="1650" spans="1:11" x14ac:dyDescent="0.35">
      <c r="A1650" t="s">
        <v>122</v>
      </c>
      <c r="B1650" t="s">
        <v>1149</v>
      </c>
      <c r="C1650">
        <v>2016</v>
      </c>
      <c r="D1650">
        <v>4.3</v>
      </c>
      <c r="E1650">
        <v>42</v>
      </c>
      <c r="F1650" t="s">
        <v>1405</v>
      </c>
      <c r="G1650" t="s">
        <v>42</v>
      </c>
      <c r="H1650" s="32">
        <v>21.9</v>
      </c>
      <c r="I1650" t="s">
        <v>43</v>
      </c>
      <c r="J1650">
        <v>4</v>
      </c>
      <c r="K1650">
        <v>3</v>
      </c>
    </row>
    <row r="1651" spans="1:11" x14ac:dyDescent="0.35">
      <c r="A1651" t="s">
        <v>1150</v>
      </c>
      <c r="B1651" t="s">
        <v>1151</v>
      </c>
      <c r="C1651">
        <v>2017</v>
      </c>
      <c r="D1651">
        <v>4.3</v>
      </c>
      <c r="E1651">
        <v>42</v>
      </c>
      <c r="F1651" t="s">
        <v>1405</v>
      </c>
      <c r="G1651" t="s">
        <v>9</v>
      </c>
      <c r="H1651" s="32">
        <v>33</v>
      </c>
      <c r="I1651" t="s">
        <v>10</v>
      </c>
      <c r="J1651">
        <v>5</v>
      </c>
      <c r="K1651">
        <v>3</v>
      </c>
    </row>
    <row r="1652" spans="1:11" x14ac:dyDescent="0.35">
      <c r="A1652" t="s">
        <v>591</v>
      </c>
      <c r="B1652" t="s">
        <v>1152</v>
      </c>
      <c r="C1652">
        <v>2017</v>
      </c>
      <c r="D1652">
        <v>4.3</v>
      </c>
      <c r="E1652">
        <v>42</v>
      </c>
      <c r="F1652" t="s">
        <v>1405</v>
      </c>
      <c r="G1652" t="s">
        <v>326</v>
      </c>
      <c r="H1652" s="32">
        <v>38</v>
      </c>
      <c r="I1652" t="s">
        <v>327</v>
      </c>
      <c r="J1652">
        <v>3</v>
      </c>
      <c r="K1652">
        <v>3</v>
      </c>
    </row>
    <row r="1653" spans="1:11" x14ac:dyDescent="0.35">
      <c r="A1653" t="s">
        <v>881</v>
      </c>
      <c r="B1653" t="s">
        <v>882</v>
      </c>
      <c r="C1653">
        <v>2020</v>
      </c>
      <c r="D1653">
        <v>4.3</v>
      </c>
      <c r="E1653">
        <v>42</v>
      </c>
      <c r="F1653" t="s">
        <v>1405</v>
      </c>
      <c r="G1653" t="s">
        <v>114</v>
      </c>
      <c r="H1653" s="32">
        <v>24.77</v>
      </c>
      <c r="I1653" t="s">
        <v>85</v>
      </c>
      <c r="J1653" t="s">
        <v>85</v>
      </c>
      <c r="K1653" t="s">
        <v>85</v>
      </c>
    </row>
    <row r="1654" spans="1:11" x14ac:dyDescent="0.35">
      <c r="A1654" t="s">
        <v>783</v>
      </c>
      <c r="B1654" t="s">
        <v>1153</v>
      </c>
      <c r="C1654">
        <v>2017</v>
      </c>
      <c r="D1654">
        <v>4.3</v>
      </c>
      <c r="E1654">
        <v>42</v>
      </c>
      <c r="F1654" t="s">
        <v>1405</v>
      </c>
      <c r="G1654" t="s">
        <v>42</v>
      </c>
      <c r="H1654" s="32">
        <v>17.75</v>
      </c>
      <c r="I1654" t="s">
        <v>6</v>
      </c>
      <c r="J1654">
        <v>4</v>
      </c>
      <c r="K1654">
        <v>2</v>
      </c>
    </row>
    <row r="1655" spans="1:11" x14ac:dyDescent="0.35">
      <c r="A1655" t="s">
        <v>828</v>
      </c>
      <c r="B1655" t="s">
        <v>1154</v>
      </c>
      <c r="C1655">
        <v>2018</v>
      </c>
      <c r="D1655">
        <v>4.3</v>
      </c>
      <c r="E1655">
        <v>41</v>
      </c>
      <c r="F1655" t="s">
        <v>1405</v>
      </c>
      <c r="G1655" t="s">
        <v>1155</v>
      </c>
      <c r="H1655" s="32">
        <v>40.9</v>
      </c>
      <c r="I1655" t="s">
        <v>85</v>
      </c>
      <c r="J1655" t="s">
        <v>85</v>
      </c>
      <c r="K1655" t="s">
        <v>85</v>
      </c>
    </row>
    <row r="1656" spans="1:11" x14ac:dyDescent="0.35">
      <c r="A1656" t="s">
        <v>421</v>
      </c>
      <c r="B1656" t="s">
        <v>523</v>
      </c>
      <c r="C1656">
        <v>2005</v>
      </c>
      <c r="D1656">
        <v>4.3</v>
      </c>
      <c r="E1656">
        <v>40</v>
      </c>
      <c r="F1656" t="s">
        <v>1405</v>
      </c>
      <c r="G1656" t="s">
        <v>42</v>
      </c>
      <c r="H1656" s="32">
        <v>52.5</v>
      </c>
      <c r="I1656" t="s">
        <v>43</v>
      </c>
      <c r="J1656">
        <v>4</v>
      </c>
      <c r="K1656">
        <v>3</v>
      </c>
    </row>
    <row r="1657" spans="1:11" x14ac:dyDescent="0.35">
      <c r="A1657" t="s">
        <v>116</v>
      </c>
      <c r="B1657" t="s">
        <v>1046</v>
      </c>
      <c r="C1657">
        <v>2016</v>
      </c>
      <c r="D1657">
        <v>4.3</v>
      </c>
      <c r="E1657">
        <v>40</v>
      </c>
      <c r="F1657" t="s">
        <v>1405</v>
      </c>
      <c r="G1657" t="s">
        <v>118</v>
      </c>
      <c r="H1657" s="32">
        <v>48.91</v>
      </c>
      <c r="I1657" t="s">
        <v>21</v>
      </c>
      <c r="J1657">
        <v>4</v>
      </c>
      <c r="K1657">
        <v>3</v>
      </c>
    </row>
    <row r="1658" spans="1:11" x14ac:dyDescent="0.35">
      <c r="A1658" t="s">
        <v>693</v>
      </c>
      <c r="B1658" t="s">
        <v>1156</v>
      </c>
      <c r="C1658">
        <v>2018</v>
      </c>
      <c r="D1658">
        <v>4.3</v>
      </c>
      <c r="E1658">
        <v>40</v>
      </c>
      <c r="F1658" t="s">
        <v>1405</v>
      </c>
      <c r="G1658" t="s">
        <v>32</v>
      </c>
      <c r="H1658" s="32">
        <v>27.1</v>
      </c>
      <c r="I1658" t="s">
        <v>85</v>
      </c>
      <c r="J1658" t="s">
        <v>85</v>
      </c>
      <c r="K1658" t="s">
        <v>85</v>
      </c>
    </row>
    <row r="1659" spans="1:11" x14ac:dyDescent="0.35">
      <c r="A1659" t="s">
        <v>682</v>
      </c>
      <c r="B1659" t="s">
        <v>1157</v>
      </c>
      <c r="C1659">
        <v>2016</v>
      </c>
      <c r="D1659">
        <v>4.3</v>
      </c>
      <c r="E1659">
        <v>40</v>
      </c>
      <c r="F1659" t="s">
        <v>1405</v>
      </c>
      <c r="G1659" t="s">
        <v>42</v>
      </c>
      <c r="H1659" s="32">
        <v>58.25</v>
      </c>
      <c r="I1659" t="s">
        <v>43</v>
      </c>
      <c r="J1659">
        <v>4</v>
      </c>
      <c r="K1659">
        <v>3</v>
      </c>
    </row>
    <row r="1660" spans="1:11" x14ac:dyDescent="0.35">
      <c r="A1660" t="s">
        <v>1158</v>
      </c>
      <c r="B1660" t="s">
        <v>1159</v>
      </c>
      <c r="C1660" t="s">
        <v>24</v>
      </c>
      <c r="D1660">
        <v>4.3</v>
      </c>
      <c r="E1660">
        <v>40</v>
      </c>
      <c r="F1660" t="s">
        <v>1405</v>
      </c>
      <c r="G1660" t="s">
        <v>25</v>
      </c>
      <c r="H1660" s="32">
        <v>24.9</v>
      </c>
      <c r="I1660" t="s">
        <v>26</v>
      </c>
      <c r="J1660">
        <v>4</v>
      </c>
      <c r="K1660">
        <v>3</v>
      </c>
    </row>
    <row r="1661" spans="1:11" x14ac:dyDescent="0.35">
      <c r="A1661" t="s">
        <v>1160</v>
      </c>
      <c r="B1661" t="s">
        <v>1161</v>
      </c>
      <c r="C1661">
        <v>2016</v>
      </c>
      <c r="D1661">
        <v>4.3</v>
      </c>
      <c r="E1661">
        <v>40</v>
      </c>
      <c r="F1661" t="s">
        <v>1405</v>
      </c>
      <c r="G1661" t="s">
        <v>63</v>
      </c>
      <c r="H1661" s="32">
        <v>67.95</v>
      </c>
      <c r="I1661" t="s">
        <v>78</v>
      </c>
      <c r="J1661">
        <v>5</v>
      </c>
      <c r="K1661">
        <v>3</v>
      </c>
    </row>
    <row r="1662" spans="1:11" x14ac:dyDescent="0.35">
      <c r="A1662" t="s">
        <v>1162</v>
      </c>
      <c r="B1662" t="s">
        <v>1163</v>
      </c>
      <c r="C1662" t="s">
        <v>24</v>
      </c>
      <c r="D1662">
        <v>4.3</v>
      </c>
      <c r="E1662">
        <v>40</v>
      </c>
      <c r="F1662" t="s">
        <v>1405</v>
      </c>
      <c r="G1662" t="s">
        <v>25</v>
      </c>
      <c r="H1662" s="32">
        <v>74.900000000000006</v>
      </c>
      <c r="I1662" t="s">
        <v>26</v>
      </c>
      <c r="J1662">
        <v>4</v>
      </c>
      <c r="K1662">
        <v>3</v>
      </c>
    </row>
    <row r="1663" spans="1:11" x14ac:dyDescent="0.35">
      <c r="A1663" t="s">
        <v>359</v>
      </c>
      <c r="B1663" t="s">
        <v>1164</v>
      </c>
      <c r="C1663">
        <v>2018</v>
      </c>
      <c r="D1663">
        <v>4.3</v>
      </c>
      <c r="E1663">
        <v>39</v>
      </c>
      <c r="F1663" t="s">
        <v>1405</v>
      </c>
      <c r="G1663" t="s">
        <v>233</v>
      </c>
      <c r="H1663" s="32">
        <v>25.95</v>
      </c>
      <c r="I1663" t="s">
        <v>85</v>
      </c>
      <c r="J1663" t="s">
        <v>85</v>
      </c>
      <c r="K1663" t="s">
        <v>85</v>
      </c>
    </row>
    <row r="1664" spans="1:11" x14ac:dyDescent="0.35">
      <c r="A1664" t="s">
        <v>310</v>
      </c>
      <c r="B1664" t="s">
        <v>1</v>
      </c>
      <c r="C1664">
        <v>2018</v>
      </c>
      <c r="D1664">
        <v>4.3</v>
      </c>
      <c r="E1664">
        <v>39</v>
      </c>
      <c r="F1664" t="s">
        <v>1405</v>
      </c>
      <c r="G1664" t="s">
        <v>311</v>
      </c>
      <c r="H1664" s="32">
        <v>119</v>
      </c>
      <c r="I1664" t="s">
        <v>312</v>
      </c>
      <c r="J1664">
        <v>4</v>
      </c>
      <c r="K1664">
        <v>3</v>
      </c>
    </row>
    <row r="1665" spans="1:11" x14ac:dyDescent="0.35">
      <c r="A1665" t="s">
        <v>1165</v>
      </c>
      <c r="B1665" t="s">
        <v>1166</v>
      </c>
      <c r="C1665">
        <v>2019</v>
      </c>
      <c r="D1665">
        <v>4.3</v>
      </c>
      <c r="E1665">
        <v>38</v>
      </c>
      <c r="F1665" t="s">
        <v>1405</v>
      </c>
      <c r="G1665" t="s">
        <v>204</v>
      </c>
      <c r="H1665" s="32">
        <v>13.5</v>
      </c>
      <c r="I1665" t="s">
        <v>85</v>
      </c>
      <c r="J1665" t="s">
        <v>85</v>
      </c>
      <c r="K1665" t="s">
        <v>85</v>
      </c>
    </row>
    <row r="1666" spans="1:11" x14ac:dyDescent="0.35">
      <c r="A1666" t="s">
        <v>421</v>
      </c>
      <c r="B1666" t="s">
        <v>1417</v>
      </c>
      <c r="C1666">
        <v>2010</v>
      </c>
      <c r="D1666">
        <v>4.3</v>
      </c>
      <c r="E1666">
        <v>38</v>
      </c>
      <c r="F1666" t="s">
        <v>1405</v>
      </c>
      <c r="G1666" t="s">
        <v>42</v>
      </c>
      <c r="H1666" s="32">
        <v>51.45</v>
      </c>
      <c r="I1666" t="s">
        <v>52</v>
      </c>
      <c r="J1666">
        <v>3</v>
      </c>
      <c r="K1666">
        <v>3</v>
      </c>
    </row>
    <row r="1667" spans="1:11" x14ac:dyDescent="0.35">
      <c r="A1667" t="s">
        <v>1106</v>
      </c>
      <c r="B1667" t="s">
        <v>1107</v>
      </c>
      <c r="C1667">
        <v>2005</v>
      </c>
      <c r="D1667">
        <v>4.3</v>
      </c>
      <c r="E1667">
        <v>38</v>
      </c>
      <c r="F1667" t="s">
        <v>1405</v>
      </c>
      <c r="G1667" t="s">
        <v>32</v>
      </c>
      <c r="H1667" s="32">
        <v>56.27</v>
      </c>
      <c r="I1667" t="s">
        <v>33</v>
      </c>
      <c r="J1667">
        <v>4</v>
      </c>
      <c r="K1667">
        <v>3</v>
      </c>
    </row>
    <row r="1668" spans="1:11" x14ac:dyDescent="0.35">
      <c r="A1668" t="s">
        <v>1167</v>
      </c>
      <c r="B1668" t="s">
        <v>1168</v>
      </c>
      <c r="C1668">
        <v>2016</v>
      </c>
      <c r="D1668">
        <v>4.3</v>
      </c>
      <c r="E1668">
        <v>38</v>
      </c>
      <c r="F1668" t="s">
        <v>1405</v>
      </c>
      <c r="G1668" t="s">
        <v>369</v>
      </c>
      <c r="H1668" s="32">
        <v>11.65</v>
      </c>
      <c r="I1668" t="s">
        <v>463</v>
      </c>
      <c r="J1668">
        <v>3</v>
      </c>
      <c r="K1668">
        <v>3</v>
      </c>
    </row>
    <row r="1669" spans="1:11" x14ac:dyDescent="0.35">
      <c r="A1669" t="s">
        <v>783</v>
      </c>
      <c r="B1669" t="s">
        <v>1169</v>
      </c>
      <c r="C1669">
        <v>2012</v>
      </c>
      <c r="D1669">
        <v>4.3</v>
      </c>
      <c r="E1669">
        <v>38</v>
      </c>
      <c r="F1669" t="s">
        <v>1405</v>
      </c>
      <c r="G1669" t="s">
        <v>2</v>
      </c>
      <c r="H1669" s="32">
        <v>32.9</v>
      </c>
      <c r="I1669" t="s">
        <v>3</v>
      </c>
      <c r="J1669">
        <v>5</v>
      </c>
      <c r="K1669">
        <v>3</v>
      </c>
    </row>
    <row r="1670" spans="1:11" x14ac:dyDescent="0.35">
      <c r="A1670" t="s">
        <v>1160</v>
      </c>
      <c r="B1670" t="s">
        <v>1170</v>
      </c>
      <c r="C1670">
        <v>2018</v>
      </c>
      <c r="D1670">
        <v>4.3</v>
      </c>
      <c r="E1670">
        <v>38</v>
      </c>
      <c r="F1670" t="s">
        <v>1405</v>
      </c>
      <c r="G1670" t="s">
        <v>1171</v>
      </c>
      <c r="H1670" s="32">
        <v>197</v>
      </c>
      <c r="I1670" t="s">
        <v>78</v>
      </c>
      <c r="J1670">
        <v>5</v>
      </c>
      <c r="K1670">
        <v>3</v>
      </c>
    </row>
    <row r="1671" spans="1:11" x14ac:dyDescent="0.35">
      <c r="A1671" t="s">
        <v>1172</v>
      </c>
      <c r="B1671" t="s">
        <v>1173</v>
      </c>
      <c r="C1671">
        <v>2019</v>
      </c>
      <c r="D1671">
        <v>4.3</v>
      </c>
      <c r="E1671">
        <v>38</v>
      </c>
      <c r="F1671" t="s">
        <v>1405</v>
      </c>
      <c r="G1671" t="s">
        <v>9</v>
      </c>
      <c r="H1671" s="32">
        <v>14.71</v>
      </c>
      <c r="I1671" t="s">
        <v>10</v>
      </c>
      <c r="J1671">
        <v>5</v>
      </c>
      <c r="K1671">
        <v>3</v>
      </c>
    </row>
    <row r="1672" spans="1:11" x14ac:dyDescent="0.35">
      <c r="A1672" t="s">
        <v>125</v>
      </c>
      <c r="B1672" t="s">
        <v>126</v>
      </c>
      <c r="C1672">
        <v>2018</v>
      </c>
      <c r="D1672">
        <v>4.3</v>
      </c>
      <c r="E1672">
        <v>38</v>
      </c>
      <c r="F1672" t="s">
        <v>1405</v>
      </c>
      <c r="G1672" t="s">
        <v>127</v>
      </c>
      <c r="H1672" s="32">
        <v>16.45</v>
      </c>
      <c r="I1672" t="s">
        <v>85</v>
      </c>
      <c r="J1672" t="s">
        <v>85</v>
      </c>
      <c r="K1672" t="s">
        <v>85</v>
      </c>
    </row>
    <row r="1673" spans="1:11" x14ac:dyDescent="0.35">
      <c r="A1673" t="s">
        <v>1174</v>
      </c>
      <c r="B1673" t="s">
        <v>1175</v>
      </c>
      <c r="C1673">
        <v>2009</v>
      </c>
      <c r="D1673">
        <v>4.3</v>
      </c>
      <c r="E1673">
        <v>38</v>
      </c>
      <c r="F1673" t="s">
        <v>1405</v>
      </c>
      <c r="G1673" t="s">
        <v>118</v>
      </c>
      <c r="H1673" s="32">
        <v>53.55</v>
      </c>
      <c r="I1673" t="s">
        <v>21</v>
      </c>
      <c r="J1673">
        <v>4</v>
      </c>
      <c r="K1673">
        <v>3</v>
      </c>
    </row>
    <row r="1674" spans="1:11" x14ac:dyDescent="0.35">
      <c r="A1674" t="s">
        <v>1127</v>
      </c>
      <c r="B1674" t="s">
        <v>1176</v>
      </c>
      <c r="C1674">
        <v>2016</v>
      </c>
      <c r="D1674">
        <v>4.3</v>
      </c>
      <c r="E1674">
        <v>38</v>
      </c>
      <c r="F1674" t="s">
        <v>1405</v>
      </c>
      <c r="G1674" t="s">
        <v>210</v>
      </c>
      <c r="H1674" s="32">
        <v>18.899999999999999</v>
      </c>
      <c r="I1674" t="s">
        <v>21</v>
      </c>
      <c r="J1674">
        <v>4</v>
      </c>
      <c r="K1674">
        <v>3</v>
      </c>
    </row>
    <row r="1675" spans="1:11" x14ac:dyDescent="0.35">
      <c r="A1675" t="s">
        <v>265</v>
      </c>
      <c r="B1675" t="s">
        <v>266</v>
      </c>
      <c r="C1675">
        <v>2015</v>
      </c>
      <c r="D1675">
        <v>4.3</v>
      </c>
      <c r="E1675">
        <v>38</v>
      </c>
      <c r="F1675" t="s">
        <v>1405</v>
      </c>
      <c r="G1675" t="s">
        <v>267</v>
      </c>
      <c r="H1675" s="32">
        <v>53.3</v>
      </c>
      <c r="I1675" t="s">
        <v>85</v>
      </c>
      <c r="J1675" t="s">
        <v>85</v>
      </c>
      <c r="K1675" t="s">
        <v>85</v>
      </c>
    </row>
    <row r="1676" spans="1:11" x14ac:dyDescent="0.35">
      <c r="A1676" t="s">
        <v>1177</v>
      </c>
      <c r="B1676" t="s">
        <v>1178</v>
      </c>
      <c r="C1676">
        <v>2015</v>
      </c>
      <c r="D1676">
        <v>4.3</v>
      </c>
      <c r="E1676">
        <v>37</v>
      </c>
      <c r="F1676" t="s">
        <v>1405</v>
      </c>
      <c r="G1676" t="s">
        <v>9</v>
      </c>
      <c r="H1676" s="32">
        <v>31.9</v>
      </c>
      <c r="I1676" t="s">
        <v>10</v>
      </c>
      <c r="J1676">
        <v>5</v>
      </c>
      <c r="K1676">
        <v>3</v>
      </c>
    </row>
    <row r="1677" spans="1:11" x14ac:dyDescent="0.35">
      <c r="A1677" t="s">
        <v>1179</v>
      </c>
      <c r="B1677" t="s">
        <v>1180</v>
      </c>
      <c r="C1677">
        <v>2012</v>
      </c>
      <c r="D1677">
        <v>4.3</v>
      </c>
      <c r="E1677">
        <v>37</v>
      </c>
      <c r="F1677" t="s">
        <v>1405</v>
      </c>
      <c r="G1677" t="s">
        <v>32</v>
      </c>
      <c r="H1677" s="32">
        <v>55.5</v>
      </c>
      <c r="I1677" t="s">
        <v>33</v>
      </c>
      <c r="J1677">
        <v>4</v>
      </c>
      <c r="K1677">
        <v>3</v>
      </c>
    </row>
    <row r="1678" spans="1:11" x14ac:dyDescent="0.35">
      <c r="A1678" t="s">
        <v>635</v>
      </c>
      <c r="B1678" t="s">
        <v>1181</v>
      </c>
      <c r="C1678">
        <v>2016</v>
      </c>
      <c r="D1678">
        <v>4.3</v>
      </c>
      <c r="E1678">
        <v>37</v>
      </c>
      <c r="F1678" t="s">
        <v>1405</v>
      </c>
      <c r="G1678" t="s">
        <v>204</v>
      </c>
      <c r="H1678" s="32">
        <v>40.75</v>
      </c>
      <c r="I1678" t="s">
        <v>21</v>
      </c>
      <c r="J1678">
        <v>4</v>
      </c>
      <c r="K1678">
        <v>3</v>
      </c>
    </row>
    <row r="1679" spans="1:11" x14ac:dyDescent="0.35">
      <c r="A1679" t="s">
        <v>1182</v>
      </c>
      <c r="B1679" t="s">
        <v>1183</v>
      </c>
      <c r="C1679">
        <v>2017</v>
      </c>
      <c r="D1679">
        <v>4.3</v>
      </c>
      <c r="E1679">
        <v>37</v>
      </c>
      <c r="F1679" t="s">
        <v>1405</v>
      </c>
      <c r="G1679" t="s">
        <v>254</v>
      </c>
      <c r="H1679" s="32">
        <v>22.9</v>
      </c>
      <c r="I1679" t="s">
        <v>21</v>
      </c>
      <c r="J1679">
        <v>4</v>
      </c>
      <c r="K1679">
        <v>3</v>
      </c>
    </row>
    <row r="1680" spans="1:11" x14ac:dyDescent="0.35">
      <c r="A1680" t="s">
        <v>416</v>
      </c>
      <c r="B1680" t="s">
        <v>1184</v>
      </c>
      <c r="C1680">
        <v>2010</v>
      </c>
      <c r="D1680">
        <v>4.3</v>
      </c>
      <c r="E1680">
        <v>37</v>
      </c>
      <c r="F1680" t="s">
        <v>1405</v>
      </c>
      <c r="G1680" t="s">
        <v>9</v>
      </c>
      <c r="H1680" s="32">
        <v>76.87</v>
      </c>
      <c r="I1680" t="s">
        <v>10</v>
      </c>
      <c r="J1680">
        <v>5</v>
      </c>
      <c r="K1680">
        <v>3</v>
      </c>
    </row>
    <row r="1681" spans="1:11" x14ac:dyDescent="0.35">
      <c r="A1681" t="s">
        <v>416</v>
      </c>
      <c r="B1681" t="s">
        <v>1184</v>
      </c>
      <c r="C1681">
        <v>2014</v>
      </c>
      <c r="D1681">
        <v>4.3</v>
      </c>
      <c r="E1681">
        <v>37</v>
      </c>
      <c r="F1681" t="s">
        <v>1405</v>
      </c>
      <c r="G1681" t="s">
        <v>9</v>
      </c>
      <c r="H1681" s="32">
        <v>79.98</v>
      </c>
      <c r="I1681" t="s">
        <v>10</v>
      </c>
      <c r="J1681">
        <v>5</v>
      </c>
      <c r="K1681">
        <v>3</v>
      </c>
    </row>
    <row r="1682" spans="1:11" x14ac:dyDescent="0.35">
      <c r="A1682" t="s">
        <v>1185</v>
      </c>
      <c r="B1682" t="s">
        <v>1186</v>
      </c>
      <c r="C1682">
        <v>2005</v>
      </c>
      <c r="D1682">
        <v>4.3</v>
      </c>
      <c r="E1682">
        <v>37</v>
      </c>
      <c r="F1682" t="s">
        <v>1405</v>
      </c>
      <c r="G1682" t="s">
        <v>9</v>
      </c>
      <c r="H1682" s="32">
        <v>35</v>
      </c>
      <c r="I1682" t="s">
        <v>10</v>
      </c>
      <c r="J1682">
        <v>5</v>
      </c>
      <c r="K1682">
        <v>3</v>
      </c>
    </row>
    <row r="1683" spans="1:11" x14ac:dyDescent="0.35">
      <c r="A1683" t="s">
        <v>55</v>
      </c>
      <c r="B1683" t="s">
        <v>1187</v>
      </c>
      <c r="C1683">
        <v>2019</v>
      </c>
      <c r="D1683">
        <v>4.3</v>
      </c>
      <c r="E1683">
        <v>37</v>
      </c>
      <c r="F1683" t="s">
        <v>1405</v>
      </c>
      <c r="G1683" t="s">
        <v>46</v>
      </c>
      <c r="H1683" s="32">
        <v>21.65</v>
      </c>
      <c r="I1683" t="s">
        <v>85</v>
      </c>
      <c r="J1683" t="s">
        <v>85</v>
      </c>
      <c r="K1683" t="s">
        <v>85</v>
      </c>
    </row>
    <row r="1684" spans="1:11" x14ac:dyDescent="0.35">
      <c r="A1684" t="s">
        <v>529</v>
      </c>
      <c r="B1684" t="s">
        <v>1188</v>
      </c>
      <c r="C1684">
        <v>2012</v>
      </c>
      <c r="D1684">
        <v>4.3</v>
      </c>
      <c r="E1684">
        <v>36</v>
      </c>
      <c r="F1684" t="s">
        <v>1405</v>
      </c>
      <c r="G1684" t="s">
        <v>42</v>
      </c>
      <c r="H1684" s="32">
        <v>20.95</v>
      </c>
      <c r="I1684" t="s">
        <v>43</v>
      </c>
      <c r="J1684">
        <v>4</v>
      </c>
      <c r="K1684">
        <v>3</v>
      </c>
    </row>
    <row r="1685" spans="1:11" x14ac:dyDescent="0.35">
      <c r="A1685" t="s">
        <v>1189</v>
      </c>
      <c r="B1685" t="s">
        <v>1190</v>
      </c>
      <c r="C1685">
        <v>2013</v>
      </c>
      <c r="D1685">
        <v>4.3</v>
      </c>
      <c r="E1685">
        <v>36</v>
      </c>
      <c r="F1685" t="s">
        <v>1405</v>
      </c>
      <c r="G1685" t="s">
        <v>9</v>
      </c>
      <c r="H1685" s="32">
        <v>243.8</v>
      </c>
      <c r="I1685" t="s">
        <v>10</v>
      </c>
      <c r="J1685">
        <v>5</v>
      </c>
      <c r="K1685">
        <v>3</v>
      </c>
    </row>
    <row r="1686" spans="1:11" x14ac:dyDescent="0.35">
      <c r="A1686" t="s">
        <v>4</v>
      </c>
      <c r="B1686" t="s">
        <v>1191</v>
      </c>
      <c r="C1686">
        <v>2016</v>
      </c>
      <c r="D1686">
        <v>4.3</v>
      </c>
      <c r="E1686">
        <v>36</v>
      </c>
      <c r="F1686" t="s">
        <v>1405</v>
      </c>
      <c r="G1686" t="s">
        <v>1406</v>
      </c>
      <c r="H1686" s="32">
        <v>80</v>
      </c>
      <c r="I1686" t="s">
        <v>6</v>
      </c>
      <c r="J1686">
        <v>4</v>
      </c>
      <c r="K1686">
        <v>2</v>
      </c>
    </row>
    <row r="1687" spans="1:11" x14ac:dyDescent="0.35">
      <c r="A1687" t="s">
        <v>1083</v>
      </c>
      <c r="B1687" t="s">
        <v>1</v>
      </c>
      <c r="C1687">
        <v>2000</v>
      </c>
      <c r="D1687">
        <v>4.3</v>
      </c>
      <c r="E1687">
        <v>36</v>
      </c>
      <c r="F1687" t="s">
        <v>1405</v>
      </c>
      <c r="G1687" t="s">
        <v>42</v>
      </c>
      <c r="H1687" s="32">
        <v>60.4</v>
      </c>
      <c r="I1687" t="s">
        <v>43</v>
      </c>
      <c r="J1687">
        <v>4</v>
      </c>
      <c r="K1687">
        <v>3</v>
      </c>
    </row>
    <row r="1688" spans="1:11" x14ac:dyDescent="0.35">
      <c r="A1688" t="s">
        <v>4</v>
      </c>
      <c r="B1688" t="s">
        <v>1192</v>
      </c>
      <c r="C1688">
        <v>2016</v>
      </c>
      <c r="D1688">
        <v>4.3</v>
      </c>
      <c r="E1688">
        <v>35</v>
      </c>
      <c r="F1688" t="s">
        <v>1405</v>
      </c>
      <c r="G1688" t="s">
        <v>1406</v>
      </c>
      <c r="H1688" s="32">
        <v>65.900000000000006</v>
      </c>
      <c r="I1688" t="s">
        <v>6</v>
      </c>
      <c r="J1688">
        <v>4</v>
      </c>
      <c r="K1688">
        <v>2</v>
      </c>
    </row>
    <row r="1689" spans="1:11" x14ac:dyDescent="0.35">
      <c r="A1689" t="s">
        <v>912</v>
      </c>
      <c r="B1689" t="s">
        <v>187</v>
      </c>
      <c r="C1689">
        <v>2014</v>
      </c>
      <c r="D1689">
        <v>4.3</v>
      </c>
      <c r="E1689">
        <v>35</v>
      </c>
      <c r="F1689" t="s">
        <v>1405</v>
      </c>
      <c r="G1689" t="s">
        <v>124</v>
      </c>
      <c r="H1689" s="32">
        <v>10.199999999999999</v>
      </c>
      <c r="I1689" t="s">
        <v>43</v>
      </c>
      <c r="J1689">
        <v>4</v>
      </c>
      <c r="K1689">
        <v>3</v>
      </c>
    </row>
    <row r="1690" spans="1:11" x14ac:dyDescent="0.35">
      <c r="A1690" t="s">
        <v>1193</v>
      </c>
      <c r="B1690" t="s">
        <v>1194</v>
      </c>
      <c r="C1690">
        <v>2018</v>
      </c>
      <c r="D1690">
        <v>4.3</v>
      </c>
      <c r="E1690">
        <v>35</v>
      </c>
      <c r="F1690" t="s">
        <v>1405</v>
      </c>
      <c r="G1690" t="s">
        <v>204</v>
      </c>
      <c r="H1690" s="32">
        <v>26.75</v>
      </c>
      <c r="I1690" t="s">
        <v>85</v>
      </c>
      <c r="J1690" t="s">
        <v>85</v>
      </c>
      <c r="K1690" t="s">
        <v>85</v>
      </c>
    </row>
    <row r="1691" spans="1:11" x14ac:dyDescent="0.35">
      <c r="A1691" t="s">
        <v>304</v>
      </c>
      <c r="B1691" t="s">
        <v>833</v>
      </c>
      <c r="C1691">
        <v>2014</v>
      </c>
      <c r="D1691">
        <v>4.3</v>
      </c>
      <c r="E1691">
        <v>35</v>
      </c>
      <c r="F1691" t="s">
        <v>1405</v>
      </c>
      <c r="G1691" t="s">
        <v>42</v>
      </c>
      <c r="H1691" s="32">
        <v>47.95</v>
      </c>
      <c r="I1691" t="s">
        <v>43</v>
      </c>
      <c r="J1691">
        <v>4</v>
      </c>
      <c r="K1691">
        <v>3</v>
      </c>
    </row>
    <row r="1692" spans="1:11" x14ac:dyDescent="0.35">
      <c r="A1692" t="s">
        <v>196</v>
      </c>
      <c r="B1692" t="s">
        <v>1195</v>
      </c>
      <c r="C1692">
        <v>2017</v>
      </c>
      <c r="D1692">
        <v>4.3</v>
      </c>
      <c r="E1692">
        <v>35</v>
      </c>
      <c r="F1692" t="s">
        <v>1405</v>
      </c>
      <c r="G1692" t="s">
        <v>274</v>
      </c>
      <c r="H1692" s="32">
        <v>18.579999999999998</v>
      </c>
      <c r="I1692" t="s">
        <v>85</v>
      </c>
      <c r="J1692" t="s">
        <v>85</v>
      </c>
      <c r="K1692" t="s">
        <v>85</v>
      </c>
    </row>
    <row r="1693" spans="1:11" x14ac:dyDescent="0.35">
      <c r="A1693" t="s">
        <v>1196</v>
      </c>
      <c r="B1693" t="s">
        <v>1197</v>
      </c>
      <c r="C1693">
        <v>2016</v>
      </c>
      <c r="D1693">
        <v>4.3</v>
      </c>
      <c r="E1693">
        <v>35</v>
      </c>
      <c r="F1693" t="s">
        <v>1405</v>
      </c>
      <c r="G1693" t="s">
        <v>9</v>
      </c>
      <c r="H1693" s="32">
        <v>27.7</v>
      </c>
      <c r="I1693" t="s">
        <v>10</v>
      </c>
      <c r="J1693">
        <v>5</v>
      </c>
      <c r="K1693">
        <v>3</v>
      </c>
    </row>
    <row r="1694" spans="1:11" x14ac:dyDescent="0.35">
      <c r="A1694" t="s">
        <v>1172</v>
      </c>
      <c r="B1694" t="s">
        <v>1173</v>
      </c>
      <c r="C1694">
        <v>2018</v>
      </c>
      <c r="D1694">
        <v>4.3</v>
      </c>
      <c r="E1694">
        <v>35</v>
      </c>
      <c r="F1694" t="s">
        <v>1405</v>
      </c>
      <c r="G1694" t="s">
        <v>9</v>
      </c>
      <c r="H1694" s="32">
        <v>11.94</v>
      </c>
      <c r="I1694" t="s">
        <v>10</v>
      </c>
      <c r="J1694">
        <v>5</v>
      </c>
      <c r="K1694">
        <v>3</v>
      </c>
    </row>
    <row r="1695" spans="1:11" x14ac:dyDescent="0.35">
      <c r="A1695" t="s">
        <v>352</v>
      </c>
      <c r="B1695" t="s">
        <v>283</v>
      </c>
      <c r="C1695">
        <v>1985</v>
      </c>
      <c r="D1695">
        <v>4.3</v>
      </c>
      <c r="E1695">
        <v>35</v>
      </c>
      <c r="F1695" t="s">
        <v>1405</v>
      </c>
      <c r="G1695" t="s">
        <v>42</v>
      </c>
      <c r="H1695" s="32">
        <v>45</v>
      </c>
      <c r="I1695" t="s">
        <v>43</v>
      </c>
      <c r="J1695">
        <v>4</v>
      </c>
      <c r="K1695">
        <v>3</v>
      </c>
    </row>
    <row r="1696" spans="1:11" x14ac:dyDescent="0.35">
      <c r="A1696" t="s">
        <v>1198</v>
      </c>
      <c r="B1696" t="s">
        <v>1199</v>
      </c>
      <c r="C1696">
        <v>2021</v>
      </c>
      <c r="D1696">
        <v>4.3</v>
      </c>
      <c r="E1696">
        <v>35</v>
      </c>
      <c r="F1696" t="s">
        <v>1405</v>
      </c>
      <c r="G1696" t="s">
        <v>326</v>
      </c>
      <c r="H1696" s="32">
        <v>13.45</v>
      </c>
      <c r="I1696" t="s">
        <v>327</v>
      </c>
      <c r="J1696">
        <v>3</v>
      </c>
      <c r="K1696">
        <v>3</v>
      </c>
    </row>
    <row r="1697" spans="1:11" x14ac:dyDescent="0.35">
      <c r="A1697" t="s">
        <v>243</v>
      </c>
      <c r="B1697" t="s">
        <v>620</v>
      </c>
      <c r="C1697">
        <v>2017</v>
      </c>
      <c r="D1697">
        <v>4.3</v>
      </c>
      <c r="E1697">
        <v>35</v>
      </c>
      <c r="F1697" t="s">
        <v>1405</v>
      </c>
      <c r="G1697" t="s">
        <v>32</v>
      </c>
      <c r="H1697" s="32">
        <v>180</v>
      </c>
      <c r="I1697" t="s">
        <v>33</v>
      </c>
      <c r="J1697">
        <v>4</v>
      </c>
      <c r="K1697">
        <v>3</v>
      </c>
    </row>
    <row r="1698" spans="1:11" x14ac:dyDescent="0.35">
      <c r="A1698" t="s">
        <v>714</v>
      </c>
      <c r="B1698" t="s">
        <v>42</v>
      </c>
      <c r="C1698">
        <v>2005</v>
      </c>
      <c r="D1698">
        <v>4.3</v>
      </c>
      <c r="E1698">
        <v>34</v>
      </c>
      <c r="F1698" t="s">
        <v>1405</v>
      </c>
      <c r="G1698" t="s">
        <v>42</v>
      </c>
      <c r="H1698" s="32">
        <v>29</v>
      </c>
      <c r="I1698" t="s">
        <v>43</v>
      </c>
      <c r="J1698">
        <v>4</v>
      </c>
      <c r="K1698">
        <v>3</v>
      </c>
    </row>
    <row r="1699" spans="1:11" x14ac:dyDescent="0.35">
      <c r="A1699" t="s">
        <v>1200</v>
      </c>
      <c r="B1699" t="s">
        <v>1201</v>
      </c>
      <c r="C1699">
        <v>2020</v>
      </c>
      <c r="D1699">
        <v>4.3</v>
      </c>
      <c r="E1699">
        <v>34</v>
      </c>
      <c r="F1699" t="s">
        <v>1405</v>
      </c>
      <c r="G1699" t="s">
        <v>204</v>
      </c>
      <c r="H1699" s="32">
        <v>15.9</v>
      </c>
      <c r="I1699" t="s">
        <v>85</v>
      </c>
      <c r="J1699" t="s">
        <v>85</v>
      </c>
      <c r="K1699" t="s">
        <v>85</v>
      </c>
    </row>
    <row r="1700" spans="1:11" x14ac:dyDescent="0.35">
      <c r="A1700" t="s">
        <v>701</v>
      </c>
      <c r="B1700" t="s">
        <v>283</v>
      </c>
      <c r="C1700">
        <v>1994</v>
      </c>
      <c r="D1700">
        <v>4.3</v>
      </c>
      <c r="E1700">
        <v>34</v>
      </c>
      <c r="F1700" t="s">
        <v>1405</v>
      </c>
      <c r="G1700" t="s">
        <v>42</v>
      </c>
      <c r="H1700" s="32">
        <v>65</v>
      </c>
      <c r="I1700" t="s">
        <v>43</v>
      </c>
      <c r="J1700">
        <v>4</v>
      </c>
      <c r="K1700">
        <v>3</v>
      </c>
    </row>
    <row r="1701" spans="1:11" x14ac:dyDescent="0.35">
      <c r="A1701" t="s">
        <v>1202</v>
      </c>
      <c r="B1701" t="s">
        <v>1203</v>
      </c>
      <c r="C1701">
        <v>2013</v>
      </c>
      <c r="D1701">
        <v>4.3</v>
      </c>
      <c r="E1701">
        <v>34</v>
      </c>
      <c r="F1701" t="s">
        <v>1405</v>
      </c>
      <c r="G1701" t="s">
        <v>369</v>
      </c>
      <c r="H1701" s="32">
        <v>21.6</v>
      </c>
      <c r="I1701" t="s">
        <v>275</v>
      </c>
      <c r="J1701">
        <v>2</v>
      </c>
      <c r="K1701">
        <v>3</v>
      </c>
    </row>
    <row r="1702" spans="1:11" x14ac:dyDescent="0.35">
      <c r="A1702" t="s">
        <v>1204</v>
      </c>
      <c r="B1702" t="s">
        <v>1205</v>
      </c>
      <c r="C1702">
        <v>2014</v>
      </c>
      <c r="D1702">
        <v>4.3</v>
      </c>
      <c r="E1702">
        <v>34</v>
      </c>
      <c r="F1702" t="s">
        <v>1405</v>
      </c>
      <c r="G1702" t="s">
        <v>42</v>
      </c>
      <c r="H1702" s="32">
        <v>46.5</v>
      </c>
      <c r="I1702" t="s">
        <v>78</v>
      </c>
      <c r="J1702">
        <v>5</v>
      </c>
      <c r="K1702">
        <v>3</v>
      </c>
    </row>
    <row r="1703" spans="1:11" x14ac:dyDescent="0.35">
      <c r="A1703" t="s">
        <v>1206</v>
      </c>
      <c r="B1703" t="s">
        <v>1207</v>
      </c>
      <c r="C1703">
        <v>2015</v>
      </c>
      <c r="D1703">
        <v>4.3</v>
      </c>
      <c r="E1703">
        <v>34</v>
      </c>
      <c r="F1703" t="s">
        <v>1405</v>
      </c>
      <c r="G1703" t="s">
        <v>1208</v>
      </c>
      <c r="H1703" s="32">
        <v>37.9</v>
      </c>
      <c r="I1703" t="s">
        <v>21</v>
      </c>
      <c r="J1703">
        <v>4</v>
      </c>
      <c r="K1703">
        <v>3</v>
      </c>
    </row>
    <row r="1704" spans="1:11" x14ac:dyDescent="0.35">
      <c r="A1704" t="s">
        <v>1209</v>
      </c>
      <c r="B1704" t="s">
        <v>1210</v>
      </c>
      <c r="C1704">
        <v>2017</v>
      </c>
      <c r="D1704">
        <v>4.3</v>
      </c>
      <c r="E1704">
        <v>35</v>
      </c>
      <c r="F1704" t="s">
        <v>1405</v>
      </c>
      <c r="G1704" t="s">
        <v>1211</v>
      </c>
      <c r="H1704" s="32">
        <v>35.5</v>
      </c>
      <c r="I1704" t="s">
        <v>21</v>
      </c>
      <c r="J1704">
        <v>4</v>
      </c>
      <c r="K1704">
        <v>3</v>
      </c>
    </row>
    <row r="1705" spans="1:11" x14ac:dyDescent="0.35">
      <c r="A1705" t="s">
        <v>1003</v>
      </c>
      <c r="B1705" t="s">
        <v>1212</v>
      </c>
      <c r="C1705">
        <v>2018</v>
      </c>
      <c r="D1705">
        <v>4.3</v>
      </c>
      <c r="E1705">
        <v>34</v>
      </c>
      <c r="F1705" t="s">
        <v>1405</v>
      </c>
      <c r="G1705" t="s">
        <v>9</v>
      </c>
      <c r="H1705" s="32">
        <v>27.9</v>
      </c>
      <c r="I1705" t="s">
        <v>10</v>
      </c>
      <c r="J1705">
        <v>5</v>
      </c>
      <c r="K1705">
        <v>3</v>
      </c>
    </row>
    <row r="1706" spans="1:11" x14ac:dyDescent="0.35">
      <c r="A1706" t="s">
        <v>1213</v>
      </c>
      <c r="B1706" t="s">
        <v>1214</v>
      </c>
      <c r="C1706">
        <v>2011</v>
      </c>
      <c r="D1706">
        <v>4.3</v>
      </c>
      <c r="E1706">
        <v>33</v>
      </c>
      <c r="F1706" t="s">
        <v>1405</v>
      </c>
      <c r="G1706" t="s">
        <v>369</v>
      </c>
      <c r="H1706" s="32">
        <v>110.47</v>
      </c>
      <c r="I1706" t="s">
        <v>85</v>
      </c>
      <c r="J1706" t="s">
        <v>85</v>
      </c>
      <c r="K1706" t="s">
        <v>85</v>
      </c>
    </row>
    <row r="1707" spans="1:11" x14ac:dyDescent="0.35">
      <c r="A1707" t="s">
        <v>1215</v>
      </c>
      <c r="B1707" t="s">
        <v>1216</v>
      </c>
      <c r="C1707">
        <v>2017</v>
      </c>
      <c r="D1707">
        <v>4.3</v>
      </c>
      <c r="E1707">
        <v>33</v>
      </c>
      <c r="F1707" t="s">
        <v>1405</v>
      </c>
      <c r="G1707" t="s">
        <v>207</v>
      </c>
      <c r="H1707" s="32">
        <v>32.46</v>
      </c>
      <c r="I1707" t="s">
        <v>21</v>
      </c>
      <c r="J1707">
        <v>4</v>
      </c>
      <c r="K1707">
        <v>3</v>
      </c>
    </row>
    <row r="1708" spans="1:11" x14ac:dyDescent="0.35">
      <c r="A1708" t="s">
        <v>179</v>
      </c>
      <c r="B1708" t="s">
        <v>1217</v>
      </c>
      <c r="C1708">
        <v>2015</v>
      </c>
      <c r="D1708">
        <v>4.3</v>
      </c>
      <c r="E1708">
        <v>33</v>
      </c>
      <c r="F1708" t="s">
        <v>1405</v>
      </c>
      <c r="G1708" t="s">
        <v>118</v>
      </c>
      <c r="H1708" s="32">
        <v>15.56</v>
      </c>
      <c r="I1708" t="s">
        <v>21</v>
      </c>
      <c r="J1708">
        <v>4</v>
      </c>
      <c r="K1708">
        <v>3</v>
      </c>
    </row>
    <row r="1709" spans="1:11" x14ac:dyDescent="0.35">
      <c r="A1709" t="s">
        <v>1218</v>
      </c>
      <c r="B1709" t="s">
        <v>1219</v>
      </c>
      <c r="C1709">
        <v>2020</v>
      </c>
      <c r="D1709">
        <v>4.3</v>
      </c>
      <c r="E1709">
        <v>33</v>
      </c>
      <c r="F1709" t="s">
        <v>1405</v>
      </c>
      <c r="G1709" t="s">
        <v>114</v>
      </c>
      <c r="H1709" s="32">
        <v>23.7</v>
      </c>
      <c r="I1709" t="s">
        <v>85</v>
      </c>
      <c r="J1709" t="s">
        <v>85</v>
      </c>
      <c r="K1709" t="s">
        <v>85</v>
      </c>
    </row>
    <row r="1710" spans="1:11" x14ac:dyDescent="0.35">
      <c r="A1710" t="s">
        <v>1193</v>
      </c>
      <c r="B1710" t="s">
        <v>1220</v>
      </c>
      <c r="C1710">
        <v>2017</v>
      </c>
      <c r="D1710">
        <v>4.3</v>
      </c>
      <c r="E1710">
        <v>32</v>
      </c>
      <c r="F1710" t="s">
        <v>1405</v>
      </c>
      <c r="G1710" t="s">
        <v>869</v>
      </c>
      <c r="H1710" s="32">
        <v>18.5</v>
      </c>
      <c r="I1710" t="s">
        <v>85</v>
      </c>
      <c r="J1710" t="s">
        <v>85</v>
      </c>
      <c r="K1710" t="s">
        <v>85</v>
      </c>
    </row>
    <row r="1711" spans="1:11" x14ac:dyDescent="0.35">
      <c r="A1711" t="s">
        <v>979</v>
      </c>
      <c r="B1711" t="s">
        <v>1221</v>
      </c>
      <c r="C1711">
        <v>2018</v>
      </c>
      <c r="D1711">
        <v>4.3</v>
      </c>
      <c r="E1711">
        <v>32</v>
      </c>
      <c r="F1711" t="s">
        <v>1405</v>
      </c>
      <c r="G1711" t="s">
        <v>311</v>
      </c>
      <c r="H1711" s="32">
        <v>36.85</v>
      </c>
      <c r="I1711" t="s">
        <v>312</v>
      </c>
      <c r="J1711">
        <v>4</v>
      </c>
      <c r="K1711">
        <v>3</v>
      </c>
    </row>
    <row r="1712" spans="1:11" x14ac:dyDescent="0.35">
      <c r="A1712" t="s">
        <v>1222</v>
      </c>
      <c r="B1712" t="s">
        <v>1223</v>
      </c>
      <c r="C1712">
        <v>2017</v>
      </c>
      <c r="D1712">
        <v>4.3</v>
      </c>
      <c r="E1712">
        <v>32</v>
      </c>
      <c r="F1712" t="s">
        <v>1405</v>
      </c>
      <c r="G1712" t="s">
        <v>42</v>
      </c>
      <c r="H1712" s="32">
        <v>23.9</v>
      </c>
      <c r="I1712" t="s">
        <v>52</v>
      </c>
      <c r="J1712">
        <v>3</v>
      </c>
      <c r="K1712">
        <v>3</v>
      </c>
    </row>
    <row r="1713" spans="1:11" x14ac:dyDescent="0.35">
      <c r="A1713" t="s">
        <v>101</v>
      </c>
      <c r="B1713" t="s">
        <v>278</v>
      </c>
      <c r="C1713">
        <v>2014</v>
      </c>
      <c r="D1713">
        <v>4.3</v>
      </c>
      <c r="E1713">
        <v>32</v>
      </c>
      <c r="F1713" t="s">
        <v>1405</v>
      </c>
      <c r="G1713" t="s">
        <v>42</v>
      </c>
      <c r="H1713" s="32">
        <v>38</v>
      </c>
      <c r="I1713" t="s">
        <v>78</v>
      </c>
      <c r="J1713">
        <v>5</v>
      </c>
      <c r="K1713">
        <v>3</v>
      </c>
    </row>
    <row r="1714" spans="1:11" x14ac:dyDescent="0.35">
      <c r="A1714" t="s">
        <v>1160</v>
      </c>
      <c r="B1714" t="s">
        <v>1170</v>
      </c>
      <c r="C1714">
        <v>2017</v>
      </c>
      <c r="D1714">
        <v>4.3</v>
      </c>
      <c r="E1714">
        <v>33</v>
      </c>
      <c r="F1714" t="s">
        <v>1405</v>
      </c>
      <c r="G1714" t="s">
        <v>1171</v>
      </c>
      <c r="H1714" s="32">
        <v>101.01</v>
      </c>
      <c r="I1714" t="s">
        <v>78</v>
      </c>
      <c r="J1714">
        <v>5</v>
      </c>
      <c r="K1714">
        <v>3</v>
      </c>
    </row>
    <row r="1715" spans="1:11" x14ac:dyDescent="0.35">
      <c r="A1715" t="s">
        <v>1023</v>
      </c>
      <c r="B1715" t="s">
        <v>1024</v>
      </c>
      <c r="C1715">
        <v>2020</v>
      </c>
      <c r="D1715">
        <v>4.3</v>
      </c>
      <c r="E1715">
        <v>32</v>
      </c>
      <c r="F1715" t="s">
        <v>1405</v>
      </c>
      <c r="G1715" t="s">
        <v>233</v>
      </c>
      <c r="H1715" s="32">
        <v>13.75</v>
      </c>
      <c r="I1715" t="s">
        <v>85</v>
      </c>
      <c r="J1715" t="s">
        <v>85</v>
      </c>
      <c r="K1715" t="s">
        <v>85</v>
      </c>
    </row>
    <row r="1716" spans="1:11" x14ac:dyDescent="0.35">
      <c r="A1716" t="s">
        <v>1224</v>
      </c>
      <c r="B1716" t="s">
        <v>1225</v>
      </c>
      <c r="C1716">
        <v>2017</v>
      </c>
      <c r="D1716">
        <v>4.3</v>
      </c>
      <c r="E1716">
        <v>31</v>
      </c>
      <c r="F1716" t="s">
        <v>1405</v>
      </c>
      <c r="G1716" t="s">
        <v>207</v>
      </c>
      <c r="H1716" s="32">
        <v>29.38</v>
      </c>
      <c r="I1716" t="s">
        <v>21</v>
      </c>
      <c r="J1716">
        <v>4</v>
      </c>
      <c r="K1716">
        <v>3</v>
      </c>
    </row>
    <row r="1717" spans="1:11" x14ac:dyDescent="0.35">
      <c r="A1717" t="s">
        <v>1226</v>
      </c>
      <c r="B1717" t="s">
        <v>1227</v>
      </c>
      <c r="C1717">
        <v>2018</v>
      </c>
      <c r="D1717">
        <v>4.3</v>
      </c>
      <c r="E1717">
        <v>31</v>
      </c>
      <c r="F1717" t="s">
        <v>1405</v>
      </c>
      <c r="G1717" t="s">
        <v>42</v>
      </c>
      <c r="H1717" s="32">
        <v>44.9</v>
      </c>
      <c r="I1717" t="s">
        <v>52</v>
      </c>
      <c r="J1717">
        <v>3</v>
      </c>
      <c r="K1717">
        <v>3</v>
      </c>
    </row>
    <row r="1718" spans="1:11" x14ac:dyDescent="0.35">
      <c r="A1718" t="s">
        <v>1228</v>
      </c>
      <c r="B1718" t="s">
        <v>1229</v>
      </c>
      <c r="C1718">
        <v>2018</v>
      </c>
      <c r="D1718">
        <v>4.3</v>
      </c>
      <c r="E1718">
        <v>31</v>
      </c>
      <c r="F1718" t="s">
        <v>1405</v>
      </c>
      <c r="G1718" t="s">
        <v>282</v>
      </c>
      <c r="H1718" s="32">
        <v>12</v>
      </c>
      <c r="I1718" t="s">
        <v>165</v>
      </c>
      <c r="J1718">
        <v>3</v>
      </c>
      <c r="K1718">
        <v>3</v>
      </c>
    </row>
    <row r="1719" spans="1:11" x14ac:dyDescent="0.35">
      <c r="A1719" t="s">
        <v>1230</v>
      </c>
      <c r="B1719" t="s">
        <v>1231</v>
      </c>
      <c r="C1719">
        <v>2015</v>
      </c>
      <c r="D1719">
        <v>4.3</v>
      </c>
      <c r="E1719">
        <v>31</v>
      </c>
      <c r="F1719" t="s">
        <v>1405</v>
      </c>
      <c r="G1719" t="s">
        <v>554</v>
      </c>
      <c r="H1719" s="32">
        <v>38.5</v>
      </c>
      <c r="I1719" t="s">
        <v>85</v>
      </c>
      <c r="J1719" t="s">
        <v>85</v>
      </c>
      <c r="K1719" t="s">
        <v>85</v>
      </c>
    </row>
    <row r="1720" spans="1:11" x14ac:dyDescent="0.35">
      <c r="A1720" t="s">
        <v>1193</v>
      </c>
      <c r="B1720" t="s">
        <v>1194</v>
      </c>
      <c r="C1720">
        <v>2017</v>
      </c>
      <c r="D1720">
        <v>4.3</v>
      </c>
      <c r="E1720">
        <v>31</v>
      </c>
      <c r="F1720" t="s">
        <v>1405</v>
      </c>
      <c r="G1720" t="s">
        <v>204</v>
      </c>
      <c r="H1720" s="32">
        <v>28.35</v>
      </c>
      <c r="I1720" t="s">
        <v>85</v>
      </c>
      <c r="J1720" t="s">
        <v>85</v>
      </c>
      <c r="K1720" t="s">
        <v>85</v>
      </c>
    </row>
    <row r="1721" spans="1:11" x14ac:dyDescent="0.35">
      <c r="A1721" t="s">
        <v>265</v>
      </c>
      <c r="B1721" t="s">
        <v>1232</v>
      </c>
      <c r="C1721">
        <v>2018</v>
      </c>
      <c r="D1721">
        <v>4.3</v>
      </c>
      <c r="E1721">
        <v>31</v>
      </c>
      <c r="F1721" t="s">
        <v>1405</v>
      </c>
      <c r="G1721" t="s">
        <v>42</v>
      </c>
      <c r="H1721" s="32">
        <v>65.22</v>
      </c>
      <c r="I1721" t="s">
        <v>43</v>
      </c>
      <c r="J1721">
        <v>4</v>
      </c>
      <c r="K1721">
        <v>3</v>
      </c>
    </row>
    <row r="1722" spans="1:11" x14ac:dyDescent="0.35">
      <c r="A1722" t="s">
        <v>1233</v>
      </c>
      <c r="B1722" t="s">
        <v>1234</v>
      </c>
      <c r="C1722">
        <v>2021</v>
      </c>
      <c r="D1722">
        <v>4.3</v>
      </c>
      <c r="E1722">
        <v>32</v>
      </c>
      <c r="F1722" t="s">
        <v>1405</v>
      </c>
      <c r="G1722" t="s">
        <v>282</v>
      </c>
      <c r="H1722" s="32">
        <v>6.26</v>
      </c>
      <c r="I1722" t="s">
        <v>165</v>
      </c>
      <c r="J1722">
        <v>3</v>
      </c>
      <c r="K1722">
        <v>3</v>
      </c>
    </row>
    <row r="1723" spans="1:11" x14ac:dyDescent="0.35">
      <c r="A1723" t="s">
        <v>1235</v>
      </c>
      <c r="B1723" t="s">
        <v>1236</v>
      </c>
      <c r="C1723">
        <v>2017</v>
      </c>
      <c r="D1723">
        <v>4.3</v>
      </c>
      <c r="E1723">
        <v>31</v>
      </c>
      <c r="F1723" t="s">
        <v>1405</v>
      </c>
      <c r="G1723" t="s">
        <v>311</v>
      </c>
      <c r="H1723" s="32">
        <v>40.549999999999997</v>
      </c>
      <c r="I1723" t="s">
        <v>312</v>
      </c>
      <c r="J1723">
        <v>4</v>
      </c>
      <c r="K1723">
        <v>3</v>
      </c>
    </row>
    <row r="1724" spans="1:11" x14ac:dyDescent="0.35">
      <c r="A1724" t="s">
        <v>1237</v>
      </c>
      <c r="B1724" t="s">
        <v>1238</v>
      </c>
      <c r="C1724">
        <v>2020</v>
      </c>
      <c r="D1724">
        <v>4.3</v>
      </c>
      <c r="E1724">
        <v>31</v>
      </c>
      <c r="F1724" t="s">
        <v>1405</v>
      </c>
      <c r="G1724" t="s">
        <v>1239</v>
      </c>
      <c r="H1724" s="32">
        <v>31.9</v>
      </c>
      <c r="I1724" t="s">
        <v>85</v>
      </c>
      <c r="J1724" t="s">
        <v>85</v>
      </c>
      <c r="K1724" t="s">
        <v>85</v>
      </c>
    </row>
    <row r="1725" spans="1:11" x14ac:dyDescent="0.35">
      <c r="A1725" t="s">
        <v>1240</v>
      </c>
      <c r="B1725" t="s">
        <v>1241</v>
      </c>
      <c r="C1725">
        <v>2017</v>
      </c>
      <c r="D1725">
        <v>4.3</v>
      </c>
      <c r="E1725">
        <v>30</v>
      </c>
      <c r="F1725" t="s">
        <v>1405</v>
      </c>
      <c r="G1725" t="s">
        <v>233</v>
      </c>
      <c r="H1725" s="32">
        <v>26.1</v>
      </c>
      <c r="I1725" t="s">
        <v>21</v>
      </c>
      <c r="J1725">
        <v>4</v>
      </c>
      <c r="K1725">
        <v>3</v>
      </c>
    </row>
    <row r="1726" spans="1:11" x14ac:dyDescent="0.35">
      <c r="A1726" t="s">
        <v>265</v>
      </c>
      <c r="B1726" t="s">
        <v>1242</v>
      </c>
      <c r="C1726">
        <v>2017</v>
      </c>
      <c r="D1726">
        <v>4.3</v>
      </c>
      <c r="E1726">
        <v>30</v>
      </c>
      <c r="F1726" t="s">
        <v>1405</v>
      </c>
      <c r="G1726" t="s">
        <v>42</v>
      </c>
      <c r="H1726" s="32">
        <v>73.95</v>
      </c>
      <c r="I1726" t="s">
        <v>43</v>
      </c>
      <c r="J1726">
        <v>4</v>
      </c>
      <c r="K1726">
        <v>3</v>
      </c>
    </row>
    <row r="1727" spans="1:11" x14ac:dyDescent="0.35">
      <c r="A1727" t="s">
        <v>354</v>
      </c>
      <c r="B1727" t="s">
        <v>355</v>
      </c>
      <c r="C1727">
        <v>2018</v>
      </c>
      <c r="D1727">
        <v>4.3</v>
      </c>
      <c r="E1727">
        <v>30</v>
      </c>
      <c r="F1727" t="s">
        <v>1405</v>
      </c>
      <c r="G1727" t="s">
        <v>9</v>
      </c>
      <c r="H1727" s="32">
        <v>48.9</v>
      </c>
      <c r="I1727" t="s">
        <v>10</v>
      </c>
      <c r="J1727">
        <v>5</v>
      </c>
      <c r="K1727">
        <v>3</v>
      </c>
    </row>
    <row r="1728" spans="1:11" x14ac:dyDescent="0.35">
      <c r="A1728" t="s">
        <v>1243</v>
      </c>
      <c r="B1728" t="s">
        <v>1244</v>
      </c>
      <c r="C1728">
        <v>2020</v>
      </c>
      <c r="D1728">
        <v>4.3</v>
      </c>
      <c r="E1728">
        <v>30</v>
      </c>
      <c r="F1728" t="s">
        <v>1405</v>
      </c>
      <c r="G1728" t="s">
        <v>1245</v>
      </c>
      <c r="H1728" s="32">
        <v>11.99</v>
      </c>
      <c r="I1728" t="s">
        <v>85</v>
      </c>
      <c r="J1728" t="s">
        <v>85</v>
      </c>
      <c r="K1728" t="s">
        <v>85</v>
      </c>
    </row>
    <row r="1729" spans="1:11" x14ac:dyDescent="0.35">
      <c r="A1729" t="s">
        <v>1246</v>
      </c>
      <c r="B1729" t="s">
        <v>1247</v>
      </c>
      <c r="C1729">
        <v>2015</v>
      </c>
      <c r="D1729">
        <v>4.3</v>
      </c>
      <c r="E1729">
        <v>30</v>
      </c>
      <c r="F1729" t="s">
        <v>1405</v>
      </c>
      <c r="G1729" t="s">
        <v>869</v>
      </c>
      <c r="H1729" s="32">
        <v>44.8</v>
      </c>
      <c r="I1729" t="s">
        <v>85</v>
      </c>
      <c r="J1729" t="s">
        <v>85</v>
      </c>
      <c r="K1729" t="s">
        <v>85</v>
      </c>
    </row>
    <row r="1730" spans="1:11" x14ac:dyDescent="0.35">
      <c r="A1730" t="s">
        <v>357</v>
      </c>
      <c r="B1730" t="s">
        <v>358</v>
      </c>
      <c r="C1730">
        <v>2002</v>
      </c>
      <c r="D1730">
        <v>4.3</v>
      </c>
      <c r="E1730">
        <v>29</v>
      </c>
      <c r="F1730" t="s">
        <v>1405</v>
      </c>
      <c r="G1730" t="s">
        <v>92</v>
      </c>
      <c r="H1730" s="32">
        <v>76.17</v>
      </c>
      <c r="I1730" t="s">
        <v>92</v>
      </c>
      <c r="J1730">
        <v>2</v>
      </c>
      <c r="K1730">
        <v>3</v>
      </c>
    </row>
    <row r="1731" spans="1:11" x14ac:dyDescent="0.35">
      <c r="A1731" t="s">
        <v>284</v>
      </c>
      <c r="B1731" t="s">
        <v>285</v>
      </c>
      <c r="C1731">
        <v>1970</v>
      </c>
      <c r="D1731">
        <v>4.3</v>
      </c>
      <c r="E1731">
        <v>29</v>
      </c>
      <c r="F1731" t="s">
        <v>1405</v>
      </c>
      <c r="G1731" t="s">
        <v>42</v>
      </c>
      <c r="H1731" s="32">
        <v>120</v>
      </c>
      <c r="I1731" t="s">
        <v>43</v>
      </c>
      <c r="J1731">
        <v>4</v>
      </c>
      <c r="K1731">
        <v>3</v>
      </c>
    </row>
    <row r="1732" spans="1:11" x14ac:dyDescent="0.35">
      <c r="A1732" t="s">
        <v>930</v>
      </c>
      <c r="B1732" t="s">
        <v>931</v>
      </c>
      <c r="C1732">
        <v>2016</v>
      </c>
      <c r="D1732">
        <v>4.3</v>
      </c>
      <c r="E1732">
        <v>29</v>
      </c>
      <c r="F1732" t="s">
        <v>1405</v>
      </c>
      <c r="G1732" t="s">
        <v>42</v>
      </c>
      <c r="H1732" s="32">
        <v>39.5</v>
      </c>
      <c r="I1732" t="s">
        <v>43</v>
      </c>
      <c r="J1732">
        <v>4</v>
      </c>
      <c r="K1732">
        <v>3</v>
      </c>
    </row>
    <row r="1733" spans="1:11" x14ac:dyDescent="0.35">
      <c r="A1733" t="s">
        <v>1248</v>
      </c>
      <c r="B1733" t="s">
        <v>1249</v>
      </c>
      <c r="C1733">
        <v>2018</v>
      </c>
      <c r="D1733">
        <v>4.3</v>
      </c>
      <c r="E1733">
        <v>29</v>
      </c>
      <c r="F1733" t="s">
        <v>1405</v>
      </c>
      <c r="G1733" t="s">
        <v>282</v>
      </c>
      <c r="H1733" s="32">
        <v>19.03</v>
      </c>
      <c r="I1733" t="s">
        <v>165</v>
      </c>
      <c r="J1733">
        <v>3</v>
      </c>
      <c r="K1733">
        <v>3</v>
      </c>
    </row>
    <row r="1734" spans="1:11" x14ac:dyDescent="0.35">
      <c r="A1734" t="s">
        <v>1250</v>
      </c>
      <c r="B1734" t="s">
        <v>1251</v>
      </c>
      <c r="C1734">
        <v>1959</v>
      </c>
      <c r="D1734">
        <v>4.3</v>
      </c>
      <c r="E1734">
        <v>29</v>
      </c>
      <c r="F1734" t="s">
        <v>1405</v>
      </c>
      <c r="G1734" t="s">
        <v>42</v>
      </c>
      <c r="H1734" s="32">
        <v>230</v>
      </c>
      <c r="I1734" t="s">
        <v>43</v>
      </c>
      <c r="J1734">
        <v>4</v>
      </c>
      <c r="K1734">
        <v>3</v>
      </c>
    </row>
    <row r="1735" spans="1:11" x14ac:dyDescent="0.35">
      <c r="A1735" t="s">
        <v>50</v>
      </c>
      <c r="B1735" t="s">
        <v>137</v>
      </c>
      <c r="C1735">
        <v>1996</v>
      </c>
      <c r="D1735">
        <v>4.3</v>
      </c>
      <c r="E1735">
        <v>29</v>
      </c>
      <c r="F1735" t="s">
        <v>1405</v>
      </c>
      <c r="G1735" t="s">
        <v>42</v>
      </c>
      <c r="H1735" s="32">
        <v>110</v>
      </c>
      <c r="I1735" t="s">
        <v>43</v>
      </c>
      <c r="J1735">
        <v>4</v>
      </c>
      <c r="K1735">
        <v>3</v>
      </c>
    </row>
    <row r="1736" spans="1:11" x14ac:dyDescent="0.35">
      <c r="A1736" t="s">
        <v>152</v>
      </c>
      <c r="B1736" t="s">
        <v>283</v>
      </c>
      <c r="C1736">
        <v>1964</v>
      </c>
      <c r="D1736">
        <v>4.3</v>
      </c>
      <c r="E1736">
        <v>29</v>
      </c>
      <c r="F1736" t="s">
        <v>1405</v>
      </c>
      <c r="G1736" t="s">
        <v>42</v>
      </c>
      <c r="H1736" s="32">
        <v>310</v>
      </c>
      <c r="I1736" t="s">
        <v>43</v>
      </c>
      <c r="J1736">
        <v>4</v>
      </c>
      <c r="K1736">
        <v>3</v>
      </c>
    </row>
    <row r="1737" spans="1:11" x14ac:dyDescent="0.35">
      <c r="A1737" t="s">
        <v>529</v>
      </c>
      <c r="B1737" t="s">
        <v>1252</v>
      </c>
      <c r="C1737" t="s">
        <v>24</v>
      </c>
      <c r="D1737">
        <v>4.3</v>
      </c>
      <c r="E1737">
        <v>29</v>
      </c>
      <c r="F1737" t="s">
        <v>1405</v>
      </c>
      <c r="G1737" t="s">
        <v>330</v>
      </c>
      <c r="H1737" s="32">
        <v>39.9</v>
      </c>
      <c r="I1737" t="s">
        <v>26</v>
      </c>
      <c r="J1737">
        <v>4</v>
      </c>
      <c r="K1737">
        <v>3</v>
      </c>
    </row>
    <row r="1738" spans="1:11" x14ac:dyDescent="0.35">
      <c r="A1738" t="s">
        <v>540</v>
      </c>
      <c r="B1738" t="s">
        <v>1253</v>
      </c>
      <c r="C1738" t="s">
        <v>24</v>
      </c>
      <c r="D1738">
        <v>4.3</v>
      </c>
      <c r="E1738">
        <v>29</v>
      </c>
      <c r="F1738" t="s">
        <v>1405</v>
      </c>
      <c r="G1738" t="s">
        <v>330</v>
      </c>
      <c r="H1738" s="32">
        <v>34.65</v>
      </c>
      <c r="I1738" t="s">
        <v>26</v>
      </c>
      <c r="J1738">
        <v>4</v>
      </c>
      <c r="K1738">
        <v>3</v>
      </c>
    </row>
    <row r="1739" spans="1:11" x14ac:dyDescent="0.35">
      <c r="A1739" t="s">
        <v>170</v>
      </c>
      <c r="B1739" t="s">
        <v>171</v>
      </c>
      <c r="C1739">
        <v>2011</v>
      </c>
      <c r="D1739">
        <v>4.3</v>
      </c>
      <c r="E1739">
        <v>29</v>
      </c>
      <c r="F1739" t="s">
        <v>1405</v>
      </c>
      <c r="G1739" t="s">
        <v>42</v>
      </c>
      <c r="H1739" s="32">
        <v>211.92</v>
      </c>
      <c r="I1739" t="s">
        <v>43</v>
      </c>
      <c r="J1739">
        <v>4</v>
      </c>
      <c r="K1739">
        <v>3</v>
      </c>
    </row>
    <row r="1740" spans="1:11" x14ac:dyDescent="0.35">
      <c r="A1740" t="s">
        <v>1226</v>
      </c>
      <c r="B1740" t="s">
        <v>1254</v>
      </c>
      <c r="C1740">
        <v>2018</v>
      </c>
      <c r="D1740">
        <v>4.3</v>
      </c>
      <c r="E1740">
        <v>28</v>
      </c>
      <c r="F1740" t="s">
        <v>1405</v>
      </c>
      <c r="G1740" t="s">
        <v>42</v>
      </c>
      <c r="H1740" s="32">
        <v>43.9</v>
      </c>
      <c r="I1740" t="s">
        <v>43</v>
      </c>
      <c r="J1740">
        <v>4</v>
      </c>
      <c r="K1740">
        <v>3</v>
      </c>
    </row>
    <row r="1741" spans="1:11" x14ac:dyDescent="0.35">
      <c r="A1741" t="s">
        <v>1255</v>
      </c>
      <c r="B1741" t="s">
        <v>1256</v>
      </c>
      <c r="C1741">
        <v>2016</v>
      </c>
      <c r="D1741">
        <v>4.3</v>
      </c>
      <c r="E1741">
        <v>28</v>
      </c>
      <c r="F1741" t="s">
        <v>1405</v>
      </c>
      <c r="G1741" t="s">
        <v>987</v>
      </c>
      <c r="H1741" s="32">
        <v>25.9</v>
      </c>
      <c r="I1741" t="s">
        <v>21</v>
      </c>
      <c r="J1741">
        <v>4</v>
      </c>
      <c r="K1741">
        <v>3</v>
      </c>
    </row>
    <row r="1742" spans="1:11" x14ac:dyDescent="0.35">
      <c r="A1742" t="s">
        <v>1257</v>
      </c>
      <c r="B1742" t="s">
        <v>1258</v>
      </c>
      <c r="C1742">
        <v>2018</v>
      </c>
      <c r="D1742">
        <v>4.3</v>
      </c>
      <c r="E1742">
        <v>28</v>
      </c>
      <c r="F1742" t="s">
        <v>1405</v>
      </c>
      <c r="G1742" t="s">
        <v>9</v>
      </c>
      <c r="H1742" s="32">
        <v>35</v>
      </c>
      <c r="I1742" t="s">
        <v>10</v>
      </c>
      <c r="J1742">
        <v>5</v>
      </c>
      <c r="K1742">
        <v>3</v>
      </c>
    </row>
    <row r="1743" spans="1:11" x14ac:dyDescent="0.35">
      <c r="A1743" t="s">
        <v>864</v>
      </c>
      <c r="B1743" t="s">
        <v>865</v>
      </c>
      <c r="C1743">
        <v>1968</v>
      </c>
      <c r="D1743">
        <v>4.3</v>
      </c>
      <c r="E1743">
        <v>28</v>
      </c>
      <c r="F1743" t="s">
        <v>1405</v>
      </c>
      <c r="G1743" t="s">
        <v>42</v>
      </c>
      <c r="H1743" s="32">
        <v>160</v>
      </c>
      <c r="I1743" t="s">
        <v>43</v>
      </c>
      <c r="J1743">
        <v>4</v>
      </c>
      <c r="K1743">
        <v>3</v>
      </c>
    </row>
    <row r="1744" spans="1:11" x14ac:dyDescent="0.35">
      <c r="A1744" t="s">
        <v>1259</v>
      </c>
      <c r="B1744" t="s">
        <v>426</v>
      </c>
      <c r="C1744">
        <v>2016</v>
      </c>
      <c r="D1744">
        <v>4.3</v>
      </c>
      <c r="E1744">
        <v>28</v>
      </c>
      <c r="F1744" t="s">
        <v>1405</v>
      </c>
      <c r="G1744" t="s">
        <v>9</v>
      </c>
      <c r="H1744" s="32">
        <v>32</v>
      </c>
      <c r="I1744" t="s">
        <v>10</v>
      </c>
      <c r="J1744">
        <v>5</v>
      </c>
      <c r="K1744">
        <v>3</v>
      </c>
    </row>
    <row r="1745" spans="1:11" x14ac:dyDescent="0.35">
      <c r="A1745" t="s">
        <v>438</v>
      </c>
      <c r="B1745" t="s">
        <v>439</v>
      </c>
      <c r="C1745">
        <v>2017</v>
      </c>
      <c r="D1745">
        <v>4.3</v>
      </c>
      <c r="E1745">
        <v>28</v>
      </c>
      <c r="F1745" t="s">
        <v>1405</v>
      </c>
      <c r="G1745" t="s">
        <v>63</v>
      </c>
      <c r="H1745" s="32">
        <v>74.900000000000006</v>
      </c>
      <c r="I1745" t="s">
        <v>21</v>
      </c>
      <c r="J1745">
        <v>4</v>
      </c>
      <c r="K1745">
        <v>3</v>
      </c>
    </row>
    <row r="1746" spans="1:11" x14ac:dyDescent="0.35">
      <c r="A1746" t="s">
        <v>188</v>
      </c>
      <c r="B1746" t="s">
        <v>798</v>
      </c>
      <c r="C1746">
        <v>2016</v>
      </c>
      <c r="D1746">
        <v>4.3</v>
      </c>
      <c r="E1746">
        <v>28</v>
      </c>
      <c r="F1746" t="s">
        <v>1405</v>
      </c>
      <c r="G1746" t="s">
        <v>42</v>
      </c>
      <c r="H1746" s="32">
        <v>30</v>
      </c>
      <c r="I1746" t="s">
        <v>43</v>
      </c>
      <c r="J1746">
        <v>4</v>
      </c>
      <c r="K1746">
        <v>3</v>
      </c>
    </row>
    <row r="1747" spans="1:11" x14ac:dyDescent="0.35">
      <c r="A1747" t="s">
        <v>524</v>
      </c>
      <c r="B1747" t="s">
        <v>1260</v>
      </c>
      <c r="C1747">
        <v>2018</v>
      </c>
      <c r="D1747">
        <v>4.3</v>
      </c>
      <c r="E1747">
        <v>28</v>
      </c>
      <c r="F1747" t="s">
        <v>1405</v>
      </c>
      <c r="G1747" t="s">
        <v>9</v>
      </c>
      <c r="H1747" s="32">
        <v>49</v>
      </c>
      <c r="I1747" t="s">
        <v>85</v>
      </c>
      <c r="J1747" t="s">
        <v>85</v>
      </c>
      <c r="K1747" t="s">
        <v>85</v>
      </c>
    </row>
    <row r="1748" spans="1:11" x14ac:dyDescent="0.35">
      <c r="A1748" t="s">
        <v>1261</v>
      </c>
      <c r="B1748" t="s">
        <v>1262</v>
      </c>
      <c r="C1748">
        <v>2016</v>
      </c>
      <c r="D1748">
        <v>4.3</v>
      </c>
      <c r="E1748">
        <v>28</v>
      </c>
      <c r="F1748" t="s">
        <v>1405</v>
      </c>
      <c r="G1748" t="s">
        <v>9</v>
      </c>
      <c r="H1748" s="32">
        <v>39.549999999999997</v>
      </c>
      <c r="I1748" t="s">
        <v>10</v>
      </c>
      <c r="J1748">
        <v>5</v>
      </c>
      <c r="K1748">
        <v>3</v>
      </c>
    </row>
    <row r="1749" spans="1:11" x14ac:dyDescent="0.35">
      <c r="A1749" t="s">
        <v>391</v>
      </c>
      <c r="B1749" t="s">
        <v>1263</v>
      </c>
      <c r="C1749" t="s">
        <v>24</v>
      </c>
      <c r="D1749">
        <v>4.3</v>
      </c>
      <c r="E1749">
        <v>28</v>
      </c>
      <c r="F1749" t="s">
        <v>1405</v>
      </c>
      <c r="G1749" t="s">
        <v>604</v>
      </c>
      <c r="H1749" s="32">
        <v>45</v>
      </c>
      <c r="I1749" t="s">
        <v>26</v>
      </c>
      <c r="J1749">
        <v>4</v>
      </c>
      <c r="K1749">
        <v>3</v>
      </c>
    </row>
    <row r="1750" spans="1:11" x14ac:dyDescent="0.35">
      <c r="A1750" t="s">
        <v>529</v>
      </c>
      <c r="B1750" t="s">
        <v>1264</v>
      </c>
      <c r="C1750" t="s">
        <v>24</v>
      </c>
      <c r="D1750">
        <v>4.3</v>
      </c>
      <c r="E1750">
        <v>27</v>
      </c>
      <c r="F1750" t="s">
        <v>1405</v>
      </c>
      <c r="G1750" t="s">
        <v>25</v>
      </c>
      <c r="H1750" s="32">
        <v>47.7</v>
      </c>
      <c r="I1750" t="s">
        <v>26</v>
      </c>
      <c r="J1750">
        <v>4</v>
      </c>
      <c r="K1750">
        <v>3</v>
      </c>
    </row>
    <row r="1751" spans="1:11" x14ac:dyDescent="0.35">
      <c r="A1751" t="s">
        <v>495</v>
      </c>
      <c r="B1751" t="s">
        <v>855</v>
      </c>
      <c r="C1751">
        <v>2018</v>
      </c>
      <c r="D1751">
        <v>4.3</v>
      </c>
      <c r="E1751">
        <v>27</v>
      </c>
      <c r="F1751" t="s">
        <v>1405</v>
      </c>
      <c r="G1751" t="s">
        <v>127</v>
      </c>
      <c r="H1751" s="32">
        <v>14.9</v>
      </c>
      <c r="I1751" t="s">
        <v>21</v>
      </c>
      <c r="J1751">
        <v>4</v>
      </c>
      <c r="K1751">
        <v>3</v>
      </c>
    </row>
    <row r="1752" spans="1:11" x14ac:dyDescent="0.35">
      <c r="A1752" t="s">
        <v>152</v>
      </c>
      <c r="B1752" t="s">
        <v>238</v>
      </c>
      <c r="C1752">
        <v>2016</v>
      </c>
      <c r="D1752">
        <v>4.3</v>
      </c>
      <c r="E1752">
        <v>27</v>
      </c>
      <c r="F1752" t="s">
        <v>1405</v>
      </c>
      <c r="G1752" t="s">
        <v>42</v>
      </c>
      <c r="H1752" s="32">
        <v>46.45</v>
      </c>
      <c r="I1752" t="s">
        <v>43</v>
      </c>
      <c r="J1752">
        <v>4</v>
      </c>
      <c r="K1752">
        <v>3</v>
      </c>
    </row>
    <row r="1753" spans="1:11" x14ac:dyDescent="0.35">
      <c r="A1753" t="s">
        <v>993</v>
      </c>
      <c r="B1753" t="s">
        <v>1</v>
      </c>
      <c r="C1753">
        <v>2017</v>
      </c>
      <c r="D1753">
        <v>4.3</v>
      </c>
      <c r="E1753">
        <v>27</v>
      </c>
      <c r="F1753" t="s">
        <v>1405</v>
      </c>
      <c r="G1753" t="s">
        <v>486</v>
      </c>
      <c r="H1753" s="32">
        <v>15.45</v>
      </c>
      <c r="I1753" t="s">
        <v>21</v>
      </c>
      <c r="J1753">
        <v>4</v>
      </c>
      <c r="K1753">
        <v>3</v>
      </c>
    </row>
    <row r="1754" spans="1:11" x14ac:dyDescent="0.35">
      <c r="A1754" t="s">
        <v>1265</v>
      </c>
      <c r="B1754" t="s">
        <v>1266</v>
      </c>
      <c r="C1754">
        <v>2011</v>
      </c>
      <c r="D1754">
        <v>4.3</v>
      </c>
      <c r="E1754">
        <v>27</v>
      </c>
      <c r="F1754" t="s">
        <v>1405</v>
      </c>
      <c r="G1754" t="s">
        <v>32</v>
      </c>
      <c r="H1754" s="32">
        <v>31.75</v>
      </c>
      <c r="I1754" t="s">
        <v>33</v>
      </c>
      <c r="J1754">
        <v>4</v>
      </c>
      <c r="K1754">
        <v>3</v>
      </c>
    </row>
    <row r="1755" spans="1:11" x14ac:dyDescent="0.35">
      <c r="A1755" t="s">
        <v>40</v>
      </c>
      <c r="B1755" t="s">
        <v>184</v>
      </c>
      <c r="C1755">
        <v>2002</v>
      </c>
      <c r="D1755">
        <v>4.3</v>
      </c>
      <c r="E1755">
        <v>27</v>
      </c>
      <c r="F1755" t="s">
        <v>1405</v>
      </c>
      <c r="G1755" t="s">
        <v>42</v>
      </c>
      <c r="H1755" s="32">
        <v>110</v>
      </c>
      <c r="I1755" t="s">
        <v>43</v>
      </c>
      <c r="J1755">
        <v>4</v>
      </c>
      <c r="K1755">
        <v>3</v>
      </c>
    </row>
    <row r="1756" spans="1:11" x14ac:dyDescent="0.35">
      <c r="A1756" t="s">
        <v>1237</v>
      </c>
      <c r="B1756" t="s">
        <v>1267</v>
      </c>
      <c r="C1756">
        <v>2020</v>
      </c>
      <c r="D1756">
        <v>4.3</v>
      </c>
      <c r="E1756">
        <v>27</v>
      </c>
      <c r="F1756" t="s">
        <v>1405</v>
      </c>
      <c r="G1756" t="s">
        <v>1239</v>
      </c>
      <c r="H1756" s="32">
        <v>29.75</v>
      </c>
      <c r="I1756" t="s">
        <v>85</v>
      </c>
      <c r="J1756" t="s">
        <v>85</v>
      </c>
      <c r="K1756" t="s">
        <v>85</v>
      </c>
    </row>
    <row r="1757" spans="1:11" x14ac:dyDescent="0.35">
      <c r="A1757" t="s">
        <v>1237</v>
      </c>
      <c r="B1757" t="s">
        <v>1267</v>
      </c>
      <c r="C1757">
        <v>2020</v>
      </c>
      <c r="D1757">
        <v>4.3</v>
      </c>
      <c r="E1757">
        <v>27</v>
      </c>
      <c r="F1757" t="s">
        <v>1405</v>
      </c>
      <c r="G1757" t="s">
        <v>1239</v>
      </c>
      <c r="H1757" s="32">
        <v>29.75</v>
      </c>
      <c r="I1757" t="s">
        <v>85</v>
      </c>
      <c r="J1757" t="s">
        <v>85</v>
      </c>
      <c r="K1757" t="s">
        <v>85</v>
      </c>
    </row>
    <row r="1758" spans="1:11" x14ac:dyDescent="0.35">
      <c r="A1758" t="s">
        <v>1268</v>
      </c>
      <c r="B1758" t="s">
        <v>1269</v>
      </c>
      <c r="C1758">
        <v>2016</v>
      </c>
      <c r="D1758">
        <v>4.3</v>
      </c>
      <c r="E1758">
        <v>27</v>
      </c>
      <c r="F1758" t="s">
        <v>1405</v>
      </c>
      <c r="G1758" t="s">
        <v>92</v>
      </c>
      <c r="H1758" s="32">
        <v>18.5</v>
      </c>
      <c r="I1758" t="s">
        <v>92</v>
      </c>
      <c r="J1758">
        <v>2</v>
      </c>
      <c r="K1758">
        <v>3</v>
      </c>
    </row>
    <row r="1759" spans="1:11" x14ac:dyDescent="0.35">
      <c r="A1759" t="s">
        <v>990</v>
      </c>
      <c r="B1759" t="s">
        <v>1270</v>
      </c>
      <c r="C1759">
        <v>2017</v>
      </c>
      <c r="D1759">
        <v>4.3</v>
      </c>
      <c r="E1759">
        <v>26</v>
      </c>
      <c r="F1759" t="s">
        <v>1405</v>
      </c>
      <c r="G1759" t="s">
        <v>992</v>
      </c>
      <c r="H1759" s="32">
        <v>23.1</v>
      </c>
      <c r="I1759" t="s">
        <v>21</v>
      </c>
      <c r="J1759">
        <v>4</v>
      </c>
      <c r="K1759">
        <v>3</v>
      </c>
    </row>
    <row r="1760" spans="1:11" x14ac:dyDescent="0.35">
      <c r="A1760" t="s">
        <v>1160</v>
      </c>
      <c r="B1760" t="s">
        <v>1271</v>
      </c>
      <c r="C1760">
        <v>2018</v>
      </c>
      <c r="D1760">
        <v>4.3</v>
      </c>
      <c r="E1760">
        <v>26</v>
      </c>
      <c r="F1760" t="s">
        <v>1405</v>
      </c>
      <c r="G1760" t="s">
        <v>63</v>
      </c>
      <c r="H1760" s="32">
        <v>97.07</v>
      </c>
      <c r="I1760" t="s">
        <v>78</v>
      </c>
      <c r="J1760">
        <v>5</v>
      </c>
      <c r="K1760">
        <v>3</v>
      </c>
    </row>
    <row r="1761" spans="1:11" x14ac:dyDescent="0.35">
      <c r="A1761" t="s">
        <v>1272</v>
      </c>
      <c r="B1761" t="s">
        <v>1</v>
      </c>
      <c r="C1761">
        <v>2019</v>
      </c>
      <c r="D1761">
        <v>4.3</v>
      </c>
      <c r="E1761">
        <v>26</v>
      </c>
      <c r="F1761" t="s">
        <v>1405</v>
      </c>
      <c r="G1761" t="s">
        <v>9</v>
      </c>
      <c r="H1761" s="32">
        <v>8.57</v>
      </c>
      <c r="I1761" t="s">
        <v>10</v>
      </c>
      <c r="J1761">
        <v>5</v>
      </c>
      <c r="K1761">
        <v>3</v>
      </c>
    </row>
    <row r="1762" spans="1:11" x14ac:dyDescent="0.35">
      <c r="A1762" t="s">
        <v>1160</v>
      </c>
      <c r="B1762" t="s">
        <v>1170</v>
      </c>
      <c r="C1762">
        <v>2016</v>
      </c>
      <c r="D1762">
        <v>4.3</v>
      </c>
      <c r="E1762">
        <v>26</v>
      </c>
      <c r="F1762" t="s">
        <v>1405</v>
      </c>
      <c r="G1762" t="s">
        <v>1171</v>
      </c>
      <c r="H1762" s="32">
        <v>67.95</v>
      </c>
      <c r="I1762" t="s">
        <v>78</v>
      </c>
      <c r="J1762">
        <v>5</v>
      </c>
      <c r="K1762">
        <v>3</v>
      </c>
    </row>
    <row r="1763" spans="1:11" x14ac:dyDescent="0.35">
      <c r="A1763" t="s">
        <v>558</v>
      </c>
      <c r="B1763" t="s">
        <v>1273</v>
      </c>
      <c r="C1763">
        <v>2018</v>
      </c>
      <c r="D1763">
        <v>4.3</v>
      </c>
      <c r="E1763">
        <v>26</v>
      </c>
      <c r="F1763" t="s">
        <v>1405</v>
      </c>
      <c r="G1763" t="s">
        <v>63</v>
      </c>
      <c r="H1763" s="32">
        <v>17.739999999999998</v>
      </c>
      <c r="I1763" t="s">
        <v>85</v>
      </c>
      <c r="J1763" t="s">
        <v>85</v>
      </c>
      <c r="K1763" t="s">
        <v>85</v>
      </c>
    </row>
    <row r="1764" spans="1:11" x14ac:dyDescent="0.35">
      <c r="A1764" t="s">
        <v>1274</v>
      </c>
      <c r="B1764" t="s">
        <v>1275</v>
      </c>
      <c r="C1764">
        <v>2020</v>
      </c>
      <c r="D1764">
        <v>4.3</v>
      </c>
      <c r="E1764">
        <v>26</v>
      </c>
      <c r="F1764" t="s">
        <v>1405</v>
      </c>
      <c r="G1764" t="s">
        <v>42</v>
      </c>
      <c r="H1764" s="32">
        <v>37.9</v>
      </c>
      <c r="I1764" t="s">
        <v>43</v>
      </c>
      <c r="J1764">
        <v>4</v>
      </c>
      <c r="K1764">
        <v>3</v>
      </c>
    </row>
    <row r="1765" spans="1:11" x14ac:dyDescent="0.35">
      <c r="A1765" t="s">
        <v>101</v>
      </c>
      <c r="B1765" t="s">
        <v>1276</v>
      </c>
      <c r="C1765">
        <v>2012</v>
      </c>
      <c r="D1765">
        <v>4.3</v>
      </c>
      <c r="E1765">
        <v>26</v>
      </c>
      <c r="F1765" t="s">
        <v>1405</v>
      </c>
      <c r="G1765" t="s">
        <v>42</v>
      </c>
      <c r="H1765" s="32">
        <v>68</v>
      </c>
      <c r="I1765" t="s">
        <v>43</v>
      </c>
      <c r="J1765">
        <v>4</v>
      </c>
      <c r="K1765">
        <v>3</v>
      </c>
    </row>
    <row r="1766" spans="1:11" x14ac:dyDescent="0.35">
      <c r="A1766" t="s">
        <v>250</v>
      </c>
      <c r="B1766" t="s">
        <v>1277</v>
      </c>
      <c r="C1766">
        <v>2019</v>
      </c>
      <c r="D1766">
        <v>4.3</v>
      </c>
      <c r="E1766">
        <v>26</v>
      </c>
      <c r="F1766" t="s">
        <v>1405</v>
      </c>
      <c r="G1766" t="s">
        <v>42</v>
      </c>
      <c r="H1766" s="32">
        <v>39.89</v>
      </c>
      <c r="I1766" t="s">
        <v>43</v>
      </c>
      <c r="J1766">
        <v>4</v>
      </c>
      <c r="K1766">
        <v>3</v>
      </c>
    </row>
    <row r="1767" spans="1:11" x14ac:dyDescent="0.35">
      <c r="A1767" t="s">
        <v>200</v>
      </c>
      <c r="B1767" t="s">
        <v>201</v>
      </c>
      <c r="C1767">
        <v>2018</v>
      </c>
      <c r="D1767">
        <v>4.3</v>
      </c>
      <c r="E1767">
        <v>25</v>
      </c>
      <c r="F1767" t="s">
        <v>1405</v>
      </c>
      <c r="G1767" t="s">
        <v>9</v>
      </c>
      <c r="H1767" s="32">
        <v>68.900000000000006</v>
      </c>
      <c r="I1767" t="s">
        <v>10</v>
      </c>
      <c r="J1767">
        <v>5</v>
      </c>
      <c r="K1767">
        <v>3</v>
      </c>
    </row>
    <row r="1768" spans="1:11" x14ac:dyDescent="0.35">
      <c r="A1768" t="s">
        <v>467</v>
      </c>
      <c r="B1768" t="s">
        <v>1278</v>
      </c>
      <c r="C1768">
        <v>2016</v>
      </c>
      <c r="D1768">
        <v>4.3</v>
      </c>
      <c r="E1768">
        <v>25</v>
      </c>
      <c r="F1768" t="s">
        <v>1405</v>
      </c>
      <c r="G1768" t="s">
        <v>42</v>
      </c>
      <c r="H1768" s="32">
        <v>35</v>
      </c>
      <c r="I1768" t="s">
        <v>43</v>
      </c>
      <c r="J1768">
        <v>4</v>
      </c>
      <c r="K1768">
        <v>3</v>
      </c>
    </row>
    <row r="1769" spans="1:11" x14ac:dyDescent="0.35">
      <c r="A1769" t="s">
        <v>1279</v>
      </c>
      <c r="B1769" t="s">
        <v>1280</v>
      </c>
      <c r="C1769">
        <v>2015</v>
      </c>
      <c r="D1769">
        <v>4.3</v>
      </c>
      <c r="E1769">
        <v>25</v>
      </c>
      <c r="F1769" t="s">
        <v>1405</v>
      </c>
      <c r="G1769" t="s">
        <v>546</v>
      </c>
      <c r="H1769" s="32">
        <v>32.5</v>
      </c>
      <c r="I1769" t="s">
        <v>21</v>
      </c>
      <c r="J1769">
        <v>4</v>
      </c>
      <c r="K1769">
        <v>3</v>
      </c>
    </row>
    <row r="1770" spans="1:11" x14ac:dyDescent="0.35">
      <c r="A1770" t="s">
        <v>34</v>
      </c>
      <c r="B1770" t="s">
        <v>1281</v>
      </c>
      <c r="C1770">
        <v>2020</v>
      </c>
      <c r="D1770">
        <v>4.3</v>
      </c>
      <c r="E1770">
        <v>25</v>
      </c>
      <c r="F1770" t="s">
        <v>1405</v>
      </c>
      <c r="G1770" t="s">
        <v>282</v>
      </c>
      <c r="H1770" s="32">
        <v>16.899999999999999</v>
      </c>
      <c r="I1770" t="s">
        <v>165</v>
      </c>
      <c r="J1770">
        <v>3</v>
      </c>
      <c r="K1770">
        <v>3</v>
      </c>
    </row>
    <row r="1771" spans="1:11" x14ac:dyDescent="0.35">
      <c r="A1771" t="s">
        <v>1030</v>
      </c>
      <c r="B1771" t="s">
        <v>1282</v>
      </c>
      <c r="C1771">
        <v>2019</v>
      </c>
      <c r="D1771">
        <v>4.3</v>
      </c>
      <c r="E1771">
        <v>25</v>
      </c>
      <c r="F1771" t="s">
        <v>1405</v>
      </c>
      <c r="G1771" t="s">
        <v>311</v>
      </c>
      <c r="H1771" s="32">
        <v>23.6</v>
      </c>
      <c r="I1771" t="s">
        <v>21</v>
      </c>
      <c r="J1771">
        <v>4</v>
      </c>
      <c r="K1771">
        <v>3</v>
      </c>
    </row>
    <row r="1772" spans="1:11" x14ac:dyDescent="0.35">
      <c r="A1772" t="s">
        <v>1283</v>
      </c>
      <c r="B1772" t="s">
        <v>1284</v>
      </c>
      <c r="C1772">
        <v>2018</v>
      </c>
      <c r="D1772">
        <v>4.3</v>
      </c>
      <c r="E1772">
        <v>25</v>
      </c>
      <c r="F1772" t="s">
        <v>1405</v>
      </c>
      <c r="G1772" t="s">
        <v>42</v>
      </c>
      <c r="H1772" s="32">
        <v>46.95</v>
      </c>
      <c r="I1772" t="s">
        <v>43</v>
      </c>
      <c r="J1772">
        <v>4</v>
      </c>
      <c r="K1772">
        <v>3</v>
      </c>
    </row>
    <row r="1773" spans="1:11" x14ac:dyDescent="0.35">
      <c r="A1773" t="s">
        <v>1204</v>
      </c>
      <c r="B1773" t="s">
        <v>1205</v>
      </c>
      <c r="C1773">
        <v>2015</v>
      </c>
      <c r="D1773">
        <v>4.3</v>
      </c>
      <c r="E1773">
        <v>25</v>
      </c>
      <c r="F1773" t="s">
        <v>1405</v>
      </c>
      <c r="G1773" t="s">
        <v>42</v>
      </c>
      <c r="H1773" s="32">
        <v>36.9</v>
      </c>
      <c r="I1773" t="s">
        <v>78</v>
      </c>
      <c r="J1773">
        <v>5</v>
      </c>
      <c r="K1773">
        <v>3</v>
      </c>
    </row>
    <row r="1774" spans="1:11" x14ac:dyDescent="0.35">
      <c r="A1774" t="s">
        <v>122</v>
      </c>
      <c r="B1774" t="s">
        <v>120</v>
      </c>
      <c r="C1774">
        <v>2000</v>
      </c>
      <c r="D1774">
        <v>4.3</v>
      </c>
      <c r="E1774">
        <v>25</v>
      </c>
      <c r="F1774" t="s">
        <v>1405</v>
      </c>
      <c r="G1774" t="s">
        <v>42</v>
      </c>
      <c r="H1774" s="32">
        <v>48.81</v>
      </c>
      <c r="I1774" t="s">
        <v>43</v>
      </c>
      <c r="J1774">
        <v>4</v>
      </c>
      <c r="K1774">
        <v>3</v>
      </c>
    </row>
    <row r="1775" spans="1:11" x14ac:dyDescent="0.35">
      <c r="A1775" t="s">
        <v>544</v>
      </c>
      <c r="B1775" t="s">
        <v>1225</v>
      </c>
      <c r="C1775">
        <v>2020</v>
      </c>
      <c r="D1775">
        <v>4.3</v>
      </c>
      <c r="E1775">
        <v>25</v>
      </c>
      <c r="F1775" t="s">
        <v>1405</v>
      </c>
      <c r="G1775" t="s">
        <v>546</v>
      </c>
      <c r="H1775" s="32">
        <v>33.5</v>
      </c>
      <c r="I1775" t="s">
        <v>21</v>
      </c>
      <c r="J1775">
        <v>4</v>
      </c>
      <c r="K1775">
        <v>3</v>
      </c>
    </row>
    <row r="1776" spans="1:11" x14ac:dyDescent="0.35">
      <c r="A1776" t="s">
        <v>146</v>
      </c>
      <c r="B1776" t="s">
        <v>1285</v>
      </c>
      <c r="C1776">
        <v>2017</v>
      </c>
      <c r="D1776">
        <v>4.3</v>
      </c>
      <c r="E1776">
        <v>25</v>
      </c>
      <c r="F1776" t="s">
        <v>1405</v>
      </c>
      <c r="G1776" t="s">
        <v>274</v>
      </c>
      <c r="H1776" s="32">
        <v>56.95</v>
      </c>
      <c r="I1776" t="s">
        <v>85</v>
      </c>
      <c r="J1776" t="s">
        <v>85</v>
      </c>
      <c r="K1776" t="s">
        <v>85</v>
      </c>
    </row>
    <row r="1777" spans="1:11" x14ac:dyDescent="0.35">
      <c r="A1777" t="s">
        <v>1261</v>
      </c>
      <c r="B1777" t="s">
        <v>1286</v>
      </c>
      <c r="C1777">
        <v>2020</v>
      </c>
      <c r="D1777">
        <v>4.3</v>
      </c>
      <c r="E1777">
        <v>25</v>
      </c>
      <c r="F1777" t="s">
        <v>1405</v>
      </c>
      <c r="G1777" t="s">
        <v>9</v>
      </c>
      <c r="H1777" s="32">
        <v>8.9</v>
      </c>
      <c r="I1777" t="s">
        <v>10</v>
      </c>
      <c r="J1777">
        <v>5</v>
      </c>
      <c r="K1777">
        <v>3</v>
      </c>
    </row>
    <row r="1778" spans="1:11" x14ac:dyDescent="0.35">
      <c r="A1778" t="s">
        <v>1287</v>
      </c>
      <c r="B1778" t="s">
        <v>1288</v>
      </c>
      <c r="C1778" t="s">
        <v>24</v>
      </c>
      <c r="D1778">
        <v>4.2</v>
      </c>
      <c r="E1778">
        <v>32624</v>
      </c>
      <c r="F1778" t="s">
        <v>1405</v>
      </c>
      <c r="G1778" t="s">
        <v>1406</v>
      </c>
      <c r="H1778" s="32">
        <v>4.99</v>
      </c>
      <c r="I1778" t="s">
        <v>21</v>
      </c>
      <c r="J1778">
        <v>4</v>
      </c>
      <c r="K1778">
        <v>3</v>
      </c>
    </row>
    <row r="1779" spans="1:11" x14ac:dyDescent="0.35">
      <c r="A1779" t="s">
        <v>152</v>
      </c>
      <c r="B1779" t="s">
        <v>283</v>
      </c>
      <c r="C1779">
        <v>2016</v>
      </c>
      <c r="D1779">
        <v>4.2</v>
      </c>
      <c r="E1779">
        <v>16505</v>
      </c>
      <c r="F1779" t="s">
        <v>1405</v>
      </c>
      <c r="G1779" t="s">
        <v>42</v>
      </c>
      <c r="H1779" s="32">
        <v>15.9</v>
      </c>
      <c r="I1779" t="s">
        <v>43</v>
      </c>
      <c r="J1779">
        <v>4</v>
      </c>
      <c r="K1779">
        <v>3</v>
      </c>
    </row>
    <row r="1780" spans="1:11" x14ac:dyDescent="0.35">
      <c r="A1780" t="s">
        <v>47</v>
      </c>
      <c r="B1780" t="s">
        <v>480</v>
      </c>
      <c r="C1780">
        <v>2007</v>
      </c>
      <c r="D1780">
        <v>4.2</v>
      </c>
      <c r="E1780">
        <v>9098</v>
      </c>
      <c r="F1780" t="s">
        <v>1405</v>
      </c>
      <c r="G1780" t="s">
        <v>42</v>
      </c>
      <c r="H1780" s="32">
        <v>23.7</v>
      </c>
      <c r="I1780" t="s">
        <v>43</v>
      </c>
      <c r="J1780">
        <v>4</v>
      </c>
      <c r="K1780">
        <v>3</v>
      </c>
    </row>
    <row r="1781" spans="1:11" x14ac:dyDescent="0.35">
      <c r="A1781" t="s">
        <v>50</v>
      </c>
      <c r="B1781" t="s">
        <v>228</v>
      </c>
      <c r="C1781">
        <v>2016</v>
      </c>
      <c r="D1781">
        <v>4.2</v>
      </c>
      <c r="E1781">
        <v>8318</v>
      </c>
      <c r="F1781" t="s">
        <v>1405</v>
      </c>
      <c r="G1781" t="s">
        <v>42</v>
      </c>
      <c r="H1781" s="32">
        <v>23</v>
      </c>
      <c r="I1781" t="s">
        <v>43</v>
      </c>
      <c r="J1781">
        <v>4</v>
      </c>
      <c r="K1781">
        <v>3</v>
      </c>
    </row>
    <row r="1782" spans="1:11" x14ac:dyDescent="0.35">
      <c r="A1782" t="s">
        <v>55</v>
      </c>
      <c r="B1782" t="s">
        <v>9</v>
      </c>
      <c r="C1782">
        <v>2018</v>
      </c>
      <c r="D1782">
        <v>4.2</v>
      </c>
      <c r="E1782">
        <v>7825</v>
      </c>
      <c r="F1782" t="s">
        <v>1405</v>
      </c>
      <c r="G1782" t="s">
        <v>9</v>
      </c>
      <c r="H1782" s="32">
        <v>19.5</v>
      </c>
      <c r="I1782" t="s">
        <v>10</v>
      </c>
      <c r="J1782">
        <v>5</v>
      </c>
      <c r="K1782">
        <v>3</v>
      </c>
    </row>
    <row r="1783" spans="1:11" x14ac:dyDescent="0.35">
      <c r="A1783" t="s">
        <v>55</v>
      </c>
      <c r="B1783" t="s">
        <v>9</v>
      </c>
      <c r="C1783">
        <v>2017</v>
      </c>
      <c r="D1783">
        <v>4.2</v>
      </c>
      <c r="E1783">
        <v>7294</v>
      </c>
      <c r="F1783" t="s">
        <v>1405</v>
      </c>
      <c r="G1783" t="s">
        <v>9</v>
      </c>
      <c r="H1783" s="32">
        <v>21.2</v>
      </c>
      <c r="I1783" t="s">
        <v>10</v>
      </c>
      <c r="J1783">
        <v>5</v>
      </c>
      <c r="K1783">
        <v>3</v>
      </c>
    </row>
    <row r="1784" spans="1:11" x14ac:dyDescent="0.35">
      <c r="A1784" t="s">
        <v>313</v>
      </c>
      <c r="B1784" t="s">
        <v>187</v>
      </c>
      <c r="C1784">
        <v>2012</v>
      </c>
      <c r="D1784">
        <v>4.2</v>
      </c>
      <c r="E1784">
        <v>6567</v>
      </c>
      <c r="F1784" t="s">
        <v>1405</v>
      </c>
      <c r="G1784" t="s">
        <v>9</v>
      </c>
      <c r="H1784" s="32">
        <v>27</v>
      </c>
      <c r="I1784" t="s">
        <v>10</v>
      </c>
      <c r="J1784">
        <v>5</v>
      </c>
      <c r="K1784">
        <v>3</v>
      </c>
    </row>
    <row r="1785" spans="1:11" x14ac:dyDescent="0.35">
      <c r="A1785" t="s">
        <v>47</v>
      </c>
      <c r="B1785" t="s">
        <v>480</v>
      </c>
      <c r="C1785">
        <v>2008</v>
      </c>
      <c r="D1785">
        <v>4.2</v>
      </c>
      <c r="E1785">
        <v>6532</v>
      </c>
      <c r="F1785" t="s">
        <v>1405</v>
      </c>
      <c r="G1785" t="s">
        <v>42</v>
      </c>
      <c r="H1785" s="32">
        <v>33</v>
      </c>
      <c r="I1785" t="s">
        <v>43</v>
      </c>
      <c r="J1785">
        <v>4</v>
      </c>
      <c r="K1785">
        <v>3</v>
      </c>
    </row>
    <row r="1786" spans="1:11" x14ac:dyDescent="0.35">
      <c r="A1786" t="s">
        <v>1289</v>
      </c>
      <c r="B1786" t="s">
        <v>1290</v>
      </c>
      <c r="C1786">
        <v>2012</v>
      </c>
      <c r="D1786">
        <v>4.2</v>
      </c>
      <c r="E1786">
        <v>6256</v>
      </c>
      <c r="F1786" t="s">
        <v>1405</v>
      </c>
      <c r="G1786" t="s">
        <v>42</v>
      </c>
      <c r="H1786" s="32">
        <v>16.14</v>
      </c>
      <c r="I1786" t="s">
        <v>43</v>
      </c>
      <c r="J1786">
        <v>4</v>
      </c>
      <c r="K1786">
        <v>3</v>
      </c>
    </row>
    <row r="1787" spans="1:11" x14ac:dyDescent="0.35">
      <c r="A1787" t="s">
        <v>27</v>
      </c>
      <c r="B1787" t="s">
        <v>834</v>
      </c>
      <c r="C1787">
        <v>2016</v>
      </c>
      <c r="D1787">
        <v>4.2</v>
      </c>
      <c r="E1787">
        <v>6163</v>
      </c>
      <c r="F1787" t="s">
        <v>1405</v>
      </c>
      <c r="G1787" t="s">
        <v>9</v>
      </c>
      <c r="H1787" s="32">
        <v>37.950000000000003</v>
      </c>
      <c r="I1787" t="s">
        <v>10</v>
      </c>
      <c r="J1787">
        <v>5</v>
      </c>
      <c r="K1787">
        <v>3</v>
      </c>
    </row>
    <row r="1788" spans="1:11" x14ac:dyDescent="0.35">
      <c r="A1788" t="s">
        <v>47</v>
      </c>
      <c r="B1788" t="s">
        <v>1291</v>
      </c>
      <c r="C1788">
        <v>2015</v>
      </c>
      <c r="D1788">
        <v>4.2</v>
      </c>
      <c r="E1788">
        <v>5802</v>
      </c>
      <c r="F1788" t="s">
        <v>1405</v>
      </c>
      <c r="G1788" t="s">
        <v>42</v>
      </c>
      <c r="H1788" s="32">
        <v>17.02</v>
      </c>
      <c r="I1788" t="s">
        <v>43</v>
      </c>
      <c r="J1788">
        <v>4</v>
      </c>
      <c r="K1788">
        <v>3</v>
      </c>
    </row>
    <row r="1789" spans="1:11" x14ac:dyDescent="0.35">
      <c r="A1789" t="s">
        <v>255</v>
      </c>
      <c r="B1789" t="s">
        <v>426</v>
      </c>
      <c r="C1789">
        <v>2014</v>
      </c>
      <c r="D1789">
        <v>4.2</v>
      </c>
      <c r="E1789">
        <v>5178</v>
      </c>
      <c r="F1789" t="s">
        <v>1405</v>
      </c>
      <c r="G1789" t="s">
        <v>257</v>
      </c>
      <c r="H1789" s="32">
        <v>49.85</v>
      </c>
      <c r="I1789" t="s">
        <v>21</v>
      </c>
      <c r="J1789">
        <v>4</v>
      </c>
      <c r="K1789">
        <v>3</v>
      </c>
    </row>
    <row r="1790" spans="1:11" x14ac:dyDescent="0.35">
      <c r="A1790" t="s">
        <v>1292</v>
      </c>
      <c r="B1790" t="s">
        <v>1293</v>
      </c>
      <c r="C1790">
        <v>2019</v>
      </c>
      <c r="D1790">
        <v>4.2</v>
      </c>
      <c r="E1790">
        <v>4610</v>
      </c>
      <c r="F1790" t="s">
        <v>1405</v>
      </c>
      <c r="G1790" t="s">
        <v>326</v>
      </c>
      <c r="H1790" s="32">
        <v>14.95</v>
      </c>
      <c r="I1790" t="s">
        <v>327</v>
      </c>
      <c r="J1790">
        <v>3</v>
      </c>
      <c r="K1790">
        <v>3</v>
      </c>
    </row>
    <row r="1791" spans="1:11" x14ac:dyDescent="0.35">
      <c r="A1791" t="s">
        <v>144</v>
      </c>
      <c r="B1791" t="s">
        <v>857</v>
      </c>
      <c r="C1791">
        <v>2016</v>
      </c>
      <c r="D1791">
        <v>4.2</v>
      </c>
      <c r="E1791">
        <v>4127</v>
      </c>
      <c r="F1791" t="s">
        <v>1405</v>
      </c>
      <c r="G1791" t="s">
        <v>9</v>
      </c>
      <c r="H1791" s="32">
        <v>9.76</v>
      </c>
      <c r="I1791" t="s">
        <v>10</v>
      </c>
      <c r="J1791">
        <v>5</v>
      </c>
      <c r="K1791">
        <v>3</v>
      </c>
    </row>
    <row r="1792" spans="1:11" x14ac:dyDescent="0.35">
      <c r="A1792" t="s">
        <v>154</v>
      </c>
      <c r="B1792" t="s">
        <v>835</v>
      </c>
      <c r="C1792">
        <v>2016</v>
      </c>
      <c r="D1792">
        <v>4.2</v>
      </c>
      <c r="E1792">
        <v>4091</v>
      </c>
      <c r="F1792" t="s">
        <v>1405</v>
      </c>
      <c r="G1792" t="s">
        <v>9</v>
      </c>
      <c r="H1792" s="32">
        <v>19.16</v>
      </c>
      <c r="I1792" t="s">
        <v>10</v>
      </c>
      <c r="J1792">
        <v>5</v>
      </c>
      <c r="K1792">
        <v>3</v>
      </c>
    </row>
    <row r="1793" spans="1:11" x14ac:dyDescent="0.35">
      <c r="A1793" t="s">
        <v>47</v>
      </c>
      <c r="B1793" t="s">
        <v>1291</v>
      </c>
      <c r="C1793">
        <v>2016</v>
      </c>
      <c r="D1793">
        <v>4.2</v>
      </c>
      <c r="E1793">
        <v>3825</v>
      </c>
      <c r="F1793" t="s">
        <v>1405</v>
      </c>
      <c r="G1793" t="s">
        <v>42</v>
      </c>
      <c r="H1793" s="32">
        <v>15.8</v>
      </c>
      <c r="I1793" t="s">
        <v>43</v>
      </c>
      <c r="J1793">
        <v>4</v>
      </c>
      <c r="K1793">
        <v>3</v>
      </c>
    </row>
    <row r="1794" spans="1:11" x14ac:dyDescent="0.35">
      <c r="A1794" t="s">
        <v>561</v>
      </c>
      <c r="B1794" t="s">
        <v>1294</v>
      </c>
      <c r="C1794">
        <v>2016</v>
      </c>
      <c r="D1794">
        <v>4.2</v>
      </c>
      <c r="E1794">
        <v>3725</v>
      </c>
      <c r="F1794" t="s">
        <v>1405</v>
      </c>
      <c r="G1794" t="s">
        <v>9</v>
      </c>
      <c r="H1794" s="32">
        <v>21</v>
      </c>
      <c r="I1794" t="s">
        <v>10</v>
      </c>
      <c r="J1794">
        <v>5</v>
      </c>
      <c r="K1794">
        <v>3</v>
      </c>
    </row>
    <row r="1795" spans="1:11" x14ac:dyDescent="0.35">
      <c r="A1795" t="s">
        <v>899</v>
      </c>
      <c r="B1795" t="s">
        <v>1295</v>
      </c>
      <c r="C1795">
        <v>2020</v>
      </c>
      <c r="D1795">
        <v>4.2</v>
      </c>
      <c r="E1795">
        <v>3648</v>
      </c>
      <c r="F1795" t="s">
        <v>1405</v>
      </c>
      <c r="G1795" t="s">
        <v>326</v>
      </c>
      <c r="H1795" s="32">
        <v>12.29</v>
      </c>
      <c r="I1795" t="s">
        <v>327</v>
      </c>
      <c r="J1795">
        <v>3</v>
      </c>
      <c r="K1795">
        <v>3</v>
      </c>
    </row>
    <row r="1796" spans="1:11" x14ac:dyDescent="0.35">
      <c r="A1796" t="s">
        <v>561</v>
      </c>
      <c r="B1796" t="s">
        <v>1294</v>
      </c>
      <c r="C1796">
        <v>2017</v>
      </c>
      <c r="D1796">
        <v>4.2</v>
      </c>
      <c r="E1796">
        <v>3545</v>
      </c>
      <c r="F1796" t="s">
        <v>1405</v>
      </c>
      <c r="G1796" t="s">
        <v>9</v>
      </c>
      <c r="H1796" s="32">
        <v>23.75</v>
      </c>
      <c r="I1796" t="s">
        <v>10</v>
      </c>
      <c r="J1796">
        <v>5</v>
      </c>
      <c r="K1796">
        <v>3</v>
      </c>
    </row>
    <row r="1797" spans="1:11" x14ac:dyDescent="0.35">
      <c r="A1797" t="s">
        <v>531</v>
      </c>
      <c r="B1797" t="s">
        <v>283</v>
      </c>
      <c r="C1797">
        <v>2012</v>
      </c>
      <c r="D1797">
        <v>4.2</v>
      </c>
      <c r="E1797">
        <v>3453</v>
      </c>
      <c r="F1797" t="s">
        <v>1405</v>
      </c>
      <c r="G1797" t="s">
        <v>42</v>
      </c>
      <c r="H1797" s="32">
        <v>15.83</v>
      </c>
      <c r="I1797" t="s">
        <v>43</v>
      </c>
      <c r="J1797">
        <v>4</v>
      </c>
      <c r="K1797">
        <v>3</v>
      </c>
    </row>
    <row r="1798" spans="1:11" x14ac:dyDescent="0.35">
      <c r="A1798" t="s">
        <v>154</v>
      </c>
      <c r="B1798" t="s">
        <v>835</v>
      </c>
      <c r="C1798">
        <v>2017</v>
      </c>
      <c r="D1798">
        <v>4.2</v>
      </c>
      <c r="E1798">
        <v>3354</v>
      </c>
      <c r="F1798" t="s">
        <v>1405</v>
      </c>
      <c r="G1798" t="s">
        <v>9</v>
      </c>
      <c r="H1798" s="32">
        <v>15.45</v>
      </c>
      <c r="I1798" t="s">
        <v>10</v>
      </c>
      <c r="J1798">
        <v>5</v>
      </c>
      <c r="K1798">
        <v>3</v>
      </c>
    </row>
    <row r="1799" spans="1:11" x14ac:dyDescent="0.35">
      <c r="A1799" t="s">
        <v>321</v>
      </c>
      <c r="B1799" t="s">
        <v>1296</v>
      </c>
      <c r="C1799">
        <v>2016</v>
      </c>
      <c r="D1799">
        <v>4.2</v>
      </c>
      <c r="E1799">
        <v>3225</v>
      </c>
      <c r="F1799" t="s">
        <v>1405</v>
      </c>
      <c r="G1799" t="s">
        <v>32</v>
      </c>
      <c r="H1799" s="32">
        <v>24.85</v>
      </c>
      <c r="I1799" t="s">
        <v>33</v>
      </c>
      <c r="J1799">
        <v>4</v>
      </c>
      <c r="K1799">
        <v>3</v>
      </c>
    </row>
    <row r="1800" spans="1:11" x14ac:dyDescent="0.35">
      <c r="A1800" t="s">
        <v>70</v>
      </c>
      <c r="B1800" t="s">
        <v>837</v>
      </c>
      <c r="C1800">
        <v>2017</v>
      </c>
      <c r="D1800">
        <v>4.2</v>
      </c>
      <c r="E1800">
        <v>3224</v>
      </c>
      <c r="F1800" t="s">
        <v>1405</v>
      </c>
      <c r="G1800" t="s">
        <v>9</v>
      </c>
      <c r="H1800" s="32">
        <v>20.95</v>
      </c>
      <c r="I1800" t="s">
        <v>10</v>
      </c>
      <c r="J1800">
        <v>5</v>
      </c>
      <c r="K1800">
        <v>3</v>
      </c>
    </row>
    <row r="1801" spans="1:11" x14ac:dyDescent="0.35">
      <c r="A1801" t="s">
        <v>152</v>
      </c>
      <c r="B1801" t="s">
        <v>238</v>
      </c>
      <c r="C1801">
        <v>2007</v>
      </c>
      <c r="D1801">
        <v>4.2</v>
      </c>
      <c r="E1801">
        <v>3101</v>
      </c>
      <c r="F1801" t="s">
        <v>1405</v>
      </c>
      <c r="G1801" t="s">
        <v>42</v>
      </c>
      <c r="H1801" s="32">
        <v>28.43</v>
      </c>
      <c r="I1801" t="s">
        <v>43</v>
      </c>
      <c r="J1801">
        <v>4</v>
      </c>
      <c r="K1801">
        <v>3</v>
      </c>
    </row>
    <row r="1802" spans="1:11" x14ac:dyDescent="0.35">
      <c r="A1802" t="s">
        <v>304</v>
      </c>
      <c r="B1802" t="s">
        <v>1297</v>
      </c>
      <c r="C1802">
        <v>2008</v>
      </c>
      <c r="D1802">
        <v>4.2</v>
      </c>
      <c r="E1802">
        <v>2901</v>
      </c>
      <c r="F1802" t="s">
        <v>1405</v>
      </c>
      <c r="G1802" t="s">
        <v>124</v>
      </c>
      <c r="H1802" s="32">
        <v>22.58</v>
      </c>
      <c r="I1802" t="s">
        <v>43</v>
      </c>
      <c r="J1802">
        <v>4</v>
      </c>
      <c r="K1802">
        <v>3</v>
      </c>
    </row>
    <row r="1803" spans="1:11" x14ac:dyDescent="0.35">
      <c r="A1803" t="s">
        <v>61</v>
      </c>
      <c r="B1803" t="s">
        <v>21</v>
      </c>
      <c r="C1803">
        <v>2011</v>
      </c>
      <c r="D1803">
        <v>4.2</v>
      </c>
      <c r="E1803">
        <v>2820</v>
      </c>
      <c r="F1803" t="s">
        <v>1405</v>
      </c>
      <c r="G1803" t="s">
        <v>63</v>
      </c>
      <c r="H1803" s="32">
        <v>58.26</v>
      </c>
      <c r="I1803" t="s">
        <v>21</v>
      </c>
      <c r="J1803">
        <v>4</v>
      </c>
      <c r="K1803">
        <v>3</v>
      </c>
    </row>
    <row r="1804" spans="1:11" x14ac:dyDescent="0.35">
      <c r="A1804" t="s">
        <v>304</v>
      </c>
      <c r="B1804" t="s">
        <v>1297</v>
      </c>
      <c r="C1804">
        <v>2007</v>
      </c>
      <c r="D1804">
        <v>4.2</v>
      </c>
      <c r="E1804">
        <v>2820</v>
      </c>
      <c r="F1804" t="s">
        <v>1405</v>
      </c>
      <c r="G1804" t="s">
        <v>124</v>
      </c>
      <c r="H1804" s="32">
        <v>20.95</v>
      </c>
      <c r="I1804" t="s">
        <v>43</v>
      </c>
      <c r="J1804">
        <v>4</v>
      </c>
      <c r="K1804">
        <v>3</v>
      </c>
    </row>
    <row r="1805" spans="1:11" x14ac:dyDescent="0.35">
      <c r="A1805" t="s">
        <v>321</v>
      </c>
      <c r="B1805" t="s">
        <v>836</v>
      </c>
      <c r="C1805">
        <v>2010</v>
      </c>
      <c r="D1805">
        <v>4.2</v>
      </c>
      <c r="E1805">
        <v>2788</v>
      </c>
      <c r="F1805" t="s">
        <v>1405</v>
      </c>
      <c r="G1805" t="s">
        <v>369</v>
      </c>
      <c r="H1805" s="32">
        <v>48.4</v>
      </c>
      <c r="I1805" t="s">
        <v>460</v>
      </c>
      <c r="J1805">
        <v>4</v>
      </c>
      <c r="K1805">
        <v>3</v>
      </c>
    </row>
    <row r="1806" spans="1:11" x14ac:dyDescent="0.35">
      <c r="A1806" t="s">
        <v>112</v>
      </c>
      <c r="B1806" t="s">
        <v>1298</v>
      </c>
      <c r="C1806">
        <v>2019</v>
      </c>
      <c r="D1806">
        <v>4.2</v>
      </c>
      <c r="E1806">
        <v>2685</v>
      </c>
      <c r="F1806" t="s">
        <v>1405</v>
      </c>
      <c r="G1806" t="s">
        <v>114</v>
      </c>
      <c r="H1806" s="32">
        <v>19.7</v>
      </c>
      <c r="I1806" t="s">
        <v>85</v>
      </c>
      <c r="J1806" t="s">
        <v>85</v>
      </c>
      <c r="K1806" t="s">
        <v>85</v>
      </c>
    </row>
    <row r="1807" spans="1:11" x14ac:dyDescent="0.35">
      <c r="A1807" t="s">
        <v>513</v>
      </c>
      <c r="B1807" t="s">
        <v>283</v>
      </c>
      <c r="C1807">
        <v>2016</v>
      </c>
      <c r="D1807">
        <v>4.2</v>
      </c>
      <c r="E1807">
        <v>2676</v>
      </c>
      <c r="F1807" t="s">
        <v>1405</v>
      </c>
      <c r="G1807" t="s">
        <v>42</v>
      </c>
      <c r="H1807" s="32">
        <v>24.75</v>
      </c>
      <c r="I1807" t="s">
        <v>43</v>
      </c>
      <c r="J1807">
        <v>4</v>
      </c>
      <c r="K1807">
        <v>3</v>
      </c>
    </row>
    <row r="1808" spans="1:11" x14ac:dyDescent="0.35">
      <c r="A1808" t="s">
        <v>86</v>
      </c>
      <c r="B1808" t="s">
        <v>866</v>
      </c>
      <c r="C1808">
        <v>2015</v>
      </c>
      <c r="D1808">
        <v>4.2</v>
      </c>
      <c r="E1808">
        <v>2478</v>
      </c>
      <c r="F1808" t="s">
        <v>1405</v>
      </c>
      <c r="G1808" t="s">
        <v>42</v>
      </c>
      <c r="H1808" s="32">
        <v>55.47</v>
      </c>
      <c r="I1808" t="s">
        <v>43</v>
      </c>
      <c r="J1808">
        <v>4</v>
      </c>
      <c r="K1808">
        <v>3</v>
      </c>
    </row>
    <row r="1809" spans="1:11" x14ac:dyDescent="0.35">
      <c r="A1809" t="s">
        <v>86</v>
      </c>
      <c r="B1809" t="s">
        <v>866</v>
      </c>
      <c r="C1809">
        <v>2012</v>
      </c>
      <c r="D1809">
        <v>4.2</v>
      </c>
      <c r="E1809">
        <v>2375</v>
      </c>
      <c r="F1809" t="s">
        <v>1405</v>
      </c>
      <c r="G1809" t="s">
        <v>42</v>
      </c>
      <c r="H1809" s="32">
        <v>28.4</v>
      </c>
      <c r="I1809" t="s">
        <v>43</v>
      </c>
      <c r="J1809">
        <v>4</v>
      </c>
      <c r="K1809">
        <v>3</v>
      </c>
    </row>
    <row r="1810" spans="1:11" x14ac:dyDescent="0.35">
      <c r="A1810" t="s">
        <v>513</v>
      </c>
      <c r="B1810" t="s">
        <v>283</v>
      </c>
      <c r="C1810">
        <v>2014</v>
      </c>
      <c r="D1810">
        <v>4.2</v>
      </c>
      <c r="E1810">
        <v>2364</v>
      </c>
      <c r="F1810" t="s">
        <v>1405</v>
      </c>
      <c r="G1810" t="s">
        <v>42</v>
      </c>
      <c r="H1810" s="32">
        <v>27.6</v>
      </c>
      <c r="I1810" t="s">
        <v>43</v>
      </c>
      <c r="J1810">
        <v>4</v>
      </c>
      <c r="K1810">
        <v>3</v>
      </c>
    </row>
    <row r="1811" spans="1:11" x14ac:dyDescent="0.35">
      <c r="A1811" t="s">
        <v>300</v>
      </c>
      <c r="B1811" t="s">
        <v>493</v>
      </c>
      <c r="C1811">
        <v>2015</v>
      </c>
      <c r="D1811">
        <v>4.2</v>
      </c>
      <c r="E1811">
        <v>2271</v>
      </c>
      <c r="F1811" t="s">
        <v>1405</v>
      </c>
      <c r="G1811" t="s">
        <v>20</v>
      </c>
      <c r="H1811" s="32">
        <v>24.76</v>
      </c>
      <c r="I1811" t="s">
        <v>21</v>
      </c>
      <c r="J1811">
        <v>4</v>
      </c>
      <c r="K1811">
        <v>3</v>
      </c>
    </row>
    <row r="1812" spans="1:11" x14ac:dyDescent="0.35">
      <c r="A1812" t="s">
        <v>300</v>
      </c>
      <c r="B1812" t="s">
        <v>493</v>
      </c>
      <c r="C1812">
        <v>2018</v>
      </c>
      <c r="D1812">
        <v>4.2</v>
      </c>
      <c r="E1812">
        <v>2234</v>
      </c>
      <c r="F1812" t="s">
        <v>1405</v>
      </c>
      <c r="G1812" t="s">
        <v>20</v>
      </c>
      <c r="H1812" s="32">
        <v>24.6</v>
      </c>
      <c r="I1812" t="s">
        <v>21</v>
      </c>
      <c r="J1812">
        <v>4</v>
      </c>
      <c r="K1812">
        <v>3</v>
      </c>
    </row>
    <row r="1813" spans="1:11" x14ac:dyDescent="0.35">
      <c r="A1813" t="s">
        <v>300</v>
      </c>
      <c r="B1813" t="s">
        <v>493</v>
      </c>
      <c r="C1813">
        <v>2017</v>
      </c>
      <c r="D1813">
        <v>4.2</v>
      </c>
      <c r="E1813">
        <v>2135</v>
      </c>
      <c r="F1813" t="s">
        <v>1405</v>
      </c>
      <c r="G1813" t="s">
        <v>20</v>
      </c>
      <c r="H1813" s="32">
        <v>22.5</v>
      </c>
      <c r="I1813" t="s">
        <v>21</v>
      </c>
      <c r="J1813">
        <v>4</v>
      </c>
      <c r="K1813">
        <v>3</v>
      </c>
    </row>
    <row r="1814" spans="1:11" x14ac:dyDescent="0.35">
      <c r="A1814" t="s">
        <v>864</v>
      </c>
      <c r="B1814" t="s">
        <v>865</v>
      </c>
      <c r="C1814">
        <v>1994</v>
      </c>
      <c r="D1814">
        <v>4.2</v>
      </c>
      <c r="E1814">
        <v>2074</v>
      </c>
      <c r="F1814" t="s">
        <v>1405</v>
      </c>
      <c r="G1814" t="s">
        <v>42</v>
      </c>
      <c r="H1814" s="32">
        <v>124.5</v>
      </c>
      <c r="I1814" t="s">
        <v>43</v>
      </c>
      <c r="J1814">
        <v>4</v>
      </c>
      <c r="K1814">
        <v>3</v>
      </c>
    </row>
    <row r="1815" spans="1:11" x14ac:dyDescent="0.35">
      <c r="A1815" t="s">
        <v>133</v>
      </c>
      <c r="B1815" t="s">
        <v>857</v>
      </c>
      <c r="C1815">
        <v>2017</v>
      </c>
      <c r="D1815">
        <v>4.2</v>
      </c>
      <c r="E1815">
        <v>2050</v>
      </c>
      <c r="F1815" t="s">
        <v>1405</v>
      </c>
      <c r="G1815" t="s">
        <v>9</v>
      </c>
      <c r="H1815" s="32">
        <v>19.989999999999998</v>
      </c>
      <c r="I1815" t="s">
        <v>10</v>
      </c>
      <c r="J1815">
        <v>5</v>
      </c>
      <c r="K1815">
        <v>3</v>
      </c>
    </row>
    <row r="1816" spans="1:11" x14ac:dyDescent="0.35">
      <c r="A1816" t="s">
        <v>484</v>
      </c>
      <c r="B1816" t="s">
        <v>1299</v>
      </c>
      <c r="C1816">
        <v>2017</v>
      </c>
      <c r="D1816">
        <v>4.2</v>
      </c>
      <c r="E1816">
        <v>2022</v>
      </c>
      <c r="F1816" t="s">
        <v>1405</v>
      </c>
      <c r="G1816" t="s">
        <v>486</v>
      </c>
      <c r="H1816" s="32">
        <v>11.8</v>
      </c>
      <c r="I1816" t="s">
        <v>21</v>
      </c>
      <c r="J1816">
        <v>4</v>
      </c>
      <c r="K1816">
        <v>3</v>
      </c>
    </row>
    <row r="1817" spans="1:11" x14ac:dyDescent="0.35">
      <c r="A1817" t="s">
        <v>561</v>
      </c>
      <c r="B1817" t="s">
        <v>1294</v>
      </c>
      <c r="C1817">
        <v>2018</v>
      </c>
      <c r="D1817">
        <v>4.2</v>
      </c>
      <c r="E1817">
        <v>1981</v>
      </c>
      <c r="F1817" t="s">
        <v>1405</v>
      </c>
      <c r="G1817" t="s">
        <v>9</v>
      </c>
      <c r="H1817" s="32">
        <v>23.74</v>
      </c>
      <c r="I1817" t="s">
        <v>10</v>
      </c>
      <c r="J1817">
        <v>5</v>
      </c>
      <c r="K1817">
        <v>3</v>
      </c>
    </row>
    <row r="1818" spans="1:11" x14ac:dyDescent="0.35">
      <c r="A1818" t="s">
        <v>86</v>
      </c>
      <c r="B1818" t="s">
        <v>866</v>
      </c>
      <c r="C1818">
        <v>2013</v>
      </c>
      <c r="D1818">
        <v>4.2</v>
      </c>
      <c r="E1818">
        <v>1931</v>
      </c>
      <c r="F1818" t="s">
        <v>1405</v>
      </c>
      <c r="G1818" t="s">
        <v>42</v>
      </c>
      <c r="H1818" s="32">
        <v>30.35</v>
      </c>
      <c r="I1818" t="s">
        <v>43</v>
      </c>
      <c r="J1818">
        <v>4</v>
      </c>
      <c r="K1818">
        <v>3</v>
      </c>
    </row>
    <row r="1819" spans="1:11" x14ac:dyDescent="0.35">
      <c r="A1819" t="s">
        <v>561</v>
      </c>
      <c r="B1819" t="s">
        <v>120</v>
      </c>
      <c r="C1819">
        <v>2012</v>
      </c>
      <c r="D1819">
        <v>4.2</v>
      </c>
      <c r="E1819">
        <v>1921</v>
      </c>
      <c r="F1819" t="s">
        <v>1405</v>
      </c>
      <c r="G1819" t="s">
        <v>9</v>
      </c>
      <c r="H1819" s="32">
        <v>38.840000000000003</v>
      </c>
      <c r="I1819" t="s">
        <v>10</v>
      </c>
      <c r="J1819">
        <v>5</v>
      </c>
      <c r="K1819">
        <v>3</v>
      </c>
    </row>
    <row r="1820" spans="1:11" x14ac:dyDescent="0.35">
      <c r="A1820" t="s">
        <v>531</v>
      </c>
      <c r="B1820" t="s">
        <v>283</v>
      </c>
      <c r="C1820">
        <v>2013</v>
      </c>
      <c r="D1820">
        <v>4.2</v>
      </c>
      <c r="E1820">
        <v>1768</v>
      </c>
      <c r="F1820" t="s">
        <v>1405</v>
      </c>
      <c r="G1820" t="s">
        <v>42</v>
      </c>
      <c r="H1820" s="32">
        <v>21.5</v>
      </c>
      <c r="I1820" t="s">
        <v>43</v>
      </c>
      <c r="J1820">
        <v>4</v>
      </c>
      <c r="K1820">
        <v>3</v>
      </c>
    </row>
    <row r="1821" spans="1:11" x14ac:dyDescent="0.35">
      <c r="A1821" t="s">
        <v>313</v>
      </c>
      <c r="B1821" t="s">
        <v>187</v>
      </c>
      <c r="C1821">
        <v>2015</v>
      </c>
      <c r="D1821">
        <v>4.2</v>
      </c>
      <c r="E1821">
        <v>1688</v>
      </c>
      <c r="F1821" t="s">
        <v>1405</v>
      </c>
      <c r="G1821" t="s">
        <v>9</v>
      </c>
      <c r="H1821" s="32">
        <v>29.95</v>
      </c>
      <c r="I1821" t="s">
        <v>10</v>
      </c>
      <c r="J1821">
        <v>5</v>
      </c>
      <c r="K1821">
        <v>3</v>
      </c>
    </row>
    <row r="1822" spans="1:11" x14ac:dyDescent="0.35">
      <c r="A1822" t="s">
        <v>152</v>
      </c>
      <c r="B1822" t="s">
        <v>1300</v>
      </c>
      <c r="C1822">
        <v>2010</v>
      </c>
      <c r="D1822">
        <v>4.2</v>
      </c>
      <c r="E1822">
        <v>1686</v>
      </c>
      <c r="F1822" t="s">
        <v>1405</v>
      </c>
      <c r="G1822" t="s">
        <v>42</v>
      </c>
      <c r="H1822" s="32">
        <v>59</v>
      </c>
      <c r="I1822" t="s">
        <v>43</v>
      </c>
      <c r="J1822">
        <v>4</v>
      </c>
      <c r="K1822">
        <v>3</v>
      </c>
    </row>
    <row r="1823" spans="1:11" x14ac:dyDescent="0.35">
      <c r="A1823" t="s">
        <v>276</v>
      </c>
      <c r="B1823" t="s">
        <v>2</v>
      </c>
      <c r="C1823">
        <v>2006</v>
      </c>
      <c r="D1823">
        <v>4.2</v>
      </c>
      <c r="E1823">
        <v>1665</v>
      </c>
      <c r="F1823" t="s">
        <v>1405</v>
      </c>
      <c r="G1823" t="s">
        <v>2</v>
      </c>
      <c r="H1823" s="32">
        <v>98.9</v>
      </c>
      <c r="I1823" t="s">
        <v>3</v>
      </c>
      <c r="J1823">
        <v>5</v>
      </c>
      <c r="K1823">
        <v>3</v>
      </c>
    </row>
    <row r="1824" spans="1:11" x14ac:dyDescent="0.35">
      <c r="A1824" t="s">
        <v>86</v>
      </c>
      <c r="B1824" t="s">
        <v>866</v>
      </c>
      <c r="C1824">
        <v>2014</v>
      </c>
      <c r="D1824">
        <v>4.2</v>
      </c>
      <c r="E1824">
        <v>1645</v>
      </c>
      <c r="F1824" t="s">
        <v>1405</v>
      </c>
      <c r="G1824" t="s">
        <v>42</v>
      </c>
      <c r="H1824" s="32">
        <v>59.9</v>
      </c>
      <c r="I1824" t="s">
        <v>43</v>
      </c>
      <c r="J1824">
        <v>4</v>
      </c>
      <c r="K1824">
        <v>3</v>
      </c>
    </row>
    <row r="1825" spans="1:11" x14ac:dyDescent="0.35">
      <c r="A1825" t="s">
        <v>75</v>
      </c>
      <c r="B1825" t="s">
        <v>1301</v>
      </c>
      <c r="C1825">
        <v>2014</v>
      </c>
      <c r="D1825">
        <v>4.2</v>
      </c>
      <c r="E1825">
        <v>1627</v>
      </c>
      <c r="F1825" t="s">
        <v>1405</v>
      </c>
      <c r="G1825" t="s">
        <v>77</v>
      </c>
      <c r="H1825" s="32">
        <v>19.940000000000001</v>
      </c>
      <c r="I1825" t="s">
        <v>78</v>
      </c>
      <c r="J1825">
        <v>5</v>
      </c>
      <c r="K1825">
        <v>3</v>
      </c>
    </row>
    <row r="1826" spans="1:11" x14ac:dyDescent="0.35">
      <c r="A1826" t="s">
        <v>304</v>
      </c>
      <c r="B1826" t="s">
        <v>1297</v>
      </c>
      <c r="C1826">
        <v>2009</v>
      </c>
      <c r="D1826">
        <v>4.2</v>
      </c>
      <c r="E1826">
        <v>1611</v>
      </c>
      <c r="F1826" t="s">
        <v>1405</v>
      </c>
      <c r="G1826" t="s">
        <v>124</v>
      </c>
      <c r="H1826" s="32">
        <v>23.52</v>
      </c>
      <c r="I1826" t="s">
        <v>43</v>
      </c>
      <c r="J1826">
        <v>4</v>
      </c>
      <c r="K1826">
        <v>3</v>
      </c>
    </row>
    <row r="1827" spans="1:11" x14ac:dyDescent="0.35">
      <c r="A1827" t="s">
        <v>27</v>
      </c>
      <c r="B1827" t="s">
        <v>834</v>
      </c>
      <c r="C1827">
        <v>2019</v>
      </c>
      <c r="D1827">
        <v>4.2</v>
      </c>
      <c r="E1827">
        <v>1355</v>
      </c>
      <c r="F1827" t="s">
        <v>1405</v>
      </c>
      <c r="G1827" t="s">
        <v>9</v>
      </c>
      <c r="H1827" s="32">
        <v>34.5</v>
      </c>
      <c r="I1827" t="s">
        <v>10</v>
      </c>
      <c r="J1827">
        <v>5</v>
      </c>
      <c r="K1827">
        <v>3</v>
      </c>
    </row>
    <row r="1828" spans="1:11" x14ac:dyDescent="0.35">
      <c r="A1828" t="s">
        <v>75</v>
      </c>
      <c r="B1828" t="s">
        <v>1301</v>
      </c>
      <c r="C1828">
        <v>2018</v>
      </c>
      <c r="D1828">
        <v>4.2</v>
      </c>
      <c r="E1828">
        <v>1343</v>
      </c>
      <c r="F1828" t="s">
        <v>1405</v>
      </c>
      <c r="G1828" t="s">
        <v>77</v>
      </c>
      <c r="H1828" s="32">
        <v>21.6</v>
      </c>
      <c r="I1828" t="s">
        <v>78</v>
      </c>
      <c r="J1828">
        <v>5</v>
      </c>
      <c r="K1828">
        <v>3</v>
      </c>
    </row>
    <row r="1829" spans="1:11" x14ac:dyDescent="0.35">
      <c r="A1829" t="s">
        <v>47</v>
      </c>
      <c r="B1829" t="s">
        <v>1302</v>
      </c>
      <c r="C1829">
        <v>2015</v>
      </c>
      <c r="D1829">
        <v>4.2</v>
      </c>
      <c r="E1829">
        <v>1341</v>
      </c>
      <c r="F1829" t="s">
        <v>1405</v>
      </c>
      <c r="G1829" t="s">
        <v>42</v>
      </c>
      <c r="H1829" s="32">
        <v>11.2</v>
      </c>
      <c r="I1829" t="s">
        <v>43</v>
      </c>
      <c r="J1829">
        <v>4</v>
      </c>
      <c r="K1829">
        <v>3</v>
      </c>
    </row>
    <row r="1830" spans="1:11" x14ac:dyDescent="0.35">
      <c r="A1830" t="s">
        <v>152</v>
      </c>
      <c r="B1830" t="s">
        <v>238</v>
      </c>
      <c r="C1830">
        <v>2011</v>
      </c>
      <c r="D1830">
        <v>4.2</v>
      </c>
      <c r="E1830">
        <v>1319</v>
      </c>
      <c r="F1830" t="s">
        <v>1405</v>
      </c>
      <c r="G1830" t="s">
        <v>42</v>
      </c>
      <c r="H1830" s="32">
        <v>39.5</v>
      </c>
      <c r="I1830" t="s">
        <v>43</v>
      </c>
      <c r="J1830">
        <v>4</v>
      </c>
      <c r="K1830">
        <v>3</v>
      </c>
    </row>
    <row r="1831" spans="1:11" x14ac:dyDescent="0.35">
      <c r="A1831" t="s">
        <v>843</v>
      </c>
      <c r="B1831" t="s">
        <v>9</v>
      </c>
      <c r="C1831">
        <v>2015</v>
      </c>
      <c r="D1831">
        <v>4.2</v>
      </c>
      <c r="E1831">
        <v>1308</v>
      </c>
      <c r="F1831" t="s">
        <v>1405</v>
      </c>
      <c r="G1831" t="s">
        <v>9</v>
      </c>
      <c r="H1831" s="32">
        <v>33.590000000000003</v>
      </c>
      <c r="I1831" t="s">
        <v>10</v>
      </c>
      <c r="J1831">
        <v>5</v>
      </c>
      <c r="K1831">
        <v>3</v>
      </c>
    </row>
    <row r="1832" spans="1:11" x14ac:dyDescent="0.35">
      <c r="A1832" t="s">
        <v>50</v>
      </c>
      <c r="B1832" t="s">
        <v>870</v>
      </c>
      <c r="C1832">
        <v>2015</v>
      </c>
      <c r="D1832">
        <v>4.2</v>
      </c>
      <c r="E1832">
        <v>1301</v>
      </c>
      <c r="F1832" t="s">
        <v>1405</v>
      </c>
      <c r="G1832" t="s">
        <v>42</v>
      </c>
      <c r="H1832" s="32">
        <v>29.15</v>
      </c>
      <c r="I1832" t="s">
        <v>52</v>
      </c>
      <c r="J1832">
        <v>3</v>
      </c>
      <c r="K1832">
        <v>3</v>
      </c>
    </row>
    <row r="1833" spans="1:11" x14ac:dyDescent="0.35">
      <c r="A1833" t="s">
        <v>875</v>
      </c>
      <c r="B1833" t="s">
        <v>876</v>
      </c>
      <c r="C1833">
        <v>2014</v>
      </c>
      <c r="D1833">
        <v>4.2</v>
      </c>
      <c r="E1833">
        <v>1267</v>
      </c>
      <c r="F1833" t="s">
        <v>1405</v>
      </c>
      <c r="G1833" t="s">
        <v>9</v>
      </c>
      <c r="H1833" s="32">
        <v>28.75</v>
      </c>
      <c r="I1833" t="s">
        <v>10</v>
      </c>
      <c r="J1833">
        <v>5</v>
      </c>
      <c r="K1833">
        <v>3</v>
      </c>
    </row>
    <row r="1834" spans="1:11" x14ac:dyDescent="0.35">
      <c r="A1834" t="s">
        <v>144</v>
      </c>
      <c r="B1834" t="s">
        <v>857</v>
      </c>
      <c r="C1834">
        <v>2017</v>
      </c>
      <c r="D1834">
        <v>4.2</v>
      </c>
      <c r="E1834">
        <v>1209</v>
      </c>
      <c r="F1834" t="s">
        <v>1405</v>
      </c>
      <c r="G1834" t="s">
        <v>9</v>
      </c>
      <c r="H1834" s="32">
        <v>16.88</v>
      </c>
      <c r="I1834" t="s">
        <v>10</v>
      </c>
      <c r="J1834">
        <v>5</v>
      </c>
      <c r="K1834">
        <v>3</v>
      </c>
    </row>
    <row r="1835" spans="1:11" x14ac:dyDescent="0.35">
      <c r="A1835" t="s">
        <v>196</v>
      </c>
      <c r="B1835" t="s">
        <v>1304</v>
      </c>
      <c r="C1835">
        <v>2019</v>
      </c>
      <c r="D1835">
        <v>4.2</v>
      </c>
      <c r="E1835">
        <v>1164</v>
      </c>
      <c r="F1835" t="s">
        <v>1405</v>
      </c>
      <c r="G1835" t="s">
        <v>369</v>
      </c>
      <c r="H1835" s="32">
        <v>9.9499999999999993</v>
      </c>
      <c r="I1835" t="s">
        <v>85</v>
      </c>
      <c r="J1835" t="s">
        <v>85</v>
      </c>
      <c r="K1835" t="s">
        <v>85</v>
      </c>
    </row>
    <row r="1836" spans="1:11" x14ac:dyDescent="0.35">
      <c r="A1836" t="s">
        <v>239</v>
      </c>
      <c r="B1836" t="s">
        <v>239</v>
      </c>
      <c r="C1836">
        <v>2016</v>
      </c>
      <c r="D1836">
        <v>4.2</v>
      </c>
      <c r="E1836">
        <v>1159</v>
      </c>
      <c r="F1836" t="s">
        <v>1405</v>
      </c>
      <c r="G1836" t="s">
        <v>9</v>
      </c>
      <c r="H1836" s="32">
        <v>25.71</v>
      </c>
      <c r="I1836" t="s">
        <v>10</v>
      </c>
      <c r="J1836">
        <v>5</v>
      </c>
      <c r="K1836">
        <v>3</v>
      </c>
    </row>
    <row r="1837" spans="1:11" x14ac:dyDescent="0.35">
      <c r="A1837" t="s">
        <v>570</v>
      </c>
      <c r="B1837" t="s">
        <v>1305</v>
      </c>
      <c r="C1837" t="s">
        <v>24</v>
      </c>
      <c r="D1837">
        <v>4.2</v>
      </c>
      <c r="E1837">
        <v>1155</v>
      </c>
      <c r="F1837" t="s">
        <v>1405</v>
      </c>
      <c r="G1837" t="s">
        <v>25</v>
      </c>
      <c r="H1837" s="32">
        <v>18.87</v>
      </c>
      <c r="I1837" t="s">
        <v>16</v>
      </c>
      <c r="J1837">
        <v>5</v>
      </c>
      <c r="K1837">
        <v>1</v>
      </c>
    </row>
    <row r="1838" spans="1:11" x14ac:dyDescent="0.35">
      <c r="A1838" t="s">
        <v>248</v>
      </c>
      <c r="B1838" t="s">
        <v>1303</v>
      </c>
      <c r="C1838">
        <v>2015</v>
      </c>
      <c r="D1838">
        <v>4.2</v>
      </c>
      <c r="E1838">
        <v>1125</v>
      </c>
      <c r="F1838" t="s">
        <v>1405</v>
      </c>
      <c r="G1838" t="s">
        <v>84</v>
      </c>
      <c r="H1838" s="32">
        <v>17.04</v>
      </c>
      <c r="I1838" t="s">
        <v>181</v>
      </c>
      <c r="J1838">
        <v>4</v>
      </c>
      <c r="K1838">
        <v>3</v>
      </c>
    </row>
    <row r="1839" spans="1:11" x14ac:dyDescent="0.35">
      <c r="A1839" t="s">
        <v>1306</v>
      </c>
      <c r="B1839" t="s">
        <v>1307</v>
      </c>
      <c r="C1839">
        <v>2015</v>
      </c>
      <c r="D1839">
        <v>4.2</v>
      </c>
      <c r="E1839">
        <v>1095</v>
      </c>
      <c r="F1839" t="s">
        <v>1405</v>
      </c>
      <c r="G1839" t="s">
        <v>9</v>
      </c>
      <c r="H1839" s="32">
        <v>18.899999999999999</v>
      </c>
      <c r="I1839" t="s">
        <v>10</v>
      </c>
      <c r="J1839">
        <v>5</v>
      </c>
      <c r="K1839">
        <v>3</v>
      </c>
    </row>
    <row r="1840" spans="1:11" x14ac:dyDescent="0.35">
      <c r="A1840" t="s">
        <v>527</v>
      </c>
      <c r="B1840" t="s">
        <v>838</v>
      </c>
      <c r="C1840">
        <v>2017</v>
      </c>
      <c r="D1840">
        <v>4.2</v>
      </c>
      <c r="E1840">
        <v>1093</v>
      </c>
      <c r="F1840" t="s">
        <v>1405</v>
      </c>
      <c r="G1840" t="s">
        <v>9</v>
      </c>
      <c r="H1840" s="32">
        <v>55.75</v>
      </c>
      <c r="I1840" t="s">
        <v>10</v>
      </c>
      <c r="J1840">
        <v>5</v>
      </c>
      <c r="K1840">
        <v>3</v>
      </c>
    </row>
    <row r="1841" spans="1:11" x14ac:dyDescent="0.35">
      <c r="A1841" t="s">
        <v>843</v>
      </c>
      <c r="B1841" t="s">
        <v>9</v>
      </c>
      <c r="C1841">
        <v>2014</v>
      </c>
      <c r="D1841">
        <v>4.2</v>
      </c>
      <c r="E1841">
        <v>1086</v>
      </c>
      <c r="F1841" t="s">
        <v>1405</v>
      </c>
      <c r="G1841" t="s">
        <v>9</v>
      </c>
      <c r="H1841" s="32">
        <v>37.9</v>
      </c>
      <c r="I1841" t="s">
        <v>10</v>
      </c>
      <c r="J1841">
        <v>5</v>
      </c>
      <c r="K1841">
        <v>3</v>
      </c>
    </row>
    <row r="1842" spans="1:11" x14ac:dyDescent="0.35">
      <c r="A1842" t="s">
        <v>1308</v>
      </c>
      <c r="B1842" t="s">
        <v>1309</v>
      </c>
      <c r="C1842">
        <v>2014</v>
      </c>
      <c r="D1842">
        <v>4.2</v>
      </c>
      <c r="E1842">
        <v>1078</v>
      </c>
      <c r="F1842" t="s">
        <v>1405</v>
      </c>
      <c r="G1842" t="s">
        <v>9</v>
      </c>
      <c r="H1842" s="32">
        <v>39</v>
      </c>
      <c r="I1842" t="s">
        <v>10</v>
      </c>
      <c r="J1842">
        <v>5</v>
      </c>
      <c r="K1842">
        <v>3</v>
      </c>
    </row>
    <row r="1843" spans="1:11" x14ac:dyDescent="0.35">
      <c r="A1843" t="s">
        <v>133</v>
      </c>
      <c r="B1843" t="s">
        <v>857</v>
      </c>
      <c r="C1843">
        <v>2018</v>
      </c>
      <c r="D1843">
        <v>4.2</v>
      </c>
      <c r="E1843">
        <v>1070</v>
      </c>
      <c r="F1843" t="s">
        <v>1405</v>
      </c>
      <c r="G1843" t="s">
        <v>9</v>
      </c>
      <c r="H1843" s="32">
        <v>16.489999999999998</v>
      </c>
      <c r="I1843" t="s">
        <v>10</v>
      </c>
      <c r="J1843">
        <v>5</v>
      </c>
      <c r="K1843">
        <v>3</v>
      </c>
    </row>
    <row r="1844" spans="1:11" x14ac:dyDescent="0.35">
      <c r="A1844" t="s">
        <v>861</v>
      </c>
      <c r="B1844" t="s">
        <v>1310</v>
      </c>
      <c r="C1844" t="s">
        <v>24</v>
      </c>
      <c r="D1844">
        <v>4.2</v>
      </c>
      <c r="E1844">
        <v>1058</v>
      </c>
      <c r="F1844" t="s">
        <v>1405</v>
      </c>
      <c r="G1844" t="s">
        <v>25</v>
      </c>
      <c r="H1844" s="32">
        <v>11.9</v>
      </c>
      <c r="I1844" t="s">
        <v>85</v>
      </c>
      <c r="J1844" t="s">
        <v>85</v>
      </c>
      <c r="K1844" t="s">
        <v>85</v>
      </c>
    </row>
    <row r="1845" spans="1:11" x14ac:dyDescent="0.35">
      <c r="A1845" t="s">
        <v>484</v>
      </c>
      <c r="B1845" t="s">
        <v>1299</v>
      </c>
      <c r="C1845">
        <v>2019</v>
      </c>
      <c r="D1845">
        <v>4.2</v>
      </c>
      <c r="E1845">
        <v>1048</v>
      </c>
      <c r="F1845" t="s">
        <v>1405</v>
      </c>
      <c r="G1845" t="s">
        <v>486</v>
      </c>
      <c r="H1845" s="32">
        <v>11.66</v>
      </c>
      <c r="I1845" t="s">
        <v>21</v>
      </c>
      <c r="J1845">
        <v>4</v>
      </c>
      <c r="K1845">
        <v>3</v>
      </c>
    </row>
    <row r="1846" spans="1:11" x14ac:dyDescent="0.35">
      <c r="A1846" t="s">
        <v>304</v>
      </c>
      <c r="B1846" t="s">
        <v>1311</v>
      </c>
      <c r="C1846">
        <v>2005</v>
      </c>
      <c r="D1846">
        <v>4.2</v>
      </c>
      <c r="E1846">
        <v>1043</v>
      </c>
      <c r="F1846" t="s">
        <v>1405</v>
      </c>
      <c r="G1846" t="s">
        <v>124</v>
      </c>
      <c r="H1846" s="32">
        <v>26.9</v>
      </c>
      <c r="I1846" t="s">
        <v>52</v>
      </c>
      <c r="J1846">
        <v>3</v>
      </c>
      <c r="K1846">
        <v>3</v>
      </c>
    </row>
    <row r="1847" spans="1:11" x14ac:dyDescent="0.35">
      <c r="A1847" t="s">
        <v>561</v>
      </c>
      <c r="B1847" t="s">
        <v>1312</v>
      </c>
      <c r="C1847">
        <v>2015</v>
      </c>
      <c r="D1847">
        <v>4.2</v>
      </c>
      <c r="E1847">
        <v>1040</v>
      </c>
      <c r="F1847" t="s">
        <v>1405</v>
      </c>
      <c r="G1847" t="s">
        <v>9</v>
      </c>
      <c r="H1847" s="32">
        <v>22.95</v>
      </c>
      <c r="I1847" t="s">
        <v>10</v>
      </c>
      <c r="J1847">
        <v>5</v>
      </c>
      <c r="K1847">
        <v>3</v>
      </c>
    </row>
    <row r="1848" spans="1:11" x14ac:dyDescent="0.35">
      <c r="A1848" t="s">
        <v>55</v>
      </c>
      <c r="B1848" t="s">
        <v>477</v>
      </c>
      <c r="C1848">
        <v>2014</v>
      </c>
      <c r="D1848">
        <v>4.2</v>
      </c>
      <c r="E1848">
        <v>1030</v>
      </c>
      <c r="F1848" t="s">
        <v>1405</v>
      </c>
      <c r="G1848" t="s">
        <v>9</v>
      </c>
      <c r="H1848" s="32">
        <v>31.95</v>
      </c>
      <c r="I1848" t="s">
        <v>10</v>
      </c>
      <c r="J1848">
        <v>5</v>
      </c>
      <c r="K1848">
        <v>3</v>
      </c>
    </row>
    <row r="1849" spans="1:11" x14ac:dyDescent="0.35">
      <c r="A1849" t="s">
        <v>98</v>
      </c>
      <c r="B1849" t="s">
        <v>1313</v>
      </c>
      <c r="C1849" t="s">
        <v>24</v>
      </c>
      <c r="D1849">
        <v>4.2</v>
      </c>
      <c r="E1849">
        <v>1016</v>
      </c>
      <c r="F1849" t="s">
        <v>1405</v>
      </c>
      <c r="G1849" t="s">
        <v>330</v>
      </c>
      <c r="H1849" s="32">
        <v>77.22</v>
      </c>
      <c r="I1849" t="s">
        <v>26</v>
      </c>
      <c r="J1849">
        <v>4</v>
      </c>
      <c r="K1849">
        <v>3</v>
      </c>
    </row>
    <row r="1850" spans="1:11" x14ac:dyDescent="0.35">
      <c r="A1850" t="s">
        <v>30</v>
      </c>
      <c r="B1850" t="s">
        <v>1314</v>
      </c>
      <c r="C1850">
        <v>2017</v>
      </c>
      <c r="D1850">
        <v>4.2</v>
      </c>
      <c r="E1850">
        <v>1016</v>
      </c>
      <c r="F1850" t="s">
        <v>1405</v>
      </c>
      <c r="G1850" t="s">
        <v>32</v>
      </c>
      <c r="H1850" s="32">
        <v>85.9</v>
      </c>
      <c r="I1850" t="s">
        <v>33</v>
      </c>
      <c r="J1850">
        <v>4</v>
      </c>
      <c r="K1850">
        <v>3</v>
      </c>
    </row>
    <row r="1851" spans="1:11" x14ac:dyDescent="0.35">
      <c r="A1851" t="s">
        <v>321</v>
      </c>
      <c r="B1851" t="s">
        <v>1296</v>
      </c>
      <c r="C1851">
        <v>2017</v>
      </c>
      <c r="D1851">
        <v>4.2</v>
      </c>
      <c r="E1851">
        <v>1008</v>
      </c>
      <c r="F1851" t="s">
        <v>1405</v>
      </c>
      <c r="G1851" t="s">
        <v>32</v>
      </c>
      <c r="H1851" s="32">
        <v>20.99</v>
      </c>
      <c r="I1851" t="s">
        <v>33</v>
      </c>
      <c r="J1851">
        <v>4</v>
      </c>
      <c r="K1851">
        <v>3</v>
      </c>
    </row>
    <row r="1852" spans="1:11" x14ac:dyDescent="0.35">
      <c r="A1852" t="s">
        <v>72</v>
      </c>
      <c r="B1852" t="s">
        <v>517</v>
      </c>
      <c r="C1852">
        <v>2013</v>
      </c>
      <c r="D1852">
        <v>4.2</v>
      </c>
      <c r="E1852">
        <v>998</v>
      </c>
      <c r="F1852" t="s">
        <v>1405</v>
      </c>
      <c r="G1852" t="s">
        <v>2</v>
      </c>
      <c r="H1852" s="32">
        <v>51.19</v>
      </c>
      <c r="I1852" t="s">
        <v>3</v>
      </c>
      <c r="J1852">
        <v>5</v>
      </c>
      <c r="K1852">
        <v>3</v>
      </c>
    </row>
    <row r="1853" spans="1:11" x14ac:dyDescent="0.35">
      <c r="A1853" t="s">
        <v>30</v>
      </c>
      <c r="B1853" t="s">
        <v>1315</v>
      </c>
      <c r="C1853">
        <v>2016</v>
      </c>
      <c r="D1853">
        <v>4.2</v>
      </c>
      <c r="E1853">
        <v>970</v>
      </c>
      <c r="F1853" t="s">
        <v>1405</v>
      </c>
      <c r="G1853" t="s">
        <v>32</v>
      </c>
      <c r="H1853" s="32">
        <v>32.25</v>
      </c>
      <c r="I1853" t="s">
        <v>33</v>
      </c>
      <c r="J1853">
        <v>4</v>
      </c>
      <c r="K1853">
        <v>3</v>
      </c>
    </row>
    <row r="1854" spans="1:11" x14ac:dyDescent="0.35">
      <c r="A1854" t="s">
        <v>582</v>
      </c>
      <c r="B1854" t="s">
        <v>1316</v>
      </c>
      <c r="C1854">
        <v>2017</v>
      </c>
      <c r="D1854">
        <v>4.2</v>
      </c>
      <c r="E1854">
        <v>969</v>
      </c>
      <c r="F1854" t="s">
        <v>1405</v>
      </c>
      <c r="G1854" t="s">
        <v>32</v>
      </c>
      <c r="H1854" s="32">
        <v>39</v>
      </c>
      <c r="I1854" t="s">
        <v>33</v>
      </c>
      <c r="J1854">
        <v>4</v>
      </c>
      <c r="K1854">
        <v>3</v>
      </c>
    </row>
    <row r="1855" spans="1:11" x14ac:dyDescent="0.35">
      <c r="A1855" t="s">
        <v>321</v>
      </c>
      <c r="B1855" t="s">
        <v>836</v>
      </c>
      <c r="C1855">
        <v>2016</v>
      </c>
      <c r="D1855">
        <v>4.2</v>
      </c>
      <c r="E1855">
        <v>964</v>
      </c>
      <c r="F1855" t="s">
        <v>1405</v>
      </c>
      <c r="G1855" t="s">
        <v>369</v>
      </c>
      <c r="H1855" s="32">
        <v>56.26</v>
      </c>
      <c r="I1855" t="s">
        <v>460</v>
      </c>
      <c r="J1855">
        <v>4</v>
      </c>
      <c r="K1855">
        <v>3</v>
      </c>
    </row>
    <row r="1856" spans="1:11" x14ac:dyDescent="0.35">
      <c r="A1856" t="s">
        <v>1308</v>
      </c>
      <c r="B1856" t="s">
        <v>1309</v>
      </c>
      <c r="C1856">
        <v>2011</v>
      </c>
      <c r="D1856">
        <v>4.2</v>
      </c>
      <c r="E1856">
        <v>918</v>
      </c>
      <c r="F1856" t="s">
        <v>1405</v>
      </c>
      <c r="G1856" t="s">
        <v>9</v>
      </c>
      <c r="H1856" s="32">
        <v>23.4</v>
      </c>
      <c r="I1856" t="s">
        <v>10</v>
      </c>
      <c r="J1856">
        <v>5</v>
      </c>
      <c r="K1856">
        <v>3</v>
      </c>
    </row>
    <row r="1857" spans="1:11" x14ac:dyDescent="0.35">
      <c r="A1857" t="s">
        <v>179</v>
      </c>
      <c r="B1857" t="s">
        <v>1317</v>
      </c>
      <c r="C1857">
        <v>2017</v>
      </c>
      <c r="D1857">
        <v>4.2</v>
      </c>
      <c r="E1857">
        <v>918</v>
      </c>
      <c r="F1857" t="s">
        <v>1405</v>
      </c>
      <c r="G1857" t="s">
        <v>118</v>
      </c>
      <c r="H1857" s="32">
        <v>11.35</v>
      </c>
      <c r="I1857" t="s">
        <v>21</v>
      </c>
      <c r="J1857">
        <v>4</v>
      </c>
      <c r="K1857">
        <v>3</v>
      </c>
    </row>
    <row r="1858" spans="1:11" x14ac:dyDescent="0.35">
      <c r="A1858" t="s">
        <v>1308</v>
      </c>
      <c r="B1858" t="s">
        <v>1309</v>
      </c>
      <c r="C1858">
        <v>2013</v>
      </c>
      <c r="D1858">
        <v>4.2</v>
      </c>
      <c r="E1858">
        <v>915</v>
      </c>
      <c r="F1858" t="s">
        <v>1405</v>
      </c>
      <c r="G1858" t="s">
        <v>9</v>
      </c>
      <c r="H1858" s="32">
        <v>37.5</v>
      </c>
      <c r="I1858" t="s">
        <v>10</v>
      </c>
      <c r="J1858">
        <v>5</v>
      </c>
      <c r="K1858">
        <v>3</v>
      </c>
    </row>
    <row r="1859" spans="1:11" x14ac:dyDescent="0.35">
      <c r="A1859" t="s">
        <v>884</v>
      </c>
      <c r="B1859" t="s">
        <v>885</v>
      </c>
      <c r="C1859">
        <v>2010</v>
      </c>
      <c r="D1859">
        <v>4.2</v>
      </c>
      <c r="E1859">
        <v>900</v>
      </c>
      <c r="F1859" t="s">
        <v>1405</v>
      </c>
      <c r="G1859" t="s">
        <v>63</v>
      </c>
      <c r="H1859" s="32">
        <v>40.76</v>
      </c>
      <c r="I1859" t="s">
        <v>21</v>
      </c>
      <c r="J1859">
        <v>4</v>
      </c>
      <c r="K1859">
        <v>3</v>
      </c>
    </row>
    <row r="1860" spans="1:11" x14ac:dyDescent="0.35">
      <c r="A1860" t="s">
        <v>88</v>
      </c>
      <c r="B1860" t="s">
        <v>1318</v>
      </c>
      <c r="C1860">
        <v>2019</v>
      </c>
      <c r="D1860">
        <v>4.2</v>
      </c>
      <c r="E1860">
        <v>897</v>
      </c>
      <c r="F1860" t="s">
        <v>1405</v>
      </c>
      <c r="G1860" t="s">
        <v>32</v>
      </c>
      <c r="H1860" s="32">
        <v>21.9</v>
      </c>
      <c r="I1860" t="s">
        <v>33</v>
      </c>
      <c r="J1860">
        <v>4</v>
      </c>
      <c r="K1860">
        <v>3</v>
      </c>
    </row>
    <row r="1861" spans="1:11" x14ac:dyDescent="0.35">
      <c r="A1861" t="s">
        <v>47</v>
      </c>
      <c r="B1861" t="s">
        <v>480</v>
      </c>
      <c r="C1861">
        <v>2000</v>
      </c>
      <c r="D1861">
        <v>4.2</v>
      </c>
      <c r="E1861">
        <v>883</v>
      </c>
      <c r="F1861" t="s">
        <v>1405</v>
      </c>
      <c r="G1861" t="s">
        <v>42</v>
      </c>
      <c r="H1861" s="32">
        <v>161</v>
      </c>
      <c r="I1861" t="s">
        <v>43</v>
      </c>
      <c r="J1861">
        <v>4</v>
      </c>
      <c r="K1861">
        <v>3</v>
      </c>
    </row>
    <row r="1862" spans="1:11" x14ac:dyDescent="0.35">
      <c r="A1862" t="s">
        <v>53</v>
      </c>
      <c r="B1862" t="s">
        <v>845</v>
      </c>
      <c r="C1862">
        <v>2013</v>
      </c>
      <c r="D1862">
        <v>4.2</v>
      </c>
      <c r="E1862">
        <v>879</v>
      </c>
      <c r="F1862" t="s">
        <v>1405</v>
      </c>
      <c r="G1862" t="s">
        <v>42</v>
      </c>
      <c r="H1862" s="32">
        <v>34.409999999999997</v>
      </c>
      <c r="I1862" t="s">
        <v>43</v>
      </c>
      <c r="J1862">
        <v>4</v>
      </c>
      <c r="K1862">
        <v>3</v>
      </c>
    </row>
    <row r="1863" spans="1:11" x14ac:dyDescent="0.35">
      <c r="A1863" t="s">
        <v>55</v>
      </c>
      <c r="B1863" t="s">
        <v>9</v>
      </c>
      <c r="C1863">
        <v>2019</v>
      </c>
      <c r="D1863">
        <v>4.2</v>
      </c>
      <c r="E1863">
        <v>876</v>
      </c>
      <c r="F1863" t="s">
        <v>1405</v>
      </c>
      <c r="G1863" t="s">
        <v>9</v>
      </c>
      <c r="H1863" s="32">
        <v>16.95</v>
      </c>
      <c r="I1863" t="s">
        <v>10</v>
      </c>
      <c r="J1863">
        <v>5</v>
      </c>
      <c r="K1863">
        <v>3</v>
      </c>
    </row>
    <row r="1864" spans="1:11" x14ac:dyDescent="0.35">
      <c r="A1864" t="s">
        <v>30</v>
      </c>
      <c r="B1864" t="s">
        <v>315</v>
      </c>
      <c r="C1864">
        <v>2015</v>
      </c>
      <c r="D1864">
        <v>4.2</v>
      </c>
      <c r="E1864">
        <v>865</v>
      </c>
      <c r="F1864" t="s">
        <v>1405</v>
      </c>
      <c r="G1864" t="s">
        <v>32</v>
      </c>
      <c r="H1864" s="32">
        <v>52.5</v>
      </c>
      <c r="I1864" t="s">
        <v>33</v>
      </c>
      <c r="J1864">
        <v>4</v>
      </c>
      <c r="K1864">
        <v>3</v>
      </c>
    </row>
    <row r="1865" spans="1:11" x14ac:dyDescent="0.35">
      <c r="A1865" t="s">
        <v>561</v>
      </c>
      <c r="B1865" t="s">
        <v>1312</v>
      </c>
      <c r="C1865">
        <v>2014</v>
      </c>
      <c r="D1865">
        <v>4.2</v>
      </c>
      <c r="E1865">
        <v>855</v>
      </c>
      <c r="F1865" t="s">
        <v>1405</v>
      </c>
      <c r="G1865" t="s">
        <v>9</v>
      </c>
      <c r="H1865" s="32">
        <v>19.53</v>
      </c>
      <c r="I1865" t="s">
        <v>10</v>
      </c>
      <c r="J1865">
        <v>5</v>
      </c>
      <c r="K1865">
        <v>3</v>
      </c>
    </row>
    <row r="1866" spans="1:11" x14ac:dyDescent="0.35">
      <c r="A1866" t="s">
        <v>36</v>
      </c>
      <c r="B1866" t="s">
        <v>1319</v>
      </c>
      <c r="C1866">
        <v>2012</v>
      </c>
      <c r="D1866">
        <v>4.2</v>
      </c>
      <c r="E1866">
        <v>852</v>
      </c>
      <c r="F1866" t="s">
        <v>1405</v>
      </c>
      <c r="G1866" t="s">
        <v>9</v>
      </c>
      <c r="H1866" s="32">
        <v>30</v>
      </c>
      <c r="I1866" t="s">
        <v>10</v>
      </c>
      <c r="J1866">
        <v>5</v>
      </c>
      <c r="K1866">
        <v>3</v>
      </c>
    </row>
    <row r="1867" spans="1:11" x14ac:dyDescent="0.35">
      <c r="A1867" t="s">
        <v>1320</v>
      </c>
      <c r="B1867" t="s">
        <v>1321</v>
      </c>
      <c r="C1867">
        <v>2020</v>
      </c>
      <c r="D1867">
        <v>4.2</v>
      </c>
      <c r="E1867">
        <v>842</v>
      </c>
      <c r="F1867" t="s">
        <v>1405</v>
      </c>
      <c r="G1867" t="s">
        <v>233</v>
      </c>
      <c r="H1867" s="32">
        <v>5.5</v>
      </c>
      <c r="I1867" t="s">
        <v>85</v>
      </c>
      <c r="J1867" t="s">
        <v>85</v>
      </c>
      <c r="K1867" t="s">
        <v>85</v>
      </c>
    </row>
    <row r="1868" spans="1:11" x14ac:dyDescent="0.35">
      <c r="A1868" t="s">
        <v>152</v>
      </c>
      <c r="B1868" t="s">
        <v>238</v>
      </c>
      <c r="C1868">
        <v>2014</v>
      </c>
      <c r="D1868">
        <v>4.2</v>
      </c>
      <c r="E1868">
        <v>840</v>
      </c>
      <c r="F1868" t="s">
        <v>1405</v>
      </c>
      <c r="G1868" t="s">
        <v>42</v>
      </c>
      <c r="H1868" s="32">
        <v>35.630000000000003</v>
      </c>
      <c r="I1868" t="s">
        <v>43</v>
      </c>
      <c r="J1868">
        <v>4</v>
      </c>
      <c r="K1868">
        <v>3</v>
      </c>
    </row>
    <row r="1869" spans="1:11" x14ac:dyDescent="0.35">
      <c r="A1869" t="s">
        <v>86</v>
      </c>
      <c r="B1869" t="s">
        <v>866</v>
      </c>
      <c r="C1869">
        <v>2017</v>
      </c>
      <c r="D1869">
        <v>4.2</v>
      </c>
      <c r="E1869">
        <v>834</v>
      </c>
      <c r="F1869" t="s">
        <v>1405</v>
      </c>
      <c r="G1869" t="s">
        <v>42</v>
      </c>
      <c r="H1869" s="32">
        <v>25.5</v>
      </c>
      <c r="I1869" t="s">
        <v>43</v>
      </c>
      <c r="J1869">
        <v>4</v>
      </c>
      <c r="K1869">
        <v>3</v>
      </c>
    </row>
    <row r="1870" spans="1:11" x14ac:dyDescent="0.35">
      <c r="A1870" t="s">
        <v>101</v>
      </c>
      <c r="B1870" t="s">
        <v>1322</v>
      </c>
      <c r="C1870">
        <v>2015</v>
      </c>
      <c r="D1870">
        <v>4.2</v>
      </c>
      <c r="E1870">
        <v>832</v>
      </c>
      <c r="F1870" t="s">
        <v>1405</v>
      </c>
      <c r="G1870" t="s">
        <v>42</v>
      </c>
      <c r="H1870" s="32">
        <v>19.38</v>
      </c>
      <c r="I1870" t="s">
        <v>43</v>
      </c>
      <c r="J1870">
        <v>4</v>
      </c>
      <c r="K1870">
        <v>3</v>
      </c>
    </row>
    <row r="1871" spans="1:11" x14ac:dyDescent="0.35">
      <c r="A1871" t="s">
        <v>50</v>
      </c>
      <c r="B1871" t="s">
        <v>228</v>
      </c>
      <c r="C1871">
        <v>2017</v>
      </c>
      <c r="D1871">
        <v>4.2</v>
      </c>
      <c r="E1871">
        <v>811</v>
      </c>
      <c r="F1871" t="s">
        <v>1405</v>
      </c>
      <c r="G1871" t="s">
        <v>42</v>
      </c>
      <c r="H1871" s="32">
        <v>20.9</v>
      </c>
      <c r="I1871" t="s">
        <v>43</v>
      </c>
      <c r="J1871">
        <v>4</v>
      </c>
      <c r="K1871">
        <v>3</v>
      </c>
    </row>
    <row r="1872" spans="1:11" x14ac:dyDescent="0.35">
      <c r="A1872" t="s">
        <v>154</v>
      </c>
      <c r="B1872" t="s">
        <v>835</v>
      </c>
      <c r="C1872">
        <v>2019</v>
      </c>
      <c r="D1872">
        <v>4.2</v>
      </c>
      <c r="E1872">
        <v>806</v>
      </c>
      <c r="F1872" t="s">
        <v>1405</v>
      </c>
      <c r="G1872" t="s">
        <v>9</v>
      </c>
      <c r="H1872" s="32">
        <v>18.5</v>
      </c>
      <c r="I1872" t="s">
        <v>10</v>
      </c>
      <c r="J1872">
        <v>5</v>
      </c>
      <c r="K1872">
        <v>3</v>
      </c>
    </row>
    <row r="1873" spans="1:11" x14ac:dyDescent="0.35">
      <c r="A1873" t="s">
        <v>152</v>
      </c>
      <c r="B1873" t="s">
        <v>851</v>
      </c>
      <c r="C1873">
        <v>2015</v>
      </c>
      <c r="D1873">
        <v>4.2</v>
      </c>
      <c r="E1873">
        <v>778</v>
      </c>
      <c r="F1873" t="s">
        <v>1405</v>
      </c>
      <c r="G1873" t="s">
        <v>42</v>
      </c>
      <c r="H1873" s="32">
        <v>23</v>
      </c>
      <c r="I1873" t="s">
        <v>43</v>
      </c>
      <c r="J1873">
        <v>4</v>
      </c>
      <c r="K1873">
        <v>3</v>
      </c>
    </row>
    <row r="1874" spans="1:11" x14ac:dyDescent="0.35">
      <c r="A1874" t="s">
        <v>321</v>
      </c>
      <c r="B1874" t="s">
        <v>916</v>
      </c>
      <c r="C1874">
        <v>2016</v>
      </c>
      <c r="D1874">
        <v>4.2</v>
      </c>
      <c r="E1874">
        <v>778</v>
      </c>
      <c r="F1874" t="s">
        <v>1405</v>
      </c>
      <c r="G1874" t="s">
        <v>254</v>
      </c>
      <c r="H1874" s="32">
        <v>38.369999999999997</v>
      </c>
      <c r="I1874" t="s">
        <v>21</v>
      </c>
      <c r="J1874">
        <v>4</v>
      </c>
      <c r="K1874">
        <v>3</v>
      </c>
    </row>
    <row r="1875" spans="1:11" x14ac:dyDescent="0.35">
      <c r="A1875" t="s">
        <v>321</v>
      </c>
      <c r="B1875" t="s">
        <v>916</v>
      </c>
      <c r="C1875">
        <v>2017</v>
      </c>
      <c r="D1875">
        <v>4.2</v>
      </c>
      <c r="E1875">
        <v>777</v>
      </c>
      <c r="F1875" t="s">
        <v>1405</v>
      </c>
      <c r="G1875" t="s">
        <v>254</v>
      </c>
      <c r="H1875" s="32">
        <v>25.5</v>
      </c>
      <c r="I1875" t="s">
        <v>21</v>
      </c>
      <c r="J1875">
        <v>4</v>
      </c>
      <c r="K1875">
        <v>3</v>
      </c>
    </row>
    <row r="1876" spans="1:11" x14ac:dyDescent="0.35">
      <c r="A1876" t="s">
        <v>682</v>
      </c>
      <c r="B1876" t="s">
        <v>863</v>
      </c>
      <c r="C1876">
        <v>2012</v>
      </c>
      <c r="D1876">
        <v>4.2</v>
      </c>
      <c r="E1876">
        <v>776</v>
      </c>
      <c r="F1876" t="s">
        <v>1405</v>
      </c>
      <c r="G1876" t="s">
        <v>42</v>
      </c>
      <c r="H1876" s="32">
        <v>35</v>
      </c>
      <c r="I1876" t="s">
        <v>43</v>
      </c>
      <c r="J1876">
        <v>4</v>
      </c>
      <c r="K1876">
        <v>3</v>
      </c>
    </row>
    <row r="1877" spans="1:11" x14ac:dyDescent="0.35">
      <c r="A1877" t="s">
        <v>163</v>
      </c>
      <c r="B1877" t="s">
        <v>543</v>
      </c>
      <c r="C1877">
        <v>2015</v>
      </c>
      <c r="D1877">
        <v>4.2</v>
      </c>
      <c r="E1877">
        <v>769</v>
      </c>
      <c r="F1877" t="s">
        <v>1405</v>
      </c>
      <c r="G1877" t="s">
        <v>63</v>
      </c>
      <c r="H1877" s="32">
        <v>30</v>
      </c>
      <c r="I1877" t="s">
        <v>165</v>
      </c>
      <c r="J1877">
        <v>3</v>
      </c>
      <c r="K1877">
        <v>3</v>
      </c>
    </row>
    <row r="1878" spans="1:11" x14ac:dyDescent="0.35">
      <c r="A1878" t="s">
        <v>1323</v>
      </c>
      <c r="B1878" t="s">
        <v>1324</v>
      </c>
      <c r="C1878">
        <v>2017</v>
      </c>
      <c r="D1878">
        <v>4.2</v>
      </c>
      <c r="E1878">
        <v>753</v>
      </c>
      <c r="F1878" t="s">
        <v>1405</v>
      </c>
      <c r="G1878" t="s">
        <v>223</v>
      </c>
      <c r="H1878" s="32">
        <v>18.95</v>
      </c>
      <c r="I1878" t="s">
        <v>21</v>
      </c>
      <c r="J1878">
        <v>4</v>
      </c>
      <c r="K1878">
        <v>3</v>
      </c>
    </row>
    <row r="1879" spans="1:11" x14ac:dyDescent="0.35">
      <c r="A1879" t="s">
        <v>1325</v>
      </c>
      <c r="B1879" t="s">
        <v>1326</v>
      </c>
      <c r="C1879">
        <v>2017</v>
      </c>
      <c r="D1879">
        <v>4.2</v>
      </c>
      <c r="E1879">
        <v>745</v>
      </c>
      <c r="F1879" t="s">
        <v>1405</v>
      </c>
      <c r="G1879" t="s">
        <v>528</v>
      </c>
      <c r="H1879" s="32">
        <v>8.9499999999999993</v>
      </c>
      <c r="I1879" t="s">
        <v>211</v>
      </c>
      <c r="J1879">
        <v>5</v>
      </c>
      <c r="K1879">
        <v>3</v>
      </c>
    </row>
    <row r="1880" spans="1:11" x14ac:dyDescent="0.35">
      <c r="A1880" t="s">
        <v>179</v>
      </c>
      <c r="B1880" t="s">
        <v>850</v>
      </c>
      <c r="C1880">
        <v>2016</v>
      </c>
      <c r="D1880">
        <v>4.2</v>
      </c>
      <c r="E1880">
        <v>740</v>
      </c>
      <c r="F1880" t="s">
        <v>1405</v>
      </c>
      <c r="G1880" t="s">
        <v>118</v>
      </c>
      <c r="H1880" s="32">
        <v>25.35</v>
      </c>
      <c r="I1880" t="s">
        <v>21</v>
      </c>
      <c r="J1880">
        <v>4</v>
      </c>
      <c r="K1880">
        <v>3</v>
      </c>
    </row>
    <row r="1881" spans="1:11" x14ac:dyDescent="0.35">
      <c r="A1881" t="s">
        <v>1306</v>
      </c>
      <c r="B1881" t="s">
        <v>1307</v>
      </c>
      <c r="C1881">
        <v>2018</v>
      </c>
      <c r="D1881">
        <v>4.2</v>
      </c>
      <c r="E1881">
        <v>733</v>
      </c>
      <c r="F1881" t="s">
        <v>1405</v>
      </c>
      <c r="G1881" t="s">
        <v>9</v>
      </c>
      <c r="H1881" s="32">
        <v>18.5</v>
      </c>
      <c r="I1881" t="s">
        <v>10</v>
      </c>
      <c r="J1881">
        <v>5</v>
      </c>
      <c r="K1881">
        <v>3</v>
      </c>
    </row>
    <row r="1882" spans="1:11" x14ac:dyDescent="0.35">
      <c r="A1882" t="s">
        <v>193</v>
      </c>
      <c r="B1882" t="s">
        <v>238</v>
      </c>
      <c r="C1882">
        <v>2008</v>
      </c>
      <c r="D1882">
        <v>4.2</v>
      </c>
      <c r="E1882">
        <v>732</v>
      </c>
      <c r="F1882" t="s">
        <v>1405</v>
      </c>
      <c r="G1882" t="s">
        <v>42</v>
      </c>
      <c r="H1882" s="32">
        <v>36</v>
      </c>
      <c r="I1882" t="s">
        <v>43</v>
      </c>
      <c r="J1882">
        <v>4</v>
      </c>
      <c r="K1882">
        <v>3</v>
      </c>
    </row>
    <row r="1883" spans="1:11" x14ac:dyDescent="0.35">
      <c r="A1883" t="s">
        <v>193</v>
      </c>
      <c r="B1883" t="s">
        <v>238</v>
      </c>
      <c r="C1883">
        <v>2009</v>
      </c>
      <c r="D1883">
        <v>4.2</v>
      </c>
      <c r="E1883">
        <v>731</v>
      </c>
      <c r="F1883" t="s">
        <v>1405</v>
      </c>
      <c r="G1883" t="s">
        <v>42</v>
      </c>
      <c r="H1883" s="32">
        <v>85.8</v>
      </c>
      <c r="I1883" t="s">
        <v>43</v>
      </c>
      <c r="J1883">
        <v>4</v>
      </c>
      <c r="K1883">
        <v>3</v>
      </c>
    </row>
    <row r="1884" spans="1:11" x14ac:dyDescent="0.35">
      <c r="A1884" t="s">
        <v>1323</v>
      </c>
      <c r="B1884" t="s">
        <v>1324</v>
      </c>
      <c r="C1884">
        <v>2018</v>
      </c>
      <c r="D1884">
        <v>4.2</v>
      </c>
      <c r="E1884">
        <v>721</v>
      </c>
      <c r="F1884" t="s">
        <v>1405</v>
      </c>
      <c r="G1884" t="s">
        <v>223</v>
      </c>
      <c r="H1884" s="32">
        <v>19.25</v>
      </c>
      <c r="I1884" t="s">
        <v>21</v>
      </c>
      <c r="J1884">
        <v>4</v>
      </c>
      <c r="K1884">
        <v>3</v>
      </c>
    </row>
    <row r="1885" spans="1:11" x14ac:dyDescent="0.35">
      <c r="A1885" t="s">
        <v>884</v>
      </c>
      <c r="B1885" t="s">
        <v>885</v>
      </c>
      <c r="C1885">
        <v>2007</v>
      </c>
      <c r="D1885">
        <v>4.2</v>
      </c>
      <c r="E1885">
        <v>707</v>
      </c>
      <c r="F1885" t="s">
        <v>1405</v>
      </c>
      <c r="G1885" t="s">
        <v>63</v>
      </c>
      <c r="H1885" s="32">
        <v>37.5</v>
      </c>
      <c r="I1885" t="s">
        <v>21</v>
      </c>
      <c r="J1885">
        <v>4</v>
      </c>
      <c r="K1885">
        <v>3</v>
      </c>
    </row>
    <row r="1886" spans="1:11" x14ac:dyDescent="0.35">
      <c r="A1886" t="s">
        <v>632</v>
      </c>
      <c r="B1886" t="s">
        <v>283</v>
      </c>
      <c r="C1886">
        <v>2014</v>
      </c>
      <c r="D1886">
        <v>4.2</v>
      </c>
      <c r="E1886">
        <v>696</v>
      </c>
      <c r="F1886" t="s">
        <v>1405</v>
      </c>
      <c r="G1886" t="s">
        <v>42</v>
      </c>
      <c r="H1886" s="32">
        <v>19.399999999999999</v>
      </c>
      <c r="I1886" t="s">
        <v>43</v>
      </c>
      <c r="J1886">
        <v>4</v>
      </c>
      <c r="K1886">
        <v>3</v>
      </c>
    </row>
    <row r="1887" spans="1:11" x14ac:dyDescent="0.35">
      <c r="A1887" t="s">
        <v>196</v>
      </c>
      <c r="B1887" t="s">
        <v>1304</v>
      </c>
      <c r="C1887">
        <v>2020</v>
      </c>
      <c r="D1887">
        <v>4.2</v>
      </c>
      <c r="E1887">
        <v>692</v>
      </c>
      <c r="F1887" t="s">
        <v>1405</v>
      </c>
      <c r="G1887" t="s">
        <v>369</v>
      </c>
      <c r="H1887" s="32">
        <v>11.2</v>
      </c>
      <c r="I1887" t="s">
        <v>85</v>
      </c>
      <c r="J1887" t="s">
        <v>85</v>
      </c>
      <c r="K1887" t="s">
        <v>85</v>
      </c>
    </row>
    <row r="1888" spans="1:11" x14ac:dyDescent="0.35">
      <c r="A1888" t="s">
        <v>66</v>
      </c>
      <c r="B1888" t="s">
        <v>1327</v>
      </c>
      <c r="C1888">
        <v>2014</v>
      </c>
      <c r="D1888">
        <v>4.2</v>
      </c>
      <c r="E1888">
        <v>684</v>
      </c>
      <c r="F1888" t="s">
        <v>1405</v>
      </c>
      <c r="G1888" t="s">
        <v>42</v>
      </c>
      <c r="H1888" s="32">
        <v>29.5</v>
      </c>
      <c r="I1888" t="s">
        <v>43</v>
      </c>
      <c r="J1888">
        <v>4</v>
      </c>
      <c r="K1888">
        <v>3</v>
      </c>
    </row>
    <row r="1889" spans="1:11" x14ac:dyDescent="0.35">
      <c r="A1889" t="s">
        <v>823</v>
      </c>
      <c r="B1889" t="s">
        <v>1117</v>
      </c>
      <c r="C1889">
        <v>2017</v>
      </c>
      <c r="D1889">
        <v>4.2</v>
      </c>
      <c r="E1889">
        <v>682</v>
      </c>
      <c r="F1889" t="s">
        <v>1405</v>
      </c>
      <c r="G1889" t="s">
        <v>210</v>
      </c>
      <c r="H1889" s="32">
        <v>15.95</v>
      </c>
      <c r="I1889" t="s">
        <v>211</v>
      </c>
      <c r="J1889">
        <v>5</v>
      </c>
      <c r="K1889">
        <v>3</v>
      </c>
    </row>
    <row r="1890" spans="1:11" x14ac:dyDescent="0.35">
      <c r="A1890" t="s">
        <v>423</v>
      </c>
      <c r="B1890" t="s">
        <v>1020</v>
      </c>
      <c r="C1890">
        <v>2017</v>
      </c>
      <c r="D1890">
        <v>4.2</v>
      </c>
      <c r="E1890">
        <v>676</v>
      </c>
      <c r="F1890" t="s">
        <v>1405</v>
      </c>
      <c r="G1890" t="s">
        <v>46</v>
      </c>
      <c r="H1890" s="32">
        <v>18.399999999999999</v>
      </c>
      <c r="I1890" t="s">
        <v>213</v>
      </c>
      <c r="J1890">
        <v>3</v>
      </c>
      <c r="K1890">
        <v>3</v>
      </c>
    </row>
    <row r="1891" spans="1:11" x14ac:dyDescent="0.35">
      <c r="A1891" t="s">
        <v>30</v>
      </c>
      <c r="B1891" t="s">
        <v>315</v>
      </c>
      <c r="C1891">
        <v>2014</v>
      </c>
      <c r="D1891">
        <v>4.2</v>
      </c>
      <c r="E1891">
        <v>671</v>
      </c>
      <c r="F1891" t="s">
        <v>1405</v>
      </c>
      <c r="G1891" t="s">
        <v>32</v>
      </c>
      <c r="H1891" s="32">
        <v>59.95</v>
      </c>
      <c r="I1891" t="s">
        <v>33</v>
      </c>
      <c r="J1891">
        <v>4</v>
      </c>
      <c r="K1891">
        <v>3</v>
      </c>
    </row>
    <row r="1892" spans="1:11" x14ac:dyDescent="0.35">
      <c r="A1892" t="s">
        <v>1289</v>
      </c>
      <c r="B1892" t="s">
        <v>1290</v>
      </c>
      <c r="C1892">
        <v>2015</v>
      </c>
      <c r="D1892">
        <v>4.2</v>
      </c>
      <c r="E1892">
        <v>668</v>
      </c>
      <c r="F1892" t="s">
        <v>1405</v>
      </c>
      <c r="G1892" t="s">
        <v>42</v>
      </c>
      <c r="H1892" s="32">
        <v>15.88</v>
      </c>
      <c r="I1892" t="s">
        <v>43</v>
      </c>
      <c r="J1892">
        <v>4</v>
      </c>
      <c r="K1892">
        <v>3</v>
      </c>
    </row>
    <row r="1893" spans="1:11" x14ac:dyDescent="0.35">
      <c r="A1893" t="s">
        <v>487</v>
      </c>
      <c r="B1893" t="s">
        <v>488</v>
      </c>
      <c r="C1893">
        <v>2012</v>
      </c>
      <c r="D1893">
        <v>4.2</v>
      </c>
      <c r="E1893">
        <v>668</v>
      </c>
      <c r="F1893" t="s">
        <v>1405</v>
      </c>
      <c r="G1893" t="s">
        <v>2</v>
      </c>
      <c r="H1893" s="32">
        <v>26.95</v>
      </c>
      <c r="I1893" t="s">
        <v>3</v>
      </c>
      <c r="J1893">
        <v>5</v>
      </c>
      <c r="K1893">
        <v>3</v>
      </c>
    </row>
    <row r="1894" spans="1:11" x14ac:dyDescent="0.35">
      <c r="A1894" t="s">
        <v>90</v>
      </c>
      <c r="B1894" t="s">
        <v>1328</v>
      </c>
      <c r="C1894">
        <v>2017</v>
      </c>
      <c r="D1894">
        <v>4.2</v>
      </c>
      <c r="E1894">
        <v>667</v>
      </c>
      <c r="F1894" t="s">
        <v>1405</v>
      </c>
      <c r="G1894" t="s">
        <v>92</v>
      </c>
      <c r="H1894" s="32">
        <v>25</v>
      </c>
      <c r="I1894" t="s">
        <v>92</v>
      </c>
      <c r="J1894">
        <v>2</v>
      </c>
      <c r="K1894">
        <v>3</v>
      </c>
    </row>
    <row r="1895" spans="1:11" x14ac:dyDescent="0.35">
      <c r="A1895" t="s">
        <v>846</v>
      </c>
      <c r="B1895" t="s">
        <v>1329</v>
      </c>
      <c r="C1895" t="s">
        <v>24</v>
      </c>
      <c r="D1895">
        <v>4.2</v>
      </c>
      <c r="E1895">
        <v>666</v>
      </c>
      <c r="F1895" t="s">
        <v>1405</v>
      </c>
      <c r="G1895" t="s">
        <v>97</v>
      </c>
      <c r="H1895" s="32">
        <v>32.159999999999997</v>
      </c>
      <c r="I1895" t="s">
        <v>26</v>
      </c>
      <c r="J1895">
        <v>4</v>
      </c>
      <c r="K1895">
        <v>3</v>
      </c>
    </row>
    <row r="1896" spans="1:11" x14ac:dyDescent="0.35">
      <c r="A1896" t="s">
        <v>30</v>
      </c>
      <c r="B1896" t="s">
        <v>612</v>
      </c>
      <c r="C1896">
        <v>2015</v>
      </c>
      <c r="D1896">
        <v>4.2</v>
      </c>
      <c r="E1896">
        <v>648</v>
      </c>
      <c r="F1896" t="s">
        <v>1405</v>
      </c>
      <c r="G1896" t="s">
        <v>32</v>
      </c>
      <c r="H1896" s="32">
        <v>60</v>
      </c>
      <c r="I1896" t="s">
        <v>33</v>
      </c>
      <c r="J1896">
        <v>4</v>
      </c>
      <c r="K1896">
        <v>3</v>
      </c>
    </row>
    <row r="1897" spans="1:11" x14ac:dyDescent="0.35">
      <c r="A1897" t="s">
        <v>30</v>
      </c>
      <c r="B1897" t="s">
        <v>612</v>
      </c>
      <c r="C1897">
        <v>2014</v>
      </c>
      <c r="D1897">
        <v>4.2</v>
      </c>
      <c r="E1897">
        <v>647</v>
      </c>
      <c r="F1897" t="s">
        <v>1405</v>
      </c>
      <c r="G1897" t="s">
        <v>32</v>
      </c>
      <c r="H1897" s="32">
        <v>55</v>
      </c>
      <c r="I1897" t="s">
        <v>33</v>
      </c>
      <c r="J1897">
        <v>4</v>
      </c>
      <c r="K1897">
        <v>3</v>
      </c>
    </row>
    <row r="1898" spans="1:11" x14ac:dyDescent="0.35">
      <c r="A1898" t="s">
        <v>50</v>
      </c>
      <c r="B1898" t="s">
        <v>844</v>
      </c>
      <c r="C1898">
        <v>2010</v>
      </c>
      <c r="D1898">
        <v>4.2</v>
      </c>
      <c r="E1898">
        <v>645</v>
      </c>
      <c r="F1898" t="s">
        <v>1405</v>
      </c>
      <c r="G1898" t="s">
        <v>42</v>
      </c>
      <c r="H1898" s="32">
        <v>86.95</v>
      </c>
      <c r="I1898" t="s">
        <v>43</v>
      </c>
      <c r="J1898">
        <v>4</v>
      </c>
      <c r="K1898">
        <v>3</v>
      </c>
    </row>
    <row r="1899" spans="1:11" x14ac:dyDescent="0.35">
      <c r="A1899" t="s">
        <v>380</v>
      </c>
      <c r="B1899" t="s">
        <v>1330</v>
      </c>
      <c r="C1899">
        <v>2015</v>
      </c>
      <c r="D1899">
        <v>4.2</v>
      </c>
      <c r="E1899">
        <v>633</v>
      </c>
      <c r="F1899" t="s">
        <v>1405</v>
      </c>
      <c r="G1899" t="s">
        <v>42</v>
      </c>
      <c r="H1899" s="32">
        <v>20</v>
      </c>
      <c r="I1899" t="s">
        <v>43</v>
      </c>
      <c r="J1899">
        <v>4</v>
      </c>
      <c r="K1899">
        <v>3</v>
      </c>
    </row>
    <row r="1900" spans="1:11" x14ac:dyDescent="0.35">
      <c r="A1900" t="s">
        <v>352</v>
      </c>
      <c r="B1900" t="s">
        <v>1331</v>
      </c>
      <c r="C1900">
        <v>2020</v>
      </c>
      <c r="D1900">
        <v>4.2</v>
      </c>
      <c r="E1900">
        <v>630</v>
      </c>
      <c r="F1900" t="s">
        <v>1405</v>
      </c>
      <c r="G1900" t="s">
        <v>42</v>
      </c>
      <c r="H1900" s="32">
        <v>6.99</v>
      </c>
      <c r="I1900" t="s">
        <v>52</v>
      </c>
      <c r="J1900">
        <v>3</v>
      </c>
      <c r="K1900">
        <v>3</v>
      </c>
    </row>
    <row r="1901" spans="1:11" x14ac:dyDescent="0.35">
      <c r="A1901" t="s">
        <v>270</v>
      </c>
      <c r="B1901" t="s">
        <v>187</v>
      </c>
      <c r="C1901">
        <v>2012</v>
      </c>
      <c r="D1901">
        <v>4.2</v>
      </c>
      <c r="E1901">
        <v>628</v>
      </c>
      <c r="F1901" t="s">
        <v>1405</v>
      </c>
      <c r="G1901" t="s">
        <v>9</v>
      </c>
      <c r="H1901" s="32">
        <v>29.93</v>
      </c>
      <c r="I1901" t="s">
        <v>10</v>
      </c>
      <c r="J1901">
        <v>5</v>
      </c>
      <c r="K1901">
        <v>3</v>
      </c>
    </row>
    <row r="1902" spans="1:11" x14ac:dyDescent="0.35">
      <c r="A1902" t="s">
        <v>179</v>
      </c>
      <c r="B1902" t="s">
        <v>850</v>
      </c>
      <c r="C1902">
        <v>2012</v>
      </c>
      <c r="D1902">
        <v>4.2</v>
      </c>
      <c r="E1902">
        <v>627</v>
      </c>
      <c r="F1902" t="s">
        <v>1405</v>
      </c>
      <c r="G1902" t="s">
        <v>118</v>
      </c>
      <c r="H1902" s="32">
        <v>17.84</v>
      </c>
      <c r="I1902" t="s">
        <v>21</v>
      </c>
      <c r="J1902">
        <v>4</v>
      </c>
      <c r="K1902">
        <v>3</v>
      </c>
    </row>
    <row r="1903" spans="1:11" x14ac:dyDescent="0.35">
      <c r="A1903" t="s">
        <v>193</v>
      </c>
      <c r="B1903" t="s">
        <v>238</v>
      </c>
      <c r="C1903">
        <v>2014</v>
      </c>
      <c r="D1903">
        <v>4.2</v>
      </c>
      <c r="E1903">
        <v>624</v>
      </c>
      <c r="F1903" t="s">
        <v>1405</v>
      </c>
      <c r="G1903" t="s">
        <v>42</v>
      </c>
      <c r="H1903" s="32">
        <v>34.5</v>
      </c>
      <c r="I1903" t="s">
        <v>43</v>
      </c>
      <c r="J1903">
        <v>4</v>
      </c>
      <c r="K1903">
        <v>3</v>
      </c>
    </row>
    <row r="1904" spans="1:11" x14ac:dyDescent="0.35">
      <c r="A1904" t="s">
        <v>61</v>
      </c>
      <c r="B1904" t="s">
        <v>21</v>
      </c>
      <c r="C1904">
        <v>2008</v>
      </c>
      <c r="D1904">
        <v>4.2</v>
      </c>
      <c r="E1904">
        <v>622</v>
      </c>
      <c r="F1904" t="s">
        <v>1405</v>
      </c>
      <c r="G1904" t="s">
        <v>63</v>
      </c>
      <c r="H1904" s="32">
        <v>55</v>
      </c>
      <c r="I1904" t="s">
        <v>21</v>
      </c>
      <c r="J1904">
        <v>4</v>
      </c>
      <c r="K1904">
        <v>3</v>
      </c>
    </row>
    <row r="1905" spans="1:11" x14ac:dyDescent="0.35">
      <c r="A1905" t="s">
        <v>606</v>
      </c>
      <c r="B1905" t="s">
        <v>1332</v>
      </c>
      <c r="C1905">
        <v>2017</v>
      </c>
      <c r="D1905">
        <v>4.2</v>
      </c>
      <c r="E1905">
        <v>612</v>
      </c>
      <c r="F1905" t="s">
        <v>1405</v>
      </c>
      <c r="G1905" t="s">
        <v>32</v>
      </c>
      <c r="H1905" s="32">
        <v>21.85</v>
      </c>
      <c r="I1905" t="s">
        <v>33</v>
      </c>
      <c r="J1905">
        <v>4</v>
      </c>
      <c r="K1905">
        <v>3</v>
      </c>
    </row>
    <row r="1906" spans="1:11" x14ac:dyDescent="0.35">
      <c r="A1906" t="s">
        <v>90</v>
      </c>
      <c r="B1906" t="s">
        <v>1328</v>
      </c>
      <c r="C1906">
        <v>2016</v>
      </c>
      <c r="D1906">
        <v>4.2</v>
      </c>
      <c r="E1906">
        <v>611</v>
      </c>
      <c r="F1906" t="s">
        <v>1405</v>
      </c>
      <c r="G1906" t="s">
        <v>92</v>
      </c>
      <c r="H1906" s="32">
        <v>21.8</v>
      </c>
      <c r="I1906" t="s">
        <v>92</v>
      </c>
      <c r="J1906">
        <v>2</v>
      </c>
      <c r="K1906">
        <v>3</v>
      </c>
    </row>
    <row r="1907" spans="1:11" x14ac:dyDescent="0.35">
      <c r="A1907" t="s">
        <v>727</v>
      </c>
      <c r="B1907" t="s">
        <v>998</v>
      </c>
      <c r="C1907">
        <v>2014</v>
      </c>
      <c r="D1907">
        <v>4.2</v>
      </c>
      <c r="E1907">
        <v>600</v>
      </c>
      <c r="F1907" t="s">
        <v>1405</v>
      </c>
      <c r="G1907" t="s">
        <v>42</v>
      </c>
      <c r="H1907" s="32">
        <v>20.5</v>
      </c>
      <c r="I1907" t="s">
        <v>43</v>
      </c>
      <c r="J1907">
        <v>4</v>
      </c>
      <c r="K1907">
        <v>3</v>
      </c>
    </row>
    <row r="1908" spans="1:11" x14ac:dyDescent="0.35">
      <c r="A1908" t="s">
        <v>313</v>
      </c>
      <c r="B1908" t="s">
        <v>857</v>
      </c>
      <c r="C1908">
        <v>2019</v>
      </c>
      <c r="D1908">
        <v>4.2</v>
      </c>
      <c r="E1908">
        <v>599</v>
      </c>
      <c r="F1908" t="s">
        <v>1405</v>
      </c>
      <c r="G1908" t="s">
        <v>9</v>
      </c>
      <c r="H1908" s="32">
        <v>17.25</v>
      </c>
      <c r="I1908" t="s">
        <v>10</v>
      </c>
      <c r="J1908">
        <v>5</v>
      </c>
      <c r="K1908">
        <v>3</v>
      </c>
    </row>
    <row r="1909" spans="1:11" x14ac:dyDescent="0.35">
      <c r="A1909" t="s">
        <v>119</v>
      </c>
      <c r="B1909" t="s">
        <v>1333</v>
      </c>
      <c r="C1909">
        <v>2015</v>
      </c>
      <c r="D1909">
        <v>4.2</v>
      </c>
      <c r="E1909">
        <v>592</v>
      </c>
      <c r="F1909" t="s">
        <v>1405</v>
      </c>
      <c r="G1909" t="s">
        <v>9</v>
      </c>
      <c r="H1909" s="32">
        <v>35.090000000000003</v>
      </c>
      <c r="I1909" t="s">
        <v>10</v>
      </c>
      <c r="J1909">
        <v>5</v>
      </c>
      <c r="K1909">
        <v>3</v>
      </c>
    </row>
    <row r="1910" spans="1:11" x14ac:dyDescent="0.35">
      <c r="A1910" t="s">
        <v>385</v>
      </c>
      <c r="B1910" t="s">
        <v>1334</v>
      </c>
      <c r="C1910">
        <v>2017</v>
      </c>
      <c r="D1910">
        <v>4.2</v>
      </c>
      <c r="E1910">
        <v>591</v>
      </c>
      <c r="F1910" t="s">
        <v>1405</v>
      </c>
      <c r="G1910" t="s">
        <v>9</v>
      </c>
      <c r="H1910" s="32">
        <v>24.9</v>
      </c>
      <c r="I1910" t="s">
        <v>10</v>
      </c>
      <c r="J1910">
        <v>5</v>
      </c>
      <c r="K1910">
        <v>3</v>
      </c>
    </row>
    <row r="1911" spans="1:11" x14ac:dyDescent="0.35">
      <c r="A1911" t="s">
        <v>140</v>
      </c>
      <c r="B1911" t="s">
        <v>1335</v>
      </c>
      <c r="C1911">
        <v>2014</v>
      </c>
      <c r="D1911">
        <v>4.2</v>
      </c>
      <c r="E1911">
        <v>576</v>
      </c>
      <c r="F1911" t="s">
        <v>1405</v>
      </c>
      <c r="G1911" t="s">
        <v>32</v>
      </c>
      <c r="H1911" s="32">
        <v>24.8</v>
      </c>
      <c r="I1911" t="s">
        <v>33</v>
      </c>
      <c r="J1911">
        <v>4</v>
      </c>
      <c r="K1911">
        <v>3</v>
      </c>
    </row>
    <row r="1912" spans="1:11" x14ac:dyDescent="0.35">
      <c r="A1912" t="s">
        <v>1336</v>
      </c>
      <c r="B1912" t="s">
        <v>1337</v>
      </c>
      <c r="C1912">
        <v>2017</v>
      </c>
      <c r="D1912">
        <v>4.2</v>
      </c>
      <c r="E1912">
        <v>559</v>
      </c>
      <c r="F1912" t="s">
        <v>1405</v>
      </c>
      <c r="G1912" t="s">
        <v>223</v>
      </c>
      <c r="H1912" s="32">
        <v>17.7</v>
      </c>
      <c r="I1912" t="s">
        <v>181</v>
      </c>
      <c r="J1912">
        <v>4</v>
      </c>
      <c r="K1912">
        <v>3</v>
      </c>
    </row>
    <row r="1913" spans="1:11" x14ac:dyDescent="0.35">
      <c r="A1913" t="s">
        <v>797</v>
      </c>
      <c r="B1913" t="s">
        <v>1338</v>
      </c>
      <c r="C1913">
        <v>2012</v>
      </c>
      <c r="D1913">
        <v>4.2</v>
      </c>
      <c r="E1913">
        <v>559</v>
      </c>
      <c r="F1913" t="s">
        <v>1405</v>
      </c>
      <c r="G1913" t="s">
        <v>9</v>
      </c>
      <c r="H1913" s="32">
        <v>54</v>
      </c>
      <c r="I1913" t="s">
        <v>10</v>
      </c>
      <c r="J1913">
        <v>5</v>
      </c>
      <c r="K1913">
        <v>3</v>
      </c>
    </row>
    <row r="1914" spans="1:11" x14ac:dyDescent="0.35">
      <c r="A1914" t="s">
        <v>745</v>
      </c>
      <c r="B1914" t="s">
        <v>1339</v>
      </c>
      <c r="C1914">
        <v>2018</v>
      </c>
      <c r="D1914">
        <v>4.2</v>
      </c>
      <c r="E1914">
        <v>558</v>
      </c>
      <c r="F1914" t="s">
        <v>1405</v>
      </c>
      <c r="G1914" t="s">
        <v>32</v>
      </c>
      <c r="H1914" s="32">
        <v>16.2</v>
      </c>
      <c r="I1914" t="s">
        <v>33</v>
      </c>
      <c r="J1914">
        <v>4</v>
      </c>
      <c r="K1914">
        <v>3</v>
      </c>
    </row>
    <row r="1915" spans="1:11" x14ac:dyDescent="0.35">
      <c r="A1915" t="s">
        <v>36</v>
      </c>
      <c r="B1915" t="s">
        <v>1340</v>
      </c>
      <c r="C1915">
        <v>2017</v>
      </c>
      <c r="D1915">
        <v>4.2</v>
      </c>
      <c r="E1915">
        <v>557</v>
      </c>
      <c r="F1915" t="s">
        <v>1405</v>
      </c>
      <c r="G1915" t="s">
        <v>9</v>
      </c>
      <c r="H1915" s="32">
        <v>19.899999999999999</v>
      </c>
      <c r="I1915" t="s">
        <v>10</v>
      </c>
      <c r="J1915">
        <v>5</v>
      </c>
      <c r="K1915">
        <v>3</v>
      </c>
    </row>
    <row r="1916" spans="1:11" x14ac:dyDescent="0.35">
      <c r="A1916" t="s">
        <v>544</v>
      </c>
      <c r="B1916" t="s">
        <v>698</v>
      </c>
      <c r="C1916">
        <v>2017</v>
      </c>
      <c r="D1916">
        <v>4.2</v>
      </c>
      <c r="E1916">
        <v>555</v>
      </c>
      <c r="F1916" t="s">
        <v>1405</v>
      </c>
      <c r="G1916" t="s">
        <v>546</v>
      </c>
      <c r="H1916" s="32">
        <v>25.35</v>
      </c>
      <c r="I1916" t="s">
        <v>21</v>
      </c>
      <c r="J1916">
        <v>4</v>
      </c>
      <c r="K1916">
        <v>3</v>
      </c>
    </row>
    <row r="1917" spans="1:11" x14ac:dyDescent="0.35">
      <c r="A1917" t="s">
        <v>632</v>
      </c>
      <c r="B1917" t="s">
        <v>551</v>
      </c>
      <c r="C1917">
        <v>2018</v>
      </c>
      <c r="D1917">
        <v>4.2</v>
      </c>
      <c r="E1917">
        <v>540</v>
      </c>
      <c r="F1917" t="s">
        <v>1405</v>
      </c>
      <c r="G1917" t="s">
        <v>42</v>
      </c>
      <c r="H1917" s="32">
        <v>17.75</v>
      </c>
      <c r="I1917" t="s">
        <v>52</v>
      </c>
      <c r="J1917">
        <v>3</v>
      </c>
      <c r="K1917">
        <v>3</v>
      </c>
    </row>
    <row r="1918" spans="1:11" x14ac:dyDescent="0.35">
      <c r="A1918" t="s">
        <v>119</v>
      </c>
      <c r="B1918" t="s">
        <v>857</v>
      </c>
      <c r="C1918">
        <v>2018</v>
      </c>
      <c r="D1918">
        <v>4.2</v>
      </c>
      <c r="E1918">
        <v>528</v>
      </c>
      <c r="F1918" t="s">
        <v>1405</v>
      </c>
      <c r="G1918" t="s">
        <v>9</v>
      </c>
      <c r="H1918" s="32">
        <v>18.899999999999999</v>
      </c>
      <c r="I1918" t="s">
        <v>10</v>
      </c>
      <c r="J1918">
        <v>5</v>
      </c>
      <c r="K1918">
        <v>3</v>
      </c>
    </row>
    <row r="1919" spans="1:11" x14ac:dyDescent="0.35">
      <c r="A1919" t="s">
        <v>1341</v>
      </c>
      <c r="B1919" t="s">
        <v>1342</v>
      </c>
      <c r="C1919">
        <v>2017</v>
      </c>
      <c r="D1919">
        <v>4.2</v>
      </c>
      <c r="E1919">
        <v>527</v>
      </c>
      <c r="F1919" t="s">
        <v>1405</v>
      </c>
      <c r="G1919" t="s">
        <v>42</v>
      </c>
      <c r="H1919" s="32">
        <v>25.9</v>
      </c>
      <c r="I1919" t="s">
        <v>43</v>
      </c>
      <c r="J1919">
        <v>4</v>
      </c>
      <c r="K1919">
        <v>3</v>
      </c>
    </row>
    <row r="1920" spans="1:11" x14ac:dyDescent="0.35">
      <c r="A1920" t="s">
        <v>119</v>
      </c>
      <c r="B1920" t="s">
        <v>857</v>
      </c>
      <c r="C1920">
        <v>2017</v>
      </c>
      <c r="D1920">
        <v>4.2</v>
      </c>
      <c r="E1920">
        <v>520</v>
      </c>
      <c r="F1920" t="s">
        <v>1405</v>
      </c>
      <c r="G1920" t="s">
        <v>9</v>
      </c>
      <c r="H1920" s="32">
        <v>18.25</v>
      </c>
      <c r="I1920" t="s">
        <v>10</v>
      </c>
      <c r="J1920">
        <v>5</v>
      </c>
      <c r="K1920">
        <v>3</v>
      </c>
    </row>
    <row r="1921" spans="1:11" x14ac:dyDescent="0.35">
      <c r="A1921" t="s">
        <v>864</v>
      </c>
      <c r="B1921" t="s">
        <v>1343</v>
      </c>
      <c r="C1921">
        <v>2014</v>
      </c>
      <c r="D1921">
        <v>4.2</v>
      </c>
      <c r="E1921">
        <v>519</v>
      </c>
      <c r="F1921" t="s">
        <v>1405</v>
      </c>
      <c r="G1921" t="s">
        <v>42</v>
      </c>
      <c r="H1921" s="32">
        <v>23.89</v>
      </c>
      <c r="I1921" t="s">
        <v>43</v>
      </c>
      <c r="J1921">
        <v>4</v>
      </c>
      <c r="K1921">
        <v>3</v>
      </c>
    </row>
    <row r="1922" spans="1:11" x14ac:dyDescent="0.35">
      <c r="A1922" t="s">
        <v>1344</v>
      </c>
      <c r="B1922" t="s">
        <v>1345</v>
      </c>
      <c r="C1922" t="s">
        <v>24</v>
      </c>
      <c r="D1922">
        <v>4.2</v>
      </c>
      <c r="E1922">
        <v>519</v>
      </c>
      <c r="F1922" t="s">
        <v>1405</v>
      </c>
      <c r="G1922" t="s">
        <v>97</v>
      </c>
      <c r="H1922" s="32">
        <v>36.9</v>
      </c>
      <c r="I1922" t="s">
        <v>26</v>
      </c>
      <c r="J1922">
        <v>4</v>
      </c>
      <c r="K1922">
        <v>3</v>
      </c>
    </row>
    <row r="1923" spans="1:11" x14ac:dyDescent="0.35">
      <c r="A1923" t="s">
        <v>487</v>
      </c>
      <c r="B1923" t="s">
        <v>488</v>
      </c>
      <c r="C1923">
        <v>2017</v>
      </c>
      <c r="D1923">
        <v>4.2</v>
      </c>
      <c r="E1923">
        <v>518</v>
      </c>
      <c r="F1923" t="s">
        <v>1405</v>
      </c>
      <c r="G1923" t="s">
        <v>2</v>
      </c>
      <c r="H1923" s="32">
        <v>33.9</v>
      </c>
      <c r="I1923" t="s">
        <v>3</v>
      </c>
      <c r="J1923">
        <v>5</v>
      </c>
      <c r="K1923">
        <v>3</v>
      </c>
    </row>
    <row r="1924" spans="1:11" x14ac:dyDescent="0.35">
      <c r="A1924" t="s">
        <v>302</v>
      </c>
      <c r="B1924" t="s">
        <v>1346</v>
      </c>
      <c r="C1924">
        <v>2015</v>
      </c>
      <c r="D1924">
        <v>4.2</v>
      </c>
      <c r="E1924">
        <v>514</v>
      </c>
      <c r="F1924" t="s">
        <v>1405</v>
      </c>
      <c r="G1924" t="s">
        <v>42</v>
      </c>
      <c r="H1924" s="32">
        <v>14.6</v>
      </c>
      <c r="I1924" t="s">
        <v>43</v>
      </c>
      <c r="J1924">
        <v>4</v>
      </c>
      <c r="K1924">
        <v>3</v>
      </c>
    </row>
    <row r="1925" spans="1:11" x14ac:dyDescent="0.35">
      <c r="A1925" t="s">
        <v>205</v>
      </c>
      <c r="B1925" t="s">
        <v>516</v>
      </c>
      <c r="C1925">
        <v>2016</v>
      </c>
      <c r="D1925">
        <v>4.2</v>
      </c>
      <c r="E1925">
        <v>513</v>
      </c>
      <c r="F1925" t="s">
        <v>1405</v>
      </c>
      <c r="G1925" t="s">
        <v>207</v>
      </c>
      <c r="H1925" s="32">
        <v>139.9</v>
      </c>
      <c r="I1925" t="s">
        <v>21</v>
      </c>
      <c r="J1925">
        <v>4</v>
      </c>
      <c r="K1925">
        <v>3</v>
      </c>
    </row>
    <row r="1926" spans="1:11" x14ac:dyDescent="0.35">
      <c r="A1926" t="s">
        <v>156</v>
      </c>
      <c r="B1926" t="s">
        <v>971</v>
      </c>
      <c r="C1926">
        <v>2017</v>
      </c>
      <c r="D1926">
        <v>4.2</v>
      </c>
      <c r="E1926">
        <v>505</v>
      </c>
      <c r="F1926" t="s">
        <v>1405</v>
      </c>
      <c r="G1926" t="s">
        <v>32</v>
      </c>
      <c r="H1926" s="32">
        <v>20.9</v>
      </c>
      <c r="I1926" t="s">
        <v>33</v>
      </c>
      <c r="J1926">
        <v>4</v>
      </c>
      <c r="K1926">
        <v>3</v>
      </c>
    </row>
    <row r="1927" spans="1:11" x14ac:dyDescent="0.35">
      <c r="A1927" t="s">
        <v>421</v>
      </c>
      <c r="B1927" t="s">
        <v>491</v>
      </c>
      <c r="C1927">
        <v>2005</v>
      </c>
      <c r="D1927">
        <v>4.2</v>
      </c>
      <c r="E1927">
        <v>499</v>
      </c>
      <c r="F1927" t="s">
        <v>1405</v>
      </c>
      <c r="G1927" t="s">
        <v>42</v>
      </c>
      <c r="H1927" s="32">
        <v>48</v>
      </c>
      <c r="I1927" t="s">
        <v>43</v>
      </c>
      <c r="J1927">
        <v>4</v>
      </c>
      <c r="K1927">
        <v>3</v>
      </c>
    </row>
    <row r="1928" spans="1:11" x14ac:dyDescent="0.35">
      <c r="A1928" t="s">
        <v>193</v>
      </c>
      <c r="B1928" t="s">
        <v>238</v>
      </c>
      <c r="C1928">
        <v>2011</v>
      </c>
      <c r="D1928">
        <v>4.2</v>
      </c>
      <c r="E1928">
        <v>490</v>
      </c>
      <c r="F1928" t="s">
        <v>1405</v>
      </c>
      <c r="G1928" t="s">
        <v>42</v>
      </c>
      <c r="H1928" s="32">
        <v>39.5</v>
      </c>
      <c r="I1928" t="s">
        <v>43</v>
      </c>
      <c r="J1928">
        <v>4</v>
      </c>
      <c r="K1928">
        <v>3</v>
      </c>
    </row>
    <row r="1929" spans="1:11" x14ac:dyDescent="0.35">
      <c r="A1929" t="s">
        <v>385</v>
      </c>
      <c r="B1929" t="s">
        <v>1334</v>
      </c>
      <c r="C1929">
        <v>2018</v>
      </c>
      <c r="D1929">
        <v>4.2</v>
      </c>
      <c r="E1929">
        <v>488</v>
      </c>
      <c r="F1929" t="s">
        <v>1405</v>
      </c>
      <c r="G1929" t="s">
        <v>9</v>
      </c>
      <c r="H1929" s="32">
        <v>24.5</v>
      </c>
      <c r="I1929" t="s">
        <v>10</v>
      </c>
      <c r="J1929">
        <v>5</v>
      </c>
      <c r="K1929">
        <v>3</v>
      </c>
    </row>
    <row r="1930" spans="1:11" x14ac:dyDescent="0.35">
      <c r="A1930" t="s">
        <v>846</v>
      </c>
      <c r="B1930" t="s">
        <v>1347</v>
      </c>
      <c r="C1930" t="s">
        <v>24</v>
      </c>
      <c r="D1930">
        <v>4.2</v>
      </c>
      <c r="E1930">
        <v>487</v>
      </c>
      <c r="F1930" t="s">
        <v>1405</v>
      </c>
      <c r="G1930" t="s">
        <v>330</v>
      </c>
      <c r="H1930" s="32">
        <v>33.5</v>
      </c>
      <c r="I1930" t="s">
        <v>26</v>
      </c>
      <c r="J1930">
        <v>4</v>
      </c>
      <c r="K1930">
        <v>3</v>
      </c>
    </row>
    <row r="1931" spans="1:11" x14ac:dyDescent="0.35">
      <c r="A1931" t="s">
        <v>501</v>
      </c>
      <c r="B1931" t="s">
        <v>502</v>
      </c>
      <c r="C1931">
        <v>2012</v>
      </c>
      <c r="D1931">
        <v>4.2</v>
      </c>
      <c r="E1931">
        <v>485</v>
      </c>
      <c r="F1931" t="s">
        <v>1405</v>
      </c>
      <c r="G1931" t="s">
        <v>63</v>
      </c>
      <c r="H1931" s="32">
        <v>36.97</v>
      </c>
      <c r="I1931" t="s">
        <v>6</v>
      </c>
      <c r="J1931">
        <v>4</v>
      </c>
      <c r="K1931">
        <v>2</v>
      </c>
    </row>
    <row r="1932" spans="1:11" x14ac:dyDescent="0.35">
      <c r="A1932" t="s">
        <v>55</v>
      </c>
      <c r="B1932" t="s">
        <v>1348</v>
      </c>
      <c r="C1932">
        <v>2018</v>
      </c>
      <c r="D1932">
        <v>4.2</v>
      </c>
      <c r="E1932">
        <v>483</v>
      </c>
      <c r="F1932" t="s">
        <v>1405</v>
      </c>
      <c r="G1932" t="s">
        <v>9</v>
      </c>
      <c r="H1932" s="32">
        <v>26.3</v>
      </c>
      <c r="I1932" t="s">
        <v>10</v>
      </c>
      <c r="J1932">
        <v>5</v>
      </c>
      <c r="K1932">
        <v>3</v>
      </c>
    </row>
    <row r="1933" spans="1:11" x14ac:dyDescent="0.35">
      <c r="A1933" t="s">
        <v>55</v>
      </c>
      <c r="B1933" t="s">
        <v>1187</v>
      </c>
      <c r="C1933">
        <v>2018</v>
      </c>
      <c r="D1933">
        <v>4.2</v>
      </c>
      <c r="E1933">
        <v>484</v>
      </c>
      <c r="F1933" t="s">
        <v>1405</v>
      </c>
      <c r="G1933" t="s">
        <v>46</v>
      </c>
      <c r="H1933" s="32">
        <v>21.95</v>
      </c>
      <c r="I1933" t="s">
        <v>85</v>
      </c>
      <c r="J1933" t="s">
        <v>85</v>
      </c>
      <c r="K1933" t="s">
        <v>85</v>
      </c>
    </row>
    <row r="1934" spans="1:11" x14ac:dyDescent="0.35">
      <c r="A1934" t="s">
        <v>440</v>
      </c>
      <c r="B1934" t="s">
        <v>1</v>
      </c>
      <c r="C1934">
        <v>2018</v>
      </c>
      <c r="D1934">
        <v>4.2</v>
      </c>
      <c r="E1934">
        <v>481</v>
      </c>
      <c r="F1934" t="s">
        <v>1405</v>
      </c>
      <c r="G1934" t="s">
        <v>9</v>
      </c>
      <c r="H1934" s="32">
        <v>21.5</v>
      </c>
      <c r="I1934" t="s">
        <v>10</v>
      </c>
      <c r="J1934">
        <v>5</v>
      </c>
      <c r="K1934">
        <v>3</v>
      </c>
    </row>
    <row r="1935" spans="1:11" x14ac:dyDescent="0.35">
      <c r="A1935" t="s">
        <v>302</v>
      </c>
      <c r="B1935" t="s">
        <v>522</v>
      </c>
      <c r="C1935">
        <v>2009</v>
      </c>
      <c r="D1935">
        <v>4.2</v>
      </c>
      <c r="E1935">
        <v>480</v>
      </c>
      <c r="F1935" t="s">
        <v>1405</v>
      </c>
      <c r="G1935" t="s">
        <v>42</v>
      </c>
      <c r="H1935" s="32">
        <v>28.95</v>
      </c>
      <c r="I1935" t="s">
        <v>43</v>
      </c>
      <c r="J1935">
        <v>4</v>
      </c>
      <c r="K1935">
        <v>3</v>
      </c>
    </row>
    <row r="1936" spans="1:11" x14ac:dyDescent="0.35">
      <c r="A1936" t="s">
        <v>321</v>
      </c>
      <c r="B1936" t="s">
        <v>1349</v>
      </c>
      <c r="C1936">
        <v>2015</v>
      </c>
      <c r="D1936">
        <v>4.2</v>
      </c>
      <c r="E1936">
        <v>473</v>
      </c>
      <c r="F1936" t="s">
        <v>1405</v>
      </c>
      <c r="G1936" t="s">
        <v>323</v>
      </c>
      <c r="H1936" s="32">
        <v>126.2</v>
      </c>
      <c r="I1936" t="s">
        <v>361</v>
      </c>
      <c r="J1936">
        <v>4</v>
      </c>
      <c r="K1936">
        <v>3</v>
      </c>
    </row>
    <row r="1937" spans="1:11" x14ac:dyDescent="0.35">
      <c r="A1937" t="s">
        <v>899</v>
      </c>
      <c r="B1937" t="s">
        <v>1295</v>
      </c>
      <c r="C1937">
        <v>2021</v>
      </c>
      <c r="D1937">
        <v>4.2</v>
      </c>
      <c r="E1937">
        <v>466</v>
      </c>
      <c r="F1937" t="s">
        <v>1405</v>
      </c>
      <c r="G1937" t="s">
        <v>326</v>
      </c>
      <c r="H1937" s="32">
        <v>11.9</v>
      </c>
      <c r="I1937" t="s">
        <v>327</v>
      </c>
      <c r="J1937">
        <v>3</v>
      </c>
      <c r="K1937">
        <v>3</v>
      </c>
    </row>
    <row r="1938" spans="1:11" x14ac:dyDescent="0.35">
      <c r="A1938" t="s">
        <v>591</v>
      </c>
      <c r="B1938" t="s">
        <v>592</v>
      </c>
      <c r="C1938">
        <v>2008</v>
      </c>
      <c r="D1938">
        <v>4.2</v>
      </c>
      <c r="E1938">
        <v>459</v>
      </c>
      <c r="F1938" t="s">
        <v>1405</v>
      </c>
      <c r="G1938" t="s">
        <v>326</v>
      </c>
      <c r="H1938" s="32">
        <v>37.9</v>
      </c>
      <c r="I1938" t="s">
        <v>327</v>
      </c>
      <c r="J1938">
        <v>3</v>
      </c>
      <c r="K1938">
        <v>3</v>
      </c>
    </row>
    <row r="1939" spans="1:11" x14ac:dyDescent="0.35">
      <c r="A1939" t="s">
        <v>284</v>
      </c>
      <c r="B1939" t="s">
        <v>478</v>
      </c>
      <c r="C1939">
        <v>2004</v>
      </c>
      <c r="D1939">
        <v>4.2</v>
      </c>
      <c r="E1939">
        <v>447</v>
      </c>
      <c r="F1939" t="s">
        <v>1405</v>
      </c>
      <c r="G1939" t="s">
        <v>42</v>
      </c>
      <c r="H1939" s="32">
        <v>65</v>
      </c>
      <c r="I1939" t="s">
        <v>43</v>
      </c>
      <c r="J1939">
        <v>4</v>
      </c>
      <c r="K1939">
        <v>3</v>
      </c>
    </row>
    <row r="1940" spans="1:11" x14ac:dyDescent="0.35">
      <c r="A1940" t="s">
        <v>1350</v>
      </c>
      <c r="B1940" t="s">
        <v>187</v>
      </c>
      <c r="C1940">
        <v>2009</v>
      </c>
      <c r="D1940">
        <v>4.2</v>
      </c>
      <c r="E1940">
        <v>442</v>
      </c>
      <c r="F1940" t="s">
        <v>1405</v>
      </c>
      <c r="G1940" t="s">
        <v>9</v>
      </c>
      <c r="H1940" s="32">
        <v>21.65</v>
      </c>
      <c r="I1940" t="s">
        <v>10</v>
      </c>
      <c r="J1940">
        <v>5</v>
      </c>
      <c r="K1940">
        <v>3</v>
      </c>
    </row>
    <row r="1941" spans="1:11" x14ac:dyDescent="0.35">
      <c r="A1941" t="s">
        <v>887</v>
      </c>
      <c r="B1941" t="s">
        <v>888</v>
      </c>
      <c r="C1941">
        <v>2016</v>
      </c>
      <c r="D1941">
        <v>4.2</v>
      </c>
      <c r="E1941">
        <v>441</v>
      </c>
      <c r="F1941" t="s">
        <v>1405</v>
      </c>
      <c r="G1941" t="s">
        <v>711</v>
      </c>
      <c r="H1941" s="32">
        <v>22.95</v>
      </c>
      <c r="I1941" t="s">
        <v>21</v>
      </c>
      <c r="J1941">
        <v>4</v>
      </c>
      <c r="K1941">
        <v>3</v>
      </c>
    </row>
    <row r="1942" spans="1:11" x14ac:dyDescent="0.35">
      <c r="A1942" t="s">
        <v>1292</v>
      </c>
      <c r="B1942" t="s">
        <v>1293</v>
      </c>
      <c r="C1942">
        <v>2021</v>
      </c>
      <c r="D1942">
        <v>4.2</v>
      </c>
      <c r="E1942">
        <v>439</v>
      </c>
      <c r="F1942" t="s">
        <v>1405</v>
      </c>
      <c r="G1942" t="s">
        <v>326</v>
      </c>
      <c r="H1942" s="32">
        <v>14.8</v>
      </c>
      <c r="I1942" t="s">
        <v>327</v>
      </c>
      <c r="J1942">
        <v>3</v>
      </c>
      <c r="K1942">
        <v>3</v>
      </c>
    </row>
    <row r="1943" spans="1:11" x14ac:dyDescent="0.35">
      <c r="A1943" t="s">
        <v>1351</v>
      </c>
      <c r="B1943" t="s">
        <v>1352</v>
      </c>
      <c r="C1943">
        <v>2019</v>
      </c>
      <c r="D1943">
        <v>4.2</v>
      </c>
      <c r="E1943">
        <v>438</v>
      </c>
      <c r="F1943" t="s">
        <v>1405</v>
      </c>
      <c r="G1943" t="s">
        <v>326</v>
      </c>
      <c r="H1943" s="32">
        <v>18.46</v>
      </c>
      <c r="I1943" t="s">
        <v>327</v>
      </c>
      <c r="J1943">
        <v>3</v>
      </c>
      <c r="K1943">
        <v>3</v>
      </c>
    </row>
    <row r="1944" spans="1:11" x14ac:dyDescent="0.35">
      <c r="A1944" t="s">
        <v>897</v>
      </c>
      <c r="B1944" t="s">
        <v>1353</v>
      </c>
      <c r="C1944">
        <v>2017</v>
      </c>
      <c r="D1944">
        <v>4.2</v>
      </c>
      <c r="E1944">
        <v>436</v>
      </c>
      <c r="F1944" t="s">
        <v>1405</v>
      </c>
      <c r="G1944" t="s">
        <v>9</v>
      </c>
      <c r="H1944" s="32">
        <v>16.45</v>
      </c>
      <c r="I1944" t="s">
        <v>10</v>
      </c>
      <c r="J1944">
        <v>5</v>
      </c>
      <c r="K1944">
        <v>3</v>
      </c>
    </row>
    <row r="1945" spans="1:11" x14ac:dyDescent="0.35">
      <c r="A1945" t="s">
        <v>1306</v>
      </c>
      <c r="B1945" t="s">
        <v>1307</v>
      </c>
      <c r="C1945">
        <v>2017</v>
      </c>
      <c r="D1945">
        <v>4.2</v>
      </c>
      <c r="E1945">
        <v>433</v>
      </c>
      <c r="F1945" t="s">
        <v>1405</v>
      </c>
      <c r="G1945" t="s">
        <v>9</v>
      </c>
      <c r="H1945" s="32">
        <v>16.899999999999999</v>
      </c>
      <c r="I1945" t="s">
        <v>10</v>
      </c>
      <c r="J1945">
        <v>5</v>
      </c>
      <c r="K1945">
        <v>3</v>
      </c>
    </row>
    <row r="1946" spans="1:11" x14ac:dyDescent="0.35">
      <c r="A1946" t="s">
        <v>1354</v>
      </c>
      <c r="B1946" t="s">
        <v>1355</v>
      </c>
      <c r="C1946">
        <v>1964</v>
      </c>
      <c r="D1946">
        <v>4.2</v>
      </c>
      <c r="E1946">
        <v>432</v>
      </c>
      <c r="F1946" t="s">
        <v>1405</v>
      </c>
      <c r="G1946" t="s">
        <v>127</v>
      </c>
      <c r="H1946" s="32">
        <v>49.95</v>
      </c>
      <c r="I1946" t="s">
        <v>85</v>
      </c>
      <c r="J1946" t="s">
        <v>85</v>
      </c>
      <c r="K1946" t="s">
        <v>85</v>
      </c>
    </row>
    <row r="1947" spans="1:11" x14ac:dyDescent="0.35">
      <c r="A1947" t="s">
        <v>606</v>
      </c>
      <c r="B1947" t="s">
        <v>1332</v>
      </c>
      <c r="C1947">
        <v>2018</v>
      </c>
      <c r="D1947">
        <v>4.2</v>
      </c>
      <c r="E1947">
        <v>429</v>
      </c>
      <c r="F1947" t="s">
        <v>1405</v>
      </c>
      <c r="G1947" t="s">
        <v>32</v>
      </c>
      <c r="H1947" s="32">
        <v>21.7</v>
      </c>
      <c r="I1947" t="s">
        <v>33</v>
      </c>
      <c r="J1947">
        <v>4</v>
      </c>
      <c r="K1947">
        <v>3</v>
      </c>
    </row>
    <row r="1948" spans="1:11" x14ac:dyDescent="0.35">
      <c r="A1948" t="s">
        <v>179</v>
      </c>
      <c r="B1948" t="s">
        <v>1356</v>
      </c>
      <c r="C1948">
        <v>2016</v>
      </c>
      <c r="D1948">
        <v>4.2</v>
      </c>
      <c r="E1948">
        <v>424</v>
      </c>
      <c r="F1948" t="s">
        <v>1405</v>
      </c>
      <c r="G1948" t="s">
        <v>118</v>
      </c>
      <c r="H1948" s="32">
        <v>13.95</v>
      </c>
      <c r="I1948" t="s">
        <v>21</v>
      </c>
      <c r="J1948">
        <v>4</v>
      </c>
      <c r="K1948">
        <v>3</v>
      </c>
    </row>
    <row r="1949" spans="1:11" x14ac:dyDescent="0.35">
      <c r="A1949" t="s">
        <v>208</v>
      </c>
      <c r="B1949" t="s">
        <v>209</v>
      </c>
      <c r="C1949">
        <v>2011</v>
      </c>
      <c r="D1949">
        <v>4.2</v>
      </c>
      <c r="E1949">
        <v>423</v>
      </c>
      <c r="F1949" t="s">
        <v>1405</v>
      </c>
      <c r="G1949" t="s">
        <v>210</v>
      </c>
      <c r="H1949" s="32">
        <v>32</v>
      </c>
      <c r="I1949" t="s">
        <v>211</v>
      </c>
      <c r="J1949">
        <v>5</v>
      </c>
      <c r="K1949">
        <v>3</v>
      </c>
    </row>
    <row r="1950" spans="1:11" x14ac:dyDescent="0.35">
      <c r="A1950" t="s">
        <v>66</v>
      </c>
      <c r="B1950" t="s">
        <v>551</v>
      </c>
      <c r="C1950">
        <v>2017</v>
      </c>
      <c r="D1950">
        <v>4.2</v>
      </c>
      <c r="E1950">
        <v>421</v>
      </c>
      <c r="F1950" t="s">
        <v>1405</v>
      </c>
      <c r="G1950" t="s">
        <v>42</v>
      </c>
      <c r="H1950" s="32">
        <v>29.15</v>
      </c>
      <c r="I1950" t="s">
        <v>52</v>
      </c>
      <c r="J1950">
        <v>3</v>
      </c>
      <c r="K1950">
        <v>3</v>
      </c>
    </row>
    <row r="1951" spans="1:11" x14ac:dyDescent="0.35">
      <c r="A1951" t="s">
        <v>537</v>
      </c>
      <c r="B1951" t="s">
        <v>187</v>
      </c>
      <c r="C1951">
        <v>2015</v>
      </c>
      <c r="D1951">
        <v>4.2</v>
      </c>
      <c r="E1951">
        <v>420</v>
      </c>
      <c r="F1951" t="s">
        <v>1405</v>
      </c>
      <c r="G1951" t="s">
        <v>42</v>
      </c>
      <c r="H1951" s="32">
        <v>17.5</v>
      </c>
      <c r="I1951" t="s">
        <v>43</v>
      </c>
      <c r="J1951" t="s">
        <v>85</v>
      </c>
      <c r="K1951" t="s">
        <v>85</v>
      </c>
    </row>
    <row r="1952" spans="1:11" x14ac:dyDescent="0.35">
      <c r="A1952" t="s">
        <v>1357</v>
      </c>
      <c r="B1952" t="s">
        <v>1358</v>
      </c>
      <c r="C1952">
        <v>2017</v>
      </c>
      <c r="D1952">
        <v>4.2</v>
      </c>
      <c r="E1952">
        <v>420</v>
      </c>
      <c r="F1952" t="s">
        <v>1405</v>
      </c>
      <c r="G1952" t="s">
        <v>127</v>
      </c>
      <c r="H1952" s="32">
        <v>18.899999999999999</v>
      </c>
      <c r="I1952" t="s">
        <v>21</v>
      </c>
      <c r="J1952" t="s">
        <v>85</v>
      </c>
      <c r="K1952" t="s">
        <v>85</v>
      </c>
    </row>
    <row r="1953" spans="1:11" x14ac:dyDescent="0.35">
      <c r="A1953" t="s">
        <v>1359</v>
      </c>
      <c r="B1953" t="s">
        <v>1360</v>
      </c>
      <c r="C1953">
        <v>2011</v>
      </c>
      <c r="D1953">
        <v>4.2</v>
      </c>
      <c r="E1953">
        <v>420</v>
      </c>
      <c r="F1953" t="s">
        <v>1405</v>
      </c>
      <c r="G1953" t="s">
        <v>254</v>
      </c>
      <c r="H1953" s="32">
        <v>23.95</v>
      </c>
      <c r="I1953" t="s">
        <v>21</v>
      </c>
      <c r="J1953" t="s">
        <v>85</v>
      </c>
      <c r="K1953" t="s">
        <v>85</v>
      </c>
    </row>
    <row r="1954" spans="1:11" x14ac:dyDescent="0.35">
      <c r="A1954" t="s">
        <v>40</v>
      </c>
      <c r="B1954" t="s">
        <v>396</v>
      </c>
      <c r="C1954">
        <v>2012</v>
      </c>
      <c r="D1954">
        <v>4.2</v>
      </c>
      <c r="E1954">
        <v>420</v>
      </c>
      <c r="F1954" t="s">
        <v>1405</v>
      </c>
      <c r="G1954" t="s">
        <v>42</v>
      </c>
      <c r="H1954" s="32">
        <v>28.3</v>
      </c>
      <c r="I1954" t="s">
        <v>43</v>
      </c>
      <c r="J1954" t="s">
        <v>85</v>
      </c>
      <c r="K1954" t="s">
        <v>85</v>
      </c>
    </row>
    <row r="1955" spans="1:11" x14ac:dyDescent="0.35">
      <c r="A1955" t="s">
        <v>513</v>
      </c>
      <c r="B1955" t="s">
        <v>283</v>
      </c>
      <c r="C1955">
        <v>2004</v>
      </c>
      <c r="D1955">
        <v>4.2</v>
      </c>
      <c r="E1955">
        <v>417</v>
      </c>
      <c r="F1955" t="s">
        <v>1405</v>
      </c>
      <c r="G1955" t="s">
        <v>42</v>
      </c>
      <c r="H1955" s="32">
        <v>45</v>
      </c>
      <c r="I1955" t="s">
        <v>43</v>
      </c>
      <c r="J1955" t="s">
        <v>85</v>
      </c>
      <c r="K1955" t="s">
        <v>85</v>
      </c>
    </row>
    <row r="1956" spans="1:11" x14ac:dyDescent="0.35">
      <c r="A1956" t="s">
        <v>423</v>
      </c>
      <c r="B1956" t="s">
        <v>1020</v>
      </c>
      <c r="C1956">
        <v>2018</v>
      </c>
      <c r="D1956">
        <v>4.2</v>
      </c>
      <c r="E1956">
        <v>415</v>
      </c>
      <c r="F1956" t="s">
        <v>1405</v>
      </c>
      <c r="G1956" t="s">
        <v>46</v>
      </c>
      <c r="H1956" s="32">
        <v>17.899999999999999</v>
      </c>
      <c r="I1956" t="s">
        <v>213</v>
      </c>
      <c r="J1956" t="s">
        <v>85</v>
      </c>
      <c r="K1956" t="s">
        <v>85</v>
      </c>
    </row>
    <row r="1957" spans="1:11" x14ac:dyDescent="0.35">
      <c r="A1957" t="s">
        <v>1292</v>
      </c>
      <c r="B1957" t="s">
        <v>1361</v>
      </c>
      <c r="C1957">
        <v>2015</v>
      </c>
      <c r="D1957">
        <v>4.2</v>
      </c>
      <c r="E1957">
        <v>414</v>
      </c>
      <c r="F1957" t="s">
        <v>1405</v>
      </c>
      <c r="G1957" t="s">
        <v>326</v>
      </c>
      <c r="H1957" s="32">
        <v>16.78</v>
      </c>
      <c r="I1957" t="s">
        <v>327</v>
      </c>
      <c r="J1957" t="s">
        <v>85</v>
      </c>
      <c r="K1957" t="s">
        <v>85</v>
      </c>
    </row>
    <row r="1958" spans="1:11" x14ac:dyDescent="0.35">
      <c r="A1958" t="s">
        <v>47</v>
      </c>
      <c r="B1958" t="s">
        <v>1302</v>
      </c>
      <c r="C1958">
        <v>2018</v>
      </c>
      <c r="D1958">
        <v>4.2</v>
      </c>
      <c r="E1958">
        <v>410</v>
      </c>
      <c r="F1958" t="s">
        <v>1405</v>
      </c>
      <c r="G1958" t="s">
        <v>42</v>
      </c>
      <c r="H1958" s="32">
        <v>13.58</v>
      </c>
      <c r="I1958" t="s">
        <v>43</v>
      </c>
      <c r="J1958" t="s">
        <v>85</v>
      </c>
      <c r="K1958" t="s">
        <v>85</v>
      </c>
    </row>
    <row r="1959" spans="1:11" x14ac:dyDescent="0.35">
      <c r="A1959" t="s">
        <v>1308</v>
      </c>
      <c r="B1959" t="s">
        <v>1309</v>
      </c>
      <c r="C1959">
        <v>2015</v>
      </c>
      <c r="D1959">
        <v>4.2</v>
      </c>
      <c r="E1959">
        <v>412</v>
      </c>
      <c r="F1959" t="s">
        <v>1405</v>
      </c>
      <c r="G1959" t="s">
        <v>9</v>
      </c>
      <c r="H1959" s="32">
        <v>37.9</v>
      </c>
      <c r="I1959" t="s">
        <v>10</v>
      </c>
      <c r="J1959" t="s">
        <v>85</v>
      </c>
      <c r="K1959" t="s">
        <v>85</v>
      </c>
    </row>
    <row r="1960" spans="1:11" x14ac:dyDescent="0.35">
      <c r="A1960" t="s">
        <v>270</v>
      </c>
      <c r="B1960" t="s">
        <v>120</v>
      </c>
      <c r="C1960">
        <v>2011</v>
      </c>
      <c r="D1960">
        <v>4.2</v>
      </c>
      <c r="E1960">
        <v>410</v>
      </c>
      <c r="F1960" t="s">
        <v>1405</v>
      </c>
      <c r="G1960" t="s">
        <v>9</v>
      </c>
      <c r="H1960" s="32">
        <v>51.35</v>
      </c>
      <c r="I1960" t="s">
        <v>10</v>
      </c>
      <c r="J1960" t="s">
        <v>85</v>
      </c>
      <c r="K1960" t="s">
        <v>85</v>
      </c>
    </row>
    <row r="1961" spans="1:11" x14ac:dyDescent="0.35">
      <c r="A1961" t="s">
        <v>930</v>
      </c>
      <c r="B1961" t="s">
        <v>848</v>
      </c>
      <c r="C1961">
        <v>2012</v>
      </c>
      <c r="D1961">
        <v>4.2</v>
      </c>
      <c r="E1961">
        <v>410</v>
      </c>
      <c r="F1961" t="s">
        <v>1405</v>
      </c>
      <c r="G1961" t="s">
        <v>42</v>
      </c>
      <c r="H1961" s="32">
        <v>22.99</v>
      </c>
      <c r="I1961" t="s">
        <v>43</v>
      </c>
      <c r="J1961" t="s">
        <v>85</v>
      </c>
      <c r="K1961" t="s">
        <v>85</v>
      </c>
    </row>
    <row r="1962" spans="1:11" x14ac:dyDescent="0.35">
      <c r="A1962" t="s">
        <v>1362</v>
      </c>
      <c r="B1962" t="s">
        <v>1363</v>
      </c>
      <c r="C1962">
        <v>2020</v>
      </c>
      <c r="D1962">
        <v>4.2</v>
      </c>
      <c r="E1962">
        <v>407</v>
      </c>
      <c r="F1962" t="s">
        <v>1405</v>
      </c>
      <c r="G1962" t="s">
        <v>204</v>
      </c>
      <c r="H1962" s="32">
        <v>11.95</v>
      </c>
      <c r="I1962" t="s">
        <v>85</v>
      </c>
      <c r="J1962" t="s">
        <v>85</v>
      </c>
      <c r="K1962" t="s">
        <v>85</v>
      </c>
    </row>
    <row r="1963" spans="1:11" x14ac:dyDescent="0.35">
      <c r="A1963" t="s">
        <v>861</v>
      </c>
      <c r="B1963" t="s">
        <v>1364</v>
      </c>
      <c r="C1963" t="s">
        <v>24</v>
      </c>
      <c r="D1963">
        <v>4.2</v>
      </c>
      <c r="E1963">
        <v>405</v>
      </c>
      <c r="F1963" t="s">
        <v>1405</v>
      </c>
      <c r="G1963" t="s">
        <v>25</v>
      </c>
      <c r="H1963" s="32">
        <v>7.1</v>
      </c>
      <c r="I1963" t="s">
        <v>26</v>
      </c>
      <c r="J1963" t="s">
        <v>85</v>
      </c>
      <c r="K1963" t="s">
        <v>85</v>
      </c>
    </row>
    <row r="1964" spans="1:11" x14ac:dyDescent="0.35">
      <c r="A1964" t="s">
        <v>606</v>
      </c>
      <c r="B1964" t="s">
        <v>619</v>
      </c>
      <c r="C1964">
        <v>2014</v>
      </c>
      <c r="D1964">
        <v>4.2</v>
      </c>
      <c r="E1964">
        <v>404</v>
      </c>
      <c r="F1964" t="s">
        <v>1405</v>
      </c>
      <c r="G1964" t="s">
        <v>32</v>
      </c>
      <c r="H1964" s="32">
        <v>77.36</v>
      </c>
      <c r="I1964" t="s">
        <v>33</v>
      </c>
      <c r="J1964" t="s">
        <v>85</v>
      </c>
      <c r="K1964" t="s">
        <v>85</v>
      </c>
    </row>
    <row r="1965" spans="1:11" x14ac:dyDescent="0.35">
      <c r="A1965" t="s">
        <v>1365</v>
      </c>
      <c r="B1965" t="s">
        <v>1366</v>
      </c>
      <c r="C1965">
        <v>2020</v>
      </c>
      <c r="D1965">
        <v>4.2</v>
      </c>
      <c r="E1965">
        <v>404</v>
      </c>
      <c r="F1965" t="s">
        <v>1405</v>
      </c>
      <c r="G1965" t="s">
        <v>207</v>
      </c>
      <c r="H1965" s="32">
        <v>19.899999999999999</v>
      </c>
      <c r="I1965" t="s">
        <v>85</v>
      </c>
      <c r="J1965" t="s">
        <v>85</v>
      </c>
      <c r="K1965" t="s">
        <v>85</v>
      </c>
    </row>
    <row r="1966" spans="1:11" x14ac:dyDescent="0.35">
      <c r="A1966" t="s">
        <v>682</v>
      </c>
      <c r="B1966" t="s">
        <v>863</v>
      </c>
      <c r="C1966">
        <v>2011</v>
      </c>
      <c r="D1966">
        <v>4.2</v>
      </c>
      <c r="E1966">
        <v>402</v>
      </c>
      <c r="F1966" t="s">
        <v>1405</v>
      </c>
      <c r="G1966" t="s">
        <v>42</v>
      </c>
      <c r="H1966" s="32">
        <v>28.53</v>
      </c>
      <c r="I1966" t="s">
        <v>43</v>
      </c>
      <c r="J1966" t="s">
        <v>85</v>
      </c>
      <c r="K1966" t="s">
        <v>85</v>
      </c>
    </row>
    <row r="1967" spans="1:11" x14ac:dyDescent="0.35">
      <c r="A1967" t="s">
        <v>487</v>
      </c>
      <c r="B1967" t="s">
        <v>488</v>
      </c>
      <c r="C1967">
        <v>2019</v>
      </c>
      <c r="D1967">
        <v>4.2</v>
      </c>
      <c r="E1967">
        <v>400</v>
      </c>
      <c r="F1967" t="s">
        <v>1405</v>
      </c>
      <c r="G1967" t="s">
        <v>2</v>
      </c>
      <c r="H1967" s="32">
        <v>27.89</v>
      </c>
      <c r="I1967" t="s">
        <v>3</v>
      </c>
      <c r="J1967" t="s">
        <v>85</v>
      </c>
      <c r="K1967" t="s">
        <v>85</v>
      </c>
    </row>
    <row r="1968" spans="1:11" x14ac:dyDescent="0.35">
      <c r="A1968" t="s">
        <v>4</v>
      </c>
      <c r="B1968" t="s">
        <v>448</v>
      </c>
      <c r="C1968">
        <v>2016</v>
      </c>
      <c r="D1968">
        <v>4.2</v>
      </c>
      <c r="E1968">
        <v>398</v>
      </c>
      <c r="F1968" t="s">
        <v>1405</v>
      </c>
      <c r="G1968" t="s">
        <v>1406</v>
      </c>
      <c r="H1968" s="32">
        <v>48.96</v>
      </c>
      <c r="I1968" t="s">
        <v>6</v>
      </c>
      <c r="J1968" t="s">
        <v>85</v>
      </c>
      <c r="K1968" t="s">
        <v>85</v>
      </c>
    </row>
    <row r="1969" spans="1:11" x14ac:dyDescent="0.35">
      <c r="A1969" t="s">
        <v>193</v>
      </c>
      <c r="B1969" t="s">
        <v>921</v>
      </c>
      <c r="C1969">
        <v>2011</v>
      </c>
      <c r="D1969">
        <v>4.2</v>
      </c>
      <c r="E1969">
        <v>395</v>
      </c>
      <c r="F1969" t="s">
        <v>1405</v>
      </c>
      <c r="G1969" t="s">
        <v>42</v>
      </c>
      <c r="H1969" s="32">
        <v>61.94</v>
      </c>
      <c r="I1969" t="s">
        <v>43</v>
      </c>
      <c r="J1969" t="s">
        <v>85</v>
      </c>
      <c r="K1969" t="s">
        <v>85</v>
      </c>
    </row>
    <row r="1970" spans="1:11" x14ac:dyDescent="0.35">
      <c r="A1970" t="s">
        <v>193</v>
      </c>
      <c r="B1970" t="s">
        <v>187</v>
      </c>
      <c r="C1970">
        <v>2016</v>
      </c>
      <c r="D1970">
        <v>4.2</v>
      </c>
      <c r="E1970">
        <v>392</v>
      </c>
      <c r="F1970" t="s">
        <v>1405</v>
      </c>
      <c r="G1970" t="s">
        <v>42</v>
      </c>
      <c r="H1970" s="32">
        <v>19.98</v>
      </c>
      <c r="I1970" t="s">
        <v>43</v>
      </c>
      <c r="J1970" t="s">
        <v>85</v>
      </c>
      <c r="K1970" t="s">
        <v>85</v>
      </c>
    </row>
    <row r="1971" spans="1:11" x14ac:dyDescent="0.35">
      <c r="A1971" t="s">
        <v>790</v>
      </c>
      <c r="B1971" t="s">
        <v>1367</v>
      </c>
      <c r="C1971">
        <v>2018</v>
      </c>
      <c r="D1971">
        <v>4.2</v>
      </c>
      <c r="E1971">
        <v>390</v>
      </c>
      <c r="F1971" t="s">
        <v>1405</v>
      </c>
      <c r="G1971" t="s">
        <v>32</v>
      </c>
      <c r="H1971" s="32">
        <v>16.760000000000002</v>
      </c>
      <c r="I1971" t="s">
        <v>33</v>
      </c>
      <c r="J1971" t="s">
        <v>85</v>
      </c>
      <c r="K1971" t="s">
        <v>85</v>
      </c>
    </row>
    <row r="1972" spans="1:11" x14ac:dyDescent="0.35">
      <c r="A1972" t="s">
        <v>574</v>
      </c>
      <c r="B1972" t="s">
        <v>880</v>
      </c>
      <c r="C1972">
        <v>2017</v>
      </c>
      <c r="D1972">
        <v>4.2</v>
      </c>
      <c r="E1972">
        <v>390</v>
      </c>
      <c r="F1972" t="s">
        <v>1405</v>
      </c>
      <c r="G1972" t="s">
        <v>576</v>
      </c>
      <c r="H1972" s="32">
        <v>24.45</v>
      </c>
      <c r="I1972" t="s">
        <v>21</v>
      </c>
      <c r="J1972" t="s">
        <v>85</v>
      </c>
      <c r="K1972" t="s">
        <v>85</v>
      </c>
    </row>
    <row r="1973" spans="1:11" x14ac:dyDescent="0.35">
      <c r="A1973" t="s">
        <v>144</v>
      </c>
      <c r="B1973" t="s">
        <v>120</v>
      </c>
      <c r="C1973">
        <v>2011</v>
      </c>
      <c r="D1973">
        <v>4.2</v>
      </c>
      <c r="E1973">
        <v>389</v>
      </c>
      <c r="F1973" t="s">
        <v>1405</v>
      </c>
      <c r="G1973" t="s">
        <v>9</v>
      </c>
      <c r="H1973" s="32">
        <v>64.5</v>
      </c>
      <c r="I1973" t="s">
        <v>10</v>
      </c>
      <c r="J1973" t="s">
        <v>85</v>
      </c>
      <c r="K1973" t="s">
        <v>85</v>
      </c>
    </row>
    <row r="1974" spans="1:11" x14ac:dyDescent="0.35">
      <c r="A1974" t="s">
        <v>385</v>
      </c>
      <c r="B1974" t="s">
        <v>1334</v>
      </c>
      <c r="C1974">
        <v>2016</v>
      </c>
      <c r="D1974">
        <v>4.2</v>
      </c>
      <c r="E1974">
        <v>388</v>
      </c>
      <c r="F1974" t="s">
        <v>1405</v>
      </c>
      <c r="G1974" t="s">
        <v>9</v>
      </c>
      <c r="H1974" s="32">
        <v>31.63</v>
      </c>
      <c r="I1974" t="s">
        <v>10</v>
      </c>
      <c r="J1974" t="s">
        <v>85</v>
      </c>
      <c r="K1974" t="s">
        <v>85</v>
      </c>
    </row>
    <row r="1975" spans="1:11" x14ac:dyDescent="0.35">
      <c r="A1975" t="s">
        <v>53</v>
      </c>
      <c r="B1975" t="s">
        <v>845</v>
      </c>
      <c r="C1975">
        <v>2005</v>
      </c>
      <c r="D1975">
        <v>4.2</v>
      </c>
      <c r="E1975">
        <v>384</v>
      </c>
      <c r="F1975" t="s">
        <v>1405</v>
      </c>
      <c r="G1975" t="s">
        <v>42</v>
      </c>
      <c r="H1975" s="32">
        <v>73</v>
      </c>
      <c r="I1975" t="s">
        <v>43</v>
      </c>
      <c r="J1975" t="s">
        <v>85</v>
      </c>
      <c r="K1975" t="s">
        <v>85</v>
      </c>
    </row>
    <row r="1976" spans="1:11" x14ac:dyDescent="0.35">
      <c r="A1976" t="s">
        <v>537</v>
      </c>
      <c r="B1976" t="s">
        <v>187</v>
      </c>
      <c r="C1976">
        <v>2015</v>
      </c>
      <c r="D1976">
        <v>4.2</v>
      </c>
      <c r="E1976">
        <v>420</v>
      </c>
      <c r="F1976" t="s">
        <v>1405</v>
      </c>
      <c r="G1976" t="s">
        <v>42</v>
      </c>
      <c r="H1976" s="32">
        <v>17.5</v>
      </c>
      <c r="I1976" t="s">
        <v>43</v>
      </c>
      <c r="J1976">
        <v>4</v>
      </c>
      <c r="K1976">
        <v>3</v>
      </c>
    </row>
    <row r="1977" spans="1:11" x14ac:dyDescent="0.35">
      <c r="A1977" t="s">
        <v>1357</v>
      </c>
      <c r="B1977" t="s">
        <v>1358</v>
      </c>
      <c r="C1977">
        <v>2017</v>
      </c>
      <c r="D1977">
        <v>4.2</v>
      </c>
      <c r="E1977">
        <v>420</v>
      </c>
      <c r="F1977" t="s">
        <v>1405</v>
      </c>
      <c r="G1977" t="s">
        <v>127</v>
      </c>
      <c r="H1977" s="32">
        <v>18.899999999999999</v>
      </c>
      <c r="I1977" t="s">
        <v>21</v>
      </c>
      <c r="J1977">
        <v>4</v>
      </c>
      <c r="K1977">
        <v>3</v>
      </c>
    </row>
    <row r="1978" spans="1:11" x14ac:dyDescent="0.35">
      <c r="A1978" t="s">
        <v>1359</v>
      </c>
      <c r="B1978" t="s">
        <v>1360</v>
      </c>
      <c r="C1978">
        <v>2011</v>
      </c>
      <c r="D1978">
        <v>4.2</v>
      </c>
      <c r="E1978">
        <v>420</v>
      </c>
      <c r="F1978" t="s">
        <v>1405</v>
      </c>
      <c r="G1978" t="s">
        <v>254</v>
      </c>
      <c r="H1978" s="32">
        <v>23.95</v>
      </c>
      <c r="I1978" t="s">
        <v>21</v>
      </c>
      <c r="J1978">
        <v>4</v>
      </c>
      <c r="K1978">
        <v>3</v>
      </c>
    </row>
    <row r="1979" spans="1:11" x14ac:dyDescent="0.35">
      <c r="A1979" t="s">
        <v>40</v>
      </c>
      <c r="B1979" t="s">
        <v>396</v>
      </c>
      <c r="C1979">
        <v>2012</v>
      </c>
      <c r="D1979">
        <v>4.2</v>
      </c>
      <c r="E1979">
        <v>420</v>
      </c>
      <c r="F1979" t="s">
        <v>1405</v>
      </c>
      <c r="G1979" t="s">
        <v>42</v>
      </c>
      <c r="H1979" s="32">
        <v>28.3</v>
      </c>
      <c r="I1979" t="s">
        <v>43</v>
      </c>
      <c r="J1979">
        <v>4</v>
      </c>
      <c r="K1979">
        <v>3</v>
      </c>
    </row>
    <row r="1980" spans="1:11" x14ac:dyDescent="0.35">
      <c r="A1980" t="s">
        <v>513</v>
      </c>
      <c r="B1980" t="s">
        <v>283</v>
      </c>
      <c r="C1980">
        <v>2004</v>
      </c>
      <c r="D1980">
        <v>4.2</v>
      </c>
      <c r="E1980">
        <v>417</v>
      </c>
      <c r="F1980" t="s">
        <v>1405</v>
      </c>
      <c r="G1980" t="s">
        <v>42</v>
      </c>
      <c r="H1980" s="32">
        <v>45</v>
      </c>
      <c r="I1980" t="s">
        <v>43</v>
      </c>
      <c r="J1980">
        <v>4</v>
      </c>
      <c r="K1980">
        <v>3</v>
      </c>
    </row>
    <row r="1981" spans="1:11" x14ac:dyDescent="0.35">
      <c r="A1981" t="s">
        <v>423</v>
      </c>
      <c r="B1981" t="s">
        <v>1020</v>
      </c>
      <c r="C1981">
        <v>2018</v>
      </c>
      <c r="D1981">
        <v>4.2</v>
      </c>
      <c r="E1981">
        <v>415</v>
      </c>
      <c r="F1981" t="s">
        <v>1405</v>
      </c>
      <c r="G1981" t="s">
        <v>46</v>
      </c>
      <c r="H1981" s="32">
        <v>17.899999999999999</v>
      </c>
      <c r="I1981" t="s">
        <v>213</v>
      </c>
      <c r="J1981">
        <v>3</v>
      </c>
      <c r="K1981">
        <v>3</v>
      </c>
    </row>
    <row r="1982" spans="1:11" x14ac:dyDescent="0.35">
      <c r="A1982" t="s">
        <v>1292</v>
      </c>
      <c r="B1982" t="s">
        <v>1361</v>
      </c>
      <c r="C1982">
        <v>2015</v>
      </c>
      <c r="D1982">
        <v>4.2</v>
      </c>
      <c r="E1982">
        <v>414</v>
      </c>
      <c r="F1982" t="s">
        <v>1405</v>
      </c>
      <c r="G1982" t="s">
        <v>326</v>
      </c>
      <c r="H1982" s="32">
        <v>16.78</v>
      </c>
      <c r="I1982" t="s">
        <v>327</v>
      </c>
      <c r="J1982">
        <v>3</v>
      </c>
      <c r="K1982">
        <v>3</v>
      </c>
    </row>
    <row r="1983" spans="1:11" x14ac:dyDescent="0.35">
      <c r="A1983" t="s">
        <v>47</v>
      </c>
      <c r="B1983" t="s">
        <v>1302</v>
      </c>
      <c r="C1983">
        <v>2018</v>
      </c>
      <c r="D1983">
        <v>4.2</v>
      </c>
      <c r="E1983">
        <v>410</v>
      </c>
      <c r="F1983" t="s">
        <v>1405</v>
      </c>
      <c r="G1983" t="s">
        <v>42</v>
      </c>
      <c r="H1983" s="32">
        <v>13.58</v>
      </c>
      <c r="I1983" t="s">
        <v>43</v>
      </c>
      <c r="J1983">
        <v>4</v>
      </c>
      <c r="K1983">
        <v>3</v>
      </c>
    </row>
    <row r="1984" spans="1:11" x14ac:dyDescent="0.35">
      <c r="A1984" t="s">
        <v>1308</v>
      </c>
      <c r="B1984" t="s">
        <v>1309</v>
      </c>
      <c r="C1984">
        <v>2015</v>
      </c>
      <c r="D1984">
        <v>4.2</v>
      </c>
      <c r="E1984">
        <v>412</v>
      </c>
      <c r="F1984" t="s">
        <v>1405</v>
      </c>
      <c r="G1984" t="s">
        <v>9</v>
      </c>
      <c r="H1984" s="32">
        <v>37.9</v>
      </c>
      <c r="I1984" t="s">
        <v>10</v>
      </c>
      <c r="J1984">
        <v>5</v>
      </c>
      <c r="K1984">
        <v>3</v>
      </c>
    </row>
    <row r="1985" spans="1:11" x14ac:dyDescent="0.35">
      <c r="A1985" t="s">
        <v>270</v>
      </c>
      <c r="B1985" t="s">
        <v>120</v>
      </c>
      <c r="C1985">
        <v>2011</v>
      </c>
      <c r="D1985">
        <v>4.2</v>
      </c>
      <c r="E1985">
        <v>410</v>
      </c>
      <c r="F1985" t="s">
        <v>1405</v>
      </c>
      <c r="G1985" t="s">
        <v>9</v>
      </c>
      <c r="H1985" s="32">
        <v>51.35</v>
      </c>
      <c r="I1985" t="s">
        <v>10</v>
      </c>
      <c r="J1985">
        <v>5</v>
      </c>
      <c r="K1985">
        <v>3</v>
      </c>
    </row>
    <row r="1986" spans="1:11" x14ac:dyDescent="0.35">
      <c r="A1986" t="s">
        <v>930</v>
      </c>
      <c r="B1986" t="s">
        <v>848</v>
      </c>
      <c r="C1986">
        <v>2012</v>
      </c>
      <c r="D1986">
        <v>4.2</v>
      </c>
      <c r="E1986">
        <v>410</v>
      </c>
      <c r="F1986" t="s">
        <v>1405</v>
      </c>
      <c r="G1986" t="s">
        <v>42</v>
      </c>
      <c r="H1986" s="32">
        <v>22.99</v>
      </c>
      <c r="I1986" t="s">
        <v>43</v>
      </c>
      <c r="J1986">
        <v>4</v>
      </c>
      <c r="K1986">
        <v>3</v>
      </c>
    </row>
    <row r="1987" spans="1:11" x14ac:dyDescent="0.35">
      <c r="A1987" t="s">
        <v>1362</v>
      </c>
      <c r="B1987" t="s">
        <v>1363</v>
      </c>
      <c r="C1987">
        <v>2020</v>
      </c>
      <c r="D1987">
        <v>4.2</v>
      </c>
      <c r="E1987">
        <v>407</v>
      </c>
      <c r="F1987" t="s">
        <v>1405</v>
      </c>
      <c r="G1987" t="s">
        <v>204</v>
      </c>
      <c r="H1987" s="32">
        <v>11.95</v>
      </c>
      <c r="I1987" t="s">
        <v>85</v>
      </c>
      <c r="J1987" t="s">
        <v>85</v>
      </c>
      <c r="K1987" t="s">
        <v>85</v>
      </c>
    </row>
    <row r="1988" spans="1:11" x14ac:dyDescent="0.35">
      <c r="A1988" t="s">
        <v>861</v>
      </c>
      <c r="B1988" t="s">
        <v>1364</v>
      </c>
      <c r="C1988" t="s">
        <v>24</v>
      </c>
      <c r="D1988">
        <v>4.2</v>
      </c>
      <c r="E1988">
        <v>405</v>
      </c>
      <c r="F1988" t="s">
        <v>1405</v>
      </c>
      <c r="G1988" t="s">
        <v>25</v>
      </c>
      <c r="H1988" s="32">
        <v>7.1</v>
      </c>
      <c r="I1988" t="s">
        <v>26</v>
      </c>
      <c r="J1988">
        <v>4</v>
      </c>
      <c r="K1988">
        <v>3</v>
      </c>
    </row>
    <row r="1989" spans="1:11" x14ac:dyDescent="0.35">
      <c r="A1989" t="s">
        <v>606</v>
      </c>
      <c r="B1989" t="s">
        <v>619</v>
      </c>
      <c r="C1989">
        <v>2014</v>
      </c>
      <c r="D1989">
        <v>4.2</v>
      </c>
      <c r="E1989">
        <v>404</v>
      </c>
      <c r="F1989" t="s">
        <v>1405</v>
      </c>
      <c r="G1989" t="s">
        <v>32</v>
      </c>
      <c r="H1989" s="32">
        <v>77.36</v>
      </c>
      <c r="I1989" t="s">
        <v>33</v>
      </c>
      <c r="J1989">
        <v>4</v>
      </c>
      <c r="K1989">
        <v>3</v>
      </c>
    </row>
    <row r="1990" spans="1:11" x14ac:dyDescent="0.35">
      <c r="A1990" t="s">
        <v>1365</v>
      </c>
      <c r="B1990" t="s">
        <v>1366</v>
      </c>
      <c r="C1990">
        <v>2020</v>
      </c>
      <c r="D1990">
        <v>4.2</v>
      </c>
      <c r="E1990">
        <v>404</v>
      </c>
      <c r="F1990" t="s">
        <v>1405</v>
      </c>
      <c r="G1990" t="s">
        <v>207</v>
      </c>
      <c r="H1990" s="32">
        <v>19.899999999999999</v>
      </c>
      <c r="I1990" t="s">
        <v>85</v>
      </c>
      <c r="J1990" t="s">
        <v>85</v>
      </c>
      <c r="K1990" t="s">
        <v>85</v>
      </c>
    </row>
    <row r="1991" spans="1:11" x14ac:dyDescent="0.35">
      <c r="A1991" t="s">
        <v>682</v>
      </c>
      <c r="B1991" t="s">
        <v>863</v>
      </c>
      <c r="C1991">
        <v>2011</v>
      </c>
      <c r="D1991">
        <v>4.2</v>
      </c>
      <c r="E1991">
        <v>402</v>
      </c>
      <c r="F1991" t="s">
        <v>1405</v>
      </c>
      <c r="G1991" t="s">
        <v>42</v>
      </c>
      <c r="H1991" s="32">
        <v>28.53</v>
      </c>
      <c r="I1991" t="s">
        <v>43</v>
      </c>
      <c r="J1991">
        <v>4</v>
      </c>
      <c r="K1991">
        <v>3</v>
      </c>
    </row>
    <row r="1992" spans="1:11" x14ac:dyDescent="0.35">
      <c r="A1992" t="s">
        <v>487</v>
      </c>
      <c r="B1992" t="s">
        <v>488</v>
      </c>
      <c r="C1992">
        <v>2019</v>
      </c>
      <c r="D1992">
        <v>4.2</v>
      </c>
      <c r="E1992">
        <v>400</v>
      </c>
      <c r="F1992" t="s">
        <v>1405</v>
      </c>
      <c r="G1992" t="s">
        <v>2</v>
      </c>
      <c r="H1992" s="32">
        <v>27.89</v>
      </c>
      <c r="I1992" t="s">
        <v>3</v>
      </c>
      <c r="J1992">
        <v>5</v>
      </c>
      <c r="K1992">
        <v>3</v>
      </c>
    </row>
    <row r="1993" spans="1:11" x14ac:dyDescent="0.35">
      <c r="A1993" t="s">
        <v>4</v>
      </c>
      <c r="B1993" t="s">
        <v>448</v>
      </c>
      <c r="C1993">
        <v>2016</v>
      </c>
      <c r="D1993">
        <v>4.2</v>
      </c>
      <c r="E1993">
        <v>398</v>
      </c>
      <c r="F1993" t="s">
        <v>1405</v>
      </c>
      <c r="G1993" t="s">
        <v>1406</v>
      </c>
      <c r="H1993" s="32">
        <v>48.96</v>
      </c>
      <c r="I1993" t="s">
        <v>6</v>
      </c>
      <c r="J1993">
        <v>4</v>
      </c>
      <c r="K1993">
        <v>2</v>
      </c>
    </row>
    <row r="1994" spans="1:11" x14ac:dyDescent="0.35">
      <c r="A1994" t="s">
        <v>193</v>
      </c>
      <c r="B1994" t="s">
        <v>921</v>
      </c>
      <c r="C1994">
        <v>2011</v>
      </c>
      <c r="D1994">
        <v>4.2</v>
      </c>
      <c r="E1994">
        <v>395</v>
      </c>
      <c r="F1994" t="s">
        <v>1405</v>
      </c>
      <c r="G1994" t="s">
        <v>42</v>
      </c>
      <c r="H1994" s="32">
        <v>61.94</v>
      </c>
      <c r="I1994" t="s">
        <v>43</v>
      </c>
      <c r="J1994">
        <v>4</v>
      </c>
      <c r="K1994">
        <v>3</v>
      </c>
    </row>
    <row r="1995" spans="1:11" x14ac:dyDescent="0.35">
      <c r="A1995" t="s">
        <v>193</v>
      </c>
      <c r="B1995" t="s">
        <v>187</v>
      </c>
      <c r="C1995">
        <v>2016</v>
      </c>
      <c r="D1995">
        <v>4.2</v>
      </c>
      <c r="E1995">
        <v>392</v>
      </c>
      <c r="F1995" t="s">
        <v>1405</v>
      </c>
      <c r="G1995" t="s">
        <v>42</v>
      </c>
      <c r="H1995" s="32">
        <v>19.98</v>
      </c>
      <c r="I1995" t="s">
        <v>43</v>
      </c>
      <c r="J1995">
        <v>4</v>
      </c>
      <c r="K1995">
        <v>3</v>
      </c>
    </row>
    <row r="1996" spans="1:11" x14ac:dyDescent="0.35">
      <c r="A1996" t="s">
        <v>790</v>
      </c>
      <c r="B1996" t="s">
        <v>1367</v>
      </c>
      <c r="C1996">
        <v>2018</v>
      </c>
      <c r="D1996">
        <v>4.2</v>
      </c>
      <c r="E1996">
        <v>390</v>
      </c>
      <c r="F1996" t="s">
        <v>1405</v>
      </c>
      <c r="G1996" t="s">
        <v>32</v>
      </c>
      <c r="H1996" s="32">
        <v>16.760000000000002</v>
      </c>
      <c r="I1996" t="s">
        <v>33</v>
      </c>
      <c r="J1996">
        <v>4</v>
      </c>
      <c r="K1996">
        <v>3</v>
      </c>
    </row>
    <row r="1997" spans="1:11" x14ac:dyDescent="0.35">
      <c r="A1997" t="s">
        <v>574</v>
      </c>
      <c r="B1997" t="s">
        <v>880</v>
      </c>
      <c r="C1997">
        <v>2017</v>
      </c>
      <c r="D1997">
        <v>4.2</v>
      </c>
      <c r="E1997">
        <v>390</v>
      </c>
      <c r="F1997" t="s">
        <v>1405</v>
      </c>
      <c r="G1997" t="s">
        <v>576</v>
      </c>
      <c r="H1997" s="32">
        <v>24.45</v>
      </c>
      <c r="I1997" t="s">
        <v>21</v>
      </c>
      <c r="J1997">
        <v>4</v>
      </c>
      <c r="K1997">
        <v>3</v>
      </c>
    </row>
    <row r="1998" spans="1:11" x14ac:dyDescent="0.35">
      <c r="A1998" t="s">
        <v>144</v>
      </c>
      <c r="B1998" t="s">
        <v>120</v>
      </c>
      <c r="C1998">
        <v>2011</v>
      </c>
      <c r="D1998">
        <v>4.2</v>
      </c>
      <c r="E1998">
        <v>389</v>
      </c>
      <c r="F1998" t="s">
        <v>1405</v>
      </c>
      <c r="G1998" t="s">
        <v>9</v>
      </c>
      <c r="H1998" s="32">
        <v>64.5</v>
      </c>
      <c r="I1998" t="s">
        <v>10</v>
      </c>
      <c r="J1998">
        <v>5</v>
      </c>
      <c r="K1998">
        <v>3</v>
      </c>
    </row>
    <row r="1999" spans="1:11" x14ac:dyDescent="0.35">
      <c r="A1999" t="s">
        <v>385</v>
      </c>
      <c r="B1999" t="s">
        <v>1334</v>
      </c>
      <c r="C1999">
        <v>2016</v>
      </c>
      <c r="D1999">
        <v>4.2</v>
      </c>
      <c r="E1999">
        <v>388</v>
      </c>
      <c r="F1999" t="s">
        <v>1405</v>
      </c>
      <c r="G1999" t="s">
        <v>9</v>
      </c>
      <c r="H1999" s="32">
        <v>31.63</v>
      </c>
      <c r="I1999" t="s">
        <v>10</v>
      </c>
      <c r="J1999">
        <v>5</v>
      </c>
      <c r="K1999">
        <v>3</v>
      </c>
    </row>
    <row r="2000" spans="1:11" x14ac:dyDescent="0.35">
      <c r="A2000" t="s">
        <v>53</v>
      </c>
      <c r="B2000" t="s">
        <v>845</v>
      </c>
      <c r="C2000">
        <v>2005</v>
      </c>
      <c r="D2000">
        <v>4.2</v>
      </c>
      <c r="E2000">
        <v>384</v>
      </c>
      <c r="F2000" t="s">
        <v>1405</v>
      </c>
      <c r="G2000" t="s">
        <v>42</v>
      </c>
      <c r="H2000" s="32">
        <v>73</v>
      </c>
      <c r="I2000" t="s">
        <v>43</v>
      </c>
      <c r="J2000">
        <v>4</v>
      </c>
      <c r="K2000">
        <v>3</v>
      </c>
    </row>
    <row r="2001" spans="1:11" x14ac:dyDescent="0.35">
      <c r="A2001" t="s">
        <v>537</v>
      </c>
      <c r="B2001" t="s">
        <v>187</v>
      </c>
      <c r="C2001">
        <v>2015</v>
      </c>
      <c r="D2001">
        <v>4.2</v>
      </c>
      <c r="E2001">
        <v>420</v>
      </c>
      <c r="F2001" t="s">
        <v>1405</v>
      </c>
      <c r="G2001" t="s">
        <v>42</v>
      </c>
      <c r="H2001" s="32">
        <v>17.5</v>
      </c>
      <c r="I2001" t="s">
        <v>43</v>
      </c>
      <c r="J2001">
        <v>4</v>
      </c>
      <c r="K2001">
        <v>3</v>
      </c>
    </row>
    <row r="2002" spans="1:11" x14ac:dyDescent="0.35">
      <c r="A2002" t="s">
        <v>1357</v>
      </c>
      <c r="B2002" t="s">
        <v>1358</v>
      </c>
      <c r="C2002">
        <v>2017</v>
      </c>
      <c r="D2002">
        <v>4.2</v>
      </c>
      <c r="E2002">
        <v>420</v>
      </c>
      <c r="F2002" t="s">
        <v>1405</v>
      </c>
      <c r="G2002" t="s">
        <v>127</v>
      </c>
      <c r="H2002" s="32">
        <v>18.899999999999999</v>
      </c>
      <c r="I2002" t="s">
        <v>21</v>
      </c>
      <c r="J2002">
        <v>4</v>
      </c>
      <c r="K2002">
        <v>3</v>
      </c>
    </row>
    <row r="2003" spans="1:11" x14ac:dyDescent="0.35">
      <c r="A2003" t="s">
        <v>1359</v>
      </c>
      <c r="B2003" t="s">
        <v>1360</v>
      </c>
      <c r="C2003">
        <v>2011</v>
      </c>
      <c r="D2003">
        <v>4.2</v>
      </c>
      <c r="E2003">
        <v>420</v>
      </c>
      <c r="F2003" t="s">
        <v>1405</v>
      </c>
      <c r="G2003" t="s">
        <v>254</v>
      </c>
      <c r="H2003" s="32">
        <v>23.95</v>
      </c>
      <c r="I2003" t="s">
        <v>21</v>
      </c>
      <c r="J2003">
        <v>4</v>
      </c>
      <c r="K2003">
        <v>3</v>
      </c>
    </row>
    <row r="2004" spans="1:11" x14ac:dyDescent="0.35">
      <c r="A2004" t="s">
        <v>40</v>
      </c>
      <c r="B2004" t="s">
        <v>396</v>
      </c>
      <c r="C2004">
        <v>2012</v>
      </c>
      <c r="D2004">
        <v>4.2</v>
      </c>
      <c r="E2004">
        <v>420</v>
      </c>
      <c r="F2004" t="s">
        <v>1405</v>
      </c>
      <c r="G2004" t="s">
        <v>42</v>
      </c>
      <c r="H2004" s="32">
        <v>28.3</v>
      </c>
      <c r="I2004" t="s">
        <v>43</v>
      </c>
      <c r="J2004">
        <v>4</v>
      </c>
      <c r="K2004">
        <v>3</v>
      </c>
    </row>
    <row r="2005" spans="1:11" x14ac:dyDescent="0.35">
      <c r="A2005" t="s">
        <v>513</v>
      </c>
      <c r="B2005" t="s">
        <v>283</v>
      </c>
      <c r="C2005">
        <v>2004</v>
      </c>
      <c r="D2005">
        <v>4.2</v>
      </c>
      <c r="E2005">
        <v>417</v>
      </c>
      <c r="F2005" t="s">
        <v>1405</v>
      </c>
      <c r="G2005" t="s">
        <v>42</v>
      </c>
      <c r="H2005" s="32">
        <v>45</v>
      </c>
      <c r="I2005" t="s">
        <v>43</v>
      </c>
      <c r="J2005">
        <v>4</v>
      </c>
      <c r="K2005">
        <v>3</v>
      </c>
    </row>
    <row r="2006" spans="1:11" x14ac:dyDescent="0.35">
      <c r="A2006" t="s">
        <v>423</v>
      </c>
      <c r="B2006" t="s">
        <v>1020</v>
      </c>
      <c r="C2006">
        <v>2018</v>
      </c>
      <c r="D2006">
        <v>4.2</v>
      </c>
      <c r="E2006">
        <v>415</v>
      </c>
      <c r="F2006" t="s">
        <v>1405</v>
      </c>
      <c r="G2006" t="s">
        <v>46</v>
      </c>
      <c r="H2006" s="32">
        <v>17.899999999999999</v>
      </c>
      <c r="I2006" t="s">
        <v>213</v>
      </c>
      <c r="J2006">
        <v>3</v>
      </c>
      <c r="K2006">
        <v>3</v>
      </c>
    </row>
    <row r="2007" spans="1:11" x14ac:dyDescent="0.35">
      <c r="A2007" t="s">
        <v>1292</v>
      </c>
      <c r="B2007" t="s">
        <v>1361</v>
      </c>
      <c r="C2007">
        <v>2015</v>
      </c>
      <c r="D2007">
        <v>4.2</v>
      </c>
      <c r="E2007">
        <v>414</v>
      </c>
      <c r="F2007" t="s">
        <v>1405</v>
      </c>
      <c r="G2007" t="s">
        <v>326</v>
      </c>
      <c r="H2007" s="32">
        <v>16.78</v>
      </c>
      <c r="I2007" t="s">
        <v>327</v>
      </c>
      <c r="J2007">
        <v>3</v>
      </c>
      <c r="K2007">
        <v>3</v>
      </c>
    </row>
    <row r="2008" spans="1:11" x14ac:dyDescent="0.35">
      <c r="A2008" t="s">
        <v>47</v>
      </c>
      <c r="B2008" t="s">
        <v>1302</v>
      </c>
      <c r="C2008">
        <v>2018</v>
      </c>
      <c r="D2008">
        <v>4.2</v>
      </c>
      <c r="E2008">
        <v>410</v>
      </c>
      <c r="F2008" t="s">
        <v>1405</v>
      </c>
      <c r="G2008" t="s">
        <v>42</v>
      </c>
      <c r="H2008" s="32">
        <v>13.58</v>
      </c>
      <c r="I2008" t="s">
        <v>43</v>
      </c>
      <c r="J2008">
        <v>4</v>
      </c>
      <c r="K2008">
        <v>3</v>
      </c>
    </row>
    <row r="2009" spans="1:11" x14ac:dyDescent="0.35">
      <c r="A2009" t="s">
        <v>1308</v>
      </c>
      <c r="B2009" t="s">
        <v>1309</v>
      </c>
      <c r="C2009">
        <v>2015</v>
      </c>
      <c r="D2009">
        <v>4.2</v>
      </c>
      <c r="E2009">
        <v>412</v>
      </c>
      <c r="F2009" t="s">
        <v>1405</v>
      </c>
      <c r="G2009" t="s">
        <v>9</v>
      </c>
      <c r="H2009" s="32">
        <v>37.9</v>
      </c>
      <c r="I2009" t="s">
        <v>10</v>
      </c>
      <c r="J2009">
        <v>5</v>
      </c>
      <c r="K2009">
        <v>3</v>
      </c>
    </row>
    <row r="2010" spans="1:11" x14ac:dyDescent="0.35">
      <c r="A2010" t="s">
        <v>270</v>
      </c>
      <c r="B2010" t="s">
        <v>120</v>
      </c>
      <c r="C2010">
        <v>2011</v>
      </c>
      <c r="D2010">
        <v>4.2</v>
      </c>
      <c r="E2010">
        <v>410</v>
      </c>
      <c r="F2010" t="s">
        <v>1405</v>
      </c>
      <c r="G2010" t="s">
        <v>9</v>
      </c>
      <c r="H2010" s="32">
        <v>51.35</v>
      </c>
      <c r="I2010" t="s">
        <v>10</v>
      </c>
      <c r="J2010">
        <v>5</v>
      </c>
      <c r="K2010">
        <v>3</v>
      </c>
    </row>
    <row r="2011" spans="1:11" x14ac:dyDescent="0.35">
      <c r="A2011" t="s">
        <v>930</v>
      </c>
      <c r="B2011" t="s">
        <v>848</v>
      </c>
      <c r="C2011">
        <v>2012</v>
      </c>
      <c r="D2011">
        <v>4.2</v>
      </c>
      <c r="E2011">
        <v>410</v>
      </c>
      <c r="F2011" t="s">
        <v>1405</v>
      </c>
      <c r="G2011" t="s">
        <v>42</v>
      </c>
      <c r="H2011" s="32">
        <v>22.99</v>
      </c>
      <c r="I2011" t="s">
        <v>43</v>
      </c>
      <c r="J2011">
        <v>4</v>
      </c>
      <c r="K2011">
        <v>3</v>
      </c>
    </row>
    <row r="2012" spans="1:11" x14ac:dyDescent="0.35">
      <c r="A2012" t="s">
        <v>1362</v>
      </c>
      <c r="B2012" t="s">
        <v>1363</v>
      </c>
      <c r="C2012">
        <v>2020</v>
      </c>
      <c r="D2012">
        <v>4.2</v>
      </c>
      <c r="E2012">
        <v>407</v>
      </c>
      <c r="F2012" t="s">
        <v>1405</v>
      </c>
      <c r="G2012" t="s">
        <v>204</v>
      </c>
      <c r="H2012" s="32">
        <v>11.95</v>
      </c>
      <c r="I2012" t="s">
        <v>85</v>
      </c>
      <c r="J2012" t="s">
        <v>85</v>
      </c>
      <c r="K2012" t="s">
        <v>85</v>
      </c>
    </row>
    <row r="2013" spans="1:11" x14ac:dyDescent="0.35">
      <c r="A2013" t="s">
        <v>861</v>
      </c>
      <c r="B2013" t="s">
        <v>1364</v>
      </c>
      <c r="C2013" t="s">
        <v>24</v>
      </c>
      <c r="D2013">
        <v>4.2</v>
      </c>
      <c r="E2013">
        <v>405</v>
      </c>
      <c r="F2013" t="s">
        <v>1405</v>
      </c>
      <c r="G2013" t="s">
        <v>25</v>
      </c>
      <c r="H2013" s="32">
        <v>7.1</v>
      </c>
      <c r="I2013" t="s">
        <v>26</v>
      </c>
      <c r="J2013">
        <v>4</v>
      </c>
      <c r="K2013">
        <v>3</v>
      </c>
    </row>
    <row r="2014" spans="1:11" x14ac:dyDescent="0.35">
      <c r="A2014" t="s">
        <v>606</v>
      </c>
      <c r="B2014" t="s">
        <v>619</v>
      </c>
      <c r="C2014">
        <v>2014</v>
      </c>
      <c r="D2014">
        <v>4.2</v>
      </c>
      <c r="E2014">
        <v>404</v>
      </c>
      <c r="F2014" t="s">
        <v>1405</v>
      </c>
      <c r="G2014" t="s">
        <v>32</v>
      </c>
      <c r="H2014" s="32">
        <v>77.36</v>
      </c>
      <c r="I2014" t="s">
        <v>33</v>
      </c>
      <c r="J2014">
        <v>4</v>
      </c>
      <c r="K2014">
        <v>3</v>
      </c>
    </row>
    <row r="2015" spans="1:11" x14ac:dyDescent="0.35">
      <c r="A2015" t="s">
        <v>1365</v>
      </c>
      <c r="B2015" t="s">
        <v>1366</v>
      </c>
      <c r="C2015">
        <v>2020</v>
      </c>
      <c r="D2015">
        <v>4.2</v>
      </c>
      <c r="E2015">
        <v>404</v>
      </c>
      <c r="F2015" t="s">
        <v>1405</v>
      </c>
      <c r="G2015" t="s">
        <v>207</v>
      </c>
      <c r="H2015" s="32">
        <v>19.899999999999999</v>
      </c>
      <c r="I2015" t="s">
        <v>85</v>
      </c>
      <c r="J2015" t="s">
        <v>85</v>
      </c>
      <c r="K2015" t="s">
        <v>85</v>
      </c>
    </row>
    <row r="2016" spans="1:11" x14ac:dyDescent="0.35">
      <c r="A2016" t="s">
        <v>682</v>
      </c>
      <c r="B2016" t="s">
        <v>863</v>
      </c>
      <c r="C2016">
        <v>2011</v>
      </c>
      <c r="D2016">
        <v>4.2</v>
      </c>
      <c r="E2016">
        <v>402</v>
      </c>
      <c r="F2016" t="s">
        <v>1405</v>
      </c>
      <c r="G2016" t="s">
        <v>42</v>
      </c>
      <c r="H2016" s="32">
        <v>28.53</v>
      </c>
      <c r="I2016" t="s">
        <v>43</v>
      </c>
      <c r="J2016">
        <v>4</v>
      </c>
      <c r="K2016">
        <v>3</v>
      </c>
    </row>
    <row r="2017" spans="1:11" x14ac:dyDescent="0.35">
      <c r="A2017" t="s">
        <v>487</v>
      </c>
      <c r="B2017" t="s">
        <v>488</v>
      </c>
      <c r="C2017">
        <v>2019</v>
      </c>
      <c r="D2017">
        <v>4.2</v>
      </c>
      <c r="E2017">
        <v>400</v>
      </c>
      <c r="F2017" t="s">
        <v>1405</v>
      </c>
      <c r="G2017" t="s">
        <v>2</v>
      </c>
      <c r="H2017" s="32">
        <v>27.89</v>
      </c>
      <c r="I2017" t="s">
        <v>3</v>
      </c>
      <c r="J2017">
        <v>5</v>
      </c>
      <c r="K2017">
        <v>3</v>
      </c>
    </row>
    <row r="2018" spans="1:11" x14ac:dyDescent="0.35">
      <c r="A2018" t="s">
        <v>4</v>
      </c>
      <c r="B2018" t="s">
        <v>448</v>
      </c>
      <c r="C2018">
        <v>2016</v>
      </c>
      <c r="D2018">
        <v>4.2</v>
      </c>
      <c r="E2018">
        <v>398</v>
      </c>
      <c r="F2018" t="s">
        <v>1405</v>
      </c>
      <c r="G2018" t="s">
        <v>1406</v>
      </c>
      <c r="H2018" s="32">
        <v>48.96</v>
      </c>
      <c r="I2018" t="s">
        <v>6</v>
      </c>
      <c r="J2018">
        <v>4</v>
      </c>
      <c r="K2018">
        <v>2</v>
      </c>
    </row>
    <row r="2019" spans="1:11" x14ac:dyDescent="0.35">
      <c r="A2019" t="s">
        <v>193</v>
      </c>
      <c r="B2019" t="s">
        <v>921</v>
      </c>
      <c r="C2019">
        <v>2011</v>
      </c>
      <c r="D2019">
        <v>4.2</v>
      </c>
      <c r="E2019">
        <v>395</v>
      </c>
      <c r="F2019" t="s">
        <v>1405</v>
      </c>
      <c r="G2019" t="s">
        <v>42</v>
      </c>
      <c r="H2019" s="32">
        <v>61.94</v>
      </c>
      <c r="I2019" t="s">
        <v>43</v>
      </c>
      <c r="J2019">
        <v>4</v>
      </c>
      <c r="K2019">
        <v>3</v>
      </c>
    </row>
    <row r="2020" spans="1:11" x14ac:dyDescent="0.35">
      <c r="A2020" t="s">
        <v>193</v>
      </c>
      <c r="B2020" t="s">
        <v>187</v>
      </c>
      <c r="C2020">
        <v>2016</v>
      </c>
      <c r="D2020">
        <v>4.2</v>
      </c>
      <c r="E2020">
        <v>392</v>
      </c>
      <c r="F2020" t="s">
        <v>1405</v>
      </c>
      <c r="G2020" t="s">
        <v>42</v>
      </c>
      <c r="H2020" s="32">
        <v>19.98</v>
      </c>
      <c r="I2020" t="s">
        <v>43</v>
      </c>
      <c r="J2020">
        <v>4</v>
      </c>
      <c r="K2020">
        <v>3</v>
      </c>
    </row>
    <row r="2021" spans="1:11" x14ac:dyDescent="0.35">
      <c r="A2021" t="s">
        <v>790</v>
      </c>
      <c r="B2021" t="s">
        <v>1367</v>
      </c>
      <c r="C2021">
        <v>2018</v>
      </c>
      <c r="D2021">
        <v>4.2</v>
      </c>
      <c r="E2021">
        <v>390</v>
      </c>
      <c r="F2021" t="s">
        <v>1405</v>
      </c>
      <c r="G2021" t="s">
        <v>32</v>
      </c>
      <c r="H2021" s="32">
        <v>16.760000000000002</v>
      </c>
      <c r="I2021" t="s">
        <v>33</v>
      </c>
      <c r="J2021">
        <v>4</v>
      </c>
      <c r="K2021">
        <v>3</v>
      </c>
    </row>
    <row r="2022" spans="1:11" x14ac:dyDescent="0.35">
      <c r="A2022" t="s">
        <v>574</v>
      </c>
      <c r="B2022" t="s">
        <v>880</v>
      </c>
      <c r="C2022">
        <v>2017</v>
      </c>
      <c r="D2022">
        <v>4.2</v>
      </c>
      <c r="E2022">
        <v>390</v>
      </c>
      <c r="F2022" t="s">
        <v>1405</v>
      </c>
      <c r="G2022" t="s">
        <v>576</v>
      </c>
      <c r="H2022" s="32">
        <v>24.45</v>
      </c>
      <c r="I2022" t="s">
        <v>21</v>
      </c>
      <c r="J2022">
        <v>4</v>
      </c>
      <c r="K2022">
        <v>3</v>
      </c>
    </row>
    <row r="2023" spans="1:11" x14ac:dyDescent="0.35">
      <c r="A2023" t="s">
        <v>144</v>
      </c>
      <c r="B2023" t="s">
        <v>120</v>
      </c>
      <c r="C2023">
        <v>2011</v>
      </c>
      <c r="D2023">
        <v>4.2</v>
      </c>
      <c r="E2023">
        <v>389</v>
      </c>
      <c r="F2023" t="s">
        <v>1405</v>
      </c>
      <c r="G2023" t="s">
        <v>9</v>
      </c>
      <c r="H2023" s="32">
        <v>64.5</v>
      </c>
      <c r="I2023" t="s">
        <v>10</v>
      </c>
      <c r="J2023">
        <v>5</v>
      </c>
      <c r="K2023">
        <v>3</v>
      </c>
    </row>
    <row r="2024" spans="1:11" x14ac:dyDescent="0.35">
      <c r="A2024" t="s">
        <v>385</v>
      </c>
      <c r="B2024" t="s">
        <v>1334</v>
      </c>
      <c r="C2024">
        <v>2016</v>
      </c>
      <c r="D2024">
        <v>4.2</v>
      </c>
      <c r="E2024">
        <v>388</v>
      </c>
      <c r="F2024" t="s">
        <v>1405</v>
      </c>
      <c r="G2024" t="s">
        <v>9</v>
      </c>
      <c r="H2024" s="32">
        <v>31.63</v>
      </c>
      <c r="I2024" t="s">
        <v>10</v>
      </c>
      <c r="J2024">
        <v>5</v>
      </c>
      <c r="K2024">
        <v>3</v>
      </c>
    </row>
    <row r="2025" spans="1:11" x14ac:dyDescent="0.35">
      <c r="A2025" t="s">
        <v>53</v>
      </c>
      <c r="B2025" t="s">
        <v>845</v>
      </c>
      <c r="C2025">
        <v>2005</v>
      </c>
      <c r="D2025">
        <v>4.2</v>
      </c>
      <c r="E2025">
        <v>384</v>
      </c>
      <c r="F2025" t="s">
        <v>1405</v>
      </c>
      <c r="G2025" t="s">
        <v>42</v>
      </c>
      <c r="H2025" s="32">
        <v>73</v>
      </c>
      <c r="I2025" t="s">
        <v>43</v>
      </c>
      <c r="J2025">
        <v>4</v>
      </c>
      <c r="K2025">
        <v>3</v>
      </c>
    </row>
    <row r="2026" spans="1:11" x14ac:dyDescent="0.35">
      <c r="A2026" t="s">
        <v>537</v>
      </c>
      <c r="B2026" t="s">
        <v>187</v>
      </c>
      <c r="C2026">
        <v>2015</v>
      </c>
      <c r="D2026">
        <v>4.2</v>
      </c>
      <c r="E2026">
        <v>420</v>
      </c>
      <c r="F2026" t="s">
        <v>1405</v>
      </c>
      <c r="G2026" t="s">
        <v>42</v>
      </c>
      <c r="H2026" s="32">
        <v>17.5</v>
      </c>
      <c r="I2026" t="s">
        <v>43</v>
      </c>
      <c r="J2026">
        <v>4</v>
      </c>
      <c r="K2026">
        <v>3</v>
      </c>
    </row>
    <row r="2027" spans="1:11" x14ac:dyDescent="0.35">
      <c r="A2027" t="s">
        <v>1357</v>
      </c>
      <c r="B2027" t="s">
        <v>1358</v>
      </c>
      <c r="C2027">
        <v>2017</v>
      </c>
      <c r="D2027">
        <v>4.2</v>
      </c>
      <c r="E2027">
        <v>420</v>
      </c>
      <c r="F2027" t="s">
        <v>1405</v>
      </c>
      <c r="G2027" t="s">
        <v>127</v>
      </c>
      <c r="H2027" s="32">
        <v>18.899999999999999</v>
      </c>
      <c r="I2027" t="s">
        <v>21</v>
      </c>
      <c r="J2027">
        <v>4</v>
      </c>
      <c r="K2027">
        <v>3</v>
      </c>
    </row>
    <row r="2028" spans="1:11" x14ac:dyDescent="0.35">
      <c r="A2028" t="s">
        <v>1359</v>
      </c>
      <c r="B2028" t="s">
        <v>1360</v>
      </c>
      <c r="C2028">
        <v>2011</v>
      </c>
      <c r="D2028">
        <v>4.2</v>
      </c>
      <c r="E2028">
        <v>420</v>
      </c>
      <c r="F2028" t="s">
        <v>1405</v>
      </c>
      <c r="G2028" t="s">
        <v>254</v>
      </c>
      <c r="H2028" s="32">
        <v>23.95</v>
      </c>
      <c r="I2028" t="s">
        <v>21</v>
      </c>
      <c r="J2028">
        <v>4</v>
      </c>
      <c r="K2028">
        <v>3</v>
      </c>
    </row>
    <row r="2029" spans="1:11" x14ac:dyDescent="0.35">
      <c r="A2029" t="s">
        <v>40</v>
      </c>
      <c r="B2029" t="s">
        <v>396</v>
      </c>
      <c r="C2029">
        <v>2012</v>
      </c>
      <c r="D2029">
        <v>4.2</v>
      </c>
      <c r="E2029">
        <v>420</v>
      </c>
      <c r="F2029" t="s">
        <v>1405</v>
      </c>
      <c r="G2029" t="s">
        <v>42</v>
      </c>
      <c r="H2029" s="32">
        <v>28.3</v>
      </c>
      <c r="I2029" t="s">
        <v>43</v>
      </c>
      <c r="J2029">
        <v>4</v>
      </c>
      <c r="K2029">
        <v>3</v>
      </c>
    </row>
    <row r="2030" spans="1:11" x14ac:dyDescent="0.35">
      <c r="A2030" t="s">
        <v>513</v>
      </c>
      <c r="B2030" t="s">
        <v>283</v>
      </c>
      <c r="C2030">
        <v>2004</v>
      </c>
      <c r="D2030">
        <v>4.2</v>
      </c>
      <c r="E2030">
        <v>417</v>
      </c>
      <c r="F2030" t="s">
        <v>1405</v>
      </c>
      <c r="G2030" t="s">
        <v>42</v>
      </c>
      <c r="H2030" s="32">
        <v>45</v>
      </c>
      <c r="I2030" t="s">
        <v>43</v>
      </c>
      <c r="J2030">
        <v>4</v>
      </c>
      <c r="K2030">
        <v>3</v>
      </c>
    </row>
    <row r="2031" spans="1:11" x14ac:dyDescent="0.35">
      <c r="A2031" t="s">
        <v>423</v>
      </c>
      <c r="B2031" t="s">
        <v>1020</v>
      </c>
      <c r="C2031">
        <v>2018</v>
      </c>
      <c r="D2031">
        <v>4.2</v>
      </c>
      <c r="E2031">
        <v>415</v>
      </c>
      <c r="F2031" t="s">
        <v>1405</v>
      </c>
      <c r="G2031" t="s">
        <v>46</v>
      </c>
      <c r="H2031" s="32">
        <v>17.899999999999999</v>
      </c>
      <c r="I2031" t="s">
        <v>213</v>
      </c>
      <c r="J2031">
        <v>3</v>
      </c>
      <c r="K2031">
        <v>3</v>
      </c>
    </row>
    <row r="2032" spans="1:11" x14ac:dyDescent="0.35">
      <c r="A2032" t="s">
        <v>1292</v>
      </c>
      <c r="B2032" t="s">
        <v>1361</v>
      </c>
      <c r="C2032">
        <v>2015</v>
      </c>
      <c r="D2032">
        <v>4.2</v>
      </c>
      <c r="E2032">
        <v>414</v>
      </c>
      <c r="F2032" t="s">
        <v>1405</v>
      </c>
      <c r="G2032" t="s">
        <v>326</v>
      </c>
      <c r="H2032" s="32">
        <v>16.78</v>
      </c>
      <c r="I2032" t="s">
        <v>327</v>
      </c>
      <c r="J2032">
        <v>3</v>
      </c>
      <c r="K2032">
        <v>3</v>
      </c>
    </row>
    <row r="2033" spans="1:11" x14ac:dyDescent="0.35">
      <c r="A2033" t="s">
        <v>47</v>
      </c>
      <c r="B2033" t="s">
        <v>1302</v>
      </c>
      <c r="C2033">
        <v>2018</v>
      </c>
      <c r="D2033">
        <v>4.2</v>
      </c>
      <c r="E2033">
        <v>410</v>
      </c>
      <c r="F2033" t="s">
        <v>1405</v>
      </c>
      <c r="G2033" t="s">
        <v>42</v>
      </c>
      <c r="H2033" s="32">
        <v>13.58</v>
      </c>
      <c r="I2033" t="s">
        <v>43</v>
      </c>
      <c r="J2033">
        <v>4</v>
      </c>
      <c r="K2033">
        <v>3</v>
      </c>
    </row>
    <row r="2034" spans="1:11" x14ac:dyDescent="0.35">
      <c r="A2034" t="s">
        <v>1308</v>
      </c>
      <c r="B2034" t="s">
        <v>1309</v>
      </c>
      <c r="C2034">
        <v>2015</v>
      </c>
      <c r="D2034">
        <v>4.2</v>
      </c>
      <c r="E2034">
        <v>412</v>
      </c>
      <c r="F2034" t="s">
        <v>1405</v>
      </c>
      <c r="G2034" t="s">
        <v>9</v>
      </c>
      <c r="H2034" s="32">
        <v>37.9</v>
      </c>
      <c r="I2034" t="s">
        <v>10</v>
      </c>
      <c r="J2034">
        <v>5</v>
      </c>
      <c r="K2034">
        <v>3</v>
      </c>
    </row>
    <row r="2035" spans="1:11" x14ac:dyDescent="0.35">
      <c r="A2035" t="s">
        <v>270</v>
      </c>
      <c r="B2035" t="s">
        <v>120</v>
      </c>
      <c r="C2035">
        <v>2011</v>
      </c>
      <c r="D2035">
        <v>4.2</v>
      </c>
      <c r="E2035">
        <v>410</v>
      </c>
      <c r="F2035" t="s">
        <v>1405</v>
      </c>
      <c r="G2035" t="s">
        <v>9</v>
      </c>
      <c r="H2035" s="32">
        <v>51.35</v>
      </c>
      <c r="I2035" t="s">
        <v>10</v>
      </c>
      <c r="J2035">
        <v>5</v>
      </c>
      <c r="K2035">
        <v>3</v>
      </c>
    </row>
    <row r="2036" spans="1:11" x14ac:dyDescent="0.35">
      <c r="A2036" t="s">
        <v>930</v>
      </c>
      <c r="B2036" t="s">
        <v>848</v>
      </c>
      <c r="C2036">
        <v>2012</v>
      </c>
      <c r="D2036">
        <v>4.2</v>
      </c>
      <c r="E2036">
        <v>410</v>
      </c>
      <c r="F2036" t="s">
        <v>1405</v>
      </c>
      <c r="G2036" t="s">
        <v>42</v>
      </c>
      <c r="H2036" s="32">
        <v>22.99</v>
      </c>
      <c r="I2036" t="s">
        <v>43</v>
      </c>
      <c r="J2036">
        <v>4</v>
      </c>
      <c r="K2036">
        <v>3</v>
      </c>
    </row>
    <row r="2037" spans="1:11" x14ac:dyDescent="0.35">
      <c r="A2037" t="s">
        <v>1362</v>
      </c>
      <c r="B2037" t="s">
        <v>1363</v>
      </c>
      <c r="C2037">
        <v>2020</v>
      </c>
      <c r="D2037">
        <v>4.2</v>
      </c>
      <c r="E2037">
        <v>407</v>
      </c>
      <c r="F2037" t="s">
        <v>1405</v>
      </c>
      <c r="G2037" t="s">
        <v>204</v>
      </c>
      <c r="H2037" s="32">
        <v>11.95</v>
      </c>
      <c r="I2037" t="s">
        <v>85</v>
      </c>
      <c r="J2037" t="s">
        <v>85</v>
      </c>
      <c r="K2037" t="s">
        <v>85</v>
      </c>
    </row>
    <row r="2038" spans="1:11" x14ac:dyDescent="0.35">
      <c r="A2038" t="s">
        <v>861</v>
      </c>
      <c r="B2038" t="s">
        <v>1364</v>
      </c>
      <c r="C2038" t="s">
        <v>24</v>
      </c>
      <c r="D2038">
        <v>4.2</v>
      </c>
      <c r="E2038">
        <v>405</v>
      </c>
      <c r="F2038" t="s">
        <v>1405</v>
      </c>
      <c r="G2038" t="s">
        <v>25</v>
      </c>
      <c r="H2038" s="32">
        <v>7.1</v>
      </c>
      <c r="I2038" t="s">
        <v>26</v>
      </c>
      <c r="J2038">
        <v>4</v>
      </c>
      <c r="K2038">
        <v>3</v>
      </c>
    </row>
    <row r="2039" spans="1:11" x14ac:dyDescent="0.35">
      <c r="A2039" t="s">
        <v>606</v>
      </c>
      <c r="B2039" t="s">
        <v>619</v>
      </c>
      <c r="C2039">
        <v>2014</v>
      </c>
      <c r="D2039">
        <v>4.2</v>
      </c>
      <c r="E2039">
        <v>404</v>
      </c>
      <c r="F2039" t="s">
        <v>1405</v>
      </c>
      <c r="G2039" t="s">
        <v>32</v>
      </c>
      <c r="H2039" s="32">
        <v>77.36</v>
      </c>
      <c r="I2039" t="s">
        <v>33</v>
      </c>
      <c r="J2039">
        <v>4</v>
      </c>
      <c r="K2039">
        <v>3</v>
      </c>
    </row>
    <row r="2040" spans="1:11" x14ac:dyDescent="0.35">
      <c r="A2040" t="s">
        <v>1365</v>
      </c>
      <c r="B2040" t="s">
        <v>1366</v>
      </c>
      <c r="C2040">
        <v>2020</v>
      </c>
      <c r="D2040">
        <v>4.2</v>
      </c>
      <c r="E2040">
        <v>404</v>
      </c>
      <c r="F2040" t="s">
        <v>1405</v>
      </c>
      <c r="G2040" t="s">
        <v>207</v>
      </c>
      <c r="H2040" s="32">
        <v>19.899999999999999</v>
      </c>
      <c r="I2040" t="s">
        <v>85</v>
      </c>
      <c r="J2040" t="s">
        <v>85</v>
      </c>
      <c r="K2040" t="s">
        <v>85</v>
      </c>
    </row>
    <row r="2041" spans="1:11" x14ac:dyDescent="0.35">
      <c r="A2041" t="s">
        <v>682</v>
      </c>
      <c r="B2041" t="s">
        <v>863</v>
      </c>
      <c r="C2041">
        <v>2011</v>
      </c>
      <c r="D2041">
        <v>4.2</v>
      </c>
      <c r="E2041">
        <v>402</v>
      </c>
      <c r="F2041" t="s">
        <v>1405</v>
      </c>
      <c r="G2041" t="s">
        <v>42</v>
      </c>
      <c r="H2041" s="32">
        <v>28.53</v>
      </c>
      <c r="I2041" t="s">
        <v>43</v>
      </c>
      <c r="J2041">
        <v>4</v>
      </c>
      <c r="K2041">
        <v>3</v>
      </c>
    </row>
    <row r="2042" spans="1:11" x14ac:dyDescent="0.35">
      <c r="A2042" t="s">
        <v>487</v>
      </c>
      <c r="B2042" t="s">
        <v>488</v>
      </c>
      <c r="C2042">
        <v>2019</v>
      </c>
      <c r="D2042">
        <v>4.2</v>
      </c>
      <c r="E2042">
        <v>400</v>
      </c>
      <c r="F2042" t="s">
        <v>1405</v>
      </c>
      <c r="G2042" t="s">
        <v>2</v>
      </c>
      <c r="H2042" s="32">
        <v>27.89</v>
      </c>
      <c r="I2042" t="s">
        <v>3</v>
      </c>
      <c r="J2042">
        <v>5</v>
      </c>
      <c r="K2042">
        <v>3</v>
      </c>
    </row>
    <row r="2043" spans="1:11" x14ac:dyDescent="0.35">
      <c r="A2043" t="s">
        <v>4</v>
      </c>
      <c r="B2043" t="s">
        <v>448</v>
      </c>
      <c r="C2043">
        <v>2016</v>
      </c>
      <c r="D2043">
        <v>4.2</v>
      </c>
      <c r="E2043">
        <v>398</v>
      </c>
      <c r="F2043" t="s">
        <v>1405</v>
      </c>
      <c r="G2043" t="s">
        <v>1406</v>
      </c>
      <c r="H2043" s="32">
        <v>48.96</v>
      </c>
      <c r="I2043" t="s">
        <v>6</v>
      </c>
      <c r="J2043">
        <v>4</v>
      </c>
      <c r="K2043">
        <v>2</v>
      </c>
    </row>
    <row r="2044" spans="1:11" x14ac:dyDescent="0.35">
      <c r="A2044" t="s">
        <v>193</v>
      </c>
      <c r="B2044" t="s">
        <v>921</v>
      </c>
      <c r="C2044">
        <v>2011</v>
      </c>
      <c r="D2044">
        <v>4.2</v>
      </c>
      <c r="E2044">
        <v>395</v>
      </c>
      <c r="F2044" t="s">
        <v>1405</v>
      </c>
      <c r="G2044" t="s">
        <v>42</v>
      </c>
      <c r="H2044" s="32">
        <v>61.94</v>
      </c>
      <c r="I2044" t="s">
        <v>43</v>
      </c>
      <c r="J2044">
        <v>4</v>
      </c>
      <c r="K2044">
        <v>3</v>
      </c>
    </row>
    <row r="2045" spans="1:11" x14ac:dyDescent="0.35">
      <c r="A2045" t="s">
        <v>193</v>
      </c>
      <c r="B2045" t="s">
        <v>187</v>
      </c>
      <c r="C2045">
        <v>2016</v>
      </c>
      <c r="D2045">
        <v>4.2</v>
      </c>
      <c r="E2045">
        <v>392</v>
      </c>
      <c r="F2045" t="s">
        <v>1405</v>
      </c>
      <c r="G2045" t="s">
        <v>42</v>
      </c>
      <c r="H2045" s="32">
        <v>19.98</v>
      </c>
      <c r="I2045" t="s">
        <v>43</v>
      </c>
      <c r="J2045">
        <v>4</v>
      </c>
      <c r="K2045">
        <v>3</v>
      </c>
    </row>
    <row r="2046" spans="1:11" x14ac:dyDescent="0.35">
      <c r="A2046" t="s">
        <v>790</v>
      </c>
      <c r="B2046" t="s">
        <v>1367</v>
      </c>
      <c r="C2046">
        <v>2018</v>
      </c>
      <c r="D2046">
        <v>4.2</v>
      </c>
      <c r="E2046">
        <v>390</v>
      </c>
      <c r="F2046" t="s">
        <v>1405</v>
      </c>
      <c r="G2046" t="s">
        <v>32</v>
      </c>
      <c r="H2046" s="32">
        <v>16.760000000000002</v>
      </c>
      <c r="I2046" t="s">
        <v>33</v>
      </c>
      <c r="J2046">
        <v>4</v>
      </c>
      <c r="K2046">
        <v>3</v>
      </c>
    </row>
    <row r="2047" spans="1:11" x14ac:dyDescent="0.35">
      <c r="A2047" t="s">
        <v>574</v>
      </c>
      <c r="B2047" t="s">
        <v>880</v>
      </c>
      <c r="C2047">
        <v>2017</v>
      </c>
      <c r="D2047">
        <v>4.2</v>
      </c>
      <c r="E2047">
        <v>390</v>
      </c>
      <c r="F2047" t="s">
        <v>1405</v>
      </c>
      <c r="G2047" t="s">
        <v>576</v>
      </c>
      <c r="H2047" s="32">
        <v>24.45</v>
      </c>
      <c r="I2047" t="s">
        <v>21</v>
      </c>
      <c r="J2047">
        <v>4</v>
      </c>
      <c r="K2047">
        <v>3</v>
      </c>
    </row>
    <row r="2048" spans="1:11" x14ac:dyDescent="0.35">
      <c r="A2048" t="s">
        <v>144</v>
      </c>
      <c r="B2048" t="s">
        <v>120</v>
      </c>
      <c r="C2048">
        <v>2011</v>
      </c>
      <c r="D2048">
        <v>4.2</v>
      </c>
      <c r="E2048">
        <v>389</v>
      </c>
      <c r="F2048" t="s">
        <v>1405</v>
      </c>
      <c r="G2048" t="s">
        <v>9</v>
      </c>
      <c r="H2048" s="32">
        <v>64.5</v>
      </c>
      <c r="I2048" t="s">
        <v>10</v>
      </c>
      <c r="J2048">
        <v>5</v>
      </c>
      <c r="K2048">
        <v>3</v>
      </c>
    </row>
    <row r="2049" spans="1:11" x14ac:dyDescent="0.35">
      <c r="A2049" t="s">
        <v>385</v>
      </c>
      <c r="B2049" t="s">
        <v>1334</v>
      </c>
      <c r="C2049">
        <v>2016</v>
      </c>
      <c r="D2049">
        <v>4.2</v>
      </c>
      <c r="E2049">
        <v>388</v>
      </c>
      <c r="F2049" t="s">
        <v>1405</v>
      </c>
      <c r="G2049" t="s">
        <v>9</v>
      </c>
      <c r="H2049" s="32">
        <v>31.63</v>
      </c>
      <c r="I2049" t="s">
        <v>10</v>
      </c>
      <c r="J2049">
        <v>5</v>
      </c>
      <c r="K2049">
        <v>3</v>
      </c>
    </row>
    <row r="2050" spans="1:11" x14ac:dyDescent="0.35">
      <c r="A2050" t="s">
        <v>53</v>
      </c>
      <c r="B2050" t="s">
        <v>845</v>
      </c>
      <c r="C2050">
        <v>2005</v>
      </c>
      <c r="D2050">
        <v>4.2</v>
      </c>
      <c r="E2050">
        <v>384</v>
      </c>
      <c r="F2050" t="s">
        <v>1405</v>
      </c>
      <c r="G2050" t="s">
        <v>42</v>
      </c>
      <c r="H2050" s="32">
        <v>73</v>
      </c>
      <c r="I2050" t="s">
        <v>43</v>
      </c>
      <c r="J2050">
        <v>4</v>
      </c>
      <c r="K2050">
        <v>3</v>
      </c>
    </row>
    <row r="2051" spans="1:11" x14ac:dyDescent="0.35">
      <c r="A2051" t="s">
        <v>537</v>
      </c>
      <c r="B2051" t="s">
        <v>187</v>
      </c>
      <c r="C2051">
        <v>2015</v>
      </c>
      <c r="D2051">
        <v>4.2</v>
      </c>
      <c r="E2051">
        <v>420</v>
      </c>
      <c r="F2051" t="s">
        <v>1405</v>
      </c>
      <c r="G2051" t="s">
        <v>42</v>
      </c>
      <c r="H2051" s="32">
        <v>17.5</v>
      </c>
      <c r="I2051" t="s">
        <v>43</v>
      </c>
      <c r="J2051">
        <v>4</v>
      </c>
      <c r="K2051">
        <v>3</v>
      </c>
    </row>
    <row r="2052" spans="1:11" x14ac:dyDescent="0.35">
      <c r="A2052" t="s">
        <v>1357</v>
      </c>
      <c r="B2052" t="s">
        <v>1358</v>
      </c>
      <c r="C2052">
        <v>2017</v>
      </c>
      <c r="D2052">
        <v>4.2</v>
      </c>
      <c r="E2052">
        <v>420</v>
      </c>
      <c r="F2052" t="s">
        <v>1405</v>
      </c>
      <c r="G2052" t="s">
        <v>127</v>
      </c>
      <c r="H2052" s="32">
        <v>18.899999999999999</v>
      </c>
      <c r="I2052" t="s">
        <v>21</v>
      </c>
      <c r="J2052">
        <v>4</v>
      </c>
      <c r="K2052">
        <v>3</v>
      </c>
    </row>
    <row r="2053" spans="1:11" x14ac:dyDescent="0.35">
      <c r="A2053" t="s">
        <v>1359</v>
      </c>
      <c r="B2053" t="s">
        <v>1360</v>
      </c>
      <c r="C2053">
        <v>2011</v>
      </c>
      <c r="D2053">
        <v>4.2</v>
      </c>
      <c r="E2053">
        <v>420</v>
      </c>
      <c r="F2053" t="s">
        <v>1405</v>
      </c>
      <c r="G2053" t="s">
        <v>254</v>
      </c>
      <c r="H2053" s="32">
        <v>23.95</v>
      </c>
      <c r="I2053" t="s">
        <v>21</v>
      </c>
      <c r="J2053">
        <v>4</v>
      </c>
      <c r="K2053">
        <v>3</v>
      </c>
    </row>
    <row r="2054" spans="1:11" x14ac:dyDescent="0.35">
      <c r="A2054" t="s">
        <v>40</v>
      </c>
      <c r="B2054" t="s">
        <v>396</v>
      </c>
      <c r="C2054">
        <v>2012</v>
      </c>
      <c r="D2054">
        <v>4.2</v>
      </c>
      <c r="E2054">
        <v>420</v>
      </c>
      <c r="F2054" t="s">
        <v>1405</v>
      </c>
      <c r="G2054" t="s">
        <v>42</v>
      </c>
      <c r="H2054" s="32">
        <v>28.3</v>
      </c>
      <c r="I2054" t="s">
        <v>43</v>
      </c>
      <c r="J2054">
        <v>4</v>
      </c>
      <c r="K2054">
        <v>3</v>
      </c>
    </row>
    <row r="2055" spans="1:11" x14ac:dyDescent="0.35">
      <c r="A2055" t="s">
        <v>513</v>
      </c>
      <c r="B2055" t="s">
        <v>283</v>
      </c>
      <c r="C2055">
        <v>2004</v>
      </c>
      <c r="D2055">
        <v>4.2</v>
      </c>
      <c r="E2055">
        <v>417</v>
      </c>
      <c r="F2055" t="s">
        <v>1405</v>
      </c>
      <c r="G2055" t="s">
        <v>42</v>
      </c>
      <c r="H2055" s="32">
        <v>45</v>
      </c>
      <c r="I2055" t="s">
        <v>43</v>
      </c>
      <c r="J2055">
        <v>4</v>
      </c>
      <c r="K2055">
        <v>3</v>
      </c>
    </row>
    <row r="2056" spans="1:11" x14ac:dyDescent="0.35">
      <c r="A2056" t="s">
        <v>423</v>
      </c>
      <c r="B2056" t="s">
        <v>1020</v>
      </c>
      <c r="C2056">
        <v>2018</v>
      </c>
      <c r="D2056">
        <v>4.2</v>
      </c>
      <c r="E2056">
        <v>415</v>
      </c>
      <c r="F2056" t="s">
        <v>1405</v>
      </c>
      <c r="G2056" t="s">
        <v>46</v>
      </c>
      <c r="H2056" s="32">
        <v>17.899999999999999</v>
      </c>
      <c r="I2056" t="s">
        <v>213</v>
      </c>
      <c r="J2056">
        <v>3</v>
      </c>
      <c r="K2056">
        <v>3</v>
      </c>
    </row>
    <row r="2057" spans="1:11" x14ac:dyDescent="0.35">
      <c r="A2057" t="s">
        <v>1292</v>
      </c>
      <c r="B2057" t="s">
        <v>1361</v>
      </c>
      <c r="C2057">
        <v>2015</v>
      </c>
      <c r="D2057">
        <v>4.2</v>
      </c>
      <c r="E2057">
        <v>414</v>
      </c>
      <c r="F2057" t="s">
        <v>1405</v>
      </c>
      <c r="G2057" t="s">
        <v>326</v>
      </c>
      <c r="H2057" s="32">
        <v>16.78</v>
      </c>
      <c r="I2057" t="s">
        <v>327</v>
      </c>
      <c r="J2057">
        <v>3</v>
      </c>
      <c r="K2057">
        <v>3</v>
      </c>
    </row>
    <row r="2058" spans="1:11" x14ac:dyDescent="0.35">
      <c r="A2058" t="s">
        <v>47</v>
      </c>
      <c r="B2058" t="s">
        <v>1302</v>
      </c>
      <c r="C2058">
        <v>2018</v>
      </c>
      <c r="D2058">
        <v>4.2</v>
      </c>
      <c r="E2058">
        <v>410</v>
      </c>
      <c r="F2058" t="s">
        <v>1405</v>
      </c>
      <c r="G2058" t="s">
        <v>42</v>
      </c>
      <c r="H2058" s="32">
        <v>13.58</v>
      </c>
      <c r="I2058" t="s">
        <v>43</v>
      </c>
      <c r="J2058">
        <v>4</v>
      </c>
      <c r="K2058">
        <v>3</v>
      </c>
    </row>
    <row r="2059" spans="1:11" x14ac:dyDescent="0.35">
      <c r="A2059" t="s">
        <v>1308</v>
      </c>
      <c r="B2059" t="s">
        <v>1309</v>
      </c>
      <c r="C2059">
        <v>2015</v>
      </c>
      <c r="D2059">
        <v>4.2</v>
      </c>
      <c r="E2059">
        <v>412</v>
      </c>
      <c r="F2059" t="s">
        <v>1405</v>
      </c>
      <c r="G2059" t="s">
        <v>9</v>
      </c>
      <c r="H2059" s="32">
        <v>37.9</v>
      </c>
      <c r="I2059" t="s">
        <v>10</v>
      </c>
      <c r="J2059">
        <v>5</v>
      </c>
      <c r="K2059">
        <v>3</v>
      </c>
    </row>
    <row r="2060" spans="1:11" x14ac:dyDescent="0.35">
      <c r="A2060" t="s">
        <v>270</v>
      </c>
      <c r="B2060" t="s">
        <v>120</v>
      </c>
      <c r="C2060">
        <v>2011</v>
      </c>
      <c r="D2060">
        <v>4.2</v>
      </c>
      <c r="E2060">
        <v>410</v>
      </c>
      <c r="F2060" t="s">
        <v>1405</v>
      </c>
      <c r="G2060" t="s">
        <v>9</v>
      </c>
      <c r="H2060" s="32">
        <v>51.35</v>
      </c>
      <c r="I2060" t="s">
        <v>10</v>
      </c>
      <c r="J2060">
        <v>5</v>
      </c>
      <c r="K2060">
        <v>3</v>
      </c>
    </row>
    <row r="2061" spans="1:11" x14ac:dyDescent="0.35">
      <c r="A2061" t="s">
        <v>930</v>
      </c>
      <c r="B2061" t="s">
        <v>848</v>
      </c>
      <c r="C2061">
        <v>2012</v>
      </c>
      <c r="D2061">
        <v>4.2</v>
      </c>
      <c r="E2061">
        <v>410</v>
      </c>
      <c r="F2061" t="s">
        <v>1405</v>
      </c>
      <c r="G2061" t="s">
        <v>42</v>
      </c>
      <c r="H2061" s="32">
        <v>22.99</v>
      </c>
      <c r="I2061" t="s">
        <v>43</v>
      </c>
      <c r="J2061">
        <v>4</v>
      </c>
      <c r="K2061">
        <v>3</v>
      </c>
    </row>
    <row r="2062" spans="1:11" x14ac:dyDescent="0.35">
      <c r="A2062" t="s">
        <v>1362</v>
      </c>
      <c r="B2062" t="s">
        <v>1363</v>
      </c>
      <c r="C2062">
        <v>2020</v>
      </c>
      <c r="D2062">
        <v>4.2</v>
      </c>
      <c r="E2062">
        <v>407</v>
      </c>
      <c r="F2062" t="s">
        <v>1405</v>
      </c>
      <c r="G2062" t="s">
        <v>204</v>
      </c>
      <c r="H2062" s="32">
        <v>11.95</v>
      </c>
      <c r="I2062" t="s">
        <v>85</v>
      </c>
      <c r="J2062" t="s">
        <v>85</v>
      </c>
      <c r="K2062" t="s">
        <v>85</v>
      </c>
    </row>
    <row r="2063" spans="1:11" x14ac:dyDescent="0.35">
      <c r="A2063" t="s">
        <v>861</v>
      </c>
      <c r="B2063" t="s">
        <v>1364</v>
      </c>
      <c r="C2063" t="s">
        <v>24</v>
      </c>
      <c r="D2063">
        <v>4.2</v>
      </c>
      <c r="E2063">
        <v>405</v>
      </c>
      <c r="F2063" t="s">
        <v>1405</v>
      </c>
      <c r="G2063" t="s">
        <v>25</v>
      </c>
      <c r="H2063" s="32">
        <v>7.1</v>
      </c>
      <c r="I2063" t="s">
        <v>26</v>
      </c>
      <c r="J2063">
        <v>4</v>
      </c>
      <c r="K2063">
        <v>3</v>
      </c>
    </row>
    <row r="2064" spans="1:11" x14ac:dyDescent="0.35">
      <c r="A2064" t="s">
        <v>606</v>
      </c>
      <c r="B2064" t="s">
        <v>619</v>
      </c>
      <c r="C2064">
        <v>2014</v>
      </c>
      <c r="D2064">
        <v>4.2</v>
      </c>
      <c r="E2064">
        <v>404</v>
      </c>
      <c r="F2064" t="s">
        <v>1405</v>
      </c>
      <c r="G2064" t="s">
        <v>32</v>
      </c>
      <c r="H2064" s="32">
        <v>77.36</v>
      </c>
      <c r="I2064" t="s">
        <v>33</v>
      </c>
      <c r="J2064">
        <v>4</v>
      </c>
      <c r="K2064">
        <v>3</v>
      </c>
    </row>
    <row r="2065" spans="1:11" x14ac:dyDescent="0.35">
      <c r="A2065" t="s">
        <v>1365</v>
      </c>
      <c r="B2065" t="s">
        <v>1366</v>
      </c>
      <c r="C2065">
        <v>2020</v>
      </c>
      <c r="D2065">
        <v>4.2</v>
      </c>
      <c r="E2065">
        <v>404</v>
      </c>
      <c r="F2065" t="s">
        <v>1405</v>
      </c>
      <c r="G2065" t="s">
        <v>207</v>
      </c>
      <c r="H2065" s="32">
        <v>19.899999999999999</v>
      </c>
      <c r="I2065" t="s">
        <v>85</v>
      </c>
      <c r="J2065" t="s">
        <v>85</v>
      </c>
      <c r="K2065" t="s">
        <v>85</v>
      </c>
    </row>
    <row r="2066" spans="1:11" x14ac:dyDescent="0.35">
      <c r="A2066" t="s">
        <v>682</v>
      </c>
      <c r="B2066" t="s">
        <v>863</v>
      </c>
      <c r="C2066">
        <v>2011</v>
      </c>
      <c r="D2066">
        <v>4.2</v>
      </c>
      <c r="E2066">
        <v>402</v>
      </c>
      <c r="F2066" t="s">
        <v>1405</v>
      </c>
      <c r="G2066" t="s">
        <v>42</v>
      </c>
      <c r="H2066" s="32">
        <v>28.53</v>
      </c>
      <c r="I2066" t="s">
        <v>43</v>
      </c>
      <c r="J2066">
        <v>4</v>
      </c>
      <c r="K2066">
        <v>3</v>
      </c>
    </row>
    <row r="2067" spans="1:11" x14ac:dyDescent="0.35">
      <c r="A2067" t="s">
        <v>487</v>
      </c>
      <c r="B2067" t="s">
        <v>488</v>
      </c>
      <c r="C2067">
        <v>2019</v>
      </c>
      <c r="D2067">
        <v>4.2</v>
      </c>
      <c r="E2067">
        <v>400</v>
      </c>
      <c r="F2067" t="s">
        <v>1405</v>
      </c>
      <c r="G2067" t="s">
        <v>2</v>
      </c>
      <c r="H2067" s="32">
        <v>27.89</v>
      </c>
      <c r="I2067" t="s">
        <v>3</v>
      </c>
      <c r="J2067">
        <v>5</v>
      </c>
      <c r="K2067">
        <v>3</v>
      </c>
    </row>
    <row r="2068" spans="1:11" x14ac:dyDescent="0.35">
      <c r="A2068" t="s">
        <v>4</v>
      </c>
      <c r="B2068" t="s">
        <v>448</v>
      </c>
      <c r="C2068">
        <v>2016</v>
      </c>
      <c r="D2068">
        <v>4.2</v>
      </c>
      <c r="E2068">
        <v>398</v>
      </c>
      <c r="F2068" t="s">
        <v>1405</v>
      </c>
      <c r="G2068" t="s">
        <v>1406</v>
      </c>
      <c r="H2068" s="32">
        <v>48.96</v>
      </c>
      <c r="I2068" t="s">
        <v>6</v>
      </c>
      <c r="J2068">
        <v>4</v>
      </c>
      <c r="K2068">
        <v>2</v>
      </c>
    </row>
    <row r="2069" spans="1:11" x14ac:dyDescent="0.35">
      <c r="A2069" t="s">
        <v>193</v>
      </c>
      <c r="B2069" t="s">
        <v>921</v>
      </c>
      <c r="C2069">
        <v>2011</v>
      </c>
      <c r="D2069">
        <v>4.2</v>
      </c>
      <c r="E2069">
        <v>395</v>
      </c>
      <c r="F2069" t="s">
        <v>1405</v>
      </c>
      <c r="G2069" t="s">
        <v>42</v>
      </c>
      <c r="H2069" s="32">
        <v>61.94</v>
      </c>
      <c r="I2069" t="s">
        <v>43</v>
      </c>
      <c r="J2069">
        <v>4</v>
      </c>
      <c r="K2069">
        <v>3</v>
      </c>
    </row>
    <row r="2070" spans="1:11" x14ac:dyDescent="0.35">
      <c r="A2070" t="s">
        <v>193</v>
      </c>
      <c r="B2070" t="s">
        <v>187</v>
      </c>
      <c r="C2070">
        <v>2016</v>
      </c>
      <c r="D2070">
        <v>4.2</v>
      </c>
      <c r="E2070">
        <v>392</v>
      </c>
      <c r="F2070" t="s">
        <v>1405</v>
      </c>
      <c r="G2070" t="s">
        <v>42</v>
      </c>
      <c r="H2070" s="32">
        <v>19.98</v>
      </c>
      <c r="I2070" t="s">
        <v>43</v>
      </c>
      <c r="J2070">
        <v>4</v>
      </c>
      <c r="K2070">
        <v>3</v>
      </c>
    </row>
    <row r="2071" spans="1:11" x14ac:dyDescent="0.35">
      <c r="A2071" t="s">
        <v>790</v>
      </c>
      <c r="B2071" t="s">
        <v>1367</v>
      </c>
      <c r="C2071">
        <v>2018</v>
      </c>
      <c r="D2071">
        <v>4.2</v>
      </c>
      <c r="E2071">
        <v>390</v>
      </c>
      <c r="F2071" t="s">
        <v>1405</v>
      </c>
      <c r="G2071" t="s">
        <v>32</v>
      </c>
      <c r="H2071" s="32">
        <v>16.760000000000002</v>
      </c>
      <c r="I2071" t="s">
        <v>33</v>
      </c>
      <c r="J2071">
        <v>4</v>
      </c>
      <c r="K2071">
        <v>3</v>
      </c>
    </row>
    <row r="2072" spans="1:11" x14ac:dyDescent="0.35">
      <c r="A2072" t="s">
        <v>574</v>
      </c>
      <c r="B2072" t="s">
        <v>880</v>
      </c>
      <c r="C2072">
        <v>2017</v>
      </c>
      <c r="D2072">
        <v>4.2</v>
      </c>
      <c r="E2072">
        <v>390</v>
      </c>
      <c r="F2072" t="s">
        <v>1405</v>
      </c>
      <c r="G2072" t="s">
        <v>576</v>
      </c>
      <c r="H2072" s="32">
        <v>24.45</v>
      </c>
      <c r="I2072" t="s">
        <v>21</v>
      </c>
      <c r="J2072">
        <v>4</v>
      </c>
      <c r="K2072">
        <v>3</v>
      </c>
    </row>
    <row r="2073" spans="1:11" x14ac:dyDescent="0.35">
      <c r="A2073" t="s">
        <v>144</v>
      </c>
      <c r="B2073" t="s">
        <v>120</v>
      </c>
      <c r="C2073">
        <v>2011</v>
      </c>
      <c r="D2073">
        <v>4.2</v>
      </c>
      <c r="E2073">
        <v>389</v>
      </c>
      <c r="F2073" t="s">
        <v>1405</v>
      </c>
      <c r="G2073" t="s">
        <v>9</v>
      </c>
      <c r="H2073" s="32">
        <v>64.5</v>
      </c>
      <c r="I2073" t="s">
        <v>10</v>
      </c>
      <c r="J2073">
        <v>5</v>
      </c>
      <c r="K2073">
        <v>3</v>
      </c>
    </row>
    <row r="2074" spans="1:11" x14ac:dyDescent="0.35">
      <c r="A2074" t="s">
        <v>385</v>
      </c>
      <c r="B2074" t="s">
        <v>1334</v>
      </c>
      <c r="C2074">
        <v>2016</v>
      </c>
      <c r="D2074">
        <v>4.2</v>
      </c>
      <c r="E2074">
        <v>388</v>
      </c>
      <c r="F2074" t="s">
        <v>1405</v>
      </c>
      <c r="G2074" t="s">
        <v>9</v>
      </c>
      <c r="H2074" s="32">
        <v>31.63</v>
      </c>
      <c r="I2074" t="s">
        <v>10</v>
      </c>
      <c r="J2074">
        <v>5</v>
      </c>
      <c r="K2074">
        <v>3</v>
      </c>
    </row>
    <row r="2075" spans="1:11" x14ac:dyDescent="0.35">
      <c r="A2075" t="s">
        <v>53</v>
      </c>
      <c r="B2075" t="s">
        <v>845</v>
      </c>
      <c r="C2075">
        <v>2005</v>
      </c>
      <c r="D2075">
        <v>4.2</v>
      </c>
      <c r="E2075">
        <v>384</v>
      </c>
      <c r="F2075" t="s">
        <v>1405</v>
      </c>
      <c r="G2075" t="s">
        <v>42</v>
      </c>
      <c r="H2075" s="32">
        <v>73</v>
      </c>
      <c r="I2075" t="s">
        <v>43</v>
      </c>
      <c r="J2075">
        <v>4</v>
      </c>
      <c r="K2075">
        <v>3</v>
      </c>
    </row>
    <row r="2076" spans="1:11" x14ac:dyDescent="0.35">
      <c r="A2076" t="s">
        <v>537</v>
      </c>
      <c r="B2076" t="s">
        <v>187</v>
      </c>
      <c r="C2076">
        <v>2015</v>
      </c>
      <c r="D2076">
        <v>4.2</v>
      </c>
      <c r="E2076">
        <v>420</v>
      </c>
      <c r="F2076" t="s">
        <v>1405</v>
      </c>
      <c r="G2076" t="s">
        <v>42</v>
      </c>
      <c r="H2076" s="32">
        <v>17.5</v>
      </c>
      <c r="I2076" t="s">
        <v>43</v>
      </c>
      <c r="J2076">
        <v>4</v>
      </c>
      <c r="K2076">
        <v>3</v>
      </c>
    </row>
    <row r="2077" spans="1:11" x14ac:dyDescent="0.35">
      <c r="A2077" t="s">
        <v>1357</v>
      </c>
      <c r="B2077" t="s">
        <v>1358</v>
      </c>
      <c r="C2077">
        <v>2017</v>
      </c>
      <c r="D2077">
        <v>4.2</v>
      </c>
      <c r="E2077">
        <v>420</v>
      </c>
      <c r="F2077" t="s">
        <v>1405</v>
      </c>
      <c r="G2077" t="s">
        <v>127</v>
      </c>
      <c r="H2077" s="32">
        <v>18.899999999999999</v>
      </c>
      <c r="I2077" t="s">
        <v>21</v>
      </c>
      <c r="J2077">
        <v>4</v>
      </c>
      <c r="K2077">
        <v>3</v>
      </c>
    </row>
    <row r="2078" spans="1:11" x14ac:dyDescent="0.35">
      <c r="A2078" t="s">
        <v>1359</v>
      </c>
      <c r="B2078" t="s">
        <v>1360</v>
      </c>
      <c r="C2078">
        <v>2011</v>
      </c>
      <c r="D2078">
        <v>4.2</v>
      </c>
      <c r="E2078">
        <v>420</v>
      </c>
      <c r="F2078" t="s">
        <v>1405</v>
      </c>
      <c r="G2078" t="s">
        <v>254</v>
      </c>
      <c r="H2078" s="32">
        <v>23.95</v>
      </c>
      <c r="I2078" t="s">
        <v>21</v>
      </c>
      <c r="J2078">
        <v>4</v>
      </c>
      <c r="K2078">
        <v>3</v>
      </c>
    </row>
    <row r="2079" spans="1:11" x14ac:dyDescent="0.35">
      <c r="A2079" t="s">
        <v>40</v>
      </c>
      <c r="B2079" t="s">
        <v>396</v>
      </c>
      <c r="C2079">
        <v>2012</v>
      </c>
      <c r="D2079">
        <v>4.2</v>
      </c>
      <c r="E2079">
        <v>420</v>
      </c>
      <c r="F2079" t="s">
        <v>1405</v>
      </c>
      <c r="G2079" t="s">
        <v>42</v>
      </c>
      <c r="H2079" s="32">
        <v>28.3</v>
      </c>
      <c r="I2079" t="s">
        <v>43</v>
      </c>
      <c r="J2079">
        <v>4</v>
      </c>
      <c r="K2079">
        <v>3</v>
      </c>
    </row>
    <row r="2080" spans="1:11" x14ac:dyDescent="0.35">
      <c r="A2080" t="s">
        <v>513</v>
      </c>
      <c r="B2080" t="s">
        <v>283</v>
      </c>
      <c r="C2080">
        <v>2004</v>
      </c>
      <c r="D2080">
        <v>4.2</v>
      </c>
      <c r="E2080">
        <v>417</v>
      </c>
      <c r="F2080" t="s">
        <v>1405</v>
      </c>
      <c r="G2080" t="s">
        <v>42</v>
      </c>
      <c r="H2080" s="32">
        <v>45</v>
      </c>
      <c r="I2080" t="s">
        <v>43</v>
      </c>
      <c r="J2080">
        <v>4</v>
      </c>
      <c r="K2080">
        <v>3</v>
      </c>
    </row>
    <row r="2081" spans="1:11" x14ac:dyDescent="0.35">
      <c r="A2081" t="s">
        <v>423</v>
      </c>
      <c r="B2081" t="s">
        <v>1020</v>
      </c>
      <c r="C2081">
        <v>2018</v>
      </c>
      <c r="D2081">
        <v>4.2</v>
      </c>
      <c r="E2081">
        <v>415</v>
      </c>
      <c r="F2081" t="s">
        <v>1405</v>
      </c>
      <c r="G2081" t="s">
        <v>46</v>
      </c>
      <c r="H2081" s="32">
        <v>17.899999999999999</v>
      </c>
      <c r="I2081" t="s">
        <v>213</v>
      </c>
      <c r="J2081">
        <v>3</v>
      </c>
      <c r="K2081">
        <v>3</v>
      </c>
    </row>
    <row r="2082" spans="1:11" x14ac:dyDescent="0.35">
      <c r="A2082" t="s">
        <v>1292</v>
      </c>
      <c r="B2082" t="s">
        <v>1361</v>
      </c>
      <c r="C2082">
        <v>2015</v>
      </c>
      <c r="D2082">
        <v>4.2</v>
      </c>
      <c r="E2082">
        <v>414</v>
      </c>
      <c r="F2082" t="s">
        <v>1405</v>
      </c>
      <c r="G2082" t="s">
        <v>326</v>
      </c>
      <c r="H2082" s="32">
        <v>16.78</v>
      </c>
      <c r="I2082" t="s">
        <v>327</v>
      </c>
      <c r="J2082">
        <v>3</v>
      </c>
      <c r="K2082">
        <v>3</v>
      </c>
    </row>
    <row r="2083" spans="1:11" x14ac:dyDescent="0.35">
      <c r="A2083" t="s">
        <v>47</v>
      </c>
      <c r="B2083" t="s">
        <v>1302</v>
      </c>
      <c r="C2083">
        <v>2018</v>
      </c>
      <c r="D2083">
        <v>4.2</v>
      </c>
      <c r="E2083">
        <v>410</v>
      </c>
      <c r="F2083" t="s">
        <v>1405</v>
      </c>
      <c r="G2083" t="s">
        <v>42</v>
      </c>
      <c r="H2083" s="32">
        <v>13.58</v>
      </c>
      <c r="I2083" t="s">
        <v>43</v>
      </c>
      <c r="J2083">
        <v>4</v>
      </c>
      <c r="K2083">
        <v>3</v>
      </c>
    </row>
    <row r="2084" spans="1:11" x14ac:dyDescent="0.35">
      <c r="A2084" t="s">
        <v>1308</v>
      </c>
      <c r="B2084" t="s">
        <v>1309</v>
      </c>
      <c r="C2084">
        <v>2015</v>
      </c>
      <c r="D2084">
        <v>4.2</v>
      </c>
      <c r="E2084">
        <v>412</v>
      </c>
      <c r="F2084" t="s">
        <v>1405</v>
      </c>
      <c r="G2084" t="s">
        <v>9</v>
      </c>
      <c r="H2084" s="32">
        <v>37.9</v>
      </c>
      <c r="I2084" t="s">
        <v>10</v>
      </c>
      <c r="J2084">
        <v>5</v>
      </c>
      <c r="K2084">
        <v>3</v>
      </c>
    </row>
    <row r="2085" spans="1:11" x14ac:dyDescent="0.35">
      <c r="A2085" t="s">
        <v>270</v>
      </c>
      <c r="B2085" t="s">
        <v>120</v>
      </c>
      <c r="C2085">
        <v>2011</v>
      </c>
      <c r="D2085">
        <v>4.2</v>
      </c>
      <c r="E2085">
        <v>410</v>
      </c>
      <c r="F2085" t="s">
        <v>1405</v>
      </c>
      <c r="G2085" t="s">
        <v>9</v>
      </c>
      <c r="H2085" s="32">
        <v>51.35</v>
      </c>
      <c r="I2085" t="s">
        <v>10</v>
      </c>
      <c r="J2085">
        <v>5</v>
      </c>
      <c r="K2085">
        <v>3</v>
      </c>
    </row>
    <row r="2086" spans="1:11" x14ac:dyDescent="0.35">
      <c r="A2086" t="s">
        <v>930</v>
      </c>
      <c r="B2086" t="s">
        <v>848</v>
      </c>
      <c r="C2086">
        <v>2012</v>
      </c>
      <c r="D2086">
        <v>4.2</v>
      </c>
      <c r="E2086">
        <v>410</v>
      </c>
      <c r="F2086" t="s">
        <v>1405</v>
      </c>
      <c r="G2086" t="s">
        <v>42</v>
      </c>
      <c r="H2086" s="32">
        <v>22.99</v>
      </c>
      <c r="I2086" t="s">
        <v>43</v>
      </c>
      <c r="J2086">
        <v>4</v>
      </c>
      <c r="K2086">
        <v>3</v>
      </c>
    </row>
    <row r="2087" spans="1:11" x14ac:dyDescent="0.35">
      <c r="A2087" t="s">
        <v>1362</v>
      </c>
      <c r="B2087" t="s">
        <v>1363</v>
      </c>
      <c r="C2087">
        <v>2020</v>
      </c>
      <c r="D2087">
        <v>4.2</v>
      </c>
      <c r="E2087">
        <v>407</v>
      </c>
      <c r="F2087" t="s">
        <v>1405</v>
      </c>
      <c r="G2087" t="s">
        <v>204</v>
      </c>
      <c r="H2087" s="32">
        <v>11.95</v>
      </c>
      <c r="I2087" t="s">
        <v>85</v>
      </c>
      <c r="J2087" t="s">
        <v>85</v>
      </c>
      <c r="K2087" t="s">
        <v>85</v>
      </c>
    </row>
    <row r="2088" spans="1:11" x14ac:dyDescent="0.35">
      <c r="A2088" t="s">
        <v>861</v>
      </c>
      <c r="B2088" t="s">
        <v>1364</v>
      </c>
      <c r="C2088" t="s">
        <v>24</v>
      </c>
      <c r="D2088">
        <v>4.2</v>
      </c>
      <c r="E2088">
        <v>405</v>
      </c>
      <c r="F2088" t="s">
        <v>1405</v>
      </c>
      <c r="G2088" t="s">
        <v>25</v>
      </c>
      <c r="H2088" s="32">
        <v>7.1</v>
      </c>
      <c r="I2088" t="s">
        <v>26</v>
      </c>
      <c r="J2088">
        <v>4</v>
      </c>
      <c r="K2088">
        <v>3</v>
      </c>
    </row>
    <row r="2089" spans="1:11" x14ac:dyDescent="0.35">
      <c r="A2089" t="s">
        <v>606</v>
      </c>
      <c r="B2089" t="s">
        <v>619</v>
      </c>
      <c r="C2089">
        <v>2014</v>
      </c>
      <c r="D2089">
        <v>4.2</v>
      </c>
      <c r="E2089">
        <v>404</v>
      </c>
      <c r="F2089" t="s">
        <v>1405</v>
      </c>
      <c r="G2089" t="s">
        <v>32</v>
      </c>
      <c r="H2089" s="32">
        <v>77.36</v>
      </c>
      <c r="I2089" t="s">
        <v>33</v>
      </c>
      <c r="J2089">
        <v>4</v>
      </c>
      <c r="K2089">
        <v>3</v>
      </c>
    </row>
    <row r="2090" spans="1:11" x14ac:dyDescent="0.35">
      <c r="A2090" t="s">
        <v>1365</v>
      </c>
      <c r="B2090" t="s">
        <v>1366</v>
      </c>
      <c r="C2090">
        <v>2020</v>
      </c>
      <c r="D2090">
        <v>4.2</v>
      </c>
      <c r="E2090">
        <v>404</v>
      </c>
      <c r="F2090" t="s">
        <v>1405</v>
      </c>
      <c r="G2090" t="s">
        <v>207</v>
      </c>
      <c r="H2090" s="32">
        <v>19.899999999999999</v>
      </c>
      <c r="I2090" t="s">
        <v>85</v>
      </c>
      <c r="J2090" t="s">
        <v>85</v>
      </c>
      <c r="K2090" t="s">
        <v>85</v>
      </c>
    </row>
    <row r="2091" spans="1:11" x14ac:dyDescent="0.35">
      <c r="A2091" t="s">
        <v>682</v>
      </c>
      <c r="B2091" t="s">
        <v>863</v>
      </c>
      <c r="C2091">
        <v>2011</v>
      </c>
      <c r="D2091">
        <v>4.2</v>
      </c>
      <c r="E2091">
        <v>402</v>
      </c>
      <c r="F2091" t="s">
        <v>1405</v>
      </c>
      <c r="G2091" t="s">
        <v>42</v>
      </c>
      <c r="H2091" s="32">
        <v>28.53</v>
      </c>
      <c r="I2091" t="s">
        <v>43</v>
      </c>
      <c r="J2091">
        <v>4</v>
      </c>
      <c r="K2091">
        <v>3</v>
      </c>
    </row>
    <row r="2092" spans="1:11" x14ac:dyDescent="0.35">
      <c r="A2092" t="s">
        <v>487</v>
      </c>
      <c r="B2092" t="s">
        <v>488</v>
      </c>
      <c r="C2092">
        <v>2019</v>
      </c>
      <c r="D2092">
        <v>4.2</v>
      </c>
      <c r="E2092">
        <v>400</v>
      </c>
      <c r="F2092" t="s">
        <v>1405</v>
      </c>
      <c r="G2092" t="s">
        <v>2</v>
      </c>
      <c r="H2092" s="32">
        <v>27.89</v>
      </c>
      <c r="I2092" t="s">
        <v>3</v>
      </c>
      <c r="J2092">
        <v>5</v>
      </c>
      <c r="K2092">
        <v>3</v>
      </c>
    </row>
    <row r="2093" spans="1:11" x14ac:dyDescent="0.35">
      <c r="A2093" t="s">
        <v>4</v>
      </c>
      <c r="B2093" t="s">
        <v>448</v>
      </c>
      <c r="C2093">
        <v>2016</v>
      </c>
      <c r="D2093">
        <v>4.2</v>
      </c>
      <c r="E2093">
        <v>398</v>
      </c>
      <c r="F2093" t="s">
        <v>1405</v>
      </c>
      <c r="G2093" t="s">
        <v>1406</v>
      </c>
      <c r="H2093" s="32">
        <v>48.96</v>
      </c>
      <c r="I2093" t="s">
        <v>6</v>
      </c>
      <c r="J2093">
        <v>4</v>
      </c>
      <c r="K2093">
        <v>2</v>
      </c>
    </row>
    <row r="2094" spans="1:11" x14ac:dyDescent="0.35">
      <c r="A2094" t="s">
        <v>193</v>
      </c>
      <c r="B2094" t="s">
        <v>921</v>
      </c>
      <c r="C2094">
        <v>2011</v>
      </c>
      <c r="D2094">
        <v>4.2</v>
      </c>
      <c r="E2094">
        <v>395</v>
      </c>
      <c r="F2094" t="s">
        <v>1405</v>
      </c>
      <c r="G2094" t="s">
        <v>42</v>
      </c>
      <c r="H2094" s="32">
        <v>61.94</v>
      </c>
      <c r="I2094" t="s">
        <v>43</v>
      </c>
      <c r="J2094">
        <v>4</v>
      </c>
      <c r="K2094">
        <v>3</v>
      </c>
    </row>
    <row r="2095" spans="1:11" x14ac:dyDescent="0.35">
      <c r="A2095" t="s">
        <v>193</v>
      </c>
      <c r="B2095" t="s">
        <v>187</v>
      </c>
      <c r="C2095">
        <v>2016</v>
      </c>
      <c r="D2095">
        <v>4.2</v>
      </c>
      <c r="E2095">
        <v>392</v>
      </c>
      <c r="F2095" t="s">
        <v>1405</v>
      </c>
      <c r="G2095" t="s">
        <v>42</v>
      </c>
      <c r="H2095" s="32">
        <v>19.98</v>
      </c>
      <c r="I2095" t="s">
        <v>43</v>
      </c>
      <c r="J2095">
        <v>4</v>
      </c>
      <c r="K2095">
        <v>3</v>
      </c>
    </row>
    <row r="2096" spans="1:11" x14ac:dyDescent="0.35">
      <c r="A2096" t="s">
        <v>790</v>
      </c>
      <c r="B2096" t="s">
        <v>1367</v>
      </c>
      <c r="C2096">
        <v>2018</v>
      </c>
      <c r="D2096">
        <v>4.2</v>
      </c>
      <c r="E2096">
        <v>390</v>
      </c>
      <c r="F2096" t="s">
        <v>1405</v>
      </c>
      <c r="G2096" t="s">
        <v>32</v>
      </c>
      <c r="H2096" s="32">
        <v>16.760000000000002</v>
      </c>
      <c r="I2096" t="s">
        <v>33</v>
      </c>
      <c r="J2096">
        <v>4</v>
      </c>
      <c r="K2096">
        <v>3</v>
      </c>
    </row>
    <row r="2097" spans="1:11" x14ac:dyDescent="0.35">
      <c r="A2097" t="s">
        <v>574</v>
      </c>
      <c r="B2097" t="s">
        <v>880</v>
      </c>
      <c r="C2097">
        <v>2017</v>
      </c>
      <c r="D2097">
        <v>4.2</v>
      </c>
      <c r="E2097">
        <v>390</v>
      </c>
      <c r="F2097" t="s">
        <v>1405</v>
      </c>
      <c r="G2097" t="s">
        <v>576</v>
      </c>
      <c r="H2097" s="32">
        <v>24.45</v>
      </c>
      <c r="I2097" t="s">
        <v>21</v>
      </c>
      <c r="J2097">
        <v>4</v>
      </c>
      <c r="K2097">
        <v>3</v>
      </c>
    </row>
    <row r="2098" spans="1:11" x14ac:dyDescent="0.35">
      <c r="A2098" t="s">
        <v>144</v>
      </c>
      <c r="B2098" t="s">
        <v>120</v>
      </c>
      <c r="C2098">
        <v>2011</v>
      </c>
      <c r="D2098">
        <v>4.2</v>
      </c>
      <c r="E2098">
        <v>389</v>
      </c>
      <c r="F2098" t="s">
        <v>1405</v>
      </c>
      <c r="G2098" t="s">
        <v>9</v>
      </c>
      <c r="H2098" s="32">
        <v>64.5</v>
      </c>
      <c r="I2098" t="s">
        <v>10</v>
      </c>
      <c r="J2098">
        <v>5</v>
      </c>
      <c r="K2098">
        <v>3</v>
      </c>
    </row>
    <row r="2099" spans="1:11" x14ac:dyDescent="0.35">
      <c r="A2099" t="s">
        <v>385</v>
      </c>
      <c r="B2099" t="s">
        <v>1334</v>
      </c>
      <c r="C2099">
        <v>2016</v>
      </c>
      <c r="D2099">
        <v>4.2</v>
      </c>
      <c r="E2099">
        <v>388</v>
      </c>
      <c r="F2099" t="s">
        <v>1405</v>
      </c>
      <c r="G2099" t="s">
        <v>9</v>
      </c>
      <c r="H2099" s="32">
        <v>31.63</v>
      </c>
      <c r="I2099" t="s">
        <v>10</v>
      </c>
      <c r="J2099">
        <v>5</v>
      </c>
      <c r="K2099">
        <v>3</v>
      </c>
    </row>
    <row r="2100" spans="1:11" x14ac:dyDescent="0.35">
      <c r="A2100" t="s">
        <v>53</v>
      </c>
      <c r="B2100" t="s">
        <v>845</v>
      </c>
      <c r="C2100">
        <v>2005</v>
      </c>
      <c r="D2100">
        <v>4.2</v>
      </c>
      <c r="E2100">
        <v>384</v>
      </c>
      <c r="F2100" t="s">
        <v>1405</v>
      </c>
      <c r="G2100" t="s">
        <v>42</v>
      </c>
      <c r="H2100" s="32">
        <v>73</v>
      </c>
      <c r="I2100" t="s">
        <v>43</v>
      </c>
      <c r="J2100">
        <v>4</v>
      </c>
      <c r="K2100">
        <v>3</v>
      </c>
    </row>
    <row r="2101" spans="1:11" x14ac:dyDescent="0.35">
      <c r="A2101" t="s">
        <v>537</v>
      </c>
      <c r="B2101" t="s">
        <v>187</v>
      </c>
      <c r="C2101">
        <v>2015</v>
      </c>
      <c r="D2101">
        <v>4.2</v>
      </c>
      <c r="E2101">
        <v>420</v>
      </c>
      <c r="F2101" t="s">
        <v>1405</v>
      </c>
      <c r="G2101" t="s">
        <v>42</v>
      </c>
      <c r="H2101" s="32">
        <v>17.5</v>
      </c>
      <c r="I2101" t="s">
        <v>43</v>
      </c>
      <c r="J2101">
        <v>4</v>
      </c>
      <c r="K2101">
        <v>3</v>
      </c>
    </row>
    <row r="2102" spans="1:11" x14ac:dyDescent="0.35">
      <c r="A2102" t="s">
        <v>1357</v>
      </c>
      <c r="B2102" t="s">
        <v>1358</v>
      </c>
      <c r="C2102">
        <v>2017</v>
      </c>
      <c r="D2102">
        <v>4.2</v>
      </c>
      <c r="E2102">
        <v>420</v>
      </c>
      <c r="F2102" t="s">
        <v>1405</v>
      </c>
      <c r="G2102" t="s">
        <v>127</v>
      </c>
      <c r="H2102" s="32">
        <v>18.899999999999999</v>
      </c>
      <c r="I2102" t="s">
        <v>21</v>
      </c>
      <c r="J2102">
        <v>4</v>
      </c>
      <c r="K2102">
        <v>3</v>
      </c>
    </row>
    <row r="2103" spans="1:11" x14ac:dyDescent="0.35">
      <c r="A2103" t="s">
        <v>1359</v>
      </c>
      <c r="B2103" t="s">
        <v>1360</v>
      </c>
      <c r="C2103">
        <v>2011</v>
      </c>
      <c r="D2103">
        <v>4.2</v>
      </c>
      <c r="E2103">
        <v>420</v>
      </c>
      <c r="F2103" t="s">
        <v>1405</v>
      </c>
      <c r="G2103" t="s">
        <v>254</v>
      </c>
      <c r="H2103" s="32">
        <v>23.95</v>
      </c>
      <c r="I2103" t="s">
        <v>21</v>
      </c>
      <c r="J2103">
        <v>4</v>
      </c>
      <c r="K2103">
        <v>3</v>
      </c>
    </row>
    <row r="2104" spans="1:11" x14ac:dyDescent="0.35">
      <c r="A2104" t="s">
        <v>40</v>
      </c>
      <c r="B2104" t="s">
        <v>396</v>
      </c>
      <c r="C2104">
        <v>2012</v>
      </c>
      <c r="D2104">
        <v>4.2</v>
      </c>
      <c r="E2104">
        <v>420</v>
      </c>
      <c r="F2104" t="s">
        <v>1405</v>
      </c>
      <c r="G2104" t="s">
        <v>42</v>
      </c>
      <c r="H2104" s="32">
        <v>28.3</v>
      </c>
      <c r="I2104" t="s">
        <v>43</v>
      </c>
      <c r="J2104">
        <v>4</v>
      </c>
      <c r="K2104">
        <v>3</v>
      </c>
    </row>
    <row r="2105" spans="1:11" x14ac:dyDescent="0.35">
      <c r="A2105" t="s">
        <v>513</v>
      </c>
      <c r="B2105" t="s">
        <v>283</v>
      </c>
      <c r="C2105">
        <v>2004</v>
      </c>
      <c r="D2105">
        <v>4.2</v>
      </c>
      <c r="E2105">
        <v>417</v>
      </c>
      <c r="F2105" t="s">
        <v>1405</v>
      </c>
      <c r="G2105" t="s">
        <v>42</v>
      </c>
      <c r="H2105" s="32">
        <v>45</v>
      </c>
      <c r="I2105" t="s">
        <v>43</v>
      </c>
      <c r="J2105">
        <v>4</v>
      </c>
      <c r="K2105">
        <v>3</v>
      </c>
    </row>
    <row r="2106" spans="1:11" x14ac:dyDescent="0.35">
      <c r="A2106" t="s">
        <v>423</v>
      </c>
      <c r="B2106" t="s">
        <v>1020</v>
      </c>
      <c r="C2106">
        <v>2018</v>
      </c>
      <c r="D2106">
        <v>4.2</v>
      </c>
      <c r="E2106">
        <v>415</v>
      </c>
      <c r="F2106" t="s">
        <v>1405</v>
      </c>
      <c r="G2106" t="s">
        <v>46</v>
      </c>
      <c r="H2106" s="32">
        <v>17.899999999999999</v>
      </c>
      <c r="I2106" t="s">
        <v>213</v>
      </c>
      <c r="J2106">
        <v>3</v>
      </c>
      <c r="K2106">
        <v>3</v>
      </c>
    </row>
    <row r="2107" spans="1:11" x14ac:dyDescent="0.35">
      <c r="A2107" t="s">
        <v>1292</v>
      </c>
      <c r="B2107" t="s">
        <v>1361</v>
      </c>
      <c r="C2107">
        <v>2015</v>
      </c>
      <c r="D2107">
        <v>4.2</v>
      </c>
      <c r="E2107">
        <v>414</v>
      </c>
      <c r="F2107" t="s">
        <v>1405</v>
      </c>
      <c r="G2107" t="s">
        <v>326</v>
      </c>
      <c r="H2107" s="32">
        <v>16.78</v>
      </c>
      <c r="I2107" t="s">
        <v>327</v>
      </c>
      <c r="J2107">
        <v>3</v>
      </c>
      <c r="K2107">
        <v>3</v>
      </c>
    </row>
    <row r="2108" spans="1:11" x14ac:dyDescent="0.35">
      <c r="A2108" t="s">
        <v>47</v>
      </c>
      <c r="B2108" t="s">
        <v>1302</v>
      </c>
      <c r="C2108">
        <v>2018</v>
      </c>
      <c r="D2108">
        <v>4.2</v>
      </c>
      <c r="E2108">
        <v>410</v>
      </c>
      <c r="F2108" t="s">
        <v>1405</v>
      </c>
      <c r="G2108" t="s">
        <v>42</v>
      </c>
      <c r="H2108" s="32">
        <v>13.58</v>
      </c>
      <c r="I2108" t="s">
        <v>43</v>
      </c>
      <c r="J2108">
        <v>4</v>
      </c>
      <c r="K2108">
        <v>3</v>
      </c>
    </row>
    <row r="2109" spans="1:11" x14ac:dyDescent="0.35">
      <c r="A2109" t="s">
        <v>1308</v>
      </c>
      <c r="B2109" t="s">
        <v>1309</v>
      </c>
      <c r="C2109">
        <v>2015</v>
      </c>
      <c r="D2109">
        <v>4.2</v>
      </c>
      <c r="E2109">
        <v>412</v>
      </c>
      <c r="F2109" t="s">
        <v>1405</v>
      </c>
      <c r="G2109" t="s">
        <v>9</v>
      </c>
      <c r="H2109" s="32">
        <v>37.9</v>
      </c>
      <c r="I2109" t="s">
        <v>10</v>
      </c>
      <c r="J2109">
        <v>5</v>
      </c>
      <c r="K2109">
        <v>3</v>
      </c>
    </row>
    <row r="2110" spans="1:11" x14ac:dyDescent="0.35">
      <c r="A2110" t="s">
        <v>270</v>
      </c>
      <c r="B2110" t="s">
        <v>120</v>
      </c>
      <c r="C2110">
        <v>2011</v>
      </c>
      <c r="D2110">
        <v>4.2</v>
      </c>
      <c r="E2110">
        <v>410</v>
      </c>
      <c r="F2110" t="s">
        <v>1405</v>
      </c>
      <c r="G2110" t="s">
        <v>9</v>
      </c>
      <c r="H2110" s="32">
        <v>51.35</v>
      </c>
      <c r="I2110" t="s">
        <v>10</v>
      </c>
      <c r="J2110">
        <v>5</v>
      </c>
      <c r="K2110">
        <v>3</v>
      </c>
    </row>
    <row r="2111" spans="1:11" x14ac:dyDescent="0.35">
      <c r="A2111" t="s">
        <v>930</v>
      </c>
      <c r="B2111" t="s">
        <v>848</v>
      </c>
      <c r="C2111">
        <v>2012</v>
      </c>
      <c r="D2111">
        <v>4.2</v>
      </c>
      <c r="E2111">
        <v>410</v>
      </c>
      <c r="F2111" t="s">
        <v>1405</v>
      </c>
      <c r="G2111" t="s">
        <v>42</v>
      </c>
      <c r="H2111" s="32">
        <v>22.99</v>
      </c>
      <c r="I2111" t="s">
        <v>43</v>
      </c>
      <c r="J2111">
        <v>4</v>
      </c>
      <c r="K2111">
        <v>3</v>
      </c>
    </row>
    <row r="2112" spans="1:11" x14ac:dyDescent="0.35">
      <c r="A2112" t="s">
        <v>1362</v>
      </c>
      <c r="B2112" t="s">
        <v>1363</v>
      </c>
      <c r="C2112">
        <v>2020</v>
      </c>
      <c r="D2112">
        <v>4.2</v>
      </c>
      <c r="E2112">
        <v>407</v>
      </c>
      <c r="F2112" t="s">
        <v>1405</v>
      </c>
      <c r="G2112" t="s">
        <v>204</v>
      </c>
      <c r="H2112" s="32">
        <v>11.95</v>
      </c>
      <c r="I2112" t="s">
        <v>85</v>
      </c>
      <c r="J2112" t="s">
        <v>85</v>
      </c>
      <c r="K2112" t="s">
        <v>85</v>
      </c>
    </row>
    <row r="2113" spans="1:11" x14ac:dyDescent="0.35">
      <c r="A2113" t="s">
        <v>861</v>
      </c>
      <c r="B2113" t="s">
        <v>1364</v>
      </c>
      <c r="C2113" t="s">
        <v>24</v>
      </c>
      <c r="D2113">
        <v>4.2</v>
      </c>
      <c r="E2113">
        <v>405</v>
      </c>
      <c r="F2113" t="s">
        <v>1405</v>
      </c>
      <c r="G2113" t="s">
        <v>25</v>
      </c>
      <c r="H2113" s="32">
        <v>7.1</v>
      </c>
      <c r="I2113" t="s">
        <v>26</v>
      </c>
      <c r="J2113">
        <v>4</v>
      </c>
      <c r="K2113">
        <v>3</v>
      </c>
    </row>
    <row r="2114" spans="1:11" x14ac:dyDescent="0.35">
      <c r="A2114" t="s">
        <v>606</v>
      </c>
      <c r="B2114" t="s">
        <v>619</v>
      </c>
      <c r="C2114">
        <v>2014</v>
      </c>
      <c r="D2114">
        <v>4.2</v>
      </c>
      <c r="E2114">
        <v>404</v>
      </c>
      <c r="F2114" t="s">
        <v>1405</v>
      </c>
      <c r="G2114" t="s">
        <v>32</v>
      </c>
      <c r="H2114" s="32">
        <v>77.36</v>
      </c>
      <c r="I2114" t="s">
        <v>33</v>
      </c>
      <c r="J2114">
        <v>4</v>
      </c>
      <c r="K2114">
        <v>3</v>
      </c>
    </row>
    <row r="2115" spans="1:11" x14ac:dyDescent="0.35">
      <c r="A2115" t="s">
        <v>1365</v>
      </c>
      <c r="B2115" t="s">
        <v>1366</v>
      </c>
      <c r="C2115">
        <v>2020</v>
      </c>
      <c r="D2115">
        <v>4.2</v>
      </c>
      <c r="E2115">
        <v>404</v>
      </c>
      <c r="F2115" t="s">
        <v>1405</v>
      </c>
      <c r="G2115" t="s">
        <v>207</v>
      </c>
      <c r="H2115" s="32">
        <v>19.899999999999999</v>
      </c>
      <c r="I2115" t="s">
        <v>85</v>
      </c>
      <c r="J2115" t="s">
        <v>85</v>
      </c>
      <c r="K2115" t="s">
        <v>85</v>
      </c>
    </row>
    <row r="2116" spans="1:11" x14ac:dyDescent="0.35">
      <c r="A2116" t="s">
        <v>682</v>
      </c>
      <c r="B2116" t="s">
        <v>863</v>
      </c>
      <c r="C2116">
        <v>2011</v>
      </c>
      <c r="D2116">
        <v>4.2</v>
      </c>
      <c r="E2116">
        <v>402</v>
      </c>
      <c r="F2116" t="s">
        <v>1405</v>
      </c>
      <c r="G2116" t="s">
        <v>42</v>
      </c>
      <c r="H2116" s="32">
        <v>28.53</v>
      </c>
      <c r="I2116" t="s">
        <v>43</v>
      </c>
      <c r="J2116">
        <v>4</v>
      </c>
      <c r="K2116">
        <v>3</v>
      </c>
    </row>
    <row r="2117" spans="1:11" x14ac:dyDescent="0.35">
      <c r="A2117" t="s">
        <v>487</v>
      </c>
      <c r="B2117" t="s">
        <v>488</v>
      </c>
      <c r="C2117">
        <v>2019</v>
      </c>
      <c r="D2117">
        <v>4.2</v>
      </c>
      <c r="E2117">
        <v>400</v>
      </c>
      <c r="F2117" t="s">
        <v>1405</v>
      </c>
      <c r="G2117" t="s">
        <v>2</v>
      </c>
      <c r="H2117" s="32">
        <v>27.89</v>
      </c>
      <c r="I2117" t="s">
        <v>3</v>
      </c>
      <c r="J2117">
        <v>5</v>
      </c>
      <c r="K2117">
        <v>3</v>
      </c>
    </row>
    <row r="2118" spans="1:11" x14ac:dyDescent="0.35">
      <c r="A2118" t="s">
        <v>4</v>
      </c>
      <c r="B2118" t="s">
        <v>448</v>
      </c>
      <c r="C2118">
        <v>2016</v>
      </c>
      <c r="D2118">
        <v>4.2</v>
      </c>
      <c r="E2118">
        <v>398</v>
      </c>
      <c r="F2118" t="s">
        <v>1405</v>
      </c>
      <c r="G2118" t="s">
        <v>1406</v>
      </c>
      <c r="H2118" s="32">
        <v>48.96</v>
      </c>
      <c r="I2118" t="s">
        <v>6</v>
      </c>
      <c r="J2118">
        <v>4</v>
      </c>
      <c r="K2118">
        <v>2</v>
      </c>
    </row>
    <row r="2119" spans="1:11" x14ac:dyDescent="0.35">
      <c r="A2119" t="s">
        <v>193</v>
      </c>
      <c r="B2119" t="s">
        <v>921</v>
      </c>
      <c r="C2119">
        <v>2011</v>
      </c>
      <c r="D2119">
        <v>4.2</v>
      </c>
      <c r="E2119">
        <v>395</v>
      </c>
      <c r="F2119" t="s">
        <v>1405</v>
      </c>
      <c r="G2119" t="s">
        <v>42</v>
      </c>
      <c r="H2119" s="32">
        <v>61.94</v>
      </c>
      <c r="I2119" t="s">
        <v>43</v>
      </c>
      <c r="J2119">
        <v>4</v>
      </c>
      <c r="K2119">
        <v>3</v>
      </c>
    </row>
    <row r="2120" spans="1:11" x14ac:dyDescent="0.35">
      <c r="A2120" t="s">
        <v>193</v>
      </c>
      <c r="B2120" t="s">
        <v>187</v>
      </c>
      <c r="C2120">
        <v>2016</v>
      </c>
      <c r="D2120">
        <v>4.2</v>
      </c>
      <c r="E2120">
        <v>392</v>
      </c>
      <c r="F2120" t="s">
        <v>1405</v>
      </c>
      <c r="G2120" t="s">
        <v>42</v>
      </c>
      <c r="H2120" s="32">
        <v>19.98</v>
      </c>
      <c r="I2120" t="s">
        <v>43</v>
      </c>
      <c r="J2120">
        <v>4</v>
      </c>
      <c r="K2120">
        <v>3</v>
      </c>
    </row>
    <row r="2121" spans="1:11" x14ac:dyDescent="0.35">
      <c r="A2121" t="s">
        <v>790</v>
      </c>
      <c r="B2121" t="s">
        <v>1367</v>
      </c>
      <c r="C2121">
        <v>2018</v>
      </c>
      <c r="D2121">
        <v>4.2</v>
      </c>
      <c r="E2121">
        <v>390</v>
      </c>
      <c r="F2121" t="s">
        <v>1405</v>
      </c>
      <c r="G2121" t="s">
        <v>32</v>
      </c>
      <c r="H2121" s="32">
        <v>16.760000000000002</v>
      </c>
      <c r="I2121" t="s">
        <v>33</v>
      </c>
      <c r="J2121">
        <v>4</v>
      </c>
      <c r="K2121">
        <v>3</v>
      </c>
    </row>
    <row r="2122" spans="1:11" x14ac:dyDescent="0.35">
      <c r="A2122" t="s">
        <v>574</v>
      </c>
      <c r="B2122" t="s">
        <v>880</v>
      </c>
      <c r="C2122">
        <v>2017</v>
      </c>
      <c r="D2122">
        <v>4.2</v>
      </c>
      <c r="E2122">
        <v>390</v>
      </c>
      <c r="F2122" t="s">
        <v>1405</v>
      </c>
      <c r="G2122" t="s">
        <v>576</v>
      </c>
      <c r="H2122" s="32">
        <v>24.45</v>
      </c>
      <c r="I2122" t="s">
        <v>21</v>
      </c>
      <c r="J2122">
        <v>4</v>
      </c>
      <c r="K2122">
        <v>3</v>
      </c>
    </row>
    <row r="2123" spans="1:11" x14ac:dyDescent="0.35">
      <c r="A2123" t="s">
        <v>144</v>
      </c>
      <c r="B2123" t="s">
        <v>120</v>
      </c>
      <c r="C2123">
        <v>2011</v>
      </c>
      <c r="D2123">
        <v>4.2</v>
      </c>
      <c r="E2123">
        <v>389</v>
      </c>
      <c r="F2123" t="s">
        <v>1405</v>
      </c>
      <c r="G2123" t="s">
        <v>9</v>
      </c>
      <c r="H2123" s="32">
        <v>64.5</v>
      </c>
      <c r="I2123" t="s">
        <v>10</v>
      </c>
      <c r="J2123">
        <v>5</v>
      </c>
      <c r="K2123">
        <v>3</v>
      </c>
    </row>
    <row r="2124" spans="1:11" x14ac:dyDescent="0.35">
      <c r="A2124" t="s">
        <v>385</v>
      </c>
      <c r="B2124" t="s">
        <v>1334</v>
      </c>
      <c r="C2124">
        <v>2016</v>
      </c>
      <c r="D2124">
        <v>4.2</v>
      </c>
      <c r="E2124">
        <v>388</v>
      </c>
      <c r="F2124" t="s">
        <v>1405</v>
      </c>
      <c r="G2124" t="s">
        <v>9</v>
      </c>
      <c r="H2124" s="32">
        <v>31.63</v>
      </c>
      <c r="I2124" t="s">
        <v>10</v>
      </c>
      <c r="J2124">
        <v>5</v>
      </c>
      <c r="K2124">
        <v>3</v>
      </c>
    </row>
    <row r="2125" spans="1:11" x14ac:dyDescent="0.35">
      <c r="A2125" t="s">
        <v>53</v>
      </c>
      <c r="B2125" t="s">
        <v>845</v>
      </c>
      <c r="C2125">
        <v>2005</v>
      </c>
      <c r="D2125">
        <v>4.2</v>
      </c>
      <c r="E2125">
        <v>384</v>
      </c>
      <c r="F2125" t="s">
        <v>1405</v>
      </c>
      <c r="G2125" t="s">
        <v>42</v>
      </c>
      <c r="H2125" s="32">
        <v>73</v>
      </c>
      <c r="I2125" t="s">
        <v>43</v>
      </c>
      <c r="J2125">
        <v>4</v>
      </c>
      <c r="K2125">
        <v>3</v>
      </c>
    </row>
    <row r="2126" spans="1:11" x14ac:dyDescent="0.35">
      <c r="A2126" t="s">
        <v>537</v>
      </c>
      <c r="B2126" t="s">
        <v>187</v>
      </c>
      <c r="C2126">
        <v>2015</v>
      </c>
      <c r="D2126">
        <v>4.2</v>
      </c>
      <c r="E2126">
        <v>420</v>
      </c>
      <c r="F2126" t="s">
        <v>1405</v>
      </c>
      <c r="G2126" t="s">
        <v>42</v>
      </c>
      <c r="H2126" s="32">
        <v>17.5</v>
      </c>
      <c r="I2126" t="s">
        <v>43</v>
      </c>
      <c r="J2126">
        <v>4</v>
      </c>
      <c r="K2126">
        <v>3</v>
      </c>
    </row>
    <row r="2127" spans="1:11" x14ac:dyDescent="0.35">
      <c r="A2127" t="s">
        <v>1357</v>
      </c>
      <c r="B2127" t="s">
        <v>1358</v>
      </c>
      <c r="C2127">
        <v>2017</v>
      </c>
      <c r="D2127">
        <v>4.2</v>
      </c>
      <c r="E2127">
        <v>420</v>
      </c>
      <c r="F2127" t="s">
        <v>1405</v>
      </c>
      <c r="G2127" t="s">
        <v>127</v>
      </c>
      <c r="H2127" s="32">
        <v>18.899999999999999</v>
      </c>
      <c r="I2127" t="s">
        <v>21</v>
      </c>
      <c r="J2127">
        <v>4</v>
      </c>
      <c r="K2127">
        <v>3</v>
      </c>
    </row>
    <row r="2128" spans="1:11" x14ac:dyDescent="0.35">
      <c r="A2128" t="s">
        <v>1359</v>
      </c>
      <c r="B2128" t="s">
        <v>1360</v>
      </c>
      <c r="C2128">
        <v>2011</v>
      </c>
      <c r="D2128">
        <v>4.2</v>
      </c>
      <c r="E2128">
        <v>420</v>
      </c>
      <c r="F2128" t="s">
        <v>1405</v>
      </c>
      <c r="G2128" t="s">
        <v>254</v>
      </c>
      <c r="H2128" s="32">
        <v>23.95</v>
      </c>
      <c r="I2128" t="s">
        <v>21</v>
      </c>
      <c r="J2128">
        <v>4</v>
      </c>
      <c r="K2128">
        <v>3</v>
      </c>
    </row>
    <row r="2129" spans="1:11" x14ac:dyDescent="0.35">
      <c r="A2129" t="s">
        <v>40</v>
      </c>
      <c r="B2129" t="s">
        <v>396</v>
      </c>
      <c r="C2129">
        <v>2012</v>
      </c>
      <c r="D2129">
        <v>4.2</v>
      </c>
      <c r="E2129">
        <v>420</v>
      </c>
      <c r="F2129" t="s">
        <v>1405</v>
      </c>
      <c r="G2129" t="s">
        <v>42</v>
      </c>
      <c r="H2129" s="32">
        <v>28.3</v>
      </c>
      <c r="I2129" t="s">
        <v>43</v>
      </c>
      <c r="J2129">
        <v>4</v>
      </c>
      <c r="K2129">
        <v>3</v>
      </c>
    </row>
    <row r="2130" spans="1:11" x14ac:dyDescent="0.35">
      <c r="A2130" t="s">
        <v>513</v>
      </c>
      <c r="B2130" t="s">
        <v>283</v>
      </c>
      <c r="C2130">
        <v>2004</v>
      </c>
      <c r="D2130">
        <v>4.2</v>
      </c>
      <c r="E2130">
        <v>417</v>
      </c>
      <c r="F2130" t="s">
        <v>1405</v>
      </c>
      <c r="G2130" t="s">
        <v>42</v>
      </c>
      <c r="H2130" s="32">
        <v>45</v>
      </c>
      <c r="I2130" t="s">
        <v>43</v>
      </c>
      <c r="J2130">
        <v>4</v>
      </c>
      <c r="K2130">
        <v>3</v>
      </c>
    </row>
    <row r="2131" spans="1:11" x14ac:dyDescent="0.35">
      <c r="A2131" t="s">
        <v>423</v>
      </c>
      <c r="B2131" t="s">
        <v>1020</v>
      </c>
      <c r="C2131">
        <v>2018</v>
      </c>
      <c r="D2131">
        <v>4.2</v>
      </c>
      <c r="E2131">
        <v>415</v>
      </c>
      <c r="F2131" t="s">
        <v>1405</v>
      </c>
      <c r="G2131" t="s">
        <v>46</v>
      </c>
      <c r="H2131" s="32">
        <v>17.899999999999999</v>
      </c>
      <c r="I2131" t="s">
        <v>213</v>
      </c>
      <c r="J2131">
        <v>3</v>
      </c>
      <c r="K2131">
        <v>3</v>
      </c>
    </row>
    <row r="2132" spans="1:11" x14ac:dyDescent="0.35">
      <c r="A2132" t="s">
        <v>1292</v>
      </c>
      <c r="B2132" t="s">
        <v>1361</v>
      </c>
      <c r="C2132">
        <v>2015</v>
      </c>
      <c r="D2132">
        <v>4.2</v>
      </c>
      <c r="E2132">
        <v>414</v>
      </c>
      <c r="F2132" t="s">
        <v>1405</v>
      </c>
      <c r="G2132" t="s">
        <v>326</v>
      </c>
      <c r="H2132" s="32">
        <v>16.78</v>
      </c>
      <c r="I2132" t="s">
        <v>327</v>
      </c>
      <c r="J2132">
        <v>3</v>
      </c>
      <c r="K2132">
        <v>3</v>
      </c>
    </row>
    <row r="2133" spans="1:11" x14ac:dyDescent="0.35">
      <c r="A2133" t="s">
        <v>47</v>
      </c>
      <c r="B2133" t="s">
        <v>1302</v>
      </c>
      <c r="C2133">
        <v>2018</v>
      </c>
      <c r="D2133">
        <v>4.2</v>
      </c>
      <c r="E2133">
        <v>410</v>
      </c>
      <c r="F2133" t="s">
        <v>1405</v>
      </c>
      <c r="G2133" t="s">
        <v>42</v>
      </c>
      <c r="H2133" s="32">
        <v>13.58</v>
      </c>
      <c r="I2133" t="s">
        <v>43</v>
      </c>
      <c r="J2133">
        <v>4</v>
      </c>
      <c r="K2133">
        <v>3</v>
      </c>
    </row>
    <row r="2134" spans="1:11" x14ac:dyDescent="0.35">
      <c r="A2134" t="s">
        <v>1308</v>
      </c>
      <c r="B2134" t="s">
        <v>1309</v>
      </c>
      <c r="C2134">
        <v>2015</v>
      </c>
      <c r="D2134">
        <v>4.2</v>
      </c>
      <c r="E2134">
        <v>412</v>
      </c>
      <c r="F2134" t="s">
        <v>1405</v>
      </c>
      <c r="G2134" t="s">
        <v>9</v>
      </c>
      <c r="H2134" s="32">
        <v>37.9</v>
      </c>
      <c r="I2134" t="s">
        <v>10</v>
      </c>
      <c r="J2134">
        <v>5</v>
      </c>
      <c r="K2134">
        <v>3</v>
      </c>
    </row>
    <row r="2135" spans="1:11" x14ac:dyDescent="0.35">
      <c r="A2135" t="s">
        <v>270</v>
      </c>
      <c r="B2135" t="s">
        <v>120</v>
      </c>
      <c r="C2135">
        <v>2011</v>
      </c>
      <c r="D2135">
        <v>4.2</v>
      </c>
      <c r="E2135">
        <v>410</v>
      </c>
      <c r="F2135" t="s">
        <v>1405</v>
      </c>
      <c r="G2135" t="s">
        <v>9</v>
      </c>
      <c r="H2135" s="32">
        <v>51.35</v>
      </c>
      <c r="I2135" t="s">
        <v>10</v>
      </c>
      <c r="J2135">
        <v>5</v>
      </c>
      <c r="K2135">
        <v>3</v>
      </c>
    </row>
    <row r="2136" spans="1:11" x14ac:dyDescent="0.35">
      <c r="A2136" t="s">
        <v>930</v>
      </c>
      <c r="B2136" t="s">
        <v>848</v>
      </c>
      <c r="C2136">
        <v>2012</v>
      </c>
      <c r="D2136">
        <v>4.2</v>
      </c>
      <c r="E2136">
        <v>410</v>
      </c>
      <c r="F2136" t="s">
        <v>1405</v>
      </c>
      <c r="G2136" t="s">
        <v>42</v>
      </c>
      <c r="H2136" s="32">
        <v>22.99</v>
      </c>
      <c r="I2136" t="s">
        <v>43</v>
      </c>
      <c r="J2136">
        <v>4</v>
      </c>
      <c r="K2136">
        <v>3</v>
      </c>
    </row>
    <row r="2137" spans="1:11" x14ac:dyDescent="0.35">
      <c r="A2137" t="s">
        <v>1362</v>
      </c>
      <c r="B2137" t="s">
        <v>1363</v>
      </c>
      <c r="C2137">
        <v>2020</v>
      </c>
      <c r="D2137">
        <v>4.2</v>
      </c>
      <c r="E2137">
        <v>407</v>
      </c>
      <c r="F2137" t="s">
        <v>1405</v>
      </c>
      <c r="G2137" t="s">
        <v>204</v>
      </c>
      <c r="H2137" s="32">
        <v>11.95</v>
      </c>
      <c r="I2137" t="s">
        <v>85</v>
      </c>
      <c r="J2137" t="s">
        <v>85</v>
      </c>
      <c r="K2137" t="s">
        <v>85</v>
      </c>
    </row>
    <row r="2138" spans="1:11" x14ac:dyDescent="0.35">
      <c r="A2138" t="s">
        <v>861</v>
      </c>
      <c r="B2138" t="s">
        <v>1364</v>
      </c>
      <c r="C2138" t="s">
        <v>24</v>
      </c>
      <c r="D2138">
        <v>4.2</v>
      </c>
      <c r="E2138">
        <v>405</v>
      </c>
      <c r="F2138" t="s">
        <v>1405</v>
      </c>
      <c r="G2138" t="s">
        <v>25</v>
      </c>
      <c r="H2138" s="32">
        <v>7.1</v>
      </c>
      <c r="I2138" t="s">
        <v>26</v>
      </c>
      <c r="J2138">
        <v>4</v>
      </c>
      <c r="K2138">
        <v>3</v>
      </c>
    </row>
    <row r="2139" spans="1:11" x14ac:dyDescent="0.35">
      <c r="A2139" t="s">
        <v>606</v>
      </c>
      <c r="B2139" t="s">
        <v>619</v>
      </c>
      <c r="C2139">
        <v>2014</v>
      </c>
      <c r="D2139">
        <v>4.2</v>
      </c>
      <c r="E2139">
        <v>404</v>
      </c>
      <c r="F2139" t="s">
        <v>1405</v>
      </c>
      <c r="G2139" t="s">
        <v>32</v>
      </c>
      <c r="H2139" s="32">
        <v>77.36</v>
      </c>
      <c r="I2139" t="s">
        <v>33</v>
      </c>
      <c r="J2139">
        <v>4</v>
      </c>
      <c r="K2139">
        <v>3</v>
      </c>
    </row>
    <row r="2140" spans="1:11" x14ac:dyDescent="0.35">
      <c r="A2140" t="s">
        <v>1365</v>
      </c>
      <c r="B2140" t="s">
        <v>1366</v>
      </c>
      <c r="C2140">
        <v>2020</v>
      </c>
      <c r="D2140">
        <v>4.2</v>
      </c>
      <c r="E2140">
        <v>404</v>
      </c>
      <c r="F2140" t="s">
        <v>1405</v>
      </c>
      <c r="G2140" t="s">
        <v>207</v>
      </c>
      <c r="H2140" s="32">
        <v>19.899999999999999</v>
      </c>
      <c r="I2140" t="s">
        <v>85</v>
      </c>
      <c r="J2140" t="s">
        <v>85</v>
      </c>
      <c r="K2140" t="s">
        <v>85</v>
      </c>
    </row>
    <row r="2141" spans="1:11" x14ac:dyDescent="0.35">
      <c r="A2141" t="s">
        <v>682</v>
      </c>
      <c r="B2141" t="s">
        <v>863</v>
      </c>
      <c r="C2141">
        <v>2011</v>
      </c>
      <c r="D2141">
        <v>4.2</v>
      </c>
      <c r="E2141">
        <v>402</v>
      </c>
      <c r="F2141" t="s">
        <v>1405</v>
      </c>
      <c r="G2141" t="s">
        <v>42</v>
      </c>
      <c r="H2141" s="32">
        <v>28.53</v>
      </c>
      <c r="I2141" t="s">
        <v>43</v>
      </c>
      <c r="J2141">
        <v>4</v>
      </c>
      <c r="K2141">
        <v>3</v>
      </c>
    </row>
    <row r="2142" spans="1:11" x14ac:dyDescent="0.35">
      <c r="A2142" t="s">
        <v>487</v>
      </c>
      <c r="B2142" t="s">
        <v>488</v>
      </c>
      <c r="C2142">
        <v>2019</v>
      </c>
      <c r="D2142">
        <v>4.2</v>
      </c>
      <c r="E2142">
        <v>400</v>
      </c>
      <c r="F2142" t="s">
        <v>1405</v>
      </c>
      <c r="G2142" t="s">
        <v>2</v>
      </c>
      <c r="H2142" s="32">
        <v>27.89</v>
      </c>
      <c r="I2142" t="s">
        <v>3</v>
      </c>
      <c r="J2142">
        <v>5</v>
      </c>
      <c r="K2142">
        <v>3</v>
      </c>
    </row>
    <row r="2143" spans="1:11" x14ac:dyDescent="0.35">
      <c r="A2143" t="s">
        <v>4</v>
      </c>
      <c r="B2143" t="s">
        <v>448</v>
      </c>
      <c r="C2143">
        <v>2016</v>
      </c>
      <c r="D2143">
        <v>4.2</v>
      </c>
      <c r="E2143">
        <v>398</v>
      </c>
      <c r="F2143" t="s">
        <v>1405</v>
      </c>
      <c r="G2143" t="s">
        <v>1406</v>
      </c>
      <c r="H2143" s="32">
        <v>48.96</v>
      </c>
      <c r="I2143" t="s">
        <v>6</v>
      </c>
      <c r="J2143">
        <v>4</v>
      </c>
      <c r="K2143">
        <v>2</v>
      </c>
    </row>
    <row r="2144" spans="1:11" x14ac:dyDescent="0.35">
      <c r="A2144" t="s">
        <v>193</v>
      </c>
      <c r="B2144" t="s">
        <v>921</v>
      </c>
      <c r="C2144">
        <v>2011</v>
      </c>
      <c r="D2144">
        <v>4.2</v>
      </c>
      <c r="E2144">
        <v>395</v>
      </c>
      <c r="F2144" t="s">
        <v>1405</v>
      </c>
      <c r="G2144" t="s">
        <v>42</v>
      </c>
      <c r="H2144" s="32">
        <v>61.94</v>
      </c>
      <c r="I2144" t="s">
        <v>43</v>
      </c>
      <c r="J2144">
        <v>4</v>
      </c>
      <c r="K2144">
        <v>3</v>
      </c>
    </row>
    <row r="2145" spans="1:11" x14ac:dyDescent="0.35">
      <c r="A2145" t="s">
        <v>193</v>
      </c>
      <c r="B2145" t="s">
        <v>187</v>
      </c>
      <c r="C2145">
        <v>2016</v>
      </c>
      <c r="D2145">
        <v>4.2</v>
      </c>
      <c r="E2145">
        <v>392</v>
      </c>
      <c r="F2145" t="s">
        <v>1405</v>
      </c>
      <c r="G2145" t="s">
        <v>42</v>
      </c>
      <c r="H2145" s="32">
        <v>19.98</v>
      </c>
      <c r="I2145" t="s">
        <v>43</v>
      </c>
      <c r="J2145">
        <v>4</v>
      </c>
      <c r="K2145">
        <v>3</v>
      </c>
    </row>
    <row r="2146" spans="1:11" x14ac:dyDescent="0.35">
      <c r="A2146" t="s">
        <v>790</v>
      </c>
      <c r="B2146" t="s">
        <v>1367</v>
      </c>
      <c r="C2146">
        <v>2018</v>
      </c>
      <c r="D2146">
        <v>4.2</v>
      </c>
      <c r="E2146">
        <v>390</v>
      </c>
      <c r="F2146" t="s">
        <v>1405</v>
      </c>
      <c r="G2146" t="s">
        <v>32</v>
      </c>
      <c r="H2146" s="32">
        <v>16.760000000000002</v>
      </c>
      <c r="I2146" t="s">
        <v>33</v>
      </c>
      <c r="J2146">
        <v>4</v>
      </c>
      <c r="K2146">
        <v>3</v>
      </c>
    </row>
    <row r="2147" spans="1:11" x14ac:dyDescent="0.35">
      <c r="A2147" t="s">
        <v>574</v>
      </c>
      <c r="B2147" t="s">
        <v>880</v>
      </c>
      <c r="C2147">
        <v>2017</v>
      </c>
      <c r="D2147">
        <v>4.2</v>
      </c>
      <c r="E2147">
        <v>390</v>
      </c>
      <c r="F2147" t="s">
        <v>1405</v>
      </c>
      <c r="G2147" t="s">
        <v>576</v>
      </c>
      <c r="H2147" s="32">
        <v>24.45</v>
      </c>
      <c r="I2147" t="s">
        <v>21</v>
      </c>
      <c r="J2147">
        <v>4</v>
      </c>
      <c r="K2147">
        <v>3</v>
      </c>
    </row>
    <row r="2148" spans="1:11" x14ac:dyDescent="0.35">
      <c r="A2148" t="s">
        <v>144</v>
      </c>
      <c r="B2148" t="s">
        <v>120</v>
      </c>
      <c r="C2148">
        <v>2011</v>
      </c>
      <c r="D2148">
        <v>4.2</v>
      </c>
      <c r="E2148">
        <v>389</v>
      </c>
      <c r="F2148" t="s">
        <v>1405</v>
      </c>
      <c r="G2148" t="s">
        <v>9</v>
      </c>
      <c r="H2148" s="32">
        <v>64.5</v>
      </c>
      <c r="I2148" t="s">
        <v>10</v>
      </c>
      <c r="J2148">
        <v>5</v>
      </c>
      <c r="K2148">
        <v>3</v>
      </c>
    </row>
    <row r="2149" spans="1:11" x14ac:dyDescent="0.35">
      <c r="A2149" t="s">
        <v>385</v>
      </c>
      <c r="B2149" t="s">
        <v>1334</v>
      </c>
      <c r="C2149">
        <v>2016</v>
      </c>
      <c r="D2149">
        <v>4.2</v>
      </c>
      <c r="E2149">
        <v>388</v>
      </c>
      <c r="F2149" t="s">
        <v>1405</v>
      </c>
      <c r="G2149" t="s">
        <v>9</v>
      </c>
      <c r="H2149" s="32">
        <v>31.63</v>
      </c>
      <c r="I2149" t="s">
        <v>10</v>
      </c>
      <c r="J2149">
        <v>5</v>
      </c>
      <c r="K2149">
        <v>3</v>
      </c>
    </row>
    <row r="2150" spans="1:11" x14ac:dyDescent="0.35">
      <c r="A2150" t="s">
        <v>53</v>
      </c>
      <c r="B2150" t="s">
        <v>845</v>
      </c>
      <c r="C2150">
        <v>2005</v>
      </c>
      <c r="D2150">
        <v>4.2</v>
      </c>
      <c r="E2150">
        <v>384</v>
      </c>
      <c r="F2150" t="s">
        <v>1405</v>
      </c>
      <c r="G2150" t="s">
        <v>42</v>
      </c>
      <c r="H2150" s="32">
        <v>73</v>
      </c>
      <c r="I2150" t="s">
        <v>43</v>
      </c>
      <c r="J2150">
        <v>4</v>
      </c>
      <c r="K2150">
        <v>3</v>
      </c>
    </row>
    <row r="2151" spans="1:11" x14ac:dyDescent="0.35">
      <c r="A2151" t="s">
        <v>537</v>
      </c>
      <c r="B2151" t="s">
        <v>187</v>
      </c>
      <c r="C2151">
        <v>2015</v>
      </c>
      <c r="D2151">
        <v>4.2</v>
      </c>
      <c r="E2151">
        <v>420</v>
      </c>
      <c r="F2151" t="s">
        <v>1405</v>
      </c>
      <c r="G2151" t="s">
        <v>42</v>
      </c>
      <c r="H2151" s="32">
        <v>17.5</v>
      </c>
      <c r="I2151" t="s">
        <v>43</v>
      </c>
      <c r="J2151">
        <v>4</v>
      </c>
      <c r="K2151">
        <v>3</v>
      </c>
    </row>
    <row r="2152" spans="1:11" x14ac:dyDescent="0.35">
      <c r="A2152" t="s">
        <v>1357</v>
      </c>
      <c r="B2152" t="s">
        <v>1358</v>
      </c>
      <c r="C2152">
        <v>2017</v>
      </c>
      <c r="D2152">
        <v>4.2</v>
      </c>
      <c r="E2152">
        <v>420</v>
      </c>
      <c r="F2152" t="s">
        <v>1405</v>
      </c>
      <c r="G2152" t="s">
        <v>127</v>
      </c>
      <c r="H2152" s="32">
        <v>18.899999999999999</v>
      </c>
      <c r="I2152" t="s">
        <v>21</v>
      </c>
      <c r="J2152">
        <v>4</v>
      </c>
      <c r="K2152">
        <v>3</v>
      </c>
    </row>
    <row r="2153" spans="1:11" x14ac:dyDescent="0.35">
      <c r="A2153" t="s">
        <v>1359</v>
      </c>
      <c r="B2153" t="s">
        <v>1360</v>
      </c>
      <c r="C2153">
        <v>2011</v>
      </c>
      <c r="D2153">
        <v>4.2</v>
      </c>
      <c r="E2153">
        <v>420</v>
      </c>
      <c r="F2153" t="s">
        <v>1405</v>
      </c>
      <c r="G2153" t="s">
        <v>254</v>
      </c>
      <c r="H2153" s="32">
        <v>23.95</v>
      </c>
      <c r="I2153" t="s">
        <v>21</v>
      </c>
      <c r="J2153">
        <v>4</v>
      </c>
      <c r="K2153">
        <v>3</v>
      </c>
    </row>
    <row r="2154" spans="1:11" x14ac:dyDescent="0.35">
      <c r="A2154" t="s">
        <v>40</v>
      </c>
      <c r="B2154" t="s">
        <v>396</v>
      </c>
      <c r="C2154">
        <v>2012</v>
      </c>
      <c r="D2154">
        <v>4.2</v>
      </c>
      <c r="E2154">
        <v>420</v>
      </c>
      <c r="F2154" t="s">
        <v>1405</v>
      </c>
      <c r="G2154" t="s">
        <v>42</v>
      </c>
      <c r="H2154" s="32">
        <v>28.3</v>
      </c>
      <c r="I2154" t="s">
        <v>43</v>
      </c>
      <c r="J2154">
        <v>4</v>
      </c>
      <c r="K2154">
        <v>3</v>
      </c>
    </row>
    <row r="2155" spans="1:11" x14ac:dyDescent="0.35">
      <c r="A2155" t="s">
        <v>513</v>
      </c>
      <c r="B2155" t="s">
        <v>283</v>
      </c>
      <c r="C2155">
        <v>2004</v>
      </c>
      <c r="D2155">
        <v>4.2</v>
      </c>
      <c r="E2155">
        <v>417</v>
      </c>
      <c r="F2155" t="s">
        <v>1405</v>
      </c>
      <c r="G2155" t="s">
        <v>42</v>
      </c>
      <c r="H2155" s="32">
        <v>45</v>
      </c>
      <c r="I2155" t="s">
        <v>43</v>
      </c>
      <c r="J2155">
        <v>4</v>
      </c>
      <c r="K2155">
        <v>3</v>
      </c>
    </row>
    <row r="2156" spans="1:11" x14ac:dyDescent="0.35">
      <c r="A2156" t="s">
        <v>423</v>
      </c>
      <c r="B2156" t="s">
        <v>1020</v>
      </c>
      <c r="C2156">
        <v>2018</v>
      </c>
      <c r="D2156">
        <v>4.2</v>
      </c>
      <c r="E2156">
        <v>415</v>
      </c>
      <c r="F2156" t="s">
        <v>1405</v>
      </c>
      <c r="G2156" t="s">
        <v>46</v>
      </c>
      <c r="H2156" s="32">
        <v>17.899999999999999</v>
      </c>
      <c r="I2156" t="s">
        <v>213</v>
      </c>
      <c r="J2156">
        <v>3</v>
      </c>
      <c r="K2156">
        <v>3</v>
      </c>
    </row>
    <row r="2157" spans="1:11" x14ac:dyDescent="0.35">
      <c r="A2157" t="s">
        <v>1292</v>
      </c>
      <c r="B2157" t="s">
        <v>1361</v>
      </c>
      <c r="C2157">
        <v>2015</v>
      </c>
      <c r="D2157">
        <v>4.2</v>
      </c>
      <c r="E2157">
        <v>414</v>
      </c>
      <c r="F2157" t="s">
        <v>1405</v>
      </c>
      <c r="G2157" t="s">
        <v>326</v>
      </c>
      <c r="H2157" s="32">
        <v>16.78</v>
      </c>
      <c r="I2157" t="s">
        <v>327</v>
      </c>
      <c r="J2157">
        <v>3</v>
      </c>
      <c r="K2157">
        <v>3</v>
      </c>
    </row>
    <row r="2158" spans="1:11" x14ac:dyDescent="0.35">
      <c r="A2158" t="s">
        <v>47</v>
      </c>
      <c r="B2158" t="s">
        <v>1302</v>
      </c>
      <c r="C2158">
        <v>2018</v>
      </c>
      <c r="D2158">
        <v>4.2</v>
      </c>
      <c r="E2158">
        <v>410</v>
      </c>
      <c r="F2158" t="s">
        <v>1405</v>
      </c>
      <c r="G2158" t="s">
        <v>42</v>
      </c>
      <c r="H2158" s="32">
        <v>13.58</v>
      </c>
      <c r="I2158" t="s">
        <v>43</v>
      </c>
      <c r="J2158">
        <v>4</v>
      </c>
      <c r="K2158">
        <v>3</v>
      </c>
    </row>
    <row r="2159" spans="1:11" x14ac:dyDescent="0.35">
      <c r="A2159" t="s">
        <v>1308</v>
      </c>
      <c r="B2159" t="s">
        <v>1309</v>
      </c>
      <c r="C2159">
        <v>2015</v>
      </c>
      <c r="D2159">
        <v>4.2</v>
      </c>
      <c r="E2159">
        <v>412</v>
      </c>
      <c r="F2159" t="s">
        <v>1405</v>
      </c>
      <c r="G2159" t="s">
        <v>9</v>
      </c>
      <c r="H2159" s="32">
        <v>37.9</v>
      </c>
      <c r="I2159" t="s">
        <v>10</v>
      </c>
      <c r="J2159">
        <v>5</v>
      </c>
      <c r="K2159">
        <v>3</v>
      </c>
    </row>
    <row r="2160" spans="1:11" x14ac:dyDescent="0.35">
      <c r="A2160" t="s">
        <v>270</v>
      </c>
      <c r="B2160" t="s">
        <v>120</v>
      </c>
      <c r="C2160">
        <v>2011</v>
      </c>
      <c r="D2160">
        <v>4.2</v>
      </c>
      <c r="E2160">
        <v>410</v>
      </c>
      <c r="F2160" t="s">
        <v>1405</v>
      </c>
      <c r="G2160" t="s">
        <v>9</v>
      </c>
      <c r="H2160" s="32">
        <v>51.35</v>
      </c>
      <c r="I2160" t="s">
        <v>10</v>
      </c>
      <c r="J2160">
        <v>5</v>
      </c>
      <c r="K2160">
        <v>3</v>
      </c>
    </row>
    <row r="2161" spans="1:11" x14ac:dyDescent="0.35">
      <c r="A2161" t="s">
        <v>930</v>
      </c>
      <c r="B2161" t="s">
        <v>848</v>
      </c>
      <c r="C2161">
        <v>2012</v>
      </c>
      <c r="D2161">
        <v>4.2</v>
      </c>
      <c r="E2161">
        <v>410</v>
      </c>
      <c r="F2161" t="s">
        <v>1405</v>
      </c>
      <c r="G2161" t="s">
        <v>42</v>
      </c>
      <c r="H2161" s="32">
        <v>22.99</v>
      </c>
      <c r="I2161" t="s">
        <v>43</v>
      </c>
      <c r="J2161">
        <v>4</v>
      </c>
      <c r="K2161">
        <v>3</v>
      </c>
    </row>
    <row r="2162" spans="1:11" x14ac:dyDescent="0.35">
      <c r="A2162" t="s">
        <v>1362</v>
      </c>
      <c r="B2162" t="s">
        <v>1363</v>
      </c>
      <c r="C2162">
        <v>2020</v>
      </c>
      <c r="D2162">
        <v>4.2</v>
      </c>
      <c r="E2162">
        <v>407</v>
      </c>
      <c r="F2162" t="s">
        <v>1405</v>
      </c>
      <c r="G2162" t="s">
        <v>204</v>
      </c>
      <c r="H2162" s="32">
        <v>11.95</v>
      </c>
      <c r="I2162" t="s">
        <v>85</v>
      </c>
      <c r="J2162" t="s">
        <v>85</v>
      </c>
      <c r="K2162" t="s">
        <v>85</v>
      </c>
    </row>
    <row r="2163" spans="1:11" x14ac:dyDescent="0.35">
      <c r="A2163" t="s">
        <v>861</v>
      </c>
      <c r="B2163" t="s">
        <v>1364</v>
      </c>
      <c r="C2163" t="s">
        <v>24</v>
      </c>
      <c r="D2163">
        <v>4.2</v>
      </c>
      <c r="E2163">
        <v>405</v>
      </c>
      <c r="F2163" t="s">
        <v>1405</v>
      </c>
      <c r="G2163" t="s">
        <v>25</v>
      </c>
      <c r="H2163" s="32">
        <v>7.1</v>
      </c>
      <c r="I2163" t="s">
        <v>26</v>
      </c>
      <c r="J2163">
        <v>4</v>
      </c>
      <c r="K2163">
        <v>3</v>
      </c>
    </row>
    <row r="2164" spans="1:11" x14ac:dyDescent="0.35">
      <c r="A2164" t="s">
        <v>606</v>
      </c>
      <c r="B2164" t="s">
        <v>619</v>
      </c>
      <c r="C2164">
        <v>2014</v>
      </c>
      <c r="D2164">
        <v>4.2</v>
      </c>
      <c r="E2164">
        <v>404</v>
      </c>
      <c r="F2164" t="s">
        <v>1405</v>
      </c>
      <c r="G2164" t="s">
        <v>32</v>
      </c>
      <c r="H2164" s="32">
        <v>77.36</v>
      </c>
      <c r="I2164" t="s">
        <v>33</v>
      </c>
      <c r="J2164">
        <v>4</v>
      </c>
      <c r="K2164">
        <v>3</v>
      </c>
    </row>
    <row r="2165" spans="1:11" x14ac:dyDescent="0.35">
      <c r="A2165" t="s">
        <v>1365</v>
      </c>
      <c r="B2165" t="s">
        <v>1366</v>
      </c>
      <c r="C2165">
        <v>2020</v>
      </c>
      <c r="D2165">
        <v>4.2</v>
      </c>
      <c r="E2165">
        <v>404</v>
      </c>
      <c r="F2165" t="s">
        <v>1405</v>
      </c>
      <c r="G2165" t="s">
        <v>207</v>
      </c>
      <c r="H2165" s="32">
        <v>19.899999999999999</v>
      </c>
      <c r="I2165" t="s">
        <v>85</v>
      </c>
      <c r="J2165" t="s">
        <v>85</v>
      </c>
      <c r="K2165" t="s">
        <v>85</v>
      </c>
    </row>
    <row r="2166" spans="1:11" x14ac:dyDescent="0.35">
      <c r="A2166" t="s">
        <v>682</v>
      </c>
      <c r="B2166" t="s">
        <v>863</v>
      </c>
      <c r="C2166">
        <v>2011</v>
      </c>
      <c r="D2166">
        <v>4.2</v>
      </c>
      <c r="E2166">
        <v>402</v>
      </c>
      <c r="F2166" t="s">
        <v>1405</v>
      </c>
      <c r="G2166" t="s">
        <v>42</v>
      </c>
      <c r="H2166" s="32">
        <v>28.53</v>
      </c>
      <c r="I2166" t="s">
        <v>43</v>
      </c>
      <c r="J2166">
        <v>4</v>
      </c>
      <c r="K2166">
        <v>3</v>
      </c>
    </row>
    <row r="2167" spans="1:11" x14ac:dyDescent="0.35">
      <c r="A2167" t="s">
        <v>487</v>
      </c>
      <c r="B2167" t="s">
        <v>488</v>
      </c>
      <c r="C2167">
        <v>2019</v>
      </c>
      <c r="D2167">
        <v>4.2</v>
      </c>
      <c r="E2167">
        <v>400</v>
      </c>
      <c r="F2167" t="s">
        <v>1405</v>
      </c>
      <c r="G2167" t="s">
        <v>2</v>
      </c>
      <c r="H2167" s="32">
        <v>27.89</v>
      </c>
      <c r="I2167" t="s">
        <v>3</v>
      </c>
      <c r="J2167">
        <v>5</v>
      </c>
      <c r="K2167">
        <v>3</v>
      </c>
    </row>
    <row r="2168" spans="1:11" x14ac:dyDescent="0.35">
      <c r="A2168" t="s">
        <v>4</v>
      </c>
      <c r="B2168" t="s">
        <v>448</v>
      </c>
      <c r="C2168">
        <v>2016</v>
      </c>
      <c r="D2168">
        <v>4.2</v>
      </c>
      <c r="E2168">
        <v>398</v>
      </c>
      <c r="F2168" t="s">
        <v>1405</v>
      </c>
      <c r="G2168" t="s">
        <v>1406</v>
      </c>
      <c r="H2168" s="32">
        <v>48.96</v>
      </c>
      <c r="I2168" t="s">
        <v>6</v>
      </c>
      <c r="J2168">
        <v>4</v>
      </c>
      <c r="K2168">
        <v>2</v>
      </c>
    </row>
    <row r="2169" spans="1:11" x14ac:dyDescent="0.35">
      <c r="A2169" t="s">
        <v>193</v>
      </c>
      <c r="B2169" t="s">
        <v>921</v>
      </c>
      <c r="C2169">
        <v>2011</v>
      </c>
      <c r="D2169">
        <v>4.2</v>
      </c>
      <c r="E2169">
        <v>395</v>
      </c>
      <c r="F2169" t="s">
        <v>1405</v>
      </c>
      <c r="G2169" t="s">
        <v>42</v>
      </c>
      <c r="H2169" s="32">
        <v>61.94</v>
      </c>
      <c r="I2169" t="s">
        <v>43</v>
      </c>
      <c r="J2169">
        <v>4</v>
      </c>
      <c r="K2169">
        <v>3</v>
      </c>
    </row>
    <row r="2170" spans="1:11" x14ac:dyDescent="0.35">
      <c r="A2170" t="s">
        <v>193</v>
      </c>
      <c r="B2170" t="s">
        <v>187</v>
      </c>
      <c r="C2170">
        <v>2016</v>
      </c>
      <c r="D2170">
        <v>4.2</v>
      </c>
      <c r="E2170">
        <v>392</v>
      </c>
      <c r="F2170" t="s">
        <v>1405</v>
      </c>
      <c r="G2170" t="s">
        <v>42</v>
      </c>
      <c r="H2170" s="32">
        <v>19.98</v>
      </c>
      <c r="I2170" t="s">
        <v>43</v>
      </c>
      <c r="J2170">
        <v>4</v>
      </c>
      <c r="K2170">
        <v>3</v>
      </c>
    </row>
    <row r="2171" spans="1:11" x14ac:dyDescent="0.35">
      <c r="A2171" t="s">
        <v>790</v>
      </c>
      <c r="B2171" t="s">
        <v>1367</v>
      </c>
      <c r="C2171">
        <v>2018</v>
      </c>
      <c r="D2171">
        <v>4.2</v>
      </c>
      <c r="E2171">
        <v>390</v>
      </c>
      <c r="F2171" t="s">
        <v>1405</v>
      </c>
      <c r="G2171" t="s">
        <v>32</v>
      </c>
      <c r="H2171" s="32">
        <v>16.760000000000002</v>
      </c>
      <c r="I2171" t="s">
        <v>33</v>
      </c>
      <c r="J2171">
        <v>4</v>
      </c>
      <c r="K2171">
        <v>3</v>
      </c>
    </row>
    <row r="2172" spans="1:11" x14ac:dyDescent="0.35">
      <c r="A2172" t="s">
        <v>574</v>
      </c>
      <c r="B2172" t="s">
        <v>880</v>
      </c>
      <c r="C2172">
        <v>2017</v>
      </c>
      <c r="D2172">
        <v>4.2</v>
      </c>
      <c r="E2172">
        <v>390</v>
      </c>
      <c r="F2172" t="s">
        <v>1405</v>
      </c>
      <c r="G2172" t="s">
        <v>576</v>
      </c>
      <c r="H2172" s="32">
        <v>24.45</v>
      </c>
      <c r="I2172" t="s">
        <v>21</v>
      </c>
      <c r="J2172">
        <v>4</v>
      </c>
      <c r="K2172">
        <v>3</v>
      </c>
    </row>
    <row r="2173" spans="1:11" x14ac:dyDescent="0.35">
      <c r="A2173" t="s">
        <v>144</v>
      </c>
      <c r="B2173" t="s">
        <v>120</v>
      </c>
      <c r="C2173">
        <v>2011</v>
      </c>
      <c r="D2173">
        <v>4.2</v>
      </c>
      <c r="E2173">
        <v>389</v>
      </c>
      <c r="F2173" t="s">
        <v>1405</v>
      </c>
      <c r="G2173" t="s">
        <v>9</v>
      </c>
      <c r="H2173" s="32">
        <v>64.5</v>
      </c>
      <c r="I2173" t="s">
        <v>10</v>
      </c>
      <c r="J2173">
        <v>5</v>
      </c>
      <c r="K2173">
        <v>3</v>
      </c>
    </row>
    <row r="2174" spans="1:11" x14ac:dyDescent="0.35">
      <c r="A2174" t="s">
        <v>385</v>
      </c>
      <c r="B2174" t="s">
        <v>1334</v>
      </c>
      <c r="C2174">
        <v>2016</v>
      </c>
      <c r="D2174">
        <v>4.2</v>
      </c>
      <c r="E2174">
        <v>388</v>
      </c>
      <c r="F2174" t="s">
        <v>1405</v>
      </c>
      <c r="G2174" t="s">
        <v>9</v>
      </c>
      <c r="H2174" s="32">
        <v>31.63</v>
      </c>
      <c r="I2174" t="s">
        <v>10</v>
      </c>
      <c r="J2174">
        <v>5</v>
      </c>
      <c r="K2174">
        <v>3</v>
      </c>
    </row>
    <row r="2175" spans="1:11" x14ac:dyDescent="0.35">
      <c r="A2175" t="s">
        <v>53</v>
      </c>
      <c r="B2175" t="s">
        <v>845</v>
      </c>
      <c r="C2175">
        <v>2005</v>
      </c>
      <c r="D2175">
        <v>4.2</v>
      </c>
      <c r="E2175">
        <v>384</v>
      </c>
      <c r="F2175" t="s">
        <v>1405</v>
      </c>
      <c r="G2175" t="s">
        <v>42</v>
      </c>
      <c r="H2175" s="32">
        <v>73</v>
      </c>
      <c r="I2175" t="s">
        <v>43</v>
      </c>
      <c r="J2175">
        <v>4</v>
      </c>
      <c r="K2175">
        <v>3</v>
      </c>
    </row>
    <row r="2176" spans="1:11" x14ac:dyDescent="0.35">
      <c r="A2176" t="s">
        <v>537</v>
      </c>
      <c r="B2176" t="s">
        <v>187</v>
      </c>
      <c r="C2176">
        <v>2015</v>
      </c>
      <c r="D2176">
        <v>4.2</v>
      </c>
      <c r="E2176">
        <v>420</v>
      </c>
      <c r="F2176" t="s">
        <v>1405</v>
      </c>
      <c r="G2176" t="s">
        <v>42</v>
      </c>
      <c r="H2176" s="32">
        <v>17.5</v>
      </c>
      <c r="I2176" t="s">
        <v>43</v>
      </c>
      <c r="J2176">
        <v>4</v>
      </c>
      <c r="K2176">
        <v>3</v>
      </c>
    </row>
    <row r="2177" spans="1:11" x14ac:dyDescent="0.35">
      <c r="A2177" t="s">
        <v>1357</v>
      </c>
      <c r="B2177" t="s">
        <v>1358</v>
      </c>
      <c r="C2177">
        <v>2017</v>
      </c>
      <c r="D2177">
        <v>4.2</v>
      </c>
      <c r="E2177">
        <v>420</v>
      </c>
      <c r="F2177" t="s">
        <v>1405</v>
      </c>
      <c r="G2177" t="s">
        <v>127</v>
      </c>
      <c r="H2177" s="32">
        <v>18.899999999999999</v>
      </c>
      <c r="I2177" t="s">
        <v>21</v>
      </c>
      <c r="J2177">
        <v>4</v>
      </c>
      <c r="K2177">
        <v>3</v>
      </c>
    </row>
    <row r="2178" spans="1:11" x14ac:dyDescent="0.35">
      <c r="A2178" t="s">
        <v>1359</v>
      </c>
      <c r="B2178" t="s">
        <v>1360</v>
      </c>
      <c r="C2178">
        <v>2011</v>
      </c>
      <c r="D2178">
        <v>4.2</v>
      </c>
      <c r="E2178">
        <v>420</v>
      </c>
      <c r="F2178" t="s">
        <v>1405</v>
      </c>
      <c r="G2178" t="s">
        <v>254</v>
      </c>
      <c r="H2178" s="32">
        <v>23.95</v>
      </c>
      <c r="I2178" t="s">
        <v>21</v>
      </c>
      <c r="J2178">
        <v>4</v>
      </c>
      <c r="K2178">
        <v>3</v>
      </c>
    </row>
    <row r="2179" spans="1:11" x14ac:dyDescent="0.35">
      <c r="A2179" t="s">
        <v>40</v>
      </c>
      <c r="B2179" t="s">
        <v>396</v>
      </c>
      <c r="C2179">
        <v>2012</v>
      </c>
      <c r="D2179">
        <v>4.2</v>
      </c>
      <c r="E2179">
        <v>420</v>
      </c>
      <c r="F2179" t="s">
        <v>1405</v>
      </c>
      <c r="G2179" t="s">
        <v>42</v>
      </c>
      <c r="H2179" s="32">
        <v>28.3</v>
      </c>
      <c r="I2179" t="s">
        <v>43</v>
      </c>
      <c r="J2179">
        <v>4</v>
      </c>
      <c r="K2179">
        <v>3</v>
      </c>
    </row>
    <row r="2180" spans="1:11" x14ac:dyDescent="0.35">
      <c r="A2180" t="s">
        <v>513</v>
      </c>
      <c r="B2180" t="s">
        <v>283</v>
      </c>
      <c r="C2180">
        <v>2004</v>
      </c>
      <c r="D2180">
        <v>4.2</v>
      </c>
      <c r="E2180">
        <v>417</v>
      </c>
      <c r="F2180" t="s">
        <v>1405</v>
      </c>
      <c r="G2180" t="s">
        <v>42</v>
      </c>
      <c r="H2180" s="32">
        <v>45</v>
      </c>
      <c r="I2180" t="s">
        <v>43</v>
      </c>
      <c r="J2180">
        <v>4</v>
      </c>
      <c r="K2180">
        <v>3</v>
      </c>
    </row>
    <row r="2181" spans="1:11" x14ac:dyDescent="0.35">
      <c r="A2181" t="s">
        <v>423</v>
      </c>
      <c r="B2181" t="s">
        <v>1020</v>
      </c>
      <c r="C2181">
        <v>2018</v>
      </c>
      <c r="D2181">
        <v>4.2</v>
      </c>
      <c r="E2181">
        <v>415</v>
      </c>
      <c r="F2181" t="s">
        <v>1405</v>
      </c>
      <c r="G2181" t="s">
        <v>46</v>
      </c>
      <c r="H2181" s="32">
        <v>17.899999999999999</v>
      </c>
      <c r="I2181" t="s">
        <v>213</v>
      </c>
      <c r="J2181">
        <v>3</v>
      </c>
      <c r="K2181">
        <v>3</v>
      </c>
    </row>
    <row r="2182" spans="1:11" x14ac:dyDescent="0.35">
      <c r="A2182" t="s">
        <v>1292</v>
      </c>
      <c r="B2182" t="s">
        <v>1361</v>
      </c>
      <c r="C2182">
        <v>2015</v>
      </c>
      <c r="D2182">
        <v>4.2</v>
      </c>
      <c r="E2182">
        <v>414</v>
      </c>
      <c r="F2182" t="s">
        <v>1405</v>
      </c>
      <c r="G2182" t="s">
        <v>326</v>
      </c>
      <c r="H2182" s="32">
        <v>16.78</v>
      </c>
      <c r="I2182" t="s">
        <v>327</v>
      </c>
      <c r="J2182">
        <v>3</v>
      </c>
      <c r="K2182">
        <v>3</v>
      </c>
    </row>
    <row r="2183" spans="1:11" x14ac:dyDescent="0.35">
      <c r="A2183" t="s">
        <v>47</v>
      </c>
      <c r="B2183" t="s">
        <v>1302</v>
      </c>
      <c r="C2183">
        <v>2018</v>
      </c>
      <c r="D2183">
        <v>4.2</v>
      </c>
      <c r="E2183">
        <v>410</v>
      </c>
      <c r="F2183" t="s">
        <v>1405</v>
      </c>
      <c r="G2183" t="s">
        <v>42</v>
      </c>
      <c r="H2183" s="32">
        <v>13.58</v>
      </c>
      <c r="I2183" t="s">
        <v>43</v>
      </c>
      <c r="J2183">
        <v>4</v>
      </c>
      <c r="K2183">
        <v>3</v>
      </c>
    </row>
    <row r="2184" spans="1:11" x14ac:dyDescent="0.35">
      <c r="A2184" t="s">
        <v>1308</v>
      </c>
      <c r="B2184" t="s">
        <v>1309</v>
      </c>
      <c r="C2184">
        <v>2015</v>
      </c>
      <c r="D2184">
        <v>4.2</v>
      </c>
      <c r="E2184">
        <v>412</v>
      </c>
      <c r="F2184" t="s">
        <v>1405</v>
      </c>
      <c r="G2184" t="s">
        <v>9</v>
      </c>
      <c r="H2184" s="32">
        <v>37.9</v>
      </c>
      <c r="I2184" t="s">
        <v>10</v>
      </c>
      <c r="J2184">
        <v>5</v>
      </c>
      <c r="K2184">
        <v>3</v>
      </c>
    </row>
    <row r="2185" spans="1:11" x14ac:dyDescent="0.35">
      <c r="A2185" t="s">
        <v>270</v>
      </c>
      <c r="B2185" t="s">
        <v>120</v>
      </c>
      <c r="C2185">
        <v>2011</v>
      </c>
      <c r="D2185">
        <v>4.2</v>
      </c>
      <c r="E2185">
        <v>410</v>
      </c>
      <c r="F2185" t="s">
        <v>1405</v>
      </c>
      <c r="G2185" t="s">
        <v>9</v>
      </c>
      <c r="H2185" s="32">
        <v>51.35</v>
      </c>
      <c r="I2185" t="s">
        <v>10</v>
      </c>
      <c r="J2185">
        <v>5</v>
      </c>
      <c r="K2185">
        <v>3</v>
      </c>
    </row>
    <row r="2186" spans="1:11" x14ac:dyDescent="0.35">
      <c r="A2186" t="s">
        <v>930</v>
      </c>
      <c r="B2186" t="s">
        <v>848</v>
      </c>
      <c r="C2186">
        <v>2012</v>
      </c>
      <c r="D2186">
        <v>4.2</v>
      </c>
      <c r="E2186">
        <v>410</v>
      </c>
      <c r="F2186" t="s">
        <v>1405</v>
      </c>
      <c r="G2186" t="s">
        <v>42</v>
      </c>
      <c r="H2186" s="32">
        <v>22.99</v>
      </c>
      <c r="I2186" t="s">
        <v>43</v>
      </c>
      <c r="J2186">
        <v>4</v>
      </c>
      <c r="K2186">
        <v>3</v>
      </c>
    </row>
    <row r="2187" spans="1:11" x14ac:dyDescent="0.35">
      <c r="A2187" t="s">
        <v>1362</v>
      </c>
      <c r="B2187" t="s">
        <v>1363</v>
      </c>
      <c r="C2187">
        <v>2020</v>
      </c>
      <c r="D2187">
        <v>4.2</v>
      </c>
      <c r="E2187">
        <v>407</v>
      </c>
      <c r="F2187" t="s">
        <v>1405</v>
      </c>
      <c r="G2187" t="s">
        <v>204</v>
      </c>
      <c r="H2187" s="32">
        <v>11.95</v>
      </c>
      <c r="I2187" t="s">
        <v>85</v>
      </c>
      <c r="J2187" t="s">
        <v>85</v>
      </c>
      <c r="K2187" t="s">
        <v>85</v>
      </c>
    </row>
    <row r="2188" spans="1:11" x14ac:dyDescent="0.35">
      <c r="A2188" t="s">
        <v>861</v>
      </c>
      <c r="B2188" t="s">
        <v>1364</v>
      </c>
      <c r="C2188" t="s">
        <v>24</v>
      </c>
      <c r="D2188">
        <v>4.2</v>
      </c>
      <c r="E2188">
        <v>405</v>
      </c>
      <c r="F2188" t="s">
        <v>1405</v>
      </c>
      <c r="G2188" t="s">
        <v>25</v>
      </c>
      <c r="H2188" s="32">
        <v>7.1</v>
      </c>
      <c r="I2188" t="s">
        <v>26</v>
      </c>
      <c r="J2188">
        <v>4</v>
      </c>
      <c r="K2188">
        <v>3</v>
      </c>
    </row>
    <row r="2189" spans="1:11" x14ac:dyDescent="0.35">
      <c r="A2189" t="s">
        <v>606</v>
      </c>
      <c r="B2189" t="s">
        <v>619</v>
      </c>
      <c r="C2189">
        <v>2014</v>
      </c>
      <c r="D2189">
        <v>4.2</v>
      </c>
      <c r="E2189">
        <v>404</v>
      </c>
      <c r="F2189" t="s">
        <v>1405</v>
      </c>
      <c r="G2189" t="s">
        <v>32</v>
      </c>
      <c r="H2189" s="32">
        <v>77.36</v>
      </c>
      <c r="I2189" t="s">
        <v>33</v>
      </c>
      <c r="J2189">
        <v>4</v>
      </c>
      <c r="K2189">
        <v>3</v>
      </c>
    </row>
    <row r="2190" spans="1:11" x14ac:dyDescent="0.35">
      <c r="A2190" t="s">
        <v>1365</v>
      </c>
      <c r="B2190" t="s">
        <v>1366</v>
      </c>
      <c r="C2190">
        <v>2020</v>
      </c>
      <c r="D2190">
        <v>4.2</v>
      </c>
      <c r="E2190">
        <v>404</v>
      </c>
      <c r="F2190" t="s">
        <v>1405</v>
      </c>
      <c r="G2190" t="s">
        <v>207</v>
      </c>
      <c r="H2190" s="32">
        <v>19.899999999999999</v>
      </c>
      <c r="I2190" t="s">
        <v>85</v>
      </c>
      <c r="J2190" t="s">
        <v>85</v>
      </c>
      <c r="K2190" t="s">
        <v>85</v>
      </c>
    </row>
    <row r="2191" spans="1:11" x14ac:dyDescent="0.35">
      <c r="A2191" t="s">
        <v>682</v>
      </c>
      <c r="B2191" t="s">
        <v>863</v>
      </c>
      <c r="C2191">
        <v>2011</v>
      </c>
      <c r="D2191">
        <v>4.2</v>
      </c>
      <c r="E2191">
        <v>402</v>
      </c>
      <c r="F2191" t="s">
        <v>1405</v>
      </c>
      <c r="G2191" t="s">
        <v>42</v>
      </c>
      <c r="H2191" s="32">
        <v>28.53</v>
      </c>
      <c r="I2191" t="s">
        <v>43</v>
      </c>
      <c r="J2191">
        <v>4</v>
      </c>
      <c r="K2191">
        <v>3</v>
      </c>
    </row>
    <row r="2192" spans="1:11" x14ac:dyDescent="0.35">
      <c r="A2192" t="s">
        <v>487</v>
      </c>
      <c r="B2192" t="s">
        <v>488</v>
      </c>
      <c r="C2192">
        <v>2019</v>
      </c>
      <c r="D2192">
        <v>4.2</v>
      </c>
      <c r="E2192">
        <v>400</v>
      </c>
      <c r="F2192" t="s">
        <v>1405</v>
      </c>
      <c r="G2192" t="s">
        <v>2</v>
      </c>
      <c r="H2192" s="32">
        <v>27.89</v>
      </c>
      <c r="I2192" t="s">
        <v>3</v>
      </c>
      <c r="J2192">
        <v>5</v>
      </c>
      <c r="K2192">
        <v>3</v>
      </c>
    </row>
    <row r="2193" spans="1:11" x14ac:dyDescent="0.35">
      <c r="A2193" t="s">
        <v>4</v>
      </c>
      <c r="B2193" t="s">
        <v>448</v>
      </c>
      <c r="C2193">
        <v>2016</v>
      </c>
      <c r="D2193">
        <v>4.2</v>
      </c>
      <c r="E2193">
        <v>398</v>
      </c>
      <c r="F2193" t="s">
        <v>1405</v>
      </c>
      <c r="G2193" t="s">
        <v>1406</v>
      </c>
      <c r="H2193" s="32">
        <v>48.96</v>
      </c>
      <c r="I2193" t="s">
        <v>6</v>
      </c>
      <c r="J2193">
        <v>4</v>
      </c>
      <c r="K2193">
        <v>2</v>
      </c>
    </row>
    <row r="2194" spans="1:11" x14ac:dyDescent="0.35">
      <c r="A2194" t="s">
        <v>193</v>
      </c>
      <c r="B2194" t="s">
        <v>921</v>
      </c>
      <c r="C2194">
        <v>2011</v>
      </c>
      <c r="D2194">
        <v>4.2</v>
      </c>
      <c r="E2194">
        <v>395</v>
      </c>
      <c r="F2194" t="s">
        <v>1405</v>
      </c>
      <c r="G2194" t="s">
        <v>42</v>
      </c>
      <c r="H2194" s="32">
        <v>61.94</v>
      </c>
      <c r="I2194" t="s">
        <v>43</v>
      </c>
      <c r="J2194">
        <v>4</v>
      </c>
      <c r="K2194">
        <v>3</v>
      </c>
    </row>
    <row r="2195" spans="1:11" x14ac:dyDescent="0.35">
      <c r="A2195" t="s">
        <v>193</v>
      </c>
      <c r="B2195" t="s">
        <v>187</v>
      </c>
      <c r="C2195">
        <v>2016</v>
      </c>
      <c r="D2195">
        <v>4.2</v>
      </c>
      <c r="E2195">
        <v>392</v>
      </c>
      <c r="F2195" t="s">
        <v>1405</v>
      </c>
      <c r="G2195" t="s">
        <v>42</v>
      </c>
      <c r="H2195" s="32">
        <v>19.98</v>
      </c>
      <c r="I2195" t="s">
        <v>43</v>
      </c>
      <c r="J2195">
        <v>4</v>
      </c>
      <c r="K2195">
        <v>3</v>
      </c>
    </row>
    <row r="2196" spans="1:11" x14ac:dyDescent="0.35">
      <c r="A2196" t="s">
        <v>790</v>
      </c>
      <c r="B2196" t="s">
        <v>1367</v>
      </c>
      <c r="C2196">
        <v>2018</v>
      </c>
      <c r="D2196">
        <v>4.2</v>
      </c>
      <c r="E2196">
        <v>390</v>
      </c>
      <c r="F2196" t="s">
        <v>1405</v>
      </c>
      <c r="G2196" t="s">
        <v>32</v>
      </c>
      <c r="H2196" s="32">
        <v>16.760000000000002</v>
      </c>
      <c r="I2196" t="s">
        <v>33</v>
      </c>
      <c r="J2196">
        <v>4</v>
      </c>
      <c r="K2196">
        <v>3</v>
      </c>
    </row>
    <row r="2197" spans="1:11" x14ac:dyDescent="0.35">
      <c r="A2197" t="s">
        <v>574</v>
      </c>
      <c r="B2197" t="s">
        <v>880</v>
      </c>
      <c r="C2197">
        <v>2017</v>
      </c>
      <c r="D2197">
        <v>4.2</v>
      </c>
      <c r="E2197">
        <v>390</v>
      </c>
      <c r="F2197" t="s">
        <v>1405</v>
      </c>
      <c r="G2197" t="s">
        <v>576</v>
      </c>
      <c r="H2197" s="32">
        <v>24.45</v>
      </c>
      <c r="I2197" t="s">
        <v>21</v>
      </c>
      <c r="J2197">
        <v>4</v>
      </c>
      <c r="K2197">
        <v>3</v>
      </c>
    </row>
    <row r="2198" spans="1:11" x14ac:dyDescent="0.35">
      <c r="A2198" t="s">
        <v>144</v>
      </c>
      <c r="B2198" t="s">
        <v>120</v>
      </c>
      <c r="C2198">
        <v>2011</v>
      </c>
      <c r="D2198">
        <v>4.2</v>
      </c>
      <c r="E2198">
        <v>389</v>
      </c>
      <c r="F2198" t="s">
        <v>1405</v>
      </c>
      <c r="G2198" t="s">
        <v>9</v>
      </c>
      <c r="H2198" s="32">
        <v>64.5</v>
      </c>
      <c r="I2198" t="s">
        <v>10</v>
      </c>
      <c r="J2198">
        <v>5</v>
      </c>
      <c r="K2198">
        <v>3</v>
      </c>
    </row>
    <row r="2199" spans="1:11" x14ac:dyDescent="0.35">
      <c r="A2199" t="s">
        <v>385</v>
      </c>
      <c r="B2199" t="s">
        <v>1334</v>
      </c>
      <c r="C2199">
        <v>2016</v>
      </c>
      <c r="D2199">
        <v>4.2</v>
      </c>
      <c r="E2199">
        <v>388</v>
      </c>
      <c r="F2199" t="s">
        <v>1405</v>
      </c>
      <c r="G2199" t="s">
        <v>9</v>
      </c>
      <c r="H2199" s="32">
        <v>31.63</v>
      </c>
      <c r="I2199" t="s">
        <v>10</v>
      </c>
      <c r="J2199">
        <v>5</v>
      </c>
      <c r="K2199">
        <v>3</v>
      </c>
    </row>
    <row r="2200" spans="1:11" x14ac:dyDescent="0.35">
      <c r="A2200" t="s">
        <v>53</v>
      </c>
      <c r="B2200" t="s">
        <v>845</v>
      </c>
      <c r="C2200">
        <v>2005</v>
      </c>
      <c r="D2200">
        <v>4.2</v>
      </c>
      <c r="E2200">
        <v>384</v>
      </c>
      <c r="F2200" t="s">
        <v>1405</v>
      </c>
      <c r="G2200" t="s">
        <v>42</v>
      </c>
      <c r="H2200" s="32">
        <v>73</v>
      </c>
      <c r="I2200" t="s">
        <v>43</v>
      </c>
      <c r="J2200">
        <v>4</v>
      </c>
      <c r="K2200">
        <v>3</v>
      </c>
    </row>
    <row r="2201" spans="1:11" x14ac:dyDescent="0.35">
      <c r="A2201" t="s">
        <v>537</v>
      </c>
      <c r="B2201" t="s">
        <v>187</v>
      </c>
      <c r="C2201">
        <v>2015</v>
      </c>
      <c r="D2201">
        <v>4.2</v>
      </c>
      <c r="E2201">
        <v>420</v>
      </c>
      <c r="F2201" t="s">
        <v>1405</v>
      </c>
      <c r="G2201" t="s">
        <v>42</v>
      </c>
      <c r="H2201" s="32">
        <v>17.5</v>
      </c>
      <c r="I2201" t="s">
        <v>43</v>
      </c>
      <c r="J2201">
        <v>4</v>
      </c>
      <c r="K2201">
        <v>3</v>
      </c>
    </row>
    <row r="2202" spans="1:11" x14ac:dyDescent="0.35">
      <c r="A2202" t="s">
        <v>1357</v>
      </c>
      <c r="B2202" t="s">
        <v>1358</v>
      </c>
      <c r="C2202">
        <v>2017</v>
      </c>
      <c r="D2202">
        <v>4.2</v>
      </c>
      <c r="E2202">
        <v>420</v>
      </c>
      <c r="F2202" t="s">
        <v>1405</v>
      </c>
      <c r="G2202" t="s">
        <v>127</v>
      </c>
      <c r="H2202" s="32">
        <v>18.899999999999999</v>
      </c>
      <c r="I2202" t="s">
        <v>21</v>
      </c>
      <c r="J2202">
        <v>4</v>
      </c>
      <c r="K2202">
        <v>3</v>
      </c>
    </row>
    <row r="2203" spans="1:11" x14ac:dyDescent="0.35">
      <c r="A2203" t="s">
        <v>1359</v>
      </c>
      <c r="B2203" t="s">
        <v>1360</v>
      </c>
      <c r="C2203">
        <v>2011</v>
      </c>
      <c r="D2203">
        <v>4.2</v>
      </c>
      <c r="E2203">
        <v>420</v>
      </c>
      <c r="F2203" t="s">
        <v>1405</v>
      </c>
      <c r="G2203" t="s">
        <v>254</v>
      </c>
      <c r="H2203" s="32">
        <v>23.95</v>
      </c>
      <c r="I2203" t="s">
        <v>21</v>
      </c>
      <c r="J2203">
        <v>4</v>
      </c>
      <c r="K2203">
        <v>3</v>
      </c>
    </row>
    <row r="2204" spans="1:11" x14ac:dyDescent="0.35">
      <c r="A2204" t="s">
        <v>40</v>
      </c>
      <c r="B2204" t="s">
        <v>396</v>
      </c>
      <c r="C2204">
        <v>2012</v>
      </c>
      <c r="D2204">
        <v>4.2</v>
      </c>
      <c r="E2204">
        <v>420</v>
      </c>
      <c r="F2204" t="s">
        <v>1405</v>
      </c>
      <c r="G2204" t="s">
        <v>42</v>
      </c>
      <c r="H2204" s="32">
        <v>28.3</v>
      </c>
      <c r="I2204" t="s">
        <v>43</v>
      </c>
      <c r="J2204">
        <v>4</v>
      </c>
      <c r="K2204">
        <v>3</v>
      </c>
    </row>
    <row r="2205" spans="1:11" x14ac:dyDescent="0.35">
      <c r="A2205" t="s">
        <v>513</v>
      </c>
      <c r="B2205" t="s">
        <v>283</v>
      </c>
      <c r="C2205">
        <v>2004</v>
      </c>
      <c r="D2205">
        <v>4.2</v>
      </c>
      <c r="E2205">
        <v>417</v>
      </c>
      <c r="F2205" t="s">
        <v>1405</v>
      </c>
      <c r="G2205" t="s">
        <v>42</v>
      </c>
      <c r="H2205" s="32">
        <v>45</v>
      </c>
      <c r="I2205" t="s">
        <v>43</v>
      </c>
      <c r="J2205">
        <v>4</v>
      </c>
      <c r="K2205">
        <v>3</v>
      </c>
    </row>
    <row r="2206" spans="1:11" x14ac:dyDescent="0.35">
      <c r="A2206" t="s">
        <v>423</v>
      </c>
      <c r="B2206" t="s">
        <v>1020</v>
      </c>
      <c r="C2206">
        <v>2018</v>
      </c>
      <c r="D2206">
        <v>4.2</v>
      </c>
      <c r="E2206">
        <v>415</v>
      </c>
      <c r="F2206" t="s">
        <v>1405</v>
      </c>
      <c r="G2206" t="s">
        <v>46</v>
      </c>
      <c r="H2206" s="32">
        <v>17.899999999999999</v>
      </c>
      <c r="I2206" t="s">
        <v>213</v>
      </c>
      <c r="J2206">
        <v>3</v>
      </c>
      <c r="K2206">
        <v>3</v>
      </c>
    </row>
    <row r="2207" spans="1:11" x14ac:dyDescent="0.35">
      <c r="A2207" t="s">
        <v>1292</v>
      </c>
      <c r="B2207" t="s">
        <v>1361</v>
      </c>
      <c r="C2207">
        <v>2015</v>
      </c>
      <c r="D2207">
        <v>4.2</v>
      </c>
      <c r="E2207">
        <v>414</v>
      </c>
      <c r="F2207" t="s">
        <v>1405</v>
      </c>
      <c r="G2207" t="s">
        <v>326</v>
      </c>
      <c r="H2207" s="32">
        <v>16.78</v>
      </c>
      <c r="I2207" t="s">
        <v>327</v>
      </c>
      <c r="J2207">
        <v>3</v>
      </c>
      <c r="K2207">
        <v>3</v>
      </c>
    </row>
    <row r="2208" spans="1:11" x14ac:dyDescent="0.35">
      <c r="A2208" t="s">
        <v>47</v>
      </c>
      <c r="B2208" t="s">
        <v>1302</v>
      </c>
      <c r="C2208">
        <v>2018</v>
      </c>
      <c r="D2208">
        <v>4.2</v>
      </c>
      <c r="E2208">
        <v>410</v>
      </c>
      <c r="F2208" t="s">
        <v>1405</v>
      </c>
      <c r="G2208" t="s">
        <v>42</v>
      </c>
      <c r="H2208" s="32">
        <v>13.58</v>
      </c>
      <c r="I2208" t="s">
        <v>43</v>
      </c>
      <c r="J2208">
        <v>4</v>
      </c>
      <c r="K2208">
        <v>3</v>
      </c>
    </row>
    <row r="2209" spans="1:11" x14ac:dyDescent="0.35">
      <c r="A2209" t="s">
        <v>1308</v>
      </c>
      <c r="B2209" t="s">
        <v>1309</v>
      </c>
      <c r="C2209">
        <v>2015</v>
      </c>
      <c r="D2209">
        <v>4.2</v>
      </c>
      <c r="E2209">
        <v>412</v>
      </c>
      <c r="F2209" t="s">
        <v>1405</v>
      </c>
      <c r="G2209" t="s">
        <v>9</v>
      </c>
      <c r="H2209" s="32">
        <v>37.9</v>
      </c>
      <c r="I2209" t="s">
        <v>10</v>
      </c>
      <c r="J2209">
        <v>5</v>
      </c>
      <c r="K2209">
        <v>3</v>
      </c>
    </row>
    <row r="2210" spans="1:11" x14ac:dyDescent="0.35">
      <c r="A2210" t="s">
        <v>270</v>
      </c>
      <c r="B2210" t="s">
        <v>120</v>
      </c>
      <c r="C2210">
        <v>2011</v>
      </c>
      <c r="D2210">
        <v>4.2</v>
      </c>
      <c r="E2210">
        <v>410</v>
      </c>
      <c r="F2210" t="s">
        <v>1405</v>
      </c>
      <c r="G2210" t="s">
        <v>9</v>
      </c>
      <c r="H2210" s="32">
        <v>51.35</v>
      </c>
      <c r="I2210" t="s">
        <v>10</v>
      </c>
      <c r="J2210">
        <v>5</v>
      </c>
      <c r="K2210">
        <v>3</v>
      </c>
    </row>
    <row r="2211" spans="1:11" x14ac:dyDescent="0.35">
      <c r="A2211" t="s">
        <v>930</v>
      </c>
      <c r="B2211" t="s">
        <v>848</v>
      </c>
      <c r="C2211">
        <v>2012</v>
      </c>
      <c r="D2211">
        <v>4.2</v>
      </c>
      <c r="E2211">
        <v>410</v>
      </c>
      <c r="F2211" t="s">
        <v>1405</v>
      </c>
      <c r="G2211" t="s">
        <v>42</v>
      </c>
      <c r="H2211" s="32">
        <v>22.99</v>
      </c>
      <c r="I2211" t="s">
        <v>43</v>
      </c>
      <c r="J2211">
        <v>4</v>
      </c>
      <c r="K2211">
        <v>3</v>
      </c>
    </row>
    <row r="2212" spans="1:11" x14ac:dyDescent="0.35">
      <c r="A2212" t="s">
        <v>1362</v>
      </c>
      <c r="B2212" t="s">
        <v>1363</v>
      </c>
      <c r="C2212">
        <v>2020</v>
      </c>
      <c r="D2212">
        <v>4.2</v>
      </c>
      <c r="E2212">
        <v>407</v>
      </c>
      <c r="F2212" t="s">
        <v>1405</v>
      </c>
      <c r="G2212" t="s">
        <v>204</v>
      </c>
      <c r="H2212" s="32">
        <v>11.95</v>
      </c>
      <c r="I2212" t="s">
        <v>85</v>
      </c>
      <c r="J2212" t="s">
        <v>85</v>
      </c>
      <c r="K2212" t="s">
        <v>85</v>
      </c>
    </row>
    <row r="2213" spans="1:11" x14ac:dyDescent="0.35">
      <c r="A2213" t="s">
        <v>861</v>
      </c>
      <c r="B2213" t="s">
        <v>1364</v>
      </c>
      <c r="C2213" t="s">
        <v>24</v>
      </c>
      <c r="D2213">
        <v>4.2</v>
      </c>
      <c r="E2213">
        <v>405</v>
      </c>
      <c r="F2213" t="s">
        <v>1405</v>
      </c>
      <c r="G2213" t="s">
        <v>25</v>
      </c>
      <c r="H2213" s="32">
        <v>7.1</v>
      </c>
      <c r="I2213" t="s">
        <v>26</v>
      </c>
      <c r="J2213">
        <v>4</v>
      </c>
      <c r="K2213">
        <v>3</v>
      </c>
    </row>
    <row r="2214" spans="1:11" x14ac:dyDescent="0.35">
      <c r="A2214" t="s">
        <v>606</v>
      </c>
      <c r="B2214" t="s">
        <v>619</v>
      </c>
      <c r="C2214">
        <v>2014</v>
      </c>
      <c r="D2214">
        <v>4.2</v>
      </c>
      <c r="E2214">
        <v>404</v>
      </c>
      <c r="F2214" t="s">
        <v>1405</v>
      </c>
      <c r="G2214" t="s">
        <v>32</v>
      </c>
      <c r="H2214" s="32">
        <v>77.36</v>
      </c>
      <c r="I2214" t="s">
        <v>33</v>
      </c>
      <c r="J2214">
        <v>4</v>
      </c>
      <c r="K2214">
        <v>3</v>
      </c>
    </row>
    <row r="2215" spans="1:11" x14ac:dyDescent="0.35">
      <c r="A2215" t="s">
        <v>1365</v>
      </c>
      <c r="B2215" t="s">
        <v>1366</v>
      </c>
      <c r="C2215">
        <v>2020</v>
      </c>
      <c r="D2215">
        <v>4.2</v>
      </c>
      <c r="E2215">
        <v>404</v>
      </c>
      <c r="F2215" t="s">
        <v>1405</v>
      </c>
      <c r="G2215" t="s">
        <v>207</v>
      </c>
      <c r="H2215" s="32">
        <v>19.899999999999999</v>
      </c>
      <c r="I2215" t="s">
        <v>85</v>
      </c>
      <c r="J2215" t="s">
        <v>85</v>
      </c>
      <c r="K2215" t="s">
        <v>85</v>
      </c>
    </row>
    <row r="2216" spans="1:11" x14ac:dyDescent="0.35">
      <c r="A2216" t="s">
        <v>682</v>
      </c>
      <c r="B2216" t="s">
        <v>863</v>
      </c>
      <c r="C2216">
        <v>2011</v>
      </c>
      <c r="D2216">
        <v>4.2</v>
      </c>
      <c r="E2216">
        <v>402</v>
      </c>
      <c r="F2216" t="s">
        <v>1405</v>
      </c>
      <c r="G2216" t="s">
        <v>42</v>
      </c>
      <c r="H2216" s="32">
        <v>28.53</v>
      </c>
      <c r="I2216" t="s">
        <v>43</v>
      </c>
      <c r="J2216">
        <v>4</v>
      </c>
      <c r="K2216">
        <v>3</v>
      </c>
    </row>
    <row r="2217" spans="1:11" x14ac:dyDescent="0.35">
      <c r="A2217" t="s">
        <v>487</v>
      </c>
      <c r="B2217" t="s">
        <v>488</v>
      </c>
      <c r="C2217">
        <v>2019</v>
      </c>
      <c r="D2217">
        <v>4.2</v>
      </c>
      <c r="E2217">
        <v>400</v>
      </c>
      <c r="F2217" t="s">
        <v>1405</v>
      </c>
      <c r="G2217" t="s">
        <v>2</v>
      </c>
      <c r="H2217" s="32">
        <v>27.89</v>
      </c>
      <c r="I2217" t="s">
        <v>3</v>
      </c>
      <c r="J2217">
        <v>5</v>
      </c>
      <c r="K2217">
        <v>3</v>
      </c>
    </row>
    <row r="2218" spans="1:11" x14ac:dyDescent="0.35">
      <c r="A2218" t="s">
        <v>4</v>
      </c>
      <c r="B2218" t="s">
        <v>448</v>
      </c>
      <c r="C2218">
        <v>2016</v>
      </c>
      <c r="D2218">
        <v>4.2</v>
      </c>
      <c r="E2218">
        <v>398</v>
      </c>
      <c r="F2218" t="s">
        <v>1405</v>
      </c>
      <c r="G2218" t="s">
        <v>1406</v>
      </c>
      <c r="H2218" s="32">
        <v>48.96</v>
      </c>
      <c r="I2218" t="s">
        <v>6</v>
      </c>
      <c r="J2218">
        <v>4</v>
      </c>
      <c r="K2218">
        <v>2</v>
      </c>
    </row>
    <row r="2219" spans="1:11" x14ac:dyDescent="0.35">
      <c r="A2219" t="s">
        <v>193</v>
      </c>
      <c r="B2219" t="s">
        <v>921</v>
      </c>
      <c r="C2219">
        <v>2011</v>
      </c>
      <c r="D2219">
        <v>4.2</v>
      </c>
      <c r="E2219">
        <v>395</v>
      </c>
      <c r="F2219" t="s">
        <v>1405</v>
      </c>
      <c r="G2219" t="s">
        <v>42</v>
      </c>
      <c r="H2219" s="32">
        <v>61.94</v>
      </c>
      <c r="I2219" t="s">
        <v>43</v>
      </c>
      <c r="J2219">
        <v>4</v>
      </c>
      <c r="K2219">
        <v>3</v>
      </c>
    </row>
    <row r="2220" spans="1:11" x14ac:dyDescent="0.35">
      <c r="A2220" t="s">
        <v>193</v>
      </c>
      <c r="B2220" t="s">
        <v>187</v>
      </c>
      <c r="C2220">
        <v>2016</v>
      </c>
      <c r="D2220">
        <v>4.2</v>
      </c>
      <c r="E2220">
        <v>392</v>
      </c>
      <c r="F2220" t="s">
        <v>1405</v>
      </c>
      <c r="G2220" t="s">
        <v>42</v>
      </c>
      <c r="H2220" s="32">
        <v>19.98</v>
      </c>
      <c r="I2220" t="s">
        <v>43</v>
      </c>
      <c r="J2220">
        <v>4</v>
      </c>
      <c r="K2220">
        <v>3</v>
      </c>
    </row>
    <row r="2221" spans="1:11" x14ac:dyDescent="0.35">
      <c r="A2221" t="s">
        <v>790</v>
      </c>
      <c r="B2221" t="s">
        <v>1367</v>
      </c>
      <c r="C2221">
        <v>2018</v>
      </c>
      <c r="D2221">
        <v>4.2</v>
      </c>
      <c r="E2221">
        <v>390</v>
      </c>
      <c r="F2221" t="s">
        <v>1405</v>
      </c>
      <c r="G2221" t="s">
        <v>32</v>
      </c>
      <c r="H2221" s="32">
        <v>16.760000000000002</v>
      </c>
      <c r="I2221" t="s">
        <v>33</v>
      </c>
      <c r="J2221">
        <v>4</v>
      </c>
      <c r="K2221">
        <v>3</v>
      </c>
    </row>
    <row r="2222" spans="1:11" x14ac:dyDescent="0.35">
      <c r="A2222" t="s">
        <v>574</v>
      </c>
      <c r="B2222" t="s">
        <v>880</v>
      </c>
      <c r="C2222">
        <v>2017</v>
      </c>
      <c r="D2222">
        <v>4.2</v>
      </c>
      <c r="E2222">
        <v>390</v>
      </c>
      <c r="F2222" t="s">
        <v>1405</v>
      </c>
      <c r="G2222" t="s">
        <v>576</v>
      </c>
      <c r="H2222" s="32">
        <v>24.45</v>
      </c>
      <c r="I2222" t="s">
        <v>21</v>
      </c>
      <c r="J2222">
        <v>4</v>
      </c>
      <c r="K2222">
        <v>3</v>
      </c>
    </row>
    <row r="2223" spans="1:11" x14ac:dyDescent="0.35">
      <c r="A2223" t="s">
        <v>144</v>
      </c>
      <c r="B2223" t="s">
        <v>120</v>
      </c>
      <c r="C2223">
        <v>2011</v>
      </c>
      <c r="D2223">
        <v>4.2</v>
      </c>
      <c r="E2223">
        <v>389</v>
      </c>
      <c r="F2223" t="s">
        <v>1405</v>
      </c>
      <c r="G2223" t="s">
        <v>9</v>
      </c>
      <c r="H2223" s="32">
        <v>64.5</v>
      </c>
      <c r="I2223" t="s">
        <v>10</v>
      </c>
      <c r="J2223">
        <v>5</v>
      </c>
      <c r="K2223">
        <v>3</v>
      </c>
    </row>
    <row r="2224" spans="1:11" x14ac:dyDescent="0.35">
      <c r="A2224" t="s">
        <v>385</v>
      </c>
      <c r="B2224" t="s">
        <v>1334</v>
      </c>
      <c r="C2224">
        <v>2016</v>
      </c>
      <c r="D2224">
        <v>4.2</v>
      </c>
      <c r="E2224">
        <v>388</v>
      </c>
      <c r="F2224" t="s">
        <v>1405</v>
      </c>
      <c r="G2224" t="s">
        <v>9</v>
      </c>
      <c r="H2224" s="32">
        <v>31.63</v>
      </c>
      <c r="I2224" t="s">
        <v>10</v>
      </c>
      <c r="J2224">
        <v>5</v>
      </c>
      <c r="K2224">
        <v>3</v>
      </c>
    </row>
    <row r="2225" spans="1:11" x14ac:dyDescent="0.35">
      <c r="A2225" t="s">
        <v>53</v>
      </c>
      <c r="B2225" t="s">
        <v>845</v>
      </c>
      <c r="C2225">
        <v>2005</v>
      </c>
      <c r="D2225">
        <v>4.2</v>
      </c>
      <c r="E2225">
        <v>384</v>
      </c>
      <c r="F2225" t="s">
        <v>1405</v>
      </c>
      <c r="G2225" t="s">
        <v>42</v>
      </c>
      <c r="H2225" s="32">
        <v>73</v>
      </c>
      <c r="I2225" t="s">
        <v>43</v>
      </c>
      <c r="J2225">
        <v>4</v>
      </c>
      <c r="K2225">
        <v>3</v>
      </c>
    </row>
    <row r="2226" spans="1:11" x14ac:dyDescent="0.35">
      <c r="A2226" t="s">
        <v>537</v>
      </c>
      <c r="B2226" t="s">
        <v>187</v>
      </c>
      <c r="C2226">
        <v>2015</v>
      </c>
      <c r="D2226">
        <v>4.2</v>
      </c>
      <c r="E2226">
        <v>420</v>
      </c>
      <c r="F2226" t="s">
        <v>1405</v>
      </c>
      <c r="G2226" t="s">
        <v>42</v>
      </c>
      <c r="H2226" s="32">
        <v>17.5</v>
      </c>
      <c r="I2226" t="s">
        <v>43</v>
      </c>
      <c r="J2226">
        <v>4</v>
      </c>
      <c r="K2226">
        <v>3</v>
      </c>
    </row>
    <row r="2227" spans="1:11" x14ac:dyDescent="0.35">
      <c r="A2227" t="s">
        <v>1357</v>
      </c>
      <c r="B2227" t="s">
        <v>1358</v>
      </c>
      <c r="C2227">
        <v>2017</v>
      </c>
      <c r="D2227">
        <v>4.2</v>
      </c>
      <c r="E2227">
        <v>420</v>
      </c>
      <c r="F2227" t="s">
        <v>1405</v>
      </c>
      <c r="G2227" t="s">
        <v>127</v>
      </c>
      <c r="H2227" s="32">
        <v>18.899999999999999</v>
      </c>
      <c r="I2227" t="s">
        <v>21</v>
      </c>
      <c r="J2227">
        <v>4</v>
      </c>
      <c r="K2227">
        <v>3</v>
      </c>
    </row>
    <row r="2228" spans="1:11" x14ac:dyDescent="0.35">
      <c r="A2228" t="s">
        <v>1359</v>
      </c>
      <c r="B2228" t="s">
        <v>1360</v>
      </c>
      <c r="C2228">
        <v>2011</v>
      </c>
      <c r="D2228">
        <v>4.2</v>
      </c>
      <c r="E2228">
        <v>420</v>
      </c>
      <c r="F2228" t="s">
        <v>1405</v>
      </c>
      <c r="G2228" t="s">
        <v>254</v>
      </c>
      <c r="H2228" s="32">
        <v>23.95</v>
      </c>
      <c r="I2228" t="s">
        <v>21</v>
      </c>
      <c r="J2228">
        <v>4</v>
      </c>
      <c r="K2228">
        <v>3</v>
      </c>
    </row>
    <row r="2229" spans="1:11" x14ac:dyDescent="0.35">
      <c r="A2229" t="s">
        <v>40</v>
      </c>
      <c r="B2229" t="s">
        <v>396</v>
      </c>
      <c r="C2229">
        <v>2012</v>
      </c>
      <c r="D2229">
        <v>4.2</v>
      </c>
      <c r="E2229">
        <v>420</v>
      </c>
      <c r="F2229" t="s">
        <v>1405</v>
      </c>
      <c r="G2229" t="s">
        <v>42</v>
      </c>
      <c r="H2229" s="32">
        <v>28.3</v>
      </c>
      <c r="I2229" t="s">
        <v>43</v>
      </c>
      <c r="J2229">
        <v>4</v>
      </c>
      <c r="K2229">
        <v>3</v>
      </c>
    </row>
    <row r="2230" spans="1:11" x14ac:dyDescent="0.35">
      <c r="A2230" t="s">
        <v>513</v>
      </c>
      <c r="B2230" t="s">
        <v>283</v>
      </c>
      <c r="C2230">
        <v>2004</v>
      </c>
      <c r="D2230">
        <v>4.2</v>
      </c>
      <c r="E2230">
        <v>417</v>
      </c>
      <c r="F2230" t="s">
        <v>1405</v>
      </c>
      <c r="G2230" t="s">
        <v>42</v>
      </c>
      <c r="H2230" s="32">
        <v>45</v>
      </c>
      <c r="I2230" t="s">
        <v>43</v>
      </c>
      <c r="J2230">
        <v>4</v>
      </c>
      <c r="K2230">
        <v>3</v>
      </c>
    </row>
    <row r="2231" spans="1:11" x14ac:dyDescent="0.35">
      <c r="A2231" t="s">
        <v>423</v>
      </c>
      <c r="B2231" t="s">
        <v>1020</v>
      </c>
      <c r="C2231">
        <v>2018</v>
      </c>
      <c r="D2231">
        <v>4.2</v>
      </c>
      <c r="E2231">
        <v>415</v>
      </c>
      <c r="F2231" t="s">
        <v>1405</v>
      </c>
      <c r="G2231" t="s">
        <v>46</v>
      </c>
      <c r="H2231" s="32">
        <v>17.899999999999999</v>
      </c>
      <c r="I2231" t="s">
        <v>213</v>
      </c>
      <c r="J2231">
        <v>3</v>
      </c>
      <c r="K2231">
        <v>3</v>
      </c>
    </row>
    <row r="2232" spans="1:11" x14ac:dyDescent="0.35">
      <c r="A2232" t="s">
        <v>1292</v>
      </c>
      <c r="B2232" t="s">
        <v>1361</v>
      </c>
      <c r="C2232">
        <v>2015</v>
      </c>
      <c r="D2232">
        <v>4.2</v>
      </c>
      <c r="E2232">
        <v>414</v>
      </c>
      <c r="F2232" t="s">
        <v>1405</v>
      </c>
      <c r="G2232" t="s">
        <v>326</v>
      </c>
      <c r="H2232" s="32">
        <v>16.78</v>
      </c>
      <c r="I2232" t="s">
        <v>327</v>
      </c>
      <c r="J2232">
        <v>3</v>
      </c>
      <c r="K2232">
        <v>3</v>
      </c>
    </row>
    <row r="2233" spans="1:11" x14ac:dyDescent="0.35">
      <c r="A2233" t="s">
        <v>47</v>
      </c>
      <c r="B2233" t="s">
        <v>1302</v>
      </c>
      <c r="C2233">
        <v>2018</v>
      </c>
      <c r="D2233">
        <v>4.2</v>
      </c>
      <c r="E2233">
        <v>410</v>
      </c>
      <c r="F2233" t="s">
        <v>1405</v>
      </c>
      <c r="G2233" t="s">
        <v>42</v>
      </c>
      <c r="H2233" s="32">
        <v>13.58</v>
      </c>
      <c r="I2233" t="s">
        <v>43</v>
      </c>
      <c r="J2233">
        <v>4</v>
      </c>
      <c r="K2233">
        <v>3</v>
      </c>
    </row>
    <row r="2234" spans="1:11" x14ac:dyDescent="0.35">
      <c r="A2234" t="s">
        <v>1308</v>
      </c>
      <c r="B2234" t="s">
        <v>1309</v>
      </c>
      <c r="C2234">
        <v>2015</v>
      </c>
      <c r="D2234">
        <v>4.2</v>
      </c>
      <c r="E2234">
        <v>412</v>
      </c>
      <c r="F2234" t="s">
        <v>1405</v>
      </c>
      <c r="G2234" t="s">
        <v>9</v>
      </c>
      <c r="H2234" s="32">
        <v>37.9</v>
      </c>
      <c r="I2234" t="s">
        <v>10</v>
      </c>
      <c r="J2234">
        <v>5</v>
      </c>
      <c r="K2234">
        <v>3</v>
      </c>
    </row>
    <row r="2235" spans="1:11" x14ac:dyDescent="0.35">
      <c r="A2235" t="s">
        <v>270</v>
      </c>
      <c r="B2235" t="s">
        <v>120</v>
      </c>
      <c r="C2235">
        <v>2011</v>
      </c>
      <c r="D2235">
        <v>4.2</v>
      </c>
      <c r="E2235">
        <v>410</v>
      </c>
      <c r="F2235" t="s">
        <v>1405</v>
      </c>
      <c r="G2235" t="s">
        <v>9</v>
      </c>
      <c r="H2235" s="32">
        <v>51.35</v>
      </c>
      <c r="I2235" t="s">
        <v>10</v>
      </c>
      <c r="J2235">
        <v>5</v>
      </c>
      <c r="K2235">
        <v>3</v>
      </c>
    </row>
    <row r="2236" spans="1:11" x14ac:dyDescent="0.35">
      <c r="A2236" t="s">
        <v>930</v>
      </c>
      <c r="B2236" t="s">
        <v>848</v>
      </c>
      <c r="C2236">
        <v>2012</v>
      </c>
      <c r="D2236">
        <v>4.2</v>
      </c>
      <c r="E2236">
        <v>410</v>
      </c>
      <c r="F2236" t="s">
        <v>1405</v>
      </c>
      <c r="G2236" t="s">
        <v>42</v>
      </c>
      <c r="H2236" s="32">
        <v>22.99</v>
      </c>
      <c r="I2236" t="s">
        <v>43</v>
      </c>
      <c r="J2236">
        <v>4</v>
      </c>
      <c r="K2236">
        <v>3</v>
      </c>
    </row>
    <row r="2237" spans="1:11" x14ac:dyDescent="0.35">
      <c r="A2237" t="s">
        <v>1362</v>
      </c>
      <c r="B2237" t="s">
        <v>1363</v>
      </c>
      <c r="C2237">
        <v>2020</v>
      </c>
      <c r="D2237">
        <v>4.2</v>
      </c>
      <c r="E2237">
        <v>407</v>
      </c>
      <c r="F2237" t="s">
        <v>1405</v>
      </c>
      <c r="G2237" t="s">
        <v>204</v>
      </c>
      <c r="H2237" s="32">
        <v>11.95</v>
      </c>
      <c r="I2237" t="s">
        <v>85</v>
      </c>
      <c r="J2237" t="s">
        <v>85</v>
      </c>
      <c r="K2237" t="s">
        <v>85</v>
      </c>
    </row>
    <row r="2238" spans="1:11" x14ac:dyDescent="0.35">
      <c r="A2238" t="s">
        <v>861</v>
      </c>
      <c r="B2238" t="s">
        <v>1364</v>
      </c>
      <c r="C2238" t="s">
        <v>24</v>
      </c>
      <c r="D2238">
        <v>4.2</v>
      </c>
      <c r="E2238">
        <v>405</v>
      </c>
      <c r="F2238" t="s">
        <v>1405</v>
      </c>
      <c r="G2238" t="s">
        <v>25</v>
      </c>
      <c r="H2238" s="32">
        <v>7.1</v>
      </c>
      <c r="I2238" t="s">
        <v>26</v>
      </c>
      <c r="J2238">
        <v>4</v>
      </c>
      <c r="K2238">
        <v>3</v>
      </c>
    </row>
    <row r="2239" spans="1:11" x14ac:dyDescent="0.35">
      <c r="A2239" t="s">
        <v>606</v>
      </c>
      <c r="B2239" t="s">
        <v>619</v>
      </c>
      <c r="C2239">
        <v>2014</v>
      </c>
      <c r="D2239">
        <v>4.2</v>
      </c>
      <c r="E2239">
        <v>404</v>
      </c>
      <c r="F2239" t="s">
        <v>1405</v>
      </c>
      <c r="G2239" t="s">
        <v>32</v>
      </c>
      <c r="H2239" s="32">
        <v>77.36</v>
      </c>
      <c r="I2239" t="s">
        <v>33</v>
      </c>
      <c r="J2239">
        <v>4</v>
      </c>
      <c r="K2239">
        <v>3</v>
      </c>
    </row>
    <row r="2240" spans="1:11" x14ac:dyDescent="0.35">
      <c r="A2240" t="s">
        <v>1365</v>
      </c>
      <c r="B2240" t="s">
        <v>1366</v>
      </c>
      <c r="C2240">
        <v>2020</v>
      </c>
      <c r="D2240">
        <v>4.2</v>
      </c>
      <c r="E2240">
        <v>404</v>
      </c>
      <c r="F2240" t="s">
        <v>1405</v>
      </c>
      <c r="G2240" t="s">
        <v>207</v>
      </c>
      <c r="H2240" s="32">
        <v>19.899999999999999</v>
      </c>
      <c r="I2240" t="s">
        <v>85</v>
      </c>
      <c r="J2240" t="s">
        <v>85</v>
      </c>
      <c r="K2240" t="s">
        <v>85</v>
      </c>
    </row>
    <row r="2241" spans="1:11" x14ac:dyDescent="0.35">
      <c r="A2241" t="s">
        <v>682</v>
      </c>
      <c r="B2241" t="s">
        <v>863</v>
      </c>
      <c r="C2241">
        <v>2011</v>
      </c>
      <c r="D2241">
        <v>4.2</v>
      </c>
      <c r="E2241">
        <v>402</v>
      </c>
      <c r="F2241" t="s">
        <v>1405</v>
      </c>
      <c r="G2241" t="s">
        <v>42</v>
      </c>
      <c r="H2241" s="32">
        <v>28.53</v>
      </c>
      <c r="I2241" t="s">
        <v>43</v>
      </c>
      <c r="J2241">
        <v>4</v>
      </c>
      <c r="K2241">
        <v>3</v>
      </c>
    </row>
    <row r="2242" spans="1:11" x14ac:dyDescent="0.35">
      <c r="A2242" t="s">
        <v>487</v>
      </c>
      <c r="B2242" t="s">
        <v>488</v>
      </c>
      <c r="C2242">
        <v>2019</v>
      </c>
      <c r="D2242">
        <v>4.2</v>
      </c>
      <c r="E2242">
        <v>400</v>
      </c>
      <c r="F2242" t="s">
        <v>1405</v>
      </c>
      <c r="G2242" t="s">
        <v>2</v>
      </c>
      <c r="H2242" s="32">
        <v>27.89</v>
      </c>
      <c r="I2242" t="s">
        <v>3</v>
      </c>
      <c r="J2242">
        <v>5</v>
      </c>
      <c r="K2242">
        <v>3</v>
      </c>
    </row>
    <row r="2243" spans="1:11" x14ac:dyDescent="0.35">
      <c r="A2243" t="s">
        <v>4</v>
      </c>
      <c r="B2243" t="s">
        <v>448</v>
      </c>
      <c r="C2243">
        <v>2016</v>
      </c>
      <c r="D2243">
        <v>4.2</v>
      </c>
      <c r="E2243">
        <v>398</v>
      </c>
      <c r="F2243" t="s">
        <v>1405</v>
      </c>
      <c r="G2243" t="s">
        <v>1406</v>
      </c>
      <c r="H2243" s="32">
        <v>48.96</v>
      </c>
      <c r="I2243" t="s">
        <v>6</v>
      </c>
      <c r="J2243">
        <v>4</v>
      </c>
      <c r="K2243">
        <v>2</v>
      </c>
    </row>
    <row r="2244" spans="1:11" x14ac:dyDescent="0.35">
      <c r="A2244" t="s">
        <v>193</v>
      </c>
      <c r="B2244" t="s">
        <v>921</v>
      </c>
      <c r="C2244">
        <v>2011</v>
      </c>
      <c r="D2244">
        <v>4.2</v>
      </c>
      <c r="E2244">
        <v>395</v>
      </c>
      <c r="F2244" t="s">
        <v>1405</v>
      </c>
      <c r="G2244" t="s">
        <v>42</v>
      </c>
      <c r="H2244" s="32">
        <v>61.94</v>
      </c>
      <c r="I2244" t="s">
        <v>43</v>
      </c>
      <c r="J2244">
        <v>4</v>
      </c>
      <c r="K2244">
        <v>3</v>
      </c>
    </row>
    <row r="2245" spans="1:11" x14ac:dyDescent="0.35">
      <c r="A2245" t="s">
        <v>193</v>
      </c>
      <c r="B2245" t="s">
        <v>187</v>
      </c>
      <c r="C2245">
        <v>2016</v>
      </c>
      <c r="D2245">
        <v>4.2</v>
      </c>
      <c r="E2245">
        <v>392</v>
      </c>
      <c r="F2245" t="s">
        <v>1405</v>
      </c>
      <c r="G2245" t="s">
        <v>42</v>
      </c>
      <c r="H2245" s="32">
        <v>19.98</v>
      </c>
      <c r="I2245" t="s">
        <v>43</v>
      </c>
      <c r="J2245">
        <v>4</v>
      </c>
      <c r="K2245">
        <v>3</v>
      </c>
    </row>
    <row r="2246" spans="1:11" x14ac:dyDescent="0.35">
      <c r="A2246" t="s">
        <v>790</v>
      </c>
      <c r="B2246" t="s">
        <v>1367</v>
      </c>
      <c r="C2246">
        <v>2018</v>
      </c>
      <c r="D2246">
        <v>4.2</v>
      </c>
      <c r="E2246">
        <v>390</v>
      </c>
      <c r="F2246" t="s">
        <v>1405</v>
      </c>
      <c r="G2246" t="s">
        <v>32</v>
      </c>
      <c r="H2246" s="32">
        <v>16.760000000000002</v>
      </c>
      <c r="I2246" t="s">
        <v>33</v>
      </c>
      <c r="J2246">
        <v>4</v>
      </c>
      <c r="K2246">
        <v>3</v>
      </c>
    </row>
    <row r="2247" spans="1:11" x14ac:dyDescent="0.35">
      <c r="A2247" t="s">
        <v>574</v>
      </c>
      <c r="B2247" t="s">
        <v>880</v>
      </c>
      <c r="C2247">
        <v>2017</v>
      </c>
      <c r="D2247">
        <v>4.2</v>
      </c>
      <c r="E2247">
        <v>390</v>
      </c>
      <c r="F2247" t="s">
        <v>1405</v>
      </c>
      <c r="G2247" t="s">
        <v>576</v>
      </c>
      <c r="H2247" s="32">
        <v>24.45</v>
      </c>
      <c r="I2247" t="s">
        <v>21</v>
      </c>
      <c r="J2247">
        <v>4</v>
      </c>
      <c r="K2247">
        <v>3</v>
      </c>
    </row>
    <row r="2248" spans="1:11" x14ac:dyDescent="0.35">
      <c r="A2248" t="s">
        <v>144</v>
      </c>
      <c r="B2248" t="s">
        <v>120</v>
      </c>
      <c r="C2248">
        <v>2011</v>
      </c>
      <c r="D2248">
        <v>4.2</v>
      </c>
      <c r="E2248">
        <v>389</v>
      </c>
      <c r="F2248" t="s">
        <v>1405</v>
      </c>
      <c r="G2248" t="s">
        <v>9</v>
      </c>
      <c r="H2248" s="32">
        <v>64.5</v>
      </c>
      <c r="I2248" t="s">
        <v>10</v>
      </c>
      <c r="J2248">
        <v>5</v>
      </c>
      <c r="K2248">
        <v>3</v>
      </c>
    </row>
    <row r="2249" spans="1:11" x14ac:dyDescent="0.35">
      <c r="A2249" t="s">
        <v>385</v>
      </c>
      <c r="B2249" t="s">
        <v>1334</v>
      </c>
      <c r="C2249">
        <v>2016</v>
      </c>
      <c r="D2249">
        <v>4.2</v>
      </c>
      <c r="E2249">
        <v>388</v>
      </c>
      <c r="F2249" t="s">
        <v>1405</v>
      </c>
      <c r="G2249" t="s">
        <v>9</v>
      </c>
      <c r="H2249" s="32">
        <v>31.63</v>
      </c>
      <c r="I2249" t="s">
        <v>10</v>
      </c>
      <c r="J2249">
        <v>5</v>
      </c>
      <c r="K2249">
        <v>3</v>
      </c>
    </row>
    <row r="2250" spans="1:11" x14ac:dyDescent="0.35">
      <c r="A2250" t="s">
        <v>53</v>
      </c>
      <c r="B2250" t="s">
        <v>845</v>
      </c>
      <c r="C2250">
        <v>2005</v>
      </c>
      <c r="D2250">
        <v>4.2</v>
      </c>
      <c r="E2250">
        <v>384</v>
      </c>
      <c r="F2250" t="s">
        <v>1405</v>
      </c>
      <c r="G2250" t="s">
        <v>42</v>
      </c>
      <c r="H2250" s="32">
        <v>73</v>
      </c>
      <c r="I2250" t="s">
        <v>43</v>
      </c>
      <c r="J2250">
        <v>4</v>
      </c>
      <c r="K2250">
        <v>3</v>
      </c>
    </row>
    <row r="2251" spans="1:11" x14ac:dyDescent="0.35">
      <c r="A2251" t="s">
        <v>537</v>
      </c>
      <c r="B2251" t="s">
        <v>187</v>
      </c>
      <c r="C2251">
        <v>2015</v>
      </c>
      <c r="D2251">
        <v>4.2</v>
      </c>
      <c r="E2251">
        <v>420</v>
      </c>
      <c r="F2251" t="s">
        <v>1405</v>
      </c>
      <c r="G2251" t="s">
        <v>42</v>
      </c>
      <c r="H2251" s="32">
        <v>17.5</v>
      </c>
      <c r="I2251" t="s">
        <v>43</v>
      </c>
      <c r="J2251">
        <v>4</v>
      </c>
      <c r="K2251">
        <v>3</v>
      </c>
    </row>
    <row r="2252" spans="1:11" x14ac:dyDescent="0.35">
      <c r="A2252" t="s">
        <v>1357</v>
      </c>
      <c r="B2252" t="s">
        <v>1358</v>
      </c>
      <c r="C2252">
        <v>2017</v>
      </c>
      <c r="D2252">
        <v>4.2</v>
      </c>
      <c r="E2252">
        <v>420</v>
      </c>
      <c r="F2252" t="s">
        <v>1405</v>
      </c>
      <c r="G2252" t="s">
        <v>127</v>
      </c>
      <c r="H2252" s="32">
        <v>18.899999999999999</v>
      </c>
      <c r="I2252" t="s">
        <v>21</v>
      </c>
      <c r="J2252">
        <v>4</v>
      </c>
      <c r="K2252">
        <v>3</v>
      </c>
    </row>
    <row r="2253" spans="1:11" x14ac:dyDescent="0.35">
      <c r="A2253" t="s">
        <v>1359</v>
      </c>
      <c r="B2253" t="s">
        <v>1360</v>
      </c>
      <c r="C2253">
        <v>2011</v>
      </c>
      <c r="D2253">
        <v>4.2</v>
      </c>
      <c r="E2253">
        <v>420</v>
      </c>
      <c r="F2253" t="s">
        <v>1405</v>
      </c>
      <c r="G2253" t="s">
        <v>254</v>
      </c>
      <c r="H2253" s="32">
        <v>23.95</v>
      </c>
      <c r="I2253" t="s">
        <v>21</v>
      </c>
      <c r="J2253">
        <v>4</v>
      </c>
      <c r="K2253">
        <v>3</v>
      </c>
    </row>
    <row r="2254" spans="1:11" x14ac:dyDescent="0.35">
      <c r="A2254" t="s">
        <v>40</v>
      </c>
      <c r="B2254" t="s">
        <v>396</v>
      </c>
      <c r="C2254">
        <v>2012</v>
      </c>
      <c r="D2254">
        <v>4.2</v>
      </c>
      <c r="E2254">
        <v>420</v>
      </c>
      <c r="F2254" t="s">
        <v>1405</v>
      </c>
      <c r="G2254" t="s">
        <v>42</v>
      </c>
      <c r="H2254" s="32">
        <v>28.3</v>
      </c>
      <c r="I2254" t="s">
        <v>43</v>
      </c>
      <c r="J2254">
        <v>4</v>
      </c>
      <c r="K2254">
        <v>3</v>
      </c>
    </row>
    <row r="2255" spans="1:11" x14ac:dyDescent="0.35">
      <c r="A2255" t="s">
        <v>513</v>
      </c>
      <c r="B2255" t="s">
        <v>283</v>
      </c>
      <c r="C2255">
        <v>2004</v>
      </c>
      <c r="D2255">
        <v>4.2</v>
      </c>
      <c r="E2255">
        <v>417</v>
      </c>
      <c r="F2255" t="s">
        <v>1405</v>
      </c>
      <c r="G2255" t="s">
        <v>42</v>
      </c>
      <c r="H2255" s="32">
        <v>45</v>
      </c>
      <c r="I2255" t="s">
        <v>43</v>
      </c>
      <c r="J2255">
        <v>4</v>
      </c>
      <c r="K2255">
        <v>3</v>
      </c>
    </row>
    <row r="2256" spans="1:11" x14ac:dyDescent="0.35">
      <c r="A2256" t="s">
        <v>423</v>
      </c>
      <c r="B2256" t="s">
        <v>1020</v>
      </c>
      <c r="C2256">
        <v>2018</v>
      </c>
      <c r="D2256">
        <v>4.2</v>
      </c>
      <c r="E2256">
        <v>415</v>
      </c>
      <c r="F2256" t="s">
        <v>1405</v>
      </c>
      <c r="G2256" t="s">
        <v>46</v>
      </c>
      <c r="H2256" s="32">
        <v>17.899999999999999</v>
      </c>
      <c r="I2256" t="s">
        <v>213</v>
      </c>
      <c r="J2256">
        <v>3</v>
      </c>
      <c r="K2256">
        <v>3</v>
      </c>
    </row>
    <row r="2257" spans="1:11" x14ac:dyDescent="0.35">
      <c r="A2257" t="s">
        <v>1292</v>
      </c>
      <c r="B2257" t="s">
        <v>1361</v>
      </c>
      <c r="C2257">
        <v>2015</v>
      </c>
      <c r="D2257">
        <v>4.2</v>
      </c>
      <c r="E2257">
        <v>414</v>
      </c>
      <c r="F2257" t="s">
        <v>1405</v>
      </c>
      <c r="G2257" t="s">
        <v>326</v>
      </c>
      <c r="H2257" s="32">
        <v>16.78</v>
      </c>
      <c r="I2257" t="s">
        <v>327</v>
      </c>
      <c r="J2257">
        <v>3</v>
      </c>
      <c r="K2257">
        <v>3</v>
      </c>
    </row>
    <row r="2258" spans="1:11" x14ac:dyDescent="0.35">
      <c r="A2258" t="s">
        <v>47</v>
      </c>
      <c r="B2258" t="s">
        <v>1302</v>
      </c>
      <c r="C2258">
        <v>2018</v>
      </c>
      <c r="D2258">
        <v>4.2</v>
      </c>
      <c r="E2258">
        <v>410</v>
      </c>
      <c r="F2258" t="s">
        <v>1405</v>
      </c>
      <c r="G2258" t="s">
        <v>42</v>
      </c>
      <c r="H2258" s="32">
        <v>13.58</v>
      </c>
      <c r="I2258" t="s">
        <v>43</v>
      </c>
      <c r="J2258">
        <v>4</v>
      </c>
      <c r="K2258">
        <v>3</v>
      </c>
    </row>
    <row r="2259" spans="1:11" x14ac:dyDescent="0.35">
      <c r="A2259" t="s">
        <v>1308</v>
      </c>
      <c r="B2259" t="s">
        <v>1309</v>
      </c>
      <c r="C2259">
        <v>2015</v>
      </c>
      <c r="D2259">
        <v>4.2</v>
      </c>
      <c r="E2259">
        <v>412</v>
      </c>
      <c r="F2259" t="s">
        <v>1405</v>
      </c>
      <c r="G2259" t="s">
        <v>9</v>
      </c>
      <c r="H2259" s="32">
        <v>37.9</v>
      </c>
      <c r="I2259" t="s">
        <v>10</v>
      </c>
      <c r="J2259">
        <v>5</v>
      </c>
      <c r="K2259">
        <v>3</v>
      </c>
    </row>
    <row r="2260" spans="1:11" x14ac:dyDescent="0.35">
      <c r="A2260" t="s">
        <v>270</v>
      </c>
      <c r="B2260" t="s">
        <v>120</v>
      </c>
      <c r="C2260">
        <v>2011</v>
      </c>
      <c r="D2260">
        <v>4.2</v>
      </c>
      <c r="E2260">
        <v>410</v>
      </c>
      <c r="F2260" t="s">
        <v>1405</v>
      </c>
      <c r="G2260" t="s">
        <v>9</v>
      </c>
      <c r="H2260" s="32">
        <v>51.35</v>
      </c>
      <c r="I2260" t="s">
        <v>10</v>
      </c>
      <c r="J2260">
        <v>5</v>
      </c>
      <c r="K2260">
        <v>3</v>
      </c>
    </row>
    <row r="2261" spans="1:11" x14ac:dyDescent="0.35">
      <c r="A2261" t="s">
        <v>930</v>
      </c>
      <c r="B2261" t="s">
        <v>848</v>
      </c>
      <c r="C2261">
        <v>2012</v>
      </c>
      <c r="D2261">
        <v>4.2</v>
      </c>
      <c r="E2261">
        <v>410</v>
      </c>
      <c r="F2261" t="s">
        <v>1405</v>
      </c>
      <c r="G2261" t="s">
        <v>42</v>
      </c>
      <c r="H2261" s="32">
        <v>22.99</v>
      </c>
      <c r="I2261" t="s">
        <v>43</v>
      </c>
      <c r="J2261">
        <v>4</v>
      </c>
      <c r="K2261">
        <v>3</v>
      </c>
    </row>
    <row r="2262" spans="1:11" x14ac:dyDescent="0.35">
      <c r="A2262" t="s">
        <v>1362</v>
      </c>
      <c r="B2262" t="s">
        <v>1363</v>
      </c>
      <c r="C2262">
        <v>2020</v>
      </c>
      <c r="D2262">
        <v>4.2</v>
      </c>
      <c r="E2262">
        <v>407</v>
      </c>
      <c r="F2262" t="s">
        <v>1405</v>
      </c>
      <c r="G2262" t="s">
        <v>204</v>
      </c>
      <c r="H2262" s="32">
        <v>11.95</v>
      </c>
      <c r="I2262" t="s">
        <v>85</v>
      </c>
      <c r="J2262" t="s">
        <v>85</v>
      </c>
      <c r="K2262" t="s">
        <v>85</v>
      </c>
    </row>
    <row r="2263" spans="1:11" x14ac:dyDescent="0.35">
      <c r="A2263" t="s">
        <v>861</v>
      </c>
      <c r="B2263" t="s">
        <v>1364</v>
      </c>
      <c r="C2263" t="s">
        <v>24</v>
      </c>
      <c r="D2263">
        <v>4.2</v>
      </c>
      <c r="E2263">
        <v>405</v>
      </c>
      <c r="F2263" t="s">
        <v>1405</v>
      </c>
      <c r="G2263" t="s">
        <v>25</v>
      </c>
      <c r="H2263" s="32">
        <v>7.1</v>
      </c>
      <c r="I2263" t="s">
        <v>26</v>
      </c>
      <c r="J2263">
        <v>4</v>
      </c>
      <c r="K2263">
        <v>3</v>
      </c>
    </row>
    <row r="2264" spans="1:11" x14ac:dyDescent="0.35">
      <c r="A2264" t="s">
        <v>606</v>
      </c>
      <c r="B2264" t="s">
        <v>619</v>
      </c>
      <c r="C2264">
        <v>2014</v>
      </c>
      <c r="D2264">
        <v>4.2</v>
      </c>
      <c r="E2264">
        <v>404</v>
      </c>
      <c r="F2264" t="s">
        <v>1405</v>
      </c>
      <c r="G2264" t="s">
        <v>32</v>
      </c>
      <c r="H2264" s="32">
        <v>77.36</v>
      </c>
      <c r="I2264" t="s">
        <v>33</v>
      </c>
      <c r="J2264">
        <v>4</v>
      </c>
      <c r="K2264">
        <v>3</v>
      </c>
    </row>
    <row r="2265" spans="1:11" x14ac:dyDescent="0.35">
      <c r="A2265" t="s">
        <v>1365</v>
      </c>
      <c r="B2265" t="s">
        <v>1366</v>
      </c>
      <c r="C2265">
        <v>2020</v>
      </c>
      <c r="D2265">
        <v>4.2</v>
      </c>
      <c r="E2265">
        <v>404</v>
      </c>
      <c r="F2265" t="s">
        <v>1405</v>
      </c>
      <c r="G2265" t="s">
        <v>207</v>
      </c>
      <c r="H2265" s="32">
        <v>19.899999999999999</v>
      </c>
      <c r="I2265" t="s">
        <v>85</v>
      </c>
      <c r="J2265" t="s">
        <v>85</v>
      </c>
      <c r="K2265" t="s">
        <v>85</v>
      </c>
    </row>
    <row r="2266" spans="1:11" x14ac:dyDescent="0.35">
      <c r="A2266" t="s">
        <v>682</v>
      </c>
      <c r="B2266" t="s">
        <v>863</v>
      </c>
      <c r="C2266">
        <v>2011</v>
      </c>
      <c r="D2266">
        <v>4.2</v>
      </c>
      <c r="E2266">
        <v>402</v>
      </c>
      <c r="F2266" t="s">
        <v>1405</v>
      </c>
      <c r="G2266" t="s">
        <v>42</v>
      </c>
      <c r="H2266" s="32">
        <v>28.53</v>
      </c>
      <c r="I2266" t="s">
        <v>43</v>
      </c>
      <c r="J2266">
        <v>4</v>
      </c>
      <c r="K2266">
        <v>3</v>
      </c>
    </row>
    <row r="2267" spans="1:11" x14ac:dyDescent="0.35">
      <c r="A2267" t="s">
        <v>487</v>
      </c>
      <c r="B2267" t="s">
        <v>488</v>
      </c>
      <c r="C2267">
        <v>2019</v>
      </c>
      <c r="D2267">
        <v>4.2</v>
      </c>
      <c r="E2267">
        <v>400</v>
      </c>
      <c r="F2267" t="s">
        <v>1405</v>
      </c>
      <c r="G2267" t="s">
        <v>2</v>
      </c>
      <c r="H2267" s="32">
        <v>27.89</v>
      </c>
      <c r="I2267" t="s">
        <v>3</v>
      </c>
      <c r="J2267">
        <v>5</v>
      </c>
      <c r="K2267">
        <v>3</v>
      </c>
    </row>
    <row r="2268" spans="1:11" x14ac:dyDescent="0.35">
      <c r="A2268" t="s">
        <v>4</v>
      </c>
      <c r="B2268" t="s">
        <v>448</v>
      </c>
      <c r="C2268">
        <v>2016</v>
      </c>
      <c r="D2268">
        <v>4.2</v>
      </c>
      <c r="E2268">
        <v>398</v>
      </c>
      <c r="F2268" t="s">
        <v>1405</v>
      </c>
      <c r="G2268" t="s">
        <v>1406</v>
      </c>
      <c r="H2268" s="32">
        <v>48.96</v>
      </c>
      <c r="I2268" t="s">
        <v>6</v>
      </c>
      <c r="J2268">
        <v>4</v>
      </c>
      <c r="K2268">
        <v>2</v>
      </c>
    </row>
    <row r="2269" spans="1:11" x14ac:dyDescent="0.35">
      <c r="A2269" t="s">
        <v>193</v>
      </c>
      <c r="B2269" t="s">
        <v>921</v>
      </c>
      <c r="C2269">
        <v>2011</v>
      </c>
      <c r="D2269">
        <v>4.2</v>
      </c>
      <c r="E2269">
        <v>395</v>
      </c>
      <c r="F2269" t="s">
        <v>1405</v>
      </c>
      <c r="G2269" t="s">
        <v>42</v>
      </c>
      <c r="H2269" s="32">
        <v>61.94</v>
      </c>
      <c r="I2269" t="s">
        <v>43</v>
      </c>
      <c r="J2269">
        <v>4</v>
      </c>
      <c r="K2269">
        <v>3</v>
      </c>
    </row>
    <row r="2270" spans="1:11" x14ac:dyDescent="0.35">
      <c r="A2270" t="s">
        <v>193</v>
      </c>
      <c r="B2270" t="s">
        <v>187</v>
      </c>
      <c r="C2270">
        <v>2016</v>
      </c>
      <c r="D2270">
        <v>4.2</v>
      </c>
      <c r="E2270">
        <v>392</v>
      </c>
      <c r="F2270" t="s">
        <v>1405</v>
      </c>
      <c r="G2270" t="s">
        <v>42</v>
      </c>
      <c r="H2270" s="32">
        <v>19.98</v>
      </c>
      <c r="I2270" t="s">
        <v>43</v>
      </c>
      <c r="J2270">
        <v>4</v>
      </c>
      <c r="K2270">
        <v>3</v>
      </c>
    </row>
    <row r="2271" spans="1:11" x14ac:dyDescent="0.35">
      <c r="A2271" t="s">
        <v>790</v>
      </c>
      <c r="B2271" t="s">
        <v>1367</v>
      </c>
      <c r="C2271">
        <v>2018</v>
      </c>
      <c r="D2271">
        <v>4.2</v>
      </c>
      <c r="E2271">
        <v>390</v>
      </c>
      <c r="F2271" t="s">
        <v>1405</v>
      </c>
      <c r="G2271" t="s">
        <v>32</v>
      </c>
      <c r="H2271" s="32">
        <v>16.760000000000002</v>
      </c>
      <c r="I2271" t="s">
        <v>33</v>
      </c>
      <c r="J2271">
        <v>4</v>
      </c>
      <c r="K2271">
        <v>3</v>
      </c>
    </row>
    <row r="2272" spans="1:11" x14ac:dyDescent="0.35">
      <c r="A2272" t="s">
        <v>574</v>
      </c>
      <c r="B2272" t="s">
        <v>880</v>
      </c>
      <c r="C2272">
        <v>2017</v>
      </c>
      <c r="D2272">
        <v>4.2</v>
      </c>
      <c r="E2272">
        <v>390</v>
      </c>
      <c r="F2272" t="s">
        <v>1405</v>
      </c>
      <c r="G2272" t="s">
        <v>576</v>
      </c>
      <c r="H2272" s="32">
        <v>24.45</v>
      </c>
      <c r="I2272" t="s">
        <v>21</v>
      </c>
      <c r="J2272">
        <v>4</v>
      </c>
      <c r="K2272">
        <v>3</v>
      </c>
    </row>
    <row r="2273" spans="1:11" x14ac:dyDescent="0.35">
      <c r="A2273" t="s">
        <v>144</v>
      </c>
      <c r="B2273" t="s">
        <v>120</v>
      </c>
      <c r="C2273">
        <v>2011</v>
      </c>
      <c r="D2273">
        <v>4.2</v>
      </c>
      <c r="E2273">
        <v>389</v>
      </c>
      <c r="F2273" t="s">
        <v>1405</v>
      </c>
      <c r="G2273" t="s">
        <v>9</v>
      </c>
      <c r="H2273" s="32">
        <v>64.5</v>
      </c>
      <c r="I2273" t="s">
        <v>10</v>
      </c>
      <c r="J2273">
        <v>5</v>
      </c>
      <c r="K2273">
        <v>3</v>
      </c>
    </row>
    <row r="2274" spans="1:11" x14ac:dyDescent="0.35">
      <c r="A2274" t="s">
        <v>385</v>
      </c>
      <c r="B2274" t="s">
        <v>1334</v>
      </c>
      <c r="C2274">
        <v>2016</v>
      </c>
      <c r="D2274">
        <v>4.2</v>
      </c>
      <c r="E2274">
        <v>388</v>
      </c>
      <c r="F2274" t="s">
        <v>1405</v>
      </c>
      <c r="G2274" t="s">
        <v>9</v>
      </c>
      <c r="H2274" s="32">
        <v>31.63</v>
      </c>
      <c r="I2274" t="s">
        <v>10</v>
      </c>
      <c r="J2274">
        <v>5</v>
      </c>
      <c r="K2274">
        <v>3</v>
      </c>
    </row>
    <row r="2275" spans="1:11" x14ac:dyDescent="0.35">
      <c r="A2275" t="s">
        <v>53</v>
      </c>
      <c r="B2275" t="s">
        <v>845</v>
      </c>
      <c r="C2275">
        <v>2005</v>
      </c>
      <c r="D2275">
        <v>4.2</v>
      </c>
      <c r="E2275">
        <v>384</v>
      </c>
      <c r="F2275" t="s">
        <v>1405</v>
      </c>
      <c r="G2275" t="s">
        <v>42</v>
      </c>
      <c r="H2275" s="32">
        <v>73</v>
      </c>
      <c r="I2275" t="s">
        <v>43</v>
      </c>
      <c r="J2275">
        <v>4</v>
      </c>
      <c r="K2275">
        <v>3</v>
      </c>
    </row>
    <row r="2276" spans="1:11" x14ac:dyDescent="0.35">
      <c r="A2276" t="s">
        <v>537</v>
      </c>
      <c r="B2276" t="s">
        <v>187</v>
      </c>
      <c r="C2276">
        <v>2015</v>
      </c>
      <c r="D2276">
        <v>4.2</v>
      </c>
      <c r="E2276">
        <v>420</v>
      </c>
      <c r="F2276" t="s">
        <v>1405</v>
      </c>
      <c r="G2276" t="s">
        <v>42</v>
      </c>
      <c r="H2276" s="32">
        <v>17.5</v>
      </c>
      <c r="I2276" t="s">
        <v>43</v>
      </c>
      <c r="J2276">
        <v>4</v>
      </c>
      <c r="K2276">
        <v>3</v>
      </c>
    </row>
    <row r="2277" spans="1:11" x14ac:dyDescent="0.35">
      <c r="A2277" t="s">
        <v>1357</v>
      </c>
      <c r="B2277" t="s">
        <v>1358</v>
      </c>
      <c r="C2277">
        <v>2017</v>
      </c>
      <c r="D2277">
        <v>4.2</v>
      </c>
      <c r="E2277">
        <v>420</v>
      </c>
      <c r="F2277" t="s">
        <v>1405</v>
      </c>
      <c r="G2277" t="s">
        <v>127</v>
      </c>
      <c r="H2277" s="32">
        <v>18.899999999999999</v>
      </c>
      <c r="I2277" t="s">
        <v>21</v>
      </c>
      <c r="J2277">
        <v>4</v>
      </c>
      <c r="K2277">
        <v>3</v>
      </c>
    </row>
    <row r="2278" spans="1:11" x14ac:dyDescent="0.35">
      <c r="A2278" t="s">
        <v>1359</v>
      </c>
      <c r="B2278" t="s">
        <v>1360</v>
      </c>
      <c r="C2278">
        <v>2011</v>
      </c>
      <c r="D2278">
        <v>4.2</v>
      </c>
      <c r="E2278">
        <v>420</v>
      </c>
      <c r="F2278" t="s">
        <v>1405</v>
      </c>
      <c r="G2278" t="s">
        <v>254</v>
      </c>
      <c r="H2278" s="32">
        <v>23.95</v>
      </c>
      <c r="I2278" t="s">
        <v>21</v>
      </c>
      <c r="J2278">
        <v>4</v>
      </c>
      <c r="K2278">
        <v>3</v>
      </c>
    </row>
    <row r="2279" spans="1:11" x14ac:dyDescent="0.35">
      <c r="A2279" t="s">
        <v>40</v>
      </c>
      <c r="B2279" t="s">
        <v>396</v>
      </c>
      <c r="C2279">
        <v>2012</v>
      </c>
      <c r="D2279">
        <v>4.2</v>
      </c>
      <c r="E2279">
        <v>420</v>
      </c>
      <c r="F2279" t="s">
        <v>1405</v>
      </c>
      <c r="G2279" t="s">
        <v>42</v>
      </c>
      <c r="H2279" s="32">
        <v>28.3</v>
      </c>
      <c r="I2279" t="s">
        <v>43</v>
      </c>
      <c r="J2279">
        <v>4</v>
      </c>
      <c r="K2279">
        <v>3</v>
      </c>
    </row>
    <row r="2280" spans="1:11" x14ac:dyDescent="0.35">
      <c r="A2280" t="s">
        <v>513</v>
      </c>
      <c r="B2280" t="s">
        <v>283</v>
      </c>
      <c r="C2280">
        <v>2004</v>
      </c>
      <c r="D2280">
        <v>4.2</v>
      </c>
      <c r="E2280">
        <v>417</v>
      </c>
      <c r="F2280" t="s">
        <v>1405</v>
      </c>
      <c r="G2280" t="s">
        <v>42</v>
      </c>
      <c r="H2280" s="32">
        <v>45</v>
      </c>
      <c r="I2280" t="s">
        <v>43</v>
      </c>
      <c r="J2280">
        <v>4</v>
      </c>
      <c r="K2280">
        <v>3</v>
      </c>
    </row>
    <row r="2281" spans="1:11" x14ac:dyDescent="0.35">
      <c r="A2281" t="s">
        <v>423</v>
      </c>
      <c r="B2281" t="s">
        <v>1020</v>
      </c>
      <c r="C2281">
        <v>2018</v>
      </c>
      <c r="D2281">
        <v>4.2</v>
      </c>
      <c r="E2281">
        <v>415</v>
      </c>
      <c r="F2281" t="s">
        <v>1405</v>
      </c>
      <c r="G2281" t="s">
        <v>46</v>
      </c>
      <c r="H2281" s="32">
        <v>17.899999999999999</v>
      </c>
      <c r="I2281" t="s">
        <v>213</v>
      </c>
      <c r="J2281">
        <v>3</v>
      </c>
      <c r="K2281">
        <v>3</v>
      </c>
    </row>
    <row r="2282" spans="1:11" x14ac:dyDescent="0.35">
      <c r="A2282" t="s">
        <v>1292</v>
      </c>
      <c r="B2282" t="s">
        <v>1361</v>
      </c>
      <c r="C2282">
        <v>2015</v>
      </c>
      <c r="D2282">
        <v>4.2</v>
      </c>
      <c r="E2282">
        <v>414</v>
      </c>
      <c r="F2282" t="s">
        <v>1405</v>
      </c>
      <c r="G2282" t="s">
        <v>326</v>
      </c>
      <c r="H2282" s="32">
        <v>16.78</v>
      </c>
      <c r="I2282" t="s">
        <v>327</v>
      </c>
      <c r="J2282">
        <v>3</v>
      </c>
      <c r="K2282">
        <v>3</v>
      </c>
    </row>
    <row r="2283" spans="1:11" x14ac:dyDescent="0.35">
      <c r="A2283" t="s">
        <v>47</v>
      </c>
      <c r="B2283" t="s">
        <v>1302</v>
      </c>
      <c r="C2283">
        <v>2018</v>
      </c>
      <c r="D2283">
        <v>4.2</v>
      </c>
      <c r="E2283">
        <v>410</v>
      </c>
      <c r="F2283" t="s">
        <v>1405</v>
      </c>
      <c r="G2283" t="s">
        <v>42</v>
      </c>
      <c r="H2283" s="32">
        <v>13.58</v>
      </c>
      <c r="I2283" t="s">
        <v>43</v>
      </c>
      <c r="J2283">
        <v>4</v>
      </c>
      <c r="K2283">
        <v>3</v>
      </c>
    </row>
    <row r="2284" spans="1:11" x14ac:dyDescent="0.35">
      <c r="A2284" t="s">
        <v>1308</v>
      </c>
      <c r="B2284" t="s">
        <v>1309</v>
      </c>
      <c r="C2284">
        <v>2015</v>
      </c>
      <c r="D2284">
        <v>4.2</v>
      </c>
      <c r="E2284">
        <v>412</v>
      </c>
      <c r="F2284" t="s">
        <v>1405</v>
      </c>
      <c r="G2284" t="s">
        <v>9</v>
      </c>
      <c r="H2284" s="32">
        <v>37.9</v>
      </c>
      <c r="I2284" t="s">
        <v>10</v>
      </c>
      <c r="J2284">
        <v>5</v>
      </c>
      <c r="K2284">
        <v>3</v>
      </c>
    </row>
    <row r="2285" spans="1:11" x14ac:dyDescent="0.35">
      <c r="A2285" t="s">
        <v>270</v>
      </c>
      <c r="B2285" t="s">
        <v>120</v>
      </c>
      <c r="C2285">
        <v>2011</v>
      </c>
      <c r="D2285">
        <v>4.2</v>
      </c>
      <c r="E2285">
        <v>410</v>
      </c>
      <c r="F2285" t="s">
        <v>1405</v>
      </c>
      <c r="G2285" t="s">
        <v>9</v>
      </c>
      <c r="H2285" s="32">
        <v>51.35</v>
      </c>
      <c r="I2285" t="s">
        <v>10</v>
      </c>
      <c r="J2285">
        <v>5</v>
      </c>
      <c r="K2285">
        <v>3</v>
      </c>
    </row>
    <row r="2286" spans="1:11" x14ac:dyDescent="0.35">
      <c r="A2286" t="s">
        <v>930</v>
      </c>
      <c r="B2286" t="s">
        <v>848</v>
      </c>
      <c r="C2286">
        <v>2012</v>
      </c>
      <c r="D2286">
        <v>4.2</v>
      </c>
      <c r="E2286">
        <v>410</v>
      </c>
      <c r="F2286" t="s">
        <v>1405</v>
      </c>
      <c r="G2286" t="s">
        <v>42</v>
      </c>
      <c r="H2286" s="32">
        <v>22.99</v>
      </c>
      <c r="I2286" t="s">
        <v>43</v>
      </c>
      <c r="J2286">
        <v>4</v>
      </c>
      <c r="K2286">
        <v>3</v>
      </c>
    </row>
    <row r="2287" spans="1:11" x14ac:dyDescent="0.35">
      <c r="A2287" t="s">
        <v>1362</v>
      </c>
      <c r="B2287" t="s">
        <v>1363</v>
      </c>
      <c r="C2287">
        <v>2020</v>
      </c>
      <c r="D2287">
        <v>4.2</v>
      </c>
      <c r="E2287">
        <v>407</v>
      </c>
      <c r="F2287" t="s">
        <v>1405</v>
      </c>
      <c r="G2287" t="s">
        <v>204</v>
      </c>
      <c r="H2287" s="32">
        <v>11.95</v>
      </c>
      <c r="I2287" t="s">
        <v>85</v>
      </c>
      <c r="J2287" t="s">
        <v>85</v>
      </c>
      <c r="K2287" t="s">
        <v>85</v>
      </c>
    </row>
    <row r="2288" spans="1:11" x14ac:dyDescent="0.35">
      <c r="A2288" t="s">
        <v>861</v>
      </c>
      <c r="B2288" t="s">
        <v>1364</v>
      </c>
      <c r="C2288" t="s">
        <v>24</v>
      </c>
      <c r="D2288">
        <v>4.2</v>
      </c>
      <c r="E2288">
        <v>405</v>
      </c>
      <c r="F2288" t="s">
        <v>1405</v>
      </c>
      <c r="G2288" t="s">
        <v>25</v>
      </c>
      <c r="H2288" s="32">
        <v>7.1</v>
      </c>
      <c r="I2288" t="s">
        <v>26</v>
      </c>
      <c r="J2288">
        <v>4</v>
      </c>
      <c r="K2288">
        <v>3</v>
      </c>
    </row>
    <row r="2289" spans="1:11" x14ac:dyDescent="0.35">
      <c r="A2289" t="s">
        <v>606</v>
      </c>
      <c r="B2289" t="s">
        <v>619</v>
      </c>
      <c r="C2289">
        <v>2014</v>
      </c>
      <c r="D2289">
        <v>4.2</v>
      </c>
      <c r="E2289">
        <v>404</v>
      </c>
      <c r="F2289" t="s">
        <v>1405</v>
      </c>
      <c r="G2289" t="s">
        <v>32</v>
      </c>
      <c r="H2289" s="32">
        <v>77.36</v>
      </c>
      <c r="I2289" t="s">
        <v>33</v>
      </c>
      <c r="J2289">
        <v>4</v>
      </c>
      <c r="K2289">
        <v>3</v>
      </c>
    </row>
    <row r="2290" spans="1:11" x14ac:dyDescent="0.35">
      <c r="A2290" t="s">
        <v>1365</v>
      </c>
      <c r="B2290" t="s">
        <v>1366</v>
      </c>
      <c r="C2290">
        <v>2020</v>
      </c>
      <c r="D2290">
        <v>4.2</v>
      </c>
      <c r="E2290">
        <v>404</v>
      </c>
      <c r="F2290" t="s">
        <v>1405</v>
      </c>
      <c r="G2290" t="s">
        <v>207</v>
      </c>
      <c r="H2290" s="32">
        <v>19.899999999999999</v>
      </c>
      <c r="I2290" t="s">
        <v>85</v>
      </c>
      <c r="J2290" t="s">
        <v>85</v>
      </c>
      <c r="K2290" t="s">
        <v>85</v>
      </c>
    </row>
    <row r="2291" spans="1:11" x14ac:dyDescent="0.35">
      <c r="A2291" t="s">
        <v>682</v>
      </c>
      <c r="B2291" t="s">
        <v>863</v>
      </c>
      <c r="C2291">
        <v>2011</v>
      </c>
      <c r="D2291">
        <v>4.2</v>
      </c>
      <c r="E2291">
        <v>402</v>
      </c>
      <c r="F2291" t="s">
        <v>1405</v>
      </c>
      <c r="G2291" t="s">
        <v>42</v>
      </c>
      <c r="H2291" s="32">
        <v>28.53</v>
      </c>
      <c r="I2291" t="s">
        <v>43</v>
      </c>
      <c r="J2291">
        <v>4</v>
      </c>
      <c r="K2291">
        <v>3</v>
      </c>
    </row>
    <row r="2292" spans="1:11" x14ac:dyDescent="0.35">
      <c r="A2292" t="s">
        <v>487</v>
      </c>
      <c r="B2292" t="s">
        <v>488</v>
      </c>
      <c r="C2292">
        <v>2019</v>
      </c>
      <c r="D2292">
        <v>4.2</v>
      </c>
      <c r="E2292">
        <v>400</v>
      </c>
      <c r="F2292" t="s">
        <v>1405</v>
      </c>
      <c r="G2292" t="s">
        <v>2</v>
      </c>
      <c r="H2292" s="32">
        <v>27.89</v>
      </c>
      <c r="I2292" t="s">
        <v>3</v>
      </c>
      <c r="J2292">
        <v>5</v>
      </c>
      <c r="K2292">
        <v>3</v>
      </c>
    </row>
    <row r="2293" spans="1:11" x14ac:dyDescent="0.35">
      <c r="A2293" t="s">
        <v>4</v>
      </c>
      <c r="B2293" t="s">
        <v>448</v>
      </c>
      <c r="C2293">
        <v>2016</v>
      </c>
      <c r="D2293">
        <v>4.2</v>
      </c>
      <c r="E2293">
        <v>398</v>
      </c>
      <c r="F2293" t="s">
        <v>1405</v>
      </c>
      <c r="G2293" t="s">
        <v>1406</v>
      </c>
      <c r="H2293" s="32">
        <v>48.96</v>
      </c>
      <c r="I2293" t="s">
        <v>6</v>
      </c>
      <c r="J2293">
        <v>4</v>
      </c>
      <c r="K2293">
        <v>2</v>
      </c>
    </row>
    <row r="2294" spans="1:11" x14ac:dyDescent="0.35">
      <c r="A2294" t="s">
        <v>193</v>
      </c>
      <c r="B2294" t="s">
        <v>921</v>
      </c>
      <c r="C2294">
        <v>2011</v>
      </c>
      <c r="D2294">
        <v>4.2</v>
      </c>
      <c r="E2294">
        <v>395</v>
      </c>
      <c r="F2294" t="s">
        <v>1405</v>
      </c>
      <c r="G2294" t="s">
        <v>42</v>
      </c>
      <c r="H2294" s="32">
        <v>61.94</v>
      </c>
      <c r="I2294" t="s">
        <v>43</v>
      </c>
      <c r="J2294">
        <v>4</v>
      </c>
      <c r="K2294">
        <v>3</v>
      </c>
    </row>
    <row r="2295" spans="1:11" x14ac:dyDescent="0.35">
      <c r="A2295" t="s">
        <v>193</v>
      </c>
      <c r="B2295" t="s">
        <v>187</v>
      </c>
      <c r="C2295">
        <v>2016</v>
      </c>
      <c r="D2295">
        <v>4.2</v>
      </c>
      <c r="E2295">
        <v>392</v>
      </c>
      <c r="F2295" t="s">
        <v>1405</v>
      </c>
      <c r="G2295" t="s">
        <v>42</v>
      </c>
      <c r="H2295" s="32">
        <v>19.98</v>
      </c>
      <c r="I2295" t="s">
        <v>43</v>
      </c>
      <c r="J2295">
        <v>4</v>
      </c>
      <c r="K2295">
        <v>3</v>
      </c>
    </row>
    <row r="2296" spans="1:11" x14ac:dyDescent="0.35">
      <c r="A2296" t="s">
        <v>790</v>
      </c>
      <c r="B2296" t="s">
        <v>1367</v>
      </c>
      <c r="C2296">
        <v>2018</v>
      </c>
      <c r="D2296">
        <v>4.2</v>
      </c>
      <c r="E2296">
        <v>390</v>
      </c>
      <c r="F2296" t="s">
        <v>1405</v>
      </c>
      <c r="G2296" t="s">
        <v>32</v>
      </c>
      <c r="H2296" s="32">
        <v>16.760000000000002</v>
      </c>
      <c r="I2296" t="s">
        <v>33</v>
      </c>
      <c r="J2296">
        <v>4</v>
      </c>
      <c r="K2296">
        <v>3</v>
      </c>
    </row>
    <row r="2297" spans="1:11" x14ac:dyDescent="0.35">
      <c r="A2297" t="s">
        <v>574</v>
      </c>
      <c r="B2297" t="s">
        <v>880</v>
      </c>
      <c r="C2297">
        <v>2017</v>
      </c>
      <c r="D2297">
        <v>4.2</v>
      </c>
      <c r="E2297">
        <v>390</v>
      </c>
      <c r="F2297" t="s">
        <v>1405</v>
      </c>
      <c r="G2297" t="s">
        <v>576</v>
      </c>
      <c r="H2297" s="32">
        <v>24.45</v>
      </c>
      <c r="I2297" t="s">
        <v>21</v>
      </c>
      <c r="J2297">
        <v>4</v>
      </c>
      <c r="K2297">
        <v>3</v>
      </c>
    </row>
    <row r="2298" spans="1:11" x14ac:dyDescent="0.35">
      <c r="A2298" t="s">
        <v>144</v>
      </c>
      <c r="B2298" t="s">
        <v>120</v>
      </c>
      <c r="C2298">
        <v>2011</v>
      </c>
      <c r="D2298">
        <v>4.2</v>
      </c>
      <c r="E2298">
        <v>389</v>
      </c>
      <c r="F2298" t="s">
        <v>1405</v>
      </c>
      <c r="G2298" t="s">
        <v>9</v>
      </c>
      <c r="H2298" s="32">
        <v>64.5</v>
      </c>
      <c r="I2298" t="s">
        <v>10</v>
      </c>
      <c r="J2298">
        <v>5</v>
      </c>
      <c r="K2298">
        <v>3</v>
      </c>
    </row>
    <row r="2299" spans="1:11" x14ac:dyDescent="0.35">
      <c r="A2299" t="s">
        <v>385</v>
      </c>
      <c r="B2299" t="s">
        <v>1334</v>
      </c>
      <c r="C2299">
        <v>2016</v>
      </c>
      <c r="D2299">
        <v>4.2</v>
      </c>
      <c r="E2299">
        <v>388</v>
      </c>
      <c r="F2299" t="s">
        <v>1405</v>
      </c>
      <c r="G2299" t="s">
        <v>9</v>
      </c>
      <c r="H2299" s="32">
        <v>31.63</v>
      </c>
      <c r="I2299" t="s">
        <v>10</v>
      </c>
      <c r="J2299">
        <v>5</v>
      </c>
      <c r="K2299">
        <v>3</v>
      </c>
    </row>
    <row r="2300" spans="1:11" x14ac:dyDescent="0.35">
      <c r="A2300" t="s">
        <v>53</v>
      </c>
      <c r="B2300" t="s">
        <v>845</v>
      </c>
      <c r="C2300">
        <v>2005</v>
      </c>
      <c r="D2300">
        <v>4.2</v>
      </c>
      <c r="E2300">
        <v>384</v>
      </c>
      <c r="F2300" t="s">
        <v>1405</v>
      </c>
      <c r="G2300" t="s">
        <v>42</v>
      </c>
      <c r="H2300" s="32">
        <v>73</v>
      </c>
      <c r="I2300" t="s">
        <v>43</v>
      </c>
      <c r="J2300">
        <v>4</v>
      </c>
      <c r="K2300">
        <v>3</v>
      </c>
    </row>
    <row r="2301" spans="1:11" x14ac:dyDescent="0.35">
      <c r="A2301" t="s">
        <v>537</v>
      </c>
      <c r="B2301" t="s">
        <v>187</v>
      </c>
      <c r="C2301">
        <v>2015</v>
      </c>
      <c r="D2301">
        <v>4.2</v>
      </c>
      <c r="E2301">
        <v>420</v>
      </c>
      <c r="F2301" t="s">
        <v>1405</v>
      </c>
      <c r="G2301" t="s">
        <v>42</v>
      </c>
      <c r="H2301" s="32">
        <v>17.5</v>
      </c>
      <c r="I2301" t="s">
        <v>43</v>
      </c>
      <c r="J2301">
        <v>4</v>
      </c>
      <c r="K2301">
        <v>3</v>
      </c>
    </row>
    <row r="2302" spans="1:11" x14ac:dyDescent="0.35">
      <c r="A2302" t="s">
        <v>1357</v>
      </c>
      <c r="B2302" t="s">
        <v>1358</v>
      </c>
      <c r="C2302">
        <v>2017</v>
      </c>
      <c r="D2302">
        <v>4.2</v>
      </c>
      <c r="E2302">
        <v>420</v>
      </c>
      <c r="F2302" t="s">
        <v>1405</v>
      </c>
      <c r="G2302" t="s">
        <v>127</v>
      </c>
      <c r="H2302" s="32">
        <v>18.899999999999999</v>
      </c>
      <c r="I2302" t="s">
        <v>21</v>
      </c>
      <c r="J2302">
        <v>4</v>
      </c>
      <c r="K2302">
        <v>3</v>
      </c>
    </row>
    <row r="2303" spans="1:11" x14ac:dyDescent="0.35">
      <c r="A2303" t="s">
        <v>1359</v>
      </c>
      <c r="B2303" t="s">
        <v>1360</v>
      </c>
      <c r="C2303">
        <v>2011</v>
      </c>
      <c r="D2303">
        <v>4.2</v>
      </c>
      <c r="E2303">
        <v>420</v>
      </c>
      <c r="F2303" t="s">
        <v>1405</v>
      </c>
      <c r="G2303" t="s">
        <v>254</v>
      </c>
      <c r="H2303" s="32">
        <v>23.95</v>
      </c>
      <c r="I2303" t="s">
        <v>21</v>
      </c>
      <c r="J2303">
        <v>4</v>
      </c>
      <c r="K2303">
        <v>3</v>
      </c>
    </row>
    <row r="2304" spans="1:11" x14ac:dyDescent="0.35">
      <c r="A2304" t="s">
        <v>40</v>
      </c>
      <c r="B2304" t="s">
        <v>396</v>
      </c>
      <c r="C2304">
        <v>2012</v>
      </c>
      <c r="D2304">
        <v>4.2</v>
      </c>
      <c r="E2304">
        <v>420</v>
      </c>
      <c r="F2304" t="s">
        <v>1405</v>
      </c>
      <c r="G2304" t="s">
        <v>42</v>
      </c>
      <c r="H2304" s="32">
        <v>28.3</v>
      </c>
      <c r="I2304" t="s">
        <v>43</v>
      </c>
      <c r="J2304">
        <v>4</v>
      </c>
      <c r="K2304">
        <v>3</v>
      </c>
    </row>
    <row r="2305" spans="1:11" x14ac:dyDescent="0.35">
      <c r="A2305" t="s">
        <v>513</v>
      </c>
      <c r="B2305" t="s">
        <v>283</v>
      </c>
      <c r="C2305">
        <v>2004</v>
      </c>
      <c r="D2305">
        <v>4.2</v>
      </c>
      <c r="E2305">
        <v>417</v>
      </c>
      <c r="F2305" t="s">
        <v>1405</v>
      </c>
      <c r="G2305" t="s">
        <v>42</v>
      </c>
      <c r="H2305" s="32">
        <v>45</v>
      </c>
      <c r="I2305" t="s">
        <v>43</v>
      </c>
      <c r="J2305">
        <v>4</v>
      </c>
      <c r="K2305">
        <v>3</v>
      </c>
    </row>
    <row r="2306" spans="1:11" x14ac:dyDescent="0.35">
      <c r="A2306" t="s">
        <v>423</v>
      </c>
      <c r="B2306" t="s">
        <v>1020</v>
      </c>
      <c r="C2306">
        <v>2018</v>
      </c>
      <c r="D2306">
        <v>4.2</v>
      </c>
      <c r="E2306">
        <v>415</v>
      </c>
      <c r="F2306" t="s">
        <v>1405</v>
      </c>
      <c r="G2306" t="s">
        <v>46</v>
      </c>
      <c r="H2306" s="32">
        <v>17.899999999999999</v>
      </c>
      <c r="I2306" t="s">
        <v>213</v>
      </c>
      <c r="J2306">
        <v>3</v>
      </c>
      <c r="K2306">
        <v>3</v>
      </c>
    </row>
    <row r="2307" spans="1:11" x14ac:dyDescent="0.35">
      <c r="A2307" t="s">
        <v>1292</v>
      </c>
      <c r="B2307" t="s">
        <v>1361</v>
      </c>
      <c r="C2307">
        <v>2015</v>
      </c>
      <c r="D2307">
        <v>4.2</v>
      </c>
      <c r="E2307">
        <v>414</v>
      </c>
      <c r="F2307" t="s">
        <v>1405</v>
      </c>
      <c r="G2307" t="s">
        <v>326</v>
      </c>
      <c r="H2307" s="32">
        <v>16.78</v>
      </c>
      <c r="I2307" t="s">
        <v>327</v>
      </c>
      <c r="J2307">
        <v>3</v>
      </c>
      <c r="K2307">
        <v>3</v>
      </c>
    </row>
    <row r="2308" spans="1:11" x14ac:dyDescent="0.35">
      <c r="A2308" t="s">
        <v>47</v>
      </c>
      <c r="B2308" t="s">
        <v>1302</v>
      </c>
      <c r="C2308">
        <v>2018</v>
      </c>
      <c r="D2308">
        <v>4.2</v>
      </c>
      <c r="E2308">
        <v>410</v>
      </c>
      <c r="F2308" t="s">
        <v>1405</v>
      </c>
      <c r="G2308" t="s">
        <v>42</v>
      </c>
      <c r="H2308" s="32">
        <v>13.58</v>
      </c>
      <c r="I2308" t="s">
        <v>43</v>
      </c>
      <c r="J2308">
        <v>4</v>
      </c>
      <c r="K2308">
        <v>3</v>
      </c>
    </row>
    <row r="2309" spans="1:11" x14ac:dyDescent="0.35">
      <c r="A2309" t="s">
        <v>1308</v>
      </c>
      <c r="B2309" t="s">
        <v>1309</v>
      </c>
      <c r="C2309">
        <v>2015</v>
      </c>
      <c r="D2309">
        <v>4.2</v>
      </c>
      <c r="E2309">
        <v>412</v>
      </c>
      <c r="F2309" t="s">
        <v>1405</v>
      </c>
      <c r="G2309" t="s">
        <v>9</v>
      </c>
      <c r="H2309" s="32">
        <v>37.9</v>
      </c>
      <c r="I2309" t="s">
        <v>10</v>
      </c>
      <c r="J2309">
        <v>5</v>
      </c>
      <c r="K2309">
        <v>3</v>
      </c>
    </row>
    <row r="2310" spans="1:11" x14ac:dyDescent="0.35">
      <c r="A2310" t="s">
        <v>270</v>
      </c>
      <c r="B2310" t="s">
        <v>120</v>
      </c>
      <c r="C2310">
        <v>2011</v>
      </c>
      <c r="D2310">
        <v>4.2</v>
      </c>
      <c r="E2310">
        <v>410</v>
      </c>
      <c r="F2310" t="s">
        <v>1405</v>
      </c>
      <c r="G2310" t="s">
        <v>9</v>
      </c>
      <c r="H2310" s="32">
        <v>51.35</v>
      </c>
      <c r="I2310" t="s">
        <v>10</v>
      </c>
      <c r="J2310">
        <v>5</v>
      </c>
      <c r="K2310">
        <v>3</v>
      </c>
    </row>
    <row r="2311" spans="1:11" x14ac:dyDescent="0.35">
      <c r="A2311" t="s">
        <v>930</v>
      </c>
      <c r="B2311" t="s">
        <v>848</v>
      </c>
      <c r="C2311">
        <v>2012</v>
      </c>
      <c r="D2311">
        <v>4.2</v>
      </c>
      <c r="E2311">
        <v>410</v>
      </c>
      <c r="F2311" t="s">
        <v>1405</v>
      </c>
      <c r="G2311" t="s">
        <v>42</v>
      </c>
      <c r="H2311" s="32">
        <v>22.99</v>
      </c>
      <c r="I2311" t="s">
        <v>43</v>
      </c>
      <c r="J2311">
        <v>4</v>
      </c>
      <c r="K2311">
        <v>3</v>
      </c>
    </row>
    <row r="2312" spans="1:11" x14ac:dyDescent="0.35">
      <c r="A2312" t="s">
        <v>1362</v>
      </c>
      <c r="B2312" t="s">
        <v>1363</v>
      </c>
      <c r="C2312">
        <v>2020</v>
      </c>
      <c r="D2312">
        <v>4.2</v>
      </c>
      <c r="E2312">
        <v>407</v>
      </c>
      <c r="F2312" t="s">
        <v>1405</v>
      </c>
      <c r="G2312" t="s">
        <v>204</v>
      </c>
      <c r="H2312" s="32">
        <v>11.95</v>
      </c>
      <c r="I2312" t="s">
        <v>85</v>
      </c>
      <c r="J2312" t="s">
        <v>85</v>
      </c>
      <c r="K2312" t="s">
        <v>85</v>
      </c>
    </row>
    <row r="2313" spans="1:11" x14ac:dyDescent="0.35">
      <c r="A2313" t="s">
        <v>861</v>
      </c>
      <c r="B2313" t="s">
        <v>1364</v>
      </c>
      <c r="C2313" t="s">
        <v>24</v>
      </c>
      <c r="D2313">
        <v>4.2</v>
      </c>
      <c r="E2313">
        <v>405</v>
      </c>
      <c r="F2313" t="s">
        <v>1405</v>
      </c>
      <c r="G2313" t="s">
        <v>25</v>
      </c>
      <c r="H2313" s="32">
        <v>7.1</v>
      </c>
      <c r="I2313" t="s">
        <v>26</v>
      </c>
      <c r="J2313">
        <v>4</v>
      </c>
      <c r="K2313">
        <v>3</v>
      </c>
    </row>
    <row r="2314" spans="1:11" x14ac:dyDescent="0.35">
      <c r="A2314" t="s">
        <v>606</v>
      </c>
      <c r="B2314" t="s">
        <v>619</v>
      </c>
      <c r="C2314">
        <v>2014</v>
      </c>
      <c r="D2314">
        <v>4.2</v>
      </c>
      <c r="E2314">
        <v>404</v>
      </c>
      <c r="F2314" t="s">
        <v>1405</v>
      </c>
      <c r="G2314" t="s">
        <v>32</v>
      </c>
      <c r="H2314" s="32">
        <v>77.36</v>
      </c>
      <c r="I2314" t="s">
        <v>33</v>
      </c>
      <c r="J2314">
        <v>4</v>
      </c>
      <c r="K2314">
        <v>3</v>
      </c>
    </row>
    <row r="2315" spans="1:11" x14ac:dyDescent="0.35">
      <c r="A2315" t="s">
        <v>1365</v>
      </c>
      <c r="B2315" t="s">
        <v>1366</v>
      </c>
      <c r="C2315">
        <v>2020</v>
      </c>
      <c r="D2315">
        <v>4.2</v>
      </c>
      <c r="E2315">
        <v>404</v>
      </c>
      <c r="F2315" t="s">
        <v>1405</v>
      </c>
      <c r="G2315" t="s">
        <v>207</v>
      </c>
      <c r="H2315" s="32">
        <v>19.899999999999999</v>
      </c>
      <c r="I2315" t="s">
        <v>85</v>
      </c>
      <c r="J2315" t="s">
        <v>85</v>
      </c>
      <c r="K2315" t="s">
        <v>85</v>
      </c>
    </row>
    <row r="2316" spans="1:11" x14ac:dyDescent="0.35">
      <c r="A2316" t="s">
        <v>682</v>
      </c>
      <c r="B2316" t="s">
        <v>863</v>
      </c>
      <c r="C2316">
        <v>2011</v>
      </c>
      <c r="D2316">
        <v>4.2</v>
      </c>
      <c r="E2316">
        <v>402</v>
      </c>
      <c r="F2316" t="s">
        <v>1405</v>
      </c>
      <c r="G2316" t="s">
        <v>42</v>
      </c>
      <c r="H2316" s="32">
        <v>28.53</v>
      </c>
      <c r="I2316" t="s">
        <v>43</v>
      </c>
      <c r="J2316">
        <v>4</v>
      </c>
      <c r="K2316">
        <v>3</v>
      </c>
    </row>
    <row r="2317" spans="1:11" x14ac:dyDescent="0.35">
      <c r="A2317" t="s">
        <v>487</v>
      </c>
      <c r="B2317" t="s">
        <v>488</v>
      </c>
      <c r="C2317">
        <v>2019</v>
      </c>
      <c r="D2317">
        <v>4.2</v>
      </c>
      <c r="E2317">
        <v>400</v>
      </c>
      <c r="F2317" t="s">
        <v>1405</v>
      </c>
      <c r="G2317" t="s">
        <v>2</v>
      </c>
      <c r="H2317" s="32">
        <v>27.89</v>
      </c>
      <c r="I2317" t="s">
        <v>3</v>
      </c>
      <c r="J2317">
        <v>5</v>
      </c>
      <c r="K2317">
        <v>3</v>
      </c>
    </row>
    <row r="2318" spans="1:11" x14ac:dyDescent="0.35">
      <c r="A2318" t="s">
        <v>4</v>
      </c>
      <c r="B2318" t="s">
        <v>448</v>
      </c>
      <c r="C2318">
        <v>2016</v>
      </c>
      <c r="D2318">
        <v>4.2</v>
      </c>
      <c r="E2318">
        <v>398</v>
      </c>
      <c r="F2318" t="s">
        <v>1405</v>
      </c>
      <c r="G2318" t="s">
        <v>1406</v>
      </c>
      <c r="H2318" s="32">
        <v>48.96</v>
      </c>
      <c r="I2318" t="s">
        <v>6</v>
      </c>
      <c r="J2318">
        <v>4</v>
      </c>
      <c r="K2318">
        <v>2</v>
      </c>
    </row>
    <row r="2319" spans="1:11" x14ac:dyDescent="0.35">
      <c r="A2319" t="s">
        <v>193</v>
      </c>
      <c r="B2319" t="s">
        <v>921</v>
      </c>
      <c r="C2319">
        <v>2011</v>
      </c>
      <c r="D2319">
        <v>4.2</v>
      </c>
      <c r="E2319">
        <v>395</v>
      </c>
      <c r="F2319" t="s">
        <v>1405</v>
      </c>
      <c r="G2319" t="s">
        <v>42</v>
      </c>
      <c r="H2319" s="32">
        <v>61.94</v>
      </c>
      <c r="I2319" t="s">
        <v>43</v>
      </c>
      <c r="J2319">
        <v>4</v>
      </c>
      <c r="K2319">
        <v>3</v>
      </c>
    </row>
    <row r="2320" spans="1:11" x14ac:dyDescent="0.35">
      <c r="A2320" t="s">
        <v>193</v>
      </c>
      <c r="B2320" t="s">
        <v>187</v>
      </c>
      <c r="C2320">
        <v>2016</v>
      </c>
      <c r="D2320">
        <v>4.2</v>
      </c>
      <c r="E2320">
        <v>392</v>
      </c>
      <c r="F2320" t="s">
        <v>1405</v>
      </c>
      <c r="G2320" t="s">
        <v>42</v>
      </c>
      <c r="H2320" s="32">
        <v>19.98</v>
      </c>
      <c r="I2320" t="s">
        <v>43</v>
      </c>
      <c r="J2320">
        <v>4</v>
      </c>
      <c r="K2320">
        <v>3</v>
      </c>
    </row>
    <row r="2321" spans="1:11" x14ac:dyDescent="0.35">
      <c r="A2321" t="s">
        <v>790</v>
      </c>
      <c r="B2321" t="s">
        <v>1367</v>
      </c>
      <c r="C2321">
        <v>2018</v>
      </c>
      <c r="D2321">
        <v>4.2</v>
      </c>
      <c r="E2321">
        <v>390</v>
      </c>
      <c r="F2321" t="s">
        <v>1405</v>
      </c>
      <c r="G2321" t="s">
        <v>32</v>
      </c>
      <c r="H2321" s="32">
        <v>16.760000000000002</v>
      </c>
      <c r="I2321" t="s">
        <v>33</v>
      </c>
      <c r="J2321">
        <v>4</v>
      </c>
      <c r="K2321">
        <v>3</v>
      </c>
    </row>
    <row r="2322" spans="1:11" x14ac:dyDescent="0.35">
      <c r="A2322" t="s">
        <v>574</v>
      </c>
      <c r="B2322" t="s">
        <v>880</v>
      </c>
      <c r="C2322">
        <v>2017</v>
      </c>
      <c r="D2322">
        <v>4.2</v>
      </c>
      <c r="E2322">
        <v>390</v>
      </c>
      <c r="F2322" t="s">
        <v>1405</v>
      </c>
      <c r="G2322" t="s">
        <v>576</v>
      </c>
      <c r="H2322" s="32">
        <v>24.45</v>
      </c>
      <c r="I2322" t="s">
        <v>21</v>
      </c>
      <c r="J2322">
        <v>4</v>
      </c>
      <c r="K2322">
        <v>3</v>
      </c>
    </row>
    <row r="2323" spans="1:11" x14ac:dyDescent="0.35">
      <c r="A2323" t="s">
        <v>144</v>
      </c>
      <c r="B2323" t="s">
        <v>120</v>
      </c>
      <c r="C2323">
        <v>2011</v>
      </c>
      <c r="D2323">
        <v>4.2</v>
      </c>
      <c r="E2323">
        <v>389</v>
      </c>
      <c r="F2323" t="s">
        <v>1405</v>
      </c>
      <c r="G2323" t="s">
        <v>9</v>
      </c>
      <c r="H2323" s="32">
        <v>64.5</v>
      </c>
      <c r="I2323" t="s">
        <v>10</v>
      </c>
      <c r="J2323">
        <v>5</v>
      </c>
      <c r="K2323">
        <v>3</v>
      </c>
    </row>
    <row r="2324" spans="1:11" x14ac:dyDescent="0.35">
      <c r="A2324" t="s">
        <v>385</v>
      </c>
      <c r="B2324" t="s">
        <v>1334</v>
      </c>
      <c r="C2324">
        <v>2016</v>
      </c>
      <c r="D2324">
        <v>4.2</v>
      </c>
      <c r="E2324">
        <v>388</v>
      </c>
      <c r="F2324" t="s">
        <v>1405</v>
      </c>
      <c r="G2324" t="s">
        <v>9</v>
      </c>
      <c r="H2324" s="32">
        <v>31.63</v>
      </c>
      <c r="I2324" t="s">
        <v>10</v>
      </c>
      <c r="J2324">
        <v>5</v>
      </c>
      <c r="K2324">
        <v>3</v>
      </c>
    </row>
    <row r="2325" spans="1:11" x14ac:dyDescent="0.35">
      <c r="A2325" t="s">
        <v>53</v>
      </c>
      <c r="B2325" t="s">
        <v>845</v>
      </c>
      <c r="C2325">
        <v>2005</v>
      </c>
      <c r="D2325">
        <v>4.2</v>
      </c>
      <c r="E2325">
        <v>384</v>
      </c>
      <c r="F2325" t="s">
        <v>1405</v>
      </c>
      <c r="G2325" t="s">
        <v>42</v>
      </c>
      <c r="H2325" s="32">
        <v>73</v>
      </c>
      <c r="I2325" t="s">
        <v>43</v>
      </c>
      <c r="J2325">
        <v>4</v>
      </c>
      <c r="K2325">
        <v>3</v>
      </c>
    </row>
    <row r="2326" spans="1:11" x14ac:dyDescent="0.35">
      <c r="A2326" t="s">
        <v>537</v>
      </c>
      <c r="B2326" t="s">
        <v>187</v>
      </c>
      <c r="C2326">
        <v>2015</v>
      </c>
      <c r="D2326">
        <v>4.2</v>
      </c>
      <c r="E2326">
        <v>420</v>
      </c>
      <c r="F2326" t="s">
        <v>1405</v>
      </c>
      <c r="G2326" t="s">
        <v>42</v>
      </c>
      <c r="H2326" s="32">
        <v>17.5</v>
      </c>
      <c r="I2326" t="s">
        <v>43</v>
      </c>
      <c r="J2326">
        <v>4</v>
      </c>
      <c r="K2326">
        <v>3</v>
      </c>
    </row>
    <row r="2327" spans="1:11" x14ac:dyDescent="0.35">
      <c r="A2327" t="s">
        <v>1357</v>
      </c>
      <c r="B2327" t="s">
        <v>1358</v>
      </c>
      <c r="C2327">
        <v>2017</v>
      </c>
      <c r="D2327">
        <v>4.2</v>
      </c>
      <c r="E2327">
        <v>420</v>
      </c>
      <c r="F2327" t="s">
        <v>1405</v>
      </c>
      <c r="G2327" t="s">
        <v>127</v>
      </c>
      <c r="H2327" s="32">
        <v>18.899999999999999</v>
      </c>
      <c r="I2327" t="s">
        <v>21</v>
      </c>
      <c r="J2327">
        <v>4</v>
      </c>
      <c r="K2327">
        <v>3</v>
      </c>
    </row>
    <row r="2328" spans="1:11" x14ac:dyDescent="0.35">
      <c r="A2328" t="s">
        <v>1359</v>
      </c>
      <c r="B2328" t="s">
        <v>1360</v>
      </c>
      <c r="C2328">
        <v>2011</v>
      </c>
      <c r="D2328">
        <v>4.2</v>
      </c>
      <c r="E2328">
        <v>420</v>
      </c>
      <c r="F2328" t="s">
        <v>1405</v>
      </c>
      <c r="G2328" t="s">
        <v>254</v>
      </c>
      <c r="H2328" s="32">
        <v>23.95</v>
      </c>
      <c r="I2328" t="s">
        <v>21</v>
      </c>
      <c r="J2328">
        <v>4</v>
      </c>
      <c r="K2328">
        <v>3</v>
      </c>
    </row>
    <row r="2329" spans="1:11" x14ac:dyDescent="0.35">
      <c r="A2329" t="s">
        <v>40</v>
      </c>
      <c r="B2329" t="s">
        <v>396</v>
      </c>
      <c r="C2329">
        <v>2012</v>
      </c>
      <c r="D2329">
        <v>4.2</v>
      </c>
      <c r="E2329">
        <v>420</v>
      </c>
      <c r="F2329" t="s">
        <v>1405</v>
      </c>
      <c r="G2329" t="s">
        <v>42</v>
      </c>
      <c r="H2329" s="32">
        <v>28.3</v>
      </c>
      <c r="I2329" t="s">
        <v>43</v>
      </c>
      <c r="J2329">
        <v>4</v>
      </c>
      <c r="K2329">
        <v>3</v>
      </c>
    </row>
    <row r="2330" spans="1:11" x14ac:dyDescent="0.35">
      <c r="A2330" t="s">
        <v>513</v>
      </c>
      <c r="B2330" t="s">
        <v>283</v>
      </c>
      <c r="C2330">
        <v>2004</v>
      </c>
      <c r="D2330">
        <v>4.2</v>
      </c>
      <c r="E2330">
        <v>417</v>
      </c>
      <c r="F2330" t="s">
        <v>1405</v>
      </c>
      <c r="G2330" t="s">
        <v>42</v>
      </c>
      <c r="H2330" s="32">
        <v>45</v>
      </c>
      <c r="I2330" t="s">
        <v>43</v>
      </c>
      <c r="J2330">
        <v>4</v>
      </c>
      <c r="K2330">
        <v>3</v>
      </c>
    </row>
    <row r="2331" spans="1:11" x14ac:dyDescent="0.35">
      <c r="A2331" t="s">
        <v>423</v>
      </c>
      <c r="B2331" t="s">
        <v>1020</v>
      </c>
      <c r="C2331">
        <v>2018</v>
      </c>
      <c r="D2331">
        <v>4.2</v>
      </c>
      <c r="E2331">
        <v>415</v>
      </c>
      <c r="F2331" t="s">
        <v>1405</v>
      </c>
      <c r="G2331" t="s">
        <v>46</v>
      </c>
      <c r="H2331" s="32">
        <v>17.899999999999999</v>
      </c>
      <c r="I2331" t="s">
        <v>213</v>
      </c>
      <c r="J2331">
        <v>3</v>
      </c>
      <c r="K2331">
        <v>3</v>
      </c>
    </row>
    <row r="2332" spans="1:11" x14ac:dyDescent="0.35">
      <c r="A2332" t="s">
        <v>1292</v>
      </c>
      <c r="B2332" t="s">
        <v>1361</v>
      </c>
      <c r="C2332">
        <v>2015</v>
      </c>
      <c r="D2332">
        <v>4.2</v>
      </c>
      <c r="E2332">
        <v>414</v>
      </c>
      <c r="F2332" t="s">
        <v>1405</v>
      </c>
      <c r="G2332" t="s">
        <v>326</v>
      </c>
      <c r="H2332" s="32">
        <v>16.78</v>
      </c>
      <c r="I2332" t="s">
        <v>327</v>
      </c>
      <c r="J2332">
        <v>3</v>
      </c>
      <c r="K2332">
        <v>3</v>
      </c>
    </row>
    <row r="2333" spans="1:11" x14ac:dyDescent="0.35">
      <c r="A2333" t="s">
        <v>47</v>
      </c>
      <c r="B2333" t="s">
        <v>1302</v>
      </c>
      <c r="C2333">
        <v>2018</v>
      </c>
      <c r="D2333">
        <v>4.2</v>
      </c>
      <c r="E2333">
        <v>410</v>
      </c>
      <c r="F2333" t="s">
        <v>1405</v>
      </c>
      <c r="G2333" t="s">
        <v>42</v>
      </c>
      <c r="H2333" s="32">
        <v>13.58</v>
      </c>
      <c r="I2333" t="s">
        <v>43</v>
      </c>
      <c r="J2333">
        <v>4</v>
      </c>
      <c r="K2333">
        <v>3</v>
      </c>
    </row>
    <row r="2334" spans="1:11" x14ac:dyDescent="0.35">
      <c r="A2334" t="s">
        <v>1308</v>
      </c>
      <c r="B2334" t="s">
        <v>1309</v>
      </c>
      <c r="C2334">
        <v>2015</v>
      </c>
      <c r="D2334">
        <v>4.2</v>
      </c>
      <c r="E2334">
        <v>412</v>
      </c>
      <c r="F2334" t="s">
        <v>1405</v>
      </c>
      <c r="G2334" t="s">
        <v>9</v>
      </c>
      <c r="H2334" s="32">
        <v>37.9</v>
      </c>
      <c r="I2334" t="s">
        <v>10</v>
      </c>
      <c r="J2334">
        <v>5</v>
      </c>
      <c r="K2334">
        <v>3</v>
      </c>
    </row>
    <row r="2335" spans="1:11" x14ac:dyDescent="0.35">
      <c r="A2335" t="s">
        <v>270</v>
      </c>
      <c r="B2335" t="s">
        <v>120</v>
      </c>
      <c r="C2335">
        <v>2011</v>
      </c>
      <c r="D2335">
        <v>4.2</v>
      </c>
      <c r="E2335">
        <v>410</v>
      </c>
      <c r="F2335" t="s">
        <v>1405</v>
      </c>
      <c r="G2335" t="s">
        <v>9</v>
      </c>
      <c r="H2335" s="32">
        <v>51.35</v>
      </c>
      <c r="I2335" t="s">
        <v>10</v>
      </c>
      <c r="J2335">
        <v>5</v>
      </c>
      <c r="K2335">
        <v>3</v>
      </c>
    </row>
    <row r="2336" spans="1:11" x14ac:dyDescent="0.35">
      <c r="A2336" t="s">
        <v>930</v>
      </c>
      <c r="B2336" t="s">
        <v>848</v>
      </c>
      <c r="C2336">
        <v>2012</v>
      </c>
      <c r="D2336">
        <v>4.2</v>
      </c>
      <c r="E2336">
        <v>410</v>
      </c>
      <c r="F2336" t="s">
        <v>1405</v>
      </c>
      <c r="G2336" t="s">
        <v>42</v>
      </c>
      <c r="H2336" s="32">
        <v>22.99</v>
      </c>
      <c r="I2336" t="s">
        <v>43</v>
      </c>
      <c r="J2336">
        <v>4</v>
      </c>
      <c r="K2336">
        <v>3</v>
      </c>
    </row>
    <row r="2337" spans="1:11" x14ac:dyDescent="0.35">
      <c r="A2337" t="s">
        <v>1362</v>
      </c>
      <c r="B2337" t="s">
        <v>1363</v>
      </c>
      <c r="C2337">
        <v>2020</v>
      </c>
      <c r="D2337">
        <v>4.2</v>
      </c>
      <c r="E2337">
        <v>407</v>
      </c>
      <c r="F2337" t="s">
        <v>1405</v>
      </c>
      <c r="G2337" t="s">
        <v>204</v>
      </c>
      <c r="H2337" s="32">
        <v>11.95</v>
      </c>
      <c r="I2337" t="s">
        <v>85</v>
      </c>
      <c r="J2337" t="s">
        <v>85</v>
      </c>
      <c r="K2337" t="s">
        <v>85</v>
      </c>
    </row>
    <row r="2338" spans="1:11" x14ac:dyDescent="0.35">
      <c r="A2338" t="s">
        <v>861</v>
      </c>
      <c r="B2338" t="s">
        <v>1364</v>
      </c>
      <c r="C2338" t="s">
        <v>24</v>
      </c>
      <c r="D2338">
        <v>4.2</v>
      </c>
      <c r="E2338">
        <v>405</v>
      </c>
      <c r="F2338" t="s">
        <v>1405</v>
      </c>
      <c r="G2338" t="s">
        <v>25</v>
      </c>
      <c r="H2338" s="32">
        <v>7.1</v>
      </c>
      <c r="I2338" t="s">
        <v>26</v>
      </c>
      <c r="J2338">
        <v>4</v>
      </c>
      <c r="K2338">
        <v>3</v>
      </c>
    </row>
    <row r="2339" spans="1:11" x14ac:dyDescent="0.35">
      <c r="A2339" t="s">
        <v>606</v>
      </c>
      <c r="B2339" t="s">
        <v>619</v>
      </c>
      <c r="C2339">
        <v>2014</v>
      </c>
      <c r="D2339">
        <v>4.2</v>
      </c>
      <c r="E2339">
        <v>404</v>
      </c>
      <c r="F2339" t="s">
        <v>1405</v>
      </c>
      <c r="G2339" t="s">
        <v>32</v>
      </c>
      <c r="H2339" s="32">
        <v>77.36</v>
      </c>
      <c r="I2339" t="s">
        <v>33</v>
      </c>
      <c r="J2339">
        <v>4</v>
      </c>
      <c r="K2339">
        <v>3</v>
      </c>
    </row>
    <row r="2340" spans="1:11" x14ac:dyDescent="0.35">
      <c r="A2340" t="s">
        <v>1365</v>
      </c>
      <c r="B2340" t="s">
        <v>1366</v>
      </c>
      <c r="C2340">
        <v>2020</v>
      </c>
      <c r="D2340">
        <v>4.2</v>
      </c>
      <c r="E2340">
        <v>404</v>
      </c>
      <c r="F2340" t="s">
        <v>1405</v>
      </c>
      <c r="G2340" t="s">
        <v>207</v>
      </c>
      <c r="H2340" s="32">
        <v>19.899999999999999</v>
      </c>
      <c r="I2340" t="s">
        <v>85</v>
      </c>
      <c r="J2340" t="s">
        <v>85</v>
      </c>
      <c r="K2340" t="s">
        <v>85</v>
      </c>
    </row>
    <row r="2341" spans="1:11" x14ac:dyDescent="0.35">
      <c r="A2341" t="s">
        <v>682</v>
      </c>
      <c r="B2341" t="s">
        <v>863</v>
      </c>
      <c r="C2341">
        <v>2011</v>
      </c>
      <c r="D2341">
        <v>4.2</v>
      </c>
      <c r="E2341">
        <v>402</v>
      </c>
      <c r="F2341" t="s">
        <v>1405</v>
      </c>
      <c r="G2341" t="s">
        <v>42</v>
      </c>
      <c r="H2341" s="32">
        <v>28.53</v>
      </c>
      <c r="I2341" t="s">
        <v>43</v>
      </c>
      <c r="J2341">
        <v>4</v>
      </c>
      <c r="K2341">
        <v>3</v>
      </c>
    </row>
    <row r="2342" spans="1:11" x14ac:dyDescent="0.35">
      <c r="A2342" t="s">
        <v>487</v>
      </c>
      <c r="B2342" t="s">
        <v>488</v>
      </c>
      <c r="C2342">
        <v>2019</v>
      </c>
      <c r="D2342">
        <v>4.2</v>
      </c>
      <c r="E2342">
        <v>400</v>
      </c>
      <c r="F2342" t="s">
        <v>1405</v>
      </c>
      <c r="G2342" t="s">
        <v>2</v>
      </c>
      <c r="H2342" s="32">
        <v>27.89</v>
      </c>
      <c r="I2342" t="s">
        <v>3</v>
      </c>
      <c r="J2342">
        <v>5</v>
      </c>
      <c r="K2342">
        <v>3</v>
      </c>
    </row>
    <row r="2343" spans="1:11" x14ac:dyDescent="0.35">
      <c r="A2343" t="s">
        <v>4</v>
      </c>
      <c r="B2343" t="s">
        <v>448</v>
      </c>
      <c r="C2343">
        <v>2016</v>
      </c>
      <c r="D2343">
        <v>4.2</v>
      </c>
      <c r="E2343">
        <v>398</v>
      </c>
      <c r="F2343" t="s">
        <v>1405</v>
      </c>
      <c r="G2343" t="s">
        <v>1406</v>
      </c>
      <c r="H2343" s="32">
        <v>48.96</v>
      </c>
      <c r="I2343" t="s">
        <v>6</v>
      </c>
      <c r="J2343">
        <v>4</v>
      </c>
      <c r="K2343">
        <v>2</v>
      </c>
    </row>
    <row r="2344" spans="1:11" x14ac:dyDescent="0.35">
      <c r="A2344" t="s">
        <v>193</v>
      </c>
      <c r="B2344" t="s">
        <v>921</v>
      </c>
      <c r="C2344">
        <v>2011</v>
      </c>
      <c r="D2344">
        <v>4.2</v>
      </c>
      <c r="E2344">
        <v>395</v>
      </c>
      <c r="F2344" t="s">
        <v>1405</v>
      </c>
      <c r="G2344" t="s">
        <v>42</v>
      </c>
      <c r="H2344" s="32">
        <v>61.94</v>
      </c>
      <c r="I2344" t="s">
        <v>43</v>
      </c>
      <c r="J2344">
        <v>4</v>
      </c>
      <c r="K2344">
        <v>3</v>
      </c>
    </row>
    <row r="2345" spans="1:11" x14ac:dyDescent="0.35">
      <c r="A2345" t="s">
        <v>193</v>
      </c>
      <c r="B2345" t="s">
        <v>187</v>
      </c>
      <c r="C2345">
        <v>2016</v>
      </c>
      <c r="D2345">
        <v>4.2</v>
      </c>
      <c r="E2345">
        <v>392</v>
      </c>
      <c r="F2345" t="s">
        <v>1405</v>
      </c>
      <c r="G2345" t="s">
        <v>42</v>
      </c>
      <c r="H2345" s="32">
        <v>19.98</v>
      </c>
      <c r="I2345" t="s">
        <v>43</v>
      </c>
      <c r="J2345">
        <v>4</v>
      </c>
      <c r="K2345">
        <v>3</v>
      </c>
    </row>
    <row r="2346" spans="1:11" x14ac:dyDescent="0.35">
      <c r="A2346" t="s">
        <v>790</v>
      </c>
      <c r="B2346" t="s">
        <v>1367</v>
      </c>
      <c r="C2346">
        <v>2018</v>
      </c>
      <c r="D2346">
        <v>4.2</v>
      </c>
      <c r="E2346">
        <v>390</v>
      </c>
      <c r="F2346" t="s">
        <v>1405</v>
      </c>
      <c r="G2346" t="s">
        <v>32</v>
      </c>
      <c r="H2346" s="32">
        <v>16.760000000000002</v>
      </c>
      <c r="I2346" t="s">
        <v>33</v>
      </c>
      <c r="J2346">
        <v>4</v>
      </c>
      <c r="K2346">
        <v>3</v>
      </c>
    </row>
    <row r="2347" spans="1:11" x14ac:dyDescent="0.35">
      <c r="A2347" t="s">
        <v>574</v>
      </c>
      <c r="B2347" t="s">
        <v>880</v>
      </c>
      <c r="C2347">
        <v>2017</v>
      </c>
      <c r="D2347">
        <v>4.2</v>
      </c>
      <c r="E2347">
        <v>390</v>
      </c>
      <c r="F2347" t="s">
        <v>1405</v>
      </c>
      <c r="G2347" t="s">
        <v>576</v>
      </c>
      <c r="H2347" s="32">
        <v>24.45</v>
      </c>
      <c r="I2347" t="s">
        <v>21</v>
      </c>
      <c r="J2347">
        <v>4</v>
      </c>
      <c r="K2347">
        <v>3</v>
      </c>
    </row>
    <row r="2348" spans="1:11" x14ac:dyDescent="0.35">
      <c r="A2348" t="s">
        <v>144</v>
      </c>
      <c r="B2348" t="s">
        <v>120</v>
      </c>
      <c r="C2348">
        <v>2011</v>
      </c>
      <c r="D2348">
        <v>4.2</v>
      </c>
      <c r="E2348">
        <v>389</v>
      </c>
      <c r="F2348" t="s">
        <v>1405</v>
      </c>
      <c r="G2348" t="s">
        <v>9</v>
      </c>
      <c r="H2348" s="32">
        <v>64.5</v>
      </c>
      <c r="I2348" t="s">
        <v>10</v>
      </c>
      <c r="J2348">
        <v>5</v>
      </c>
      <c r="K2348">
        <v>3</v>
      </c>
    </row>
    <row r="2349" spans="1:11" x14ac:dyDescent="0.35">
      <c r="A2349" t="s">
        <v>385</v>
      </c>
      <c r="B2349" t="s">
        <v>1334</v>
      </c>
      <c r="C2349">
        <v>2016</v>
      </c>
      <c r="D2349">
        <v>4.2</v>
      </c>
      <c r="E2349">
        <v>388</v>
      </c>
      <c r="F2349" t="s">
        <v>1405</v>
      </c>
      <c r="G2349" t="s">
        <v>9</v>
      </c>
      <c r="H2349" s="32">
        <v>31.63</v>
      </c>
      <c r="I2349" t="s">
        <v>10</v>
      </c>
      <c r="J2349">
        <v>5</v>
      </c>
      <c r="K2349">
        <v>3</v>
      </c>
    </row>
    <row r="2350" spans="1:11" x14ac:dyDescent="0.35">
      <c r="A2350" t="s">
        <v>53</v>
      </c>
      <c r="B2350" t="s">
        <v>845</v>
      </c>
      <c r="C2350">
        <v>2005</v>
      </c>
      <c r="D2350">
        <v>4.2</v>
      </c>
      <c r="E2350">
        <v>384</v>
      </c>
      <c r="F2350" t="s">
        <v>1405</v>
      </c>
      <c r="G2350" t="s">
        <v>42</v>
      </c>
      <c r="H2350" s="32">
        <v>73</v>
      </c>
      <c r="I2350" t="s">
        <v>43</v>
      </c>
      <c r="J2350">
        <v>4</v>
      </c>
      <c r="K2350">
        <v>3</v>
      </c>
    </row>
    <row r="2351" spans="1:11" x14ac:dyDescent="0.35">
      <c r="A2351" t="s">
        <v>537</v>
      </c>
      <c r="B2351" t="s">
        <v>187</v>
      </c>
      <c r="C2351">
        <v>2015</v>
      </c>
      <c r="D2351">
        <v>4.2</v>
      </c>
      <c r="E2351">
        <v>420</v>
      </c>
      <c r="F2351" t="s">
        <v>1405</v>
      </c>
      <c r="G2351" t="s">
        <v>42</v>
      </c>
      <c r="H2351" s="32">
        <v>17.5</v>
      </c>
      <c r="I2351" t="s">
        <v>43</v>
      </c>
      <c r="J2351">
        <v>4</v>
      </c>
      <c r="K2351">
        <v>3</v>
      </c>
    </row>
    <row r="2352" spans="1:11" x14ac:dyDescent="0.35">
      <c r="A2352" t="s">
        <v>1357</v>
      </c>
      <c r="B2352" t="s">
        <v>1358</v>
      </c>
      <c r="C2352">
        <v>2017</v>
      </c>
      <c r="D2352">
        <v>4.2</v>
      </c>
      <c r="E2352">
        <v>420</v>
      </c>
      <c r="F2352" t="s">
        <v>1405</v>
      </c>
      <c r="G2352" t="s">
        <v>127</v>
      </c>
      <c r="H2352" s="32">
        <v>18.899999999999999</v>
      </c>
      <c r="I2352" t="s">
        <v>21</v>
      </c>
      <c r="J2352">
        <v>4</v>
      </c>
      <c r="K2352">
        <v>3</v>
      </c>
    </row>
    <row r="2353" spans="1:11" x14ac:dyDescent="0.35">
      <c r="A2353" t="s">
        <v>1359</v>
      </c>
      <c r="B2353" t="s">
        <v>1360</v>
      </c>
      <c r="C2353">
        <v>2011</v>
      </c>
      <c r="D2353">
        <v>4.2</v>
      </c>
      <c r="E2353">
        <v>420</v>
      </c>
      <c r="F2353" t="s">
        <v>1405</v>
      </c>
      <c r="G2353" t="s">
        <v>254</v>
      </c>
      <c r="H2353" s="32">
        <v>23.95</v>
      </c>
      <c r="I2353" t="s">
        <v>21</v>
      </c>
      <c r="J2353">
        <v>4</v>
      </c>
      <c r="K2353">
        <v>3</v>
      </c>
    </row>
    <row r="2354" spans="1:11" x14ac:dyDescent="0.35">
      <c r="A2354" t="s">
        <v>40</v>
      </c>
      <c r="B2354" t="s">
        <v>396</v>
      </c>
      <c r="C2354">
        <v>2012</v>
      </c>
      <c r="D2354">
        <v>4.2</v>
      </c>
      <c r="E2354">
        <v>420</v>
      </c>
      <c r="F2354" t="s">
        <v>1405</v>
      </c>
      <c r="G2354" t="s">
        <v>42</v>
      </c>
      <c r="H2354" s="32">
        <v>28.3</v>
      </c>
      <c r="I2354" t="s">
        <v>43</v>
      </c>
      <c r="J2354">
        <v>4</v>
      </c>
      <c r="K2354">
        <v>3</v>
      </c>
    </row>
    <row r="2355" spans="1:11" x14ac:dyDescent="0.35">
      <c r="A2355" t="s">
        <v>513</v>
      </c>
      <c r="B2355" t="s">
        <v>283</v>
      </c>
      <c r="C2355">
        <v>2004</v>
      </c>
      <c r="D2355">
        <v>4.2</v>
      </c>
      <c r="E2355">
        <v>417</v>
      </c>
      <c r="F2355" t="s">
        <v>1405</v>
      </c>
      <c r="G2355" t="s">
        <v>42</v>
      </c>
      <c r="H2355" s="32">
        <v>45</v>
      </c>
      <c r="I2355" t="s">
        <v>43</v>
      </c>
      <c r="J2355">
        <v>4</v>
      </c>
      <c r="K2355">
        <v>3</v>
      </c>
    </row>
    <row r="2356" spans="1:11" x14ac:dyDescent="0.35">
      <c r="A2356" t="s">
        <v>423</v>
      </c>
      <c r="B2356" t="s">
        <v>1020</v>
      </c>
      <c r="C2356">
        <v>2018</v>
      </c>
      <c r="D2356">
        <v>4.2</v>
      </c>
      <c r="E2356">
        <v>415</v>
      </c>
      <c r="F2356" t="s">
        <v>1405</v>
      </c>
      <c r="G2356" t="s">
        <v>46</v>
      </c>
      <c r="H2356" s="32">
        <v>17.899999999999999</v>
      </c>
      <c r="I2356" t="s">
        <v>213</v>
      </c>
      <c r="J2356">
        <v>3</v>
      </c>
      <c r="K2356">
        <v>3</v>
      </c>
    </row>
    <row r="2357" spans="1:11" x14ac:dyDescent="0.35">
      <c r="A2357" t="s">
        <v>1292</v>
      </c>
      <c r="B2357" t="s">
        <v>1361</v>
      </c>
      <c r="C2357">
        <v>2015</v>
      </c>
      <c r="D2357">
        <v>4.2</v>
      </c>
      <c r="E2357">
        <v>414</v>
      </c>
      <c r="F2357" t="s">
        <v>1405</v>
      </c>
      <c r="G2357" t="s">
        <v>326</v>
      </c>
      <c r="H2357" s="32">
        <v>16.78</v>
      </c>
      <c r="I2357" t="s">
        <v>327</v>
      </c>
      <c r="J2357">
        <v>3</v>
      </c>
      <c r="K2357">
        <v>3</v>
      </c>
    </row>
    <row r="2358" spans="1:11" x14ac:dyDescent="0.35">
      <c r="A2358" t="s">
        <v>47</v>
      </c>
      <c r="B2358" t="s">
        <v>1302</v>
      </c>
      <c r="C2358">
        <v>2018</v>
      </c>
      <c r="D2358">
        <v>4.2</v>
      </c>
      <c r="E2358">
        <v>410</v>
      </c>
      <c r="F2358" t="s">
        <v>1405</v>
      </c>
      <c r="G2358" t="s">
        <v>42</v>
      </c>
      <c r="H2358" s="32">
        <v>13.58</v>
      </c>
      <c r="I2358" t="s">
        <v>43</v>
      </c>
      <c r="J2358">
        <v>4</v>
      </c>
      <c r="K2358">
        <v>3</v>
      </c>
    </row>
    <row r="2359" spans="1:11" x14ac:dyDescent="0.35">
      <c r="A2359" t="s">
        <v>1308</v>
      </c>
      <c r="B2359" t="s">
        <v>1309</v>
      </c>
      <c r="C2359">
        <v>2015</v>
      </c>
      <c r="D2359">
        <v>4.2</v>
      </c>
      <c r="E2359">
        <v>412</v>
      </c>
      <c r="F2359" t="s">
        <v>1405</v>
      </c>
      <c r="G2359" t="s">
        <v>9</v>
      </c>
      <c r="H2359" s="32">
        <v>37.9</v>
      </c>
      <c r="I2359" t="s">
        <v>10</v>
      </c>
      <c r="J2359">
        <v>5</v>
      </c>
      <c r="K2359">
        <v>3</v>
      </c>
    </row>
    <row r="2360" spans="1:11" x14ac:dyDescent="0.35">
      <c r="A2360" t="s">
        <v>270</v>
      </c>
      <c r="B2360" t="s">
        <v>120</v>
      </c>
      <c r="C2360">
        <v>2011</v>
      </c>
      <c r="D2360">
        <v>4.2</v>
      </c>
      <c r="E2360">
        <v>410</v>
      </c>
      <c r="F2360" t="s">
        <v>1405</v>
      </c>
      <c r="G2360" t="s">
        <v>9</v>
      </c>
      <c r="H2360" s="32">
        <v>51.35</v>
      </c>
      <c r="I2360" t="s">
        <v>10</v>
      </c>
      <c r="J2360">
        <v>5</v>
      </c>
      <c r="K2360">
        <v>3</v>
      </c>
    </row>
    <row r="2361" spans="1:11" x14ac:dyDescent="0.35">
      <c r="A2361" t="s">
        <v>930</v>
      </c>
      <c r="B2361" t="s">
        <v>848</v>
      </c>
      <c r="C2361">
        <v>2012</v>
      </c>
      <c r="D2361">
        <v>4.2</v>
      </c>
      <c r="E2361">
        <v>410</v>
      </c>
      <c r="F2361" t="s">
        <v>1405</v>
      </c>
      <c r="G2361" t="s">
        <v>42</v>
      </c>
      <c r="H2361" s="32">
        <v>22.99</v>
      </c>
      <c r="I2361" t="s">
        <v>43</v>
      </c>
      <c r="J2361">
        <v>4</v>
      </c>
      <c r="K2361">
        <v>3</v>
      </c>
    </row>
    <row r="2362" spans="1:11" x14ac:dyDescent="0.35">
      <c r="A2362" t="s">
        <v>1362</v>
      </c>
      <c r="B2362" t="s">
        <v>1363</v>
      </c>
      <c r="C2362">
        <v>2020</v>
      </c>
      <c r="D2362">
        <v>4.2</v>
      </c>
      <c r="E2362">
        <v>407</v>
      </c>
      <c r="F2362" t="s">
        <v>1405</v>
      </c>
      <c r="G2362" t="s">
        <v>204</v>
      </c>
      <c r="H2362" s="32">
        <v>11.95</v>
      </c>
      <c r="I2362" t="s">
        <v>85</v>
      </c>
      <c r="J2362" t="s">
        <v>85</v>
      </c>
      <c r="K2362" t="s">
        <v>85</v>
      </c>
    </row>
    <row r="2363" spans="1:11" x14ac:dyDescent="0.35">
      <c r="A2363" t="s">
        <v>861</v>
      </c>
      <c r="B2363" t="s">
        <v>1364</v>
      </c>
      <c r="C2363" t="s">
        <v>24</v>
      </c>
      <c r="D2363">
        <v>4.2</v>
      </c>
      <c r="E2363">
        <v>405</v>
      </c>
      <c r="F2363" t="s">
        <v>1405</v>
      </c>
      <c r="G2363" t="s">
        <v>25</v>
      </c>
      <c r="H2363" s="32">
        <v>7.1</v>
      </c>
      <c r="I2363" t="s">
        <v>26</v>
      </c>
      <c r="J2363">
        <v>4</v>
      </c>
      <c r="K2363">
        <v>3</v>
      </c>
    </row>
    <row r="2364" spans="1:11" x14ac:dyDescent="0.35">
      <c r="A2364" t="s">
        <v>606</v>
      </c>
      <c r="B2364" t="s">
        <v>619</v>
      </c>
      <c r="C2364">
        <v>2014</v>
      </c>
      <c r="D2364">
        <v>4.2</v>
      </c>
      <c r="E2364">
        <v>404</v>
      </c>
      <c r="F2364" t="s">
        <v>1405</v>
      </c>
      <c r="G2364" t="s">
        <v>32</v>
      </c>
      <c r="H2364" s="32">
        <v>77.36</v>
      </c>
      <c r="I2364" t="s">
        <v>33</v>
      </c>
      <c r="J2364">
        <v>4</v>
      </c>
      <c r="K2364">
        <v>3</v>
      </c>
    </row>
    <row r="2365" spans="1:11" x14ac:dyDescent="0.35">
      <c r="A2365" t="s">
        <v>1365</v>
      </c>
      <c r="B2365" t="s">
        <v>1366</v>
      </c>
      <c r="C2365">
        <v>2020</v>
      </c>
      <c r="D2365">
        <v>4.2</v>
      </c>
      <c r="E2365">
        <v>404</v>
      </c>
      <c r="F2365" t="s">
        <v>1405</v>
      </c>
      <c r="G2365" t="s">
        <v>207</v>
      </c>
      <c r="H2365" s="32">
        <v>19.899999999999999</v>
      </c>
      <c r="I2365" t="s">
        <v>85</v>
      </c>
      <c r="J2365" t="s">
        <v>85</v>
      </c>
      <c r="K2365" t="s">
        <v>85</v>
      </c>
    </row>
    <row r="2366" spans="1:11" x14ac:dyDescent="0.35">
      <c r="A2366" t="s">
        <v>682</v>
      </c>
      <c r="B2366" t="s">
        <v>863</v>
      </c>
      <c r="C2366">
        <v>2011</v>
      </c>
      <c r="D2366">
        <v>4.2</v>
      </c>
      <c r="E2366">
        <v>402</v>
      </c>
      <c r="F2366" t="s">
        <v>1405</v>
      </c>
      <c r="G2366" t="s">
        <v>42</v>
      </c>
      <c r="H2366" s="32">
        <v>28.53</v>
      </c>
      <c r="I2366" t="s">
        <v>43</v>
      </c>
      <c r="J2366">
        <v>4</v>
      </c>
      <c r="K2366">
        <v>3</v>
      </c>
    </row>
    <row r="2367" spans="1:11" x14ac:dyDescent="0.35">
      <c r="A2367" t="s">
        <v>487</v>
      </c>
      <c r="B2367" t="s">
        <v>488</v>
      </c>
      <c r="C2367">
        <v>2019</v>
      </c>
      <c r="D2367">
        <v>4.2</v>
      </c>
      <c r="E2367">
        <v>400</v>
      </c>
      <c r="F2367" t="s">
        <v>1405</v>
      </c>
      <c r="G2367" t="s">
        <v>2</v>
      </c>
      <c r="H2367" s="32">
        <v>27.89</v>
      </c>
      <c r="I2367" t="s">
        <v>3</v>
      </c>
      <c r="J2367">
        <v>5</v>
      </c>
      <c r="K2367">
        <v>3</v>
      </c>
    </row>
    <row r="2368" spans="1:11" x14ac:dyDescent="0.35">
      <c r="A2368" t="s">
        <v>4</v>
      </c>
      <c r="B2368" t="s">
        <v>448</v>
      </c>
      <c r="C2368">
        <v>2016</v>
      </c>
      <c r="D2368">
        <v>4.2</v>
      </c>
      <c r="E2368">
        <v>398</v>
      </c>
      <c r="F2368" t="s">
        <v>1405</v>
      </c>
      <c r="G2368" t="s">
        <v>1406</v>
      </c>
      <c r="H2368" s="32">
        <v>48.96</v>
      </c>
      <c r="I2368" t="s">
        <v>6</v>
      </c>
      <c r="J2368">
        <v>4</v>
      </c>
      <c r="K2368">
        <v>2</v>
      </c>
    </row>
    <row r="2369" spans="1:11" x14ac:dyDescent="0.35">
      <c r="A2369" t="s">
        <v>193</v>
      </c>
      <c r="B2369" t="s">
        <v>921</v>
      </c>
      <c r="C2369">
        <v>2011</v>
      </c>
      <c r="D2369">
        <v>4.2</v>
      </c>
      <c r="E2369">
        <v>395</v>
      </c>
      <c r="F2369" t="s">
        <v>1405</v>
      </c>
      <c r="G2369" t="s">
        <v>42</v>
      </c>
      <c r="H2369" s="32">
        <v>61.94</v>
      </c>
      <c r="I2369" t="s">
        <v>43</v>
      </c>
      <c r="J2369">
        <v>4</v>
      </c>
      <c r="K2369">
        <v>3</v>
      </c>
    </row>
    <row r="2370" spans="1:11" x14ac:dyDescent="0.35">
      <c r="A2370" t="s">
        <v>193</v>
      </c>
      <c r="B2370" t="s">
        <v>187</v>
      </c>
      <c r="C2370">
        <v>2016</v>
      </c>
      <c r="D2370">
        <v>4.2</v>
      </c>
      <c r="E2370">
        <v>392</v>
      </c>
      <c r="F2370" t="s">
        <v>1405</v>
      </c>
      <c r="G2370" t="s">
        <v>42</v>
      </c>
      <c r="H2370" s="32">
        <v>19.98</v>
      </c>
      <c r="I2370" t="s">
        <v>43</v>
      </c>
      <c r="J2370">
        <v>4</v>
      </c>
      <c r="K2370">
        <v>3</v>
      </c>
    </row>
    <row r="2371" spans="1:11" x14ac:dyDescent="0.35">
      <c r="A2371" t="s">
        <v>790</v>
      </c>
      <c r="B2371" t="s">
        <v>1367</v>
      </c>
      <c r="C2371">
        <v>2018</v>
      </c>
      <c r="D2371">
        <v>4.2</v>
      </c>
      <c r="E2371">
        <v>390</v>
      </c>
      <c r="F2371" t="s">
        <v>1405</v>
      </c>
      <c r="G2371" t="s">
        <v>32</v>
      </c>
      <c r="H2371" s="32">
        <v>16.760000000000002</v>
      </c>
      <c r="I2371" t="s">
        <v>33</v>
      </c>
      <c r="J2371">
        <v>4</v>
      </c>
      <c r="K2371">
        <v>3</v>
      </c>
    </row>
    <row r="2372" spans="1:11" x14ac:dyDescent="0.35">
      <c r="A2372" t="s">
        <v>574</v>
      </c>
      <c r="B2372" t="s">
        <v>880</v>
      </c>
      <c r="C2372">
        <v>2017</v>
      </c>
      <c r="D2372">
        <v>4.2</v>
      </c>
      <c r="E2372">
        <v>390</v>
      </c>
      <c r="F2372" t="s">
        <v>1405</v>
      </c>
      <c r="G2372" t="s">
        <v>576</v>
      </c>
      <c r="H2372" s="32">
        <v>24.45</v>
      </c>
      <c r="I2372" t="s">
        <v>21</v>
      </c>
      <c r="J2372">
        <v>4</v>
      </c>
      <c r="K2372">
        <v>3</v>
      </c>
    </row>
    <row r="2373" spans="1:11" x14ac:dyDescent="0.35">
      <c r="A2373" t="s">
        <v>144</v>
      </c>
      <c r="B2373" t="s">
        <v>120</v>
      </c>
      <c r="C2373">
        <v>2011</v>
      </c>
      <c r="D2373">
        <v>4.2</v>
      </c>
      <c r="E2373">
        <v>389</v>
      </c>
      <c r="F2373" t="s">
        <v>1405</v>
      </c>
      <c r="G2373" t="s">
        <v>9</v>
      </c>
      <c r="H2373" s="32">
        <v>64.5</v>
      </c>
      <c r="I2373" t="s">
        <v>10</v>
      </c>
      <c r="J2373">
        <v>5</v>
      </c>
      <c r="K2373">
        <v>3</v>
      </c>
    </row>
    <row r="2374" spans="1:11" x14ac:dyDescent="0.35">
      <c r="A2374" t="s">
        <v>385</v>
      </c>
      <c r="B2374" t="s">
        <v>1334</v>
      </c>
      <c r="C2374">
        <v>2016</v>
      </c>
      <c r="D2374">
        <v>4.2</v>
      </c>
      <c r="E2374">
        <v>388</v>
      </c>
      <c r="F2374" t="s">
        <v>1405</v>
      </c>
      <c r="G2374" t="s">
        <v>9</v>
      </c>
      <c r="H2374" s="32">
        <v>31.63</v>
      </c>
      <c r="I2374" t="s">
        <v>10</v>
      </c>
      <c r="J2374">
        <v>5</v>
      </c>
      <c r="K2374">
        <v>3</v>
      </c>
    </row>
    <row r="2375" spans="1:11" x14ac:dyDescent="0.35">
      <c r="A2375" t="s">
        <v>53</v>
      </c>
      <c r="B2375" t="s">
        <v>845</v>
      </c>
      <c r="C2375">
        <v>2005</v>
      </c>
      <c r="D2375">
        <v>4.2</v>
      </c>
      <c r="E2375">
        <v>384</v>
      </c>
      <c r="F2375" t="s">
        <v>1405</v>
      </c>
      <c r="G2375" t="s">
        <v>42</v>
      </c>
      <c r="H2375" s="32">
        <v>73</v>
      </c>
      <c r="I2375" t="s">
        <v>43</v>
      </c>
      <c r="J2375">
        <v>4</v>
      </c>
      <c r="K2375">
        <v>3</v>
      </c>
    </row>
    <row r="2376" spans="1:11" x14ac:dyDescent="0.35">
      <c r="A2376" t="s">
        <v>537</v>
      </c>
      <c r="B2376" t="s">
        <v>187</v>
      </c>
      <c r="C2376">
        <v>2015</v>
      </c>
      <c r="D2376">
        <v>4.2</v>
      </c>
      <c r="E2376">
        <v>420</v>
      </c>
      <c r="F2376" t="s">
        <v>1405</v>
      </c>
      <c r="G2376" t="s">
        <v>42</v>
      </c>
      <c r="H2376" s="32">
        <v>17.5</v>
      </c>
      <c r="I2376" t="s">
        <v>43</v>
      </c>
      <c r="J2376">
        <v>4</v>
      </c>
      <c r="K2376">
        <v>3</v>
      </c>
    </row>
    <row r="2377" spans="1:11" x14ac:dyDescent="0.35">
      <c r="A2377" t="s">
        <v>1357</v>
      </c>
      <c r="B2377" t="s">
        <v>1358</v>
      </c>
      <c r="C2377">
        <v>2017</v>
      </c>
      <c r="D2377">
        <v>4.2</v>
      </c>
      <c r="E2377">
        <v>420</v>
      </c>
      <c r="F2377" t="s">
        <v>1405</v>
      </c>
      <c r="G2377" t="s">
        <v>127</v>
      </c>
      <c r="H2377" s="32">
        <v>18.899999999999999</v>
      </c>
      <c r="I2377" t="s">
        <v>21</v>
      </c>
      <c r="J2377">
        <v>4</v>
      </c>
      <c r="K2377">
        <v>3</v>
      </c>
    </row>
    <row r="2378" spans="1:11" x14ac:dyDescent="0.35">
      <c r="A2378" t="s">
        <v>1359</v>
      </c>
      <c r="B2378" t="s">
        <v>1360</v>
      </c>
      <c r="C2378">
        <v>2011</v>
      </c>
      <c r="D2378">
        <v>4.2</v>
      </c>
      <c r="E2378">
        <v>420</v>
      </c>
      <c r="F2378" t="s">
        <v>1405</v>
      </c>
      <c r="G2378" t="s">
        <v>254</v>
      </c>
      <c r="H2378" s="32">
        <v>23.95</v>
      </c>
      <c r="I2378" t="s">
        <v>21</v>
      </c>
      <c r="J2378">
        <v>4</v>
      </c>
      <c r="K2378">
        <v>3</v>
      </c>
    </row>
    <row r="2379" spans="1:11" x14ac:dyDescent="0.35">
      <c r="A2379" t="s">
        <v>40</v>
      </c>
      <c r="B2379" t="s">
        <v>396</v>
      </c>
      <c r="C2379">
        <v>2012</v>
      </c>
      <c r="D2379">
        <v>4.2</v>
      </c>
      <c r="E2379">
        <v>420</v>
      </c>
      <c r="F2379" t="s">
        <v>1405</v>
      </c>
      <c r="G2379" t="s">
        <v>42</v>
      </c>
      <c r="H2379" s="32">
        <v>28.3</v>
      </c>
      <c r="I2379" t="s">
        <v>43</v>
      </c>
      <c r="J2379">
        <v>4</v>
      </c>
      <c r="K2379">
        <v>3</v>
      </c>
    </row>
    <row r="2380" spans="1:11" x14ac:dyDescent="0.35">
      <c r="A2380" t="s">
        <v>513</v>
      </c>
      <c r="B2380" t="s">
        <v>283</v>
      </c>
      <c r="C2380">
        <v>2004</v>
      </c>
      <c r="D2380">
        <v>4.2</v>
      </c>
      <c r="E2380">
        <v>417</v>
      </c>
      <c r="F2380" t="s">
        <v>1405</v>
      </c>
      <c r="G2380" t="s">
        <v>42</v>
      </c>
      <c r="H2380" s="32">
        <v>45</v>
      </c>
      <c r="I2380" t="s">
        <v>43</v>
      </c>
      <c r="J2380">
        <v>4</v>
      </c>
      <c r="K2380">
        <v>3</v>
      </c>
    </row>
    <row r="2381" spans="1:11" x14ac:dyDescent="0.35">
      <c r="A2381" t="s">
        <v>423</v>
      </c>
      <c r="B2381" t="s">
        <v>1020</v>
      </c>
      <c r="C2381">
        <v>2018</v>
      </c>
      <c r="D2381">
        <v>4.2</v>
      </c>
      <c r="E2381">
        <v>415</v>
      </c>
      <c r="F2381" t="s">
        <v>1405</v>
      </c>
      <c r="G2381" t="s">
        <v>46</v>
      </c>
      <c r="H2381" s="32">
        <v>17.899999999999999</v>
      </c>
      <c r="I2381" t="s">
        <v>213</v>
      </c>
      <c r="J2381">
        <v>3</v>
      </c>
      <c r="K2381">
        <v>3</v>
      </c>
    </row>
    <row r="2382" spans="1:11" x14ac:dyDescent="0.35">
      <c r="A2382" t="s">
        <v>1292</v>
      </c>
      <c r="B2382" t="s">
        <v>1361</v>
      </c>
      <c r="C2382">
        <v>2015</v>
      </c>
      <c r="D2382">
        <v>4.2</v>
      </c>
      <c r="E2382">
        <v>414</v>
      </c>
      <c r="F2382" t="s">
        <v>1405</v>
      </c>
      <c r="G2382" t="s">
        <v>326</v>
      </c>
      <c r="H2382" s="32">
        <v>16.78</v>
      </c>
      <c r="I2382" t="s">
        <v>327</v>
      </c>
      <c r="J2382">
        <v>3</v>
      </c>
      <c r="K2382">
        <v>3</v>
      </c>
    </row>
    <row r="2383" spans="1:11" x14ac:dyDescent="0.35">
      <c r="A2383" t="s">
        <v>47</v>
      </c>
      <c r="B2383" t="s">
        <v>1302</v>
      </c>
      <c r="C2383">
        <v>2018</v>
      </c>
      <c r="D2383">
        <v>4.2</v>
      </c>
      <c r="E2383">
        <v>410</v>
      </c>
      <c r="F2383" t="s">
        <v>1405</v>
      </c>
      <c r="G2383" t="s">
        <v>42</v>
      </c>
      <c r="H2383" s="32">
        <v>13.58</v>
      </c>
      <c r="I2383" t="s">
        <v>43</v>
      </c>
      <c r="J2383">
        <v>4</v>
      </c>
      <c r="K2383">
        <v>3</v>
      </c>
    </row>
    <row r="2384" spans="1:11" x14ac:dyDescent="0.35">
      <c r="A2384" t="s">
        <v>1308</v>
      </c>
      <c r="B2384" t="s">
        <v>1309</v>
      </c>
      <c r="C2384">
        <v>2015</v>
      </c>
      <c r="D2384">
        <v>4.2</v>
      </c>
      <c r="E2384">
        <v>412</v>
      </c>
      <c r="F2384" t="s">
        <v>1405</v>
      </c>
      <c r="G2384" t="s">
        <v>9</v>
      </c>
      <c r="H2384" s="32">
        <v>37.9</v>
      </c>
      <c r="I2384" t="s">
        <v>10</v>
      </c>
      <c r="J2384">
        <v>5</v>
      </c>
      <c r="K2384">
        <v>3</v>
      </c>
    </row>
    <row r="2385" spans="1:11" x14ac:dyDescent="0.35">
      <c r="A2385" t="s">
        <v>270</v>
      </c>
      <c r="B2385" t="s">
        <v>120</v>
      </c>
      <c r="C2385">
        <v>2011</v>
      </c>
      <c r="D2385">
        <v>4.2</v>
      </c>
      <c r="E2385">
        <v>410</v>
      </c>
      <c r="F2385" t="s">
        <v>1405</v>
      </c>
      <c r="G2385" t="s">
        <v>9</v>
      </c>
      <c r="H2385" s="32">
        <v>51.35</v>
      </c>
      <c r="I2385" t="s">
        <v>10</v>
      </c>
      <c r="J2385">
        <v>5</v>
      </c>
      <c r="K2385">
        <v>3</v>
      </c>
    </row>
    <row r="2386" spans="1:11" x14ac:dyDescent="0.35">
      <c r="A2386" t="s">
        <v>930</v>
      </c>
      <c r="B2386" t="s">
        <v>848</v>
      </c>
      <c r="C2386">
        <v>2012</v>
      </c>
      <c r="D2386">
        <v>4.2</v>
      </c>
      <c r="E2386">
        <v>410</v>
      </c>
      <c r="F2386" t="s">
        <v>1405</v>
      </c>
      <c r="G2386" t="s">
        <v>42</v>
      </c>
      <c r="H2386" s="32">
        <v>22.99</v>
      </c>
      <c r="I2386" t="s">
        <v>43</v>
      </c>
      <c r="J2386">
        <v>4</v>
      </c>
      <c r="K2386">
        <v>3</v>
      </c>
    </row>
    <row r="2387" spans="1:11" x14ac:dyDescent="0.35">
      <c r="A2387" t="s">
        <v>1362</v>
      </c>
      <c r="B2387" t="s">
        <v>1363</v>
      </c>
      <c r="C2387">
        <v>2020</v>
      </c>
      <c r="D2387">
        <v>4.2</v>
      </c>
      <c r="E2387">
        <v>407</v>
      </c>
      <c r="F2387" t="s">
        <v>1405</v>
      </c>
      <c r="G2387" t="s">
        <v>204</v>
      </c>
      <c r="H2387" s="32">
        <v>11.95</v>
      </c>
      <c r="I2387" t="s">
        <v>85</v>
      </c>
      <c r="J2387" t="s">
        <v>85</v>
      </c>
      <c r="K2387" t="s">
        <v>85</v>
      </c>
    </row>
    <row r="2388" spans="1:11" x14ac:dyDescent="0.35">
      <c r="A2388" t="s">
        <v>861</v>
      </c>
      <c r="B2388" t="s">
        <v>1364</v>
      </c>
      <c r="C2388" t="s">
        <v>24</v>
      </c>
      <c r="D2388">
        <v>4.2</v>
      </c>
      <c r="E2388">
        <v>405</v>
      </c>
      <c r="F2388" t="s">
        <v>1405</v>
      </c>
      <c r="G2388" t="s">
        <v>25</v>
      </c>
      <c r="H2388" s="32">
        <v>7.1</v>
      </c>
      <c r="I2388" t="s">
        <v>26</v>
      </c>
      <c r="J2388">
        <v>4</v>
      </c>
      <c r="K2388">
        <v>3</v>
      </c>
    </row>
    <row r="2389" spans="1:11" x14ac:dyDescent="0.35">
      <c r="A2389" t="s">
        <v>606</v>
      </c>
      <c r="B2389" t="s">
        <v>619</v>
      </c>
      <c r="C2389">
        <v>2014</v>
      </c>
      <c r="D2389">
        <v>4.2</v>
      </c>
      <c r="E2389">
        <v>404</v>
      </c>
      <c r="F2389" t="s">
        <v>1405</v>
      </c>
      <c r="G2389" t="s">
        <v>32</v>
      </c>
      <c r="H2389" s="32">
        <v>77.36</v>
      </c>
      <c r="I2389" t="s">
        <v>33</v>
      </c>
      <c r="J2389">
        <v>4</v>
      </c>
      <c r="K2389">
        <v>3</v>
      </c>
    </row>
    <row r="2390" spans="1:11" x14ac:dyDescent="0.35">
      <c r="A2390" t="s">
        <v>1365</v>
      </c>
      <c r="B2390" t="s">
        <v>1366</v>
      </c>
      <c r="C2390">
        <v>2020</v>
      </c>
      <c r="D2390">
        <v>4.2</v>
      </c>
      <c r="E2390">
        <v>404</v>
      </c>
      <c r="F2390" t="s">
        <v>1405</v>
      </c>
      <c r="G2390" t="s">
        <v>207</v>
      </c>
      <c r="H2390" s="32">
        <v>19.899999999999999</v>
      </c>
      <c r="I2390" t="s">
        <v>85</v>
      </c>
      <c r="J2390" t="s">
        <v>85</v>
      </c>
      <c r="K2390" t="s">
        <v>85</v>
      </c>
    </row>
    <row r="2391" spans="1:11" x14ac:dyDescent="0.35">
      <c r="A2391" t="s">
        <v>682</v>
      </c>
      <c r="B2391" t="s">
        <v>863</v>
      </c>
      <c r="C2391">
        <v>2011</v>
      </c>
      <c r="D2391">
        <v>4.2</v>
      </c>
      <c r="E2391">
        <v>402</v>
      </c>
      <c r="F2391" t="s">
        <v>1405</v>
      </c>
      <c r="G2391" t="s">
        <v>42</v>
      </c>
      <c r="H2391" s="32">
        <v>28.53</v>
      </c>
      <c r="I2391" t="s">
        <v>43</v>
      </c>
      <c r="J2391">
        <v>4</v>
      </c>
      <c r="K2391">
        <v>3</v>
      </c>
    </row>
    <row r="2392" spans="1:11" x14ac:dyDescent="0.35">
      <c r="A2392" t="s">
        <v>487</v>
      </c>
      <c r="B2392" t="s">
        <v>488</v>
      </c>
      <c r="C2392">
        <v>2019</v>
      </c>
      <c r="D2392">
        <v>4.2</v>
      </c>
      <c r="E2392">
        <v>400</v>
      </c>
      <c r="F2392" t="s">
        <v>1405</v>
      </c>
      <c r="G2392" t="s">
        <v>2</v>
      </c>
      <c r="H2392" s="32">
        <v>27.89</v>
      </c>
      <c r="I2392" t="s">
        <v>3</v>
      </c>
      <c r="J2392">
        <v>5</v>
      </c>
      <c r="K2392">
        <v>3</v>
      </c>
    </row>
    <row r="2393" spans="1:11" x14ac:dyDescent="0.35">
      <c r="A2393" t="s">
        <v>4</v>
      </c>
      <c r="B2393" t="s">
        <v>448</v>
      </c>
      <c r="C2393">
        <v>2016</v>
      </c>
      <c r="D2393">
        <v>4.2</v>
      </c>
      <c r="E2393">
        <v>398</v>
      </c>
      <c r="F2393" t="s">
        <v>1405</v>
      </c>
      <c r="G2393" t="s">
        <v>1406</v>
      </c>
      <c r="H2393" s="32">
        <v>48.96</v>
      </c>
      <c r="I2393" t="s">
        <v>6</v>
      </c>
      <c r="J2393">
        <v>4</v>
      </c>
      <c r="K2393">
        <v>2</v>
      </c>
    </row>
    <row r="2394" spans="1:11" x14ac:dyDescent="0.35">
      <c r="A2394" t="s">
        <v>193</v>
      </c>
      <c r="B2394" t="s">
        <v>921</v>
      </c>
      <c r="C2394">
        <v>2011</v>
      </c>
      <c r="D2394">
        <v>4.2</v>
      </c>
      <c r="E2394">
        <v>395</v>
      </c>
      <c r="F2394" t="s">
        <v>1405</v>
      </c>
      <c r="G2394" t="s">
        <v>42</v>
      </c>
      <c r="H2394" s="32">
        <v>61.94</v>
      </c>
      <c r="I2394" t="s">
        <v>43</v>
      </c>
      <c r="J2394">
        <v>4</v>
      </c>
      <c r="K2394">
        <v>3</v>
      </c>
    </row>
    <row r="2395" spans="1:11" x14ac:dyDescent="0.35">
      <c r="A2395" t="s">
        <v>193</v>
      </c>
      <c r="B2395" t="s">
        <v>187</v>
      </c>
      <c r="C2395">
        <v>2016</v>
      </c>
      <c r="D2395">
        <v>4.2</v>
      </c>
      <c r="E2395">
        <v>392</v>
      </c>
      <c r="F2395" t="s">
        <v>1405</v>
      </c>
      <c r="G2395" t="s">
        <v>42</v>
      </c>
      <c r="H2395" s="32">
        <v>19.98</v>
      </c>
      <c r="I2395" t="s">
        <v>43</v>
      </c>
      <c r="J2395">
        <v>4</v>
      </c>
      <c r="K2395">
        <v>3</v>
      </c>
    </row>
    <row r="2396" spans="1:11" x14ac:dyDescent="0.35">
      <c r="A2396" t="s">
        <v>790</v>
      </c>
      <c r="B2396" t="s">
        <v>1367</v>
      </c>
      <c r="C2396">
        <v>2018</v>
      </c>
      <c r="D2396">
        <v>4.2</v>
      </c>
      <c r="E2396">
        <v>390</v>
      </c>
      <c r="F2396" t="s">
        <v>1405</v>
      </c>
      <c r="G2396" t="s">
        <v>32</v>
      </c>
      <c r="H2396" s="32">
        <v>16.760000000000002</v>
      </c>
      <c r="I2396" t="s">
        <v>33</v>
      </c>
      <c r="J2396">
        <v>4</v>
      </c>
      <c r="K2396">
        <v>3</v>
      </c>
    </row>
    <row r="2397" spans="1:11" x14ac:dyDescent="0.35">
      <c r="A2397" t="s">
        <v>574</v>
      </c>
      <c r="B2397" t="s">
        <v>880</v>
      </c>
      <c r="C2397">
        <v>2017</v>
      </c>
      <c r="D2397">
        <v>4.2</v>
      </c>
      <c r="E2397">
        <v>390</v>
      </c>
      <c r="F2397" t="s">
        <v>1405</v>
      </c>
      <c r="G2397" t="s">
        <v>576</v>
      </c>
      <c r="H2397" s="32">
        <v>24.45</v>
      </c>
      <c r="I2397" t="s">
        <v>21</v>
      </c>
      <c r="J2397">
        <v>4</v>
      </c>
      <c r="K2397">
        <v>3</v>
      </c>
    </row>
    <row r="2398" spans="1:11" x14ac:dyDescent="0.35">
      <c r="A2398" t="s">
        <v>144</v>
      </c>
      <c r="B2398" t="s">
        <v>120</v>
      </c>
      <c r="C2398">
        <v>2011</v>
      </c>
      <c r="D2398">
        <v>4.2</v>
      </c>
      <c r="E2398">
        <v>389</v>
      </c>
      <c r="F2398" t="s">
        <v>1405</v>
      </c>
      <c r="G2398" t="s">
        <v>9</v>
      </c>
      <c r="H2398" s="32">
        <v>64.5</v>
      </c>
      <c r="I2398" t="s">
        <v>10</v>
      </c>
      <c r="J2398">
        <v>5</v>
      </c>
      <c r="K2398">
        <v>3</v>
      </c>
    </row>
    <row r="2399" spans="1:11" x14ac:dyDescent="0.35">
      <c r="A2399" t="s">
        <v>385</v>
      </c>
      <c r="B2399" t="s">
        <v>1334</v>
      </c>
      <c r="C2399">
        <v>2016</v>
      </c>
      <c r="D2399">
        <v>4.2</v>
      </c>
      <c r="E2399">
        <v>388</v>
      </c>
      <c r="F2399" t="s">
        <v>1405</v>
      </c>
      <c r="G2399" t="s">
        <v>9</v>
      </c>
      <c r="H2399" s="32">
        <v>31.63</v>
      </c>
      <c r="I2399" t="s">
        <v>10</v>
      </c>
      <c r="J2399">
        <v>5</v>
      </c>
      <c r="K2399">
        <v>3</v>
      </c>
    </row>
    <row r="2400" spans="1:11" x14ac:dyDescent="0.35">
      <c r="A2400" t="s">
        <v>53</v>
      </c>
      <c r="B2400" t="s">
        <v>845</v>
      </c>
      <c r="C2400">
        <v>2005</v>
      </c>
      <c r="D2400">
        <v>4.2</v>
      </c>
      <c r="E2400">
        <v>384</v>
      </c>
      <c r="F2400" t="s">
        <v>1405</v>
      </c>
      <c r="G2400" t="s">
        <v>42</v>
      </c>
      <c r="H2400" s="32">
        <v>73</v>
      </c>
      <c r="I2400" t="s">
        <v>43</v>
      </c>
      <c r="J2400">
        <v>4</v>
      </c>
      <c r="K2400">
        <v>3</v>
      </c>
    </row>
    <row r="2401" spans="1:11" x14ac:dyDescent="0.35">
      <c r="A2401" t="s">
        <v>537</v>
      </c>
      <c r="B2401" t="s">
        <v>187</v>
      </c>
      <c r="C2401">
        <v>2015</v>
      </c>
      <c r="D2401">
        <v>4.2</v>
      </c>
      <c r="E2401">
        <v>420</v>
      </c>
      <c r="F2401" t="s">
        <v>1405</v>
      </c>
      <c r="G2401" t="s">
        <v>42</v>
      </c>
      <c r="H2401" s="32">
        <v>17.5</v>
      </c>
      <c r="I2401" t="s">
        <v>43</v>
      </c>
      <c r="J2401">
        <v>4</v>
      </c>
      <c r="K2401">
        <v>3</v>
      </c>
    </row>
    <row r="2402" spans="1:11" x14ac:dyDescent="0.35">
      <c r="A2402" t="s">
        <v>1357</v>
      </c>
      <c r="B2402" t="s">
        <v>1358</v>
      </c>
      <c r="C2402">
        <v>2017</v>
      </c>
      <c r="D2402">
        <v>4.2</v>
      </c>
      <c r="E2402">
        <v>420</v>
      </c>
      <c r="F2402" t="s">
        <v>1405</v>
      </c>
      <c r="G2402" t="s">
        <v>127</v>
      </c>
      <c r="H2402" s="32">
        <v>18.899999999999999</v>
      </c>
      <c r="I2402" t="s">
        <v>21</v>
      </c>
      <c r="J2402">
        <v>4</v>
      </c>
      <c r="K2402">
        <v>3</v>
      </c>
    </row>
    <row r="2403" spans="1:11" x14ac:dyDescent="0.35">
      <c r="A2403" t="s">
        <v>1359</v>
      </c>
      <c r="B2403" t="s">
        <v>1360</v>
      </c>
      <c r="C2403">
        <v>2011</v>
      </c>
      <c r="D2403">
        <v>4.2</v>
      </c>
      <c r="E2403">
        <v>420</v>
      </c>
      <c r="F2403" t="s">
        <v>1405</v>
      </c>
      <c r="G2403" t="s">
        <v>254</v>
      </c>
      <c r="H2403" s="32">
        <v>23.95</v>
      </c>
      <c r="I2403" t="s">
        <v>21</v>
      </c>
      <c r="J2403">
        <v>4</v>
      </c>
      <c r="K2403">
        <v>3</v>
      </c>
    </row>
    <row r="2404" spans="1:11" x14ac:dyDescent="0.35">
      <c r="A2404" t="s">
        <v>40</v>
      </c>
      <c r="B2404" t="s">
        <v>396</v>
      </c>
      <c r="C2404">
        <v>2012</v>
      </c>
      <c r="D2404">
        <v>4.2</v>
      </c>
      <c r="E2404">
        <v>420</v>
      </c>
      <c r="F2404" t="s">
        <v>1405</v>
      </c>
      <c r="G2404" t="s">
        <v>42</v>
      </c>
      <c r="H2404" s="32">
        <v>28.3</v>
      </c>
      <c r="I2404" t="s">
        <v>43</v>
      </c>
      <c r="J2404">
        <v>4</v>
      </c>
      <c r="K2404">
        <v>3</v>
      </c>
    </row>
    <row r="2405" spans="1:11" x14ac:dyDescent="0.35">
      <c r="A2405" t="s">
        <v>513</v>
      </c>
      <c r="B2405" t="s">
        <v>283</v>
      </c>
      <c r="C2405">
        <v>2004</v>
      </c>
      <c r="D2405">
        <v>4.2</v>
      </c>
      <c r="E2405">
        <v>417</v>
      </c>
      <c r="F2405" t="s">
        <v>1405</v>
      </c>
      <c r="G2405" t="s">
        <v>42</v>
      </c>
      <c r="H2405" s="32">
        <v>45</v>
      </c>
      <c r="I2405" t="s">
        <v>43</v>
      </c>
      <c r="J2405">
        <v>4</v>
      </c>
      <c r="K2405">
        <v>3</v>
      </c>
    </row>
    <row r="2406" spans="1:11" x14ac:dyDescent="0.35">
      <c r="A2406" t="s">
        <v>423</v>
      </c>
      <c r="B2406" t="s">
        <v>1020</v>
      </c>
      <c r="C2406">
        <v>2018</v>
      </c>
      <c r="D2406">
        <v>4.2</v>
      </c>
      <c r="E2406">
        <v>415</v>
      </c>
      <c r="F2406" t="s">
        <v>1405</v>
      </c>
      <c r="G2406" t="s">
        <v>46</v>
      </c>
      <c r="H2406" s="32">
        <v>17.899999999999999</v>
      </c>
      <c r="I2406" t="s">
        <v>213</v>
      </c>
      <c r="J2406">
        <v>3</v>
      </c>
      <c r="K2406">
        <v>3</v>
      </c>
    </row>
    <row r="2407" spans="1:11" x14ac:dyDescent="0.35">
      <c r="A2407" t="s">
        <v>1292</v>
      </c>
      <c r="B2407" t="s">
        <v>1361</v>
      </c>
      <c r="C2407">
        <v>2015</v>
      </c>
      <c r="D2407">
        <v>4.2</v>
      </c>
      <c r="E2407">
        <v>414</v>
      </c>
      <c r="F2407" t="s">
        <v>1405</v>
      </c>
      <c r="G2407" t="s">
        <v>326</v>
      </c>
      <c r="H2407" s="32">
        <v>16.78</v>
      </c>
      <c r="I2407" t="s">
        <v>327</v>
      </c>
      <c r="J2407">
        <v>3</v>
      </c>
      <c r="K2407">
        <v>3</v>
      </c>
    </row>
    <row r="2408" spans="1:11" x14ac:dyDescent="0.35">
      <c r="A2408" t="s">
        <v>47</v>
      </c>
      <c r="B2408" t="s">
        <v>1302</v>
      </c>
      <c r="C2408">
        <v>2018</v>
      </c>
      <c r="D2408">
        <v>4.2</v>
      </c>
      <c r="E2408">
        <v>410</v>
      </c>
      <c r="F2408" t="s">
        <v>1405</v>
      </c>
      <c r="G2408" t="s">
        <v>42</v>
      </c>
      <c r="H2408" s="32">
        <v>13.58</v>
      </c>
      <c r="I2408" t="s">
        <v>43</v>
      </c>
      <c r="J2408">
        <v>4</v>
      </c>
      <c r="K2408">
        <v>3</v>
      </c>
    </row>
    <row r="2409" spans="1:11" x14ac:dyDescent="0.35">
      <c r="A2409" t="s">
        <v>1308</v>
      </c>
      <c r="B2409" t="s">
        <v>1309</v>
      </c>
      <c r="C2409">
        <v>2015</v>
      </c>
      <c r="D2409">
        <v>4.2</v>
      </c>
      <c r="E2409">
        <v>412</v>
      </c>
      <c r="F2409" t="s">
        <v>1405</v>
      </c>
      <c r="G2409" t="s">
        <v>9</v>
      </c>
      <c r="H2409" s="32">
        <v>37.9</v>
      </c>
      <c r="I2409" t="s">
        <v>10</v>
      </c>
      <c r="J2409">
        <v>5</v>
      </c>
      <c r="K2409">
        <v>3</v>
      </c>
    </row>
    <row r="2410" spans="1:11" x14ac:dyDescent="0.35">
      <c r="A2410" t="s">
        <v>270</v>
      </c>
      <c r="B2410" t="s">
        <v>120</v>
      </c>
      <c r="C2410">
        <v>2011</v>
      </c>
      <c r="D2410">
        <v>4.2</v>
      </c>
      <c r="E2410">
        <v>410</v>
      </c>
      <c r="F2410" t="s">
        <v>1405</v>
      </c>
      <c r="G2410" t="s">
        <v>9</v>
      </c>
      <c r="H2410" s="32">
        <v>51.35</v>
      </c>
      <c r="I2410" t="s">
        <v>10</v>
      </c>
      <c r="J2410">
        <v>5</v>
      </c>
      <c r="K2410">
        <v>3</v>
      </c>
    </row>
    <row r="2411" spans="1:11" x14ac:dyDescent="0.35">
      <c r="A2411" t="s">
        <v>930</v>
      </c>
      <c r="B2411" t="s">
        <v>848</v>
      </c>
      <c r="C2411">
        <v>2012</v>
      </c>
      <c r="D2411">
        <v>4.2</v>
      </c>
      <c r="E2411">
        <v>410</v>
      </c>
      <c r="F2411" t="s">
        <v>1405</v>
      </c>
      <c r="G2411" t="s">
        <v>42</v>
      </c>
      <c r="H2411" s="32">
        <v>22.99</v>
      </c>
      <c r="I2411" t="s">
        <v>43</v>
      </c>
      <c r="J2411">
        <v>4</v>
      </c>
      <c r="K2411">
        <v>3</v>
      </c>
    </row>
    <row r="2412" spans="1:11" x14ac:dyDescent="0.35">
      <c r="A2412" t="s">
        <v>1362</v>
      </c>
      <c r="B2412" t="s">
        <v>1363</v>
      </c>
      <c r="C2412">
        <v>2020</v>
      </c>
      <c r="D2412">
        <v>4.2</v>
      </c>
      <c r="E2412">
        <v>407</v>
      </c>
      <c r="F2412" t="s">
        <v>1405</v>
      </c>
      <c r="G2412" t="s">
        <v>204</v>
      </c>
      <c r="H2412" s="32">
        <v>11.95</v>
      </c>
      <c r="I2412" t="s">
        <v>85</v>
      </c>
      <c r="J2412" t="s">
        <v>85</v>
      </c>
      <c r="K2412" t="s">
        <v>85</v>
      </c>
    </row>
    <row r="2413" spans="1:11" x14ac:dyDescent="0.35">
      <c r="A2413" t="s">
        <v>861</v>
      </c>
      <c r="B2413" t="s">
        <v>1364</v>
      </c>
      <c r="C2413" t="s">
        <v>24</v>
      </c>
      <c r="D2413">
        <v>4.2</v>
      </c>
      <c r="E2413">
        <v>405</v>
      </c>
      <c r="F2413" t="s">
        <v>1405</v>
      </c>
      <c r="G2413" t="s">
        <v>25</v>
      </c>
      <c r="H2413" s="32">
        <v>7.1</v>
      </c>
      <c r="I2413" t="s">
        <v>26</v>
      </c>
      <c r="J2413">
        <v>4</v>
      </c>
      <c r="K2413">
        <v>3</v>
      </c>
    </row>
    <row r="2414" spans="1:11" x14ac:dyDescent="0.35">
      <c r="A2414" t="s">
        <v>606</v>
      </c>
      <c r="B2414" t="s">
        <v>619</v>
      </c>
      <c r="C2414">
        <v>2014</v>
      </c>
      <c r="D2414">
        <v>4.2</v>
      </c>
      <c r="E2414">
        <v>404</v>
      </c>
      <c r="F2414" t="s">
        <v>1405</v>
      </c>
      <c r="G2414" t="s">
        <v>32</v>
      </c>
      <c r="H2414" s="32">
        <v>77.36</v>
      </c>
      <c r="I2414" t="s">
        <v>33</v>
      </c>
      <c r="J2414">
        <v>4</v>
      </c>
      <c r="K2414">
        <v>3</v>
      </c>
    </row>
    <row r="2415" spans="1:11" x14ac:dyDescent="0.35">
      <c r="A2415" t="s">
        <v>1365</v>
      </c>
      <c r="B2415" t="s">
        <v>1366</v>
      </c>
      <c r="C2415">
        <v>2020</v>
      </c>
      <c r="D2415">
        <v>4.2</v>
      </c>
      <c r="E2415">
        <v>404</v>
      </c>
      <c r="F2415" t="s">
        <v>1405</v>
      </c>
      <c r="G2415" t="s">
        <v>207</v>
      </c>
      <c r="H2415" s="32">
        <v>19.899999999999999</v>
      </c>
      <c r="I2415" t="s">
        <v>85</v>
      </c>
      <c r="J2415" t="s">
        <v>85</v>
      </c>
      <c r="K2415" t="s">
        <v>85</v>
      </c>
    </row>
    <row r="2416" spans="1:11" x14ac:dyDescent="0.35">
      <c r="A2416" t="s">
        <v>682</v>
      </c>
      <c r="B2416" t="s">
        <v>863</v>
      </c>
      <c r="C2416">
        <v>2011</v>
      </c>
      <c r="D2416">
        <v>4.2</v>
      </c>
      <c r="E2416">
        <v>402</v>
      </c>
      <c r="F2416" t="s">
        <v>1405</v>
      </c>
      <c r="G2416" t="s">
        <v>42</v>
      </c>
      <c r="H2416" s="32">
        <v>28.53</v>
      </c>
      <c r="I2416" t="s">
        <v>43</v>
      </c>
      <c r="J2416">
        <v>4</v>
      </c>
      <c r="K2416">
        <v>3</v>
      </c>
    </row>
    <row r="2417" spans="1:11" x14ac:dyDescent="0.35">
      <c r="A2417" t="s">
        <v>487</v>
      </c>
      <c r="B2417" t="s">
        <v>488</v>
      </c>
      <c r="C2417">
        <v>2019</v>
      </c>
      <c r="D2417">
        <v>4.2</v>
      </c>
      <c r="E2417">
        <v>400</v>
      </c>
      <c r="F2417" t="s">
        <v>1405</v>
      </c>
      <c r="G2417" t="s">
        <v>2</v>
      </c>
      <c r="H2417" s="32">
        <v>27.89</v>
      </c>
      <c r="I2417" t="s">
        <v>3</v>
      </c>
      <c r="J2417">
        <v>5</v>
      </c>
      <c r="K2417">
        <v>3</v>
      </c>
    </row>
    <row r="2418" spans="1:11" x14ac:dyDescent="0.35">
      <c r="A2418" t="s">
        <v>4</v>
      </c>
      <c r="B2418" t="s">
        <v>448</v>
      </c>
      <c r="C2418">
        <v>2016</v>
      </c>
      <c r="D2418">
        <v>4.2</v>
      </c>
      <c r="E2418">
        <v>398</v>
      </c>
      <c r="F2418" t="s">
        <v>1405</v>
      </c>
      <c r="G2418" t="s">
        <v>1406</v>
      </c>
      <c r="H2418" s="32">
        <v>48.96</v>
      </c>
      <c r="I2418" t="s">
        <v>6</v>
      </c>
      <c r="J2418">
        <v>4</v>
      </c>
      <c r="K2418">
        <v>2</v>
      </c>
    </row>
    <row r="2419" spans="1:11" x14ac:dyDescent="0.35">
      <c r="A2419" t="s">
        <v>193</v>
      </c>
      <c r="B2419" t="s">
        <v>921</v>
      </c>
      <c r="C2419">
        <v>2011</v>
      </c>
      <c r="D2419">
        <v>4.2</v>
      </c>
      <c r="E2419">
        <v>395</v>
      </c>
      <c r="F2419" t="s">
        <v>1405</v>
      </c>
      <c r="G2419" t="s">
        <v>42</v>
      </c>
      <c r="H2419" s="32">
        <v>61.94</v>
      </c>
      <c r="I2419" t="s">
        <v>43</v>
      </c>
      <c r="J2419">
        <v>4</v>
      </c>
      <c r="K2419">
        <v>3</v>
      </c>
    </row>
    <row r="2420" spans="1:11" x14ac:dyDescent="0.35">
      <c r="A2420" t="s">
        <v>193</v>
      </c>
      <c r="B2420" t="s">
        <v>187</v>
      </c>
      <c r="C2420">
        <v>2016</v>
      </c>
      <c r="D2420">
        <v>4.2</v>
      </c>
      <c r="E2420">
        <v>392</v>
      </c>
      <c r="F2420" t="s">
        <v>1405</v>
      </c>
      <c r="G2420" t="s">
        <v>42</v>
      </c>
      <c r="H2420" s="32">
        <v>19.98</v>
      </c>
      <c r="I2420" t="s">
        <v>43</v>
      </c>
      <c r="J2420">
        <v>4</v>
      </c>
      <c r="K2420">
        <v>3</v>
      </c>
    </row>
    <row r="2421" spans="1:11" x14ac:dyDescent="0.35">
      <c r="A2421" t="s">
        <v>790</v>
      </c>
      <c r="B2421" t="s">
        <v>1367</v>
      </c>
      <c r="C2421">
        <v>2018</v>
      </c>
      <c r="D2421">
        <v>4.2</v>
      </c>
      <c r="E2421">
        <v>390</v>
      </c>
      <c r="F2421" t="s">
        <v>1405</v>
      </c>
      <c r="G2421" t="s">
        <v>32</v>
      </c>
      <c r="H2421" s="32">
        <v>16.760000000000002</v>
      </c>
      <c r="I2421" t="s">
        <v>33</v>
      </c>
      <c r="J2421">
        <v>4</v>
      </c>
      <c r="K2421">
        <v>3</v>
      </c>
    </row>
    <row r="2422" spans="1:11" x14ac:dyDescent="0.35">
      <c r="A2422" t="s">
        <v>574</v>
      </c>
      <c r="B2422" t="s">
        <v>880</v>
      </c>
      <c r="C2422">
        <v>2017</v>
      </c>
      <c r="D2422">
        <v>4.2</v>
      </c>
      <c r="E2422">
        <v>390</v>
      </c>
      <c r="F2422" t="s">
        <v>1405</v>
      </c>
      <c r="G2422" t="s">
        <v>576</v>
      </c>
      <c r="H2422" s="32">
        <v>24.45</v>
      </c>
      <c r="I2422" t="s">
        <v>21</v>
      </c>
      <c r="J2422">
        <v>4</v>
      </c>
      <c r="K2422">
        <v>3</v>
      </c>
    </row>
    <row r="2423" spans="1:11" x14ac:dyDescent="0.35">
      <c r="A2423" t="s">
        <v>144</v>
      </c>
      <c r="B2423" t="s">
        <v>120</v>
      </c>
      <c r="C2423">
        <v>2011</v>
      </c>
      <c r="D2423">
        <v>4.2</v>
      </c>
      <c r="E2423">
        <v>389</v>
      </c>
      <c r="F2423" t="s">
        <v>1405</v>
      </c>
      <c r="G2423" t="s">
        <v>9</v>
      </c>
      <c r="H2423" s="32">
        <v>64.5</v>
      </c>
      <c r="I2423" t="s">
        <v>10</v>
      </c>
      <c r="J2423">
        <v>5</v>
      </c>
      <c r="K2423">
        <v>3</v>
      </c>
    </row>
    <row r="2424" spans="1:11" x14ac:dyDescent="0.35">
      <c r="A2424" t="s">
        <v>385</v>
      </c>
      <c r="B2424" t="s">
        <v>1334</v>
      </c>
      <c r="C2424">
        <v>2016</v>
      </c>
      <c r="D2424">
        <v>4.2</v>
      </c>
      <c r="E2424">
        <v>388</v>
      </c>
      <c r="F2424" t="s">
        <v>1405</v>
      </c>
      <c r="G2424" t="s">
        <v>9</v>
      </c>
      <c r="H2424" s="32">
        <v>31.63</v>
      </c>
      <c r="I2424" t="s">
        <v>10</v>
      </c>
      <c r="J2424">
        <v>5</v>
      </c>
      <c r="K2424">
        <v>3</v>
      </c>
    </row>
    <row r="2425" spans="1:11" x14ac:dyDescent="0.35">
      <c r="A2425" t="s">
        <v>53</v>
      </c>
      <c r="B2425" t="s">
        <v>845</v>
      </c>
      <c r="C2425">
        <v>2005</v>
      </c>
      <c r="D2425">
        <v>4.2</v>
      </c>
      <c r="E2425">
        <v>384</v>
      </c>
      <c r="F2425" t="s">
        <v>1405</v>
      </c>
      <c r="G2425" t="s">
        <v>42</v>
      </c>
      <c r="H2425" s="32">
        <v>73</v>
      </c>
      <c r="I2425" t="s">
        <v>43</v>
      </c>
      <c r="J2425">
        <v>4</v>
      </c>
      <c r="K2425">
        <v>3</v>
      </c>
    </row>
    <row r="2426" spans="1:11" x14ac:dyDescent="0.35">
      <c r="A2426" t="s">
        <v>537</v>
      </c>
      <c r="B2426" t="s">
        <v>187</v>
      </c>
      <c r="C2426">
        <v>2015</v>
      </c>
      <c r="D2426">
        <v>4.2</v>
      </c>
      <c r="E2426">
        <v>420</v>
      </c>
      <c r="F2426" t="s">
        <v>1405</v>
      </c>
      <c r="G2426" t="s">
        <v>42</v>
      </c>
      <c r="H2426" s="32">
        <v>17.5</v>
      </c>
      <c r="I2426" t="s">
        <v>43</v>
      </c>
      <c r="J2426">
        <v>4</v>
      </c>
      <c r="K2426">
        <v>3</v>
      </c>
    </row>
    <row r="2427" spans="1:11" x14ac:dyDescent="0.35">
      <c r="A2427" t="s">
        <v>1357</v>
      </c>
      <c r="B2427" t="s">
        <v>1358</v>
      </c>
      <c r="C2427">
        <v>2017</v>
      </c>
      <c r="D2427">
        <v>4.2</v>
      </c>
      <c r="E2427">
        <v>420</v>
      </c>
      <c r="F2427" t="s">
        <v>1405</v>
      </c>
      <c r="G2427" t="s">
        <v>127</v>
      </c>
      <c r="H2427" s="32">
        <v>18.899999999999999</v>
      </c>
      <c r="I2427" t="s">
        <v>21</v>
      </c>
      <c r="J2427">
        <v>4</v>
      </c>
      <c r="K2427">
        <v>3</v>
      </c>
    </row>
    <row r="2428" spans="1:11" x14ac:dyDescent="0.35">
      <c r="A2428" t="s">
        <v>1359</v>
      </c>
      <c r="B2428" t="s">
        <v>1360</v>
      </c>
      <c r="C2428">
        <v>2011</v>
      </c>
      <c r="D2428">
        <v>4.2</v>
      </c>
      <c r="E2428">
        <v>420</v>
      </c>
      <c r="F2428" t="s">
        <v>1405</v>
      </c>
      <c r="G2428" t="s">
        <v>254</v>
      </c>
      <c r="H2428" s="32">
        <v>23.95</v>
      </c>
      <c r="I2428" t="s">
        <v>21</v>
      </c>
      <c r="J2428">
        <v>4</v>
      </c>
      <c r="K2428">
        <v>3</v>
      </c>
    </row>
    <row r="2429" spans="1:11" x14ac:dyDescent="0.35">
      <c r="A2429" t="s">
        <v>40</v>
      </c>
      <c r="B2429" t="s">
        <v>396</v>
      </c>
      <c r="C2429">
        <v>2012</v>
      </c>
      <c r="D2429">
        <v>4.2</v>
      </c>
      <c r="E2429">
        <v>420</v>
      </c>
      <c r="F2429" t="s">
        <v>1405</v>
      </c>
      <c r="G2429" t="s">
        <v>42</v>
      </c>
      <c r="H2429" s="32">
        <v>28.3</v>
      </c>
      <c r="I2429" t="s">
        <v>43</v>
      </c>
      <c r="J2429">
        <v>4</v>
      </c>
      <c r="K2429">
        <v>3</v>
      </c>
    </row>
    <row r="2430" spans="1:11" x14ac:dyDescent="0.35">
      <c r="A2430" t="s">
        <v>513</v>
      </c>
      <c r="B2430" t="s">
        <v>283</v>
      </c>
      <c r="C2430">
        <v>2004</v>
      </c>
      <c r="D2430">
        <v>4.2</v>
      </c>
      <c r="E2430">
        <v>417</v>
      </c>
      <c r="F2430" t="s">
        <v>1405</v>
      </c>
      <c r="G2430" t="s">
        <v>42</v>
      </c>
      <c r="H2430" s="32">
        <v>45</v>
      </c>
      <c r="I2430" t="s">
        <v>43</v>
      </c>
      <c r="J2430">
        <v>4</v>
      </c>
      <c r="K2430">
        <v>3</v>
      </c>
    </row>
    <row r="2431" spans="1:11" x14ac:dyDescent="0.35">
      <c r="A2431" t="s">
        <v>423</v>
      </c>
      <c r="B2431" t="s">
        <v>1020</v>
      </c>
      <c r="C2431">
        <v>2018</v>
      </c>
      <c r="D2431">
        <v>4.2</v>
      </c>
      <c r="E2431">
        <v>415</v>
      </c>
      <c r="F2431" t="s">
        <v>1405</v>
      </c>
      <c r="G2431" t="s">
        <v>46</v>
      </c>
      <c r="H2431" s="32">
        <v>17.899999999999999</v>
      </c>
      <c r="I2431" t="s">
        <v>213</v>
      </c>
      <c r="J2431">
        <v>3</v>
      </c>
      <c r="K2431">
        <v>3</v>
      </c>
    </row>
    <row r="2432" spans="1:11" x14ac:dyDescent="0.35">
      <c r="A2432" t="s">
        <v>1292</v>
      </c>
      <c r="B2432" t="s">
        <v>1361</v>
      </c>
      <c r="C2432">
        <v>2015</v>
      </c>
      <c r="D2432">
        <v>4.2</v>
      </c>
      <c r="E2432">
        <v>414</v>
      </c>
      <c r="F2432" t="s">
        <v>1405</v>
      </c>
      <c r="G2432" t="s">
        <v>326</v>
      </c>
      <c r="H2432" s="32">
        <v>16.78</v>
      </c>
      <c r="I2432" t="s">
        <v>327</v>
      </c>
      <c r="J2432">
        <v>3</v>
      </c>
      <c r="K2432">
        <v>3</v>
      </c>
    </row>
    <row r="2433" spans="1:11" x14ac:dyDescent="0.35">
      <c r="A2433" t="s">
        <v>47</v>
      </c>
      <c r="B2433" t="s">
        <v>1302</v>
      </c>
      <c r="C2433">
        <v>2018</v>
      </c>
      <c r="D2433">
        <v>4.2</v>
      </c>
      <c r="E2433">
        <v>410</v>
      </c>
      <c r="F2433" t="s">
        <v>1405</v>
      </c>
      <c r="G2433" t="s">
        <v>42</v>
      </c>
      <c r="H2433" s="32">
        <v>13.58</v>
      </c>
      <c r="I2433" t="s">
        <v>43</v>
      </c>
      <c r="J2433">
        <v>4</v>
      </c>
      <c r="K2433">
        <v>3</v>
      </c>
    </row>
    <row r="2434" spans="1:11" x14ac:dyDescent="0.35">
      <c r="A2434" t="s">
        <v>1308</v>
      </c>
      <c r="B2434" t="s">
        <v>1309</v>
      </c>
      <c r="C2434">
        <v>2015</v>
      </c>
      <c r="D2434">
        <v>4.2</v>
      </c>
      <c r="E2434">
        <v>412</v>
      </c>
      <c r="F2434" t="s">
        <v>1405</v>
      </c>
      <c r="G2434" t="s">
        <v>9</v>
      </c>
      <c r="H2434" s="32">
        <v>37.9</v>
      </c>
      <c r="I2434" t="s">
        <v>10</v>
      </c>
      <c r="J2434">
        <v>5</v>
      </c>
      <c r="K2434">
        <v>3</v>
      </c>
    </row>
    <row r="2435" spans="1:11" x14ac:dyDescent="0.35">
      <c r="A2435" t="s">
        <v>270</v>
      </c>
      <c r="B2435" t="s">
        <v>120</v>
      </c>
      <c r="C2435">
        <v>2011</v>
      </c>
      <c r="D2435">
        <v>4.2</v>
      </c>
      <c r="E2435">
        <v>410</v>
      </c>
      <c r="F2435" t="s">
        <v>1405</v>
      </c>
      <c r="G2435" t="s">
        <v>9</v>
      </c>
      <c r="H2435" s="32">
        <v>51.35</v>
      </c>
      <c r="I2435" t="s">
        <v>10</v>
      </c>
      <c r="J2435">
        <v>5</v>
      </c>
      <c r="K2435">
        <v>3</v>
      </c>
    </row>
    <row r="2436" spans="1:11" x14ac:dyDescent="0.35">
      <c r="A2436" t="s">
        <v>930</v>
      </c>
      <c r="B2436" t="s">
        <v>848</v>
      </c>
      <c r="C2436">
        <v>2012</v>
      </c>
      <c r="D2436">
        <v>4.2</v>
      </c>
      <c r="E2436">
        <v>410</v>
      </c>
      <c r="F2436" t="s">
        <v>1405</v>
      </c>
      <c r="G2436" t="s">
        <v>42</v>
      </c>
      <c r="H2436" s="32">
        <v>22.99</v>
      </c>
      <c r="I2436" t="s">
        <v>43</v>
      </c>
      <c r="J2436">
        <v>4</v>
      </c>
      <c r="K2436">
        <v>3</v>
      </c>
    </row>
    <row r="2437" spans="1:11" x14ac:dyDescent="0.35">
      <c r="A2437" t="s">
        <v>1362</v>
      </c>
      <c r="B2437" t="s">
        <v>1363</v>
      </c>
      <c r="C2437">
        <v>2020</v>
      </c>
      <c r="D2437">
        <v>4.2</v>
      </c>
      <c r="E2437">
        <v>407</v>
      </c>
      <c r="F2437" t="s">
        <v>1405</v>
      </c>
      <c r="G2437" t="s">
        <v>204</v>
      </c>
      <c r="H2437" s="32">
        <v>11.95</v>
      </c>
      <c r="I2437" t="s">
        <v>85</v>
      </c>
      <c r="J2437" t="s">
        <v>85</v>
      </c>
      <c r="K2437" t="s">
        <v>85</v>
      </c>
    </row>
    <row r="2438" spans="1:11" x14ac:dyDescent="0.35">
      <c r="A2438" t="s">
        <v>861</v>
      </c>
      <c r="B2438" t="s">
        <v>1364</v>
      </c>
      <c r="C2438" t="s">
        <v>24</v>
      </c>
      <c r="D2438">
        <v>4.2</v>
      </c>
      <c r="E2438">
        <v>405</v>
      </c>
      <c r="F2438" t="s">
        <v>1405</v>
      </c>
      <c r="G2438" t="s">
        <v>25</v>
      </c>
      <c r="H2438" s="32">
        <v>7.1</v>
      </c>
      <c r="I2438" t="s">
        <v>26</v>
      </c>
      <c r="J2438">
        <v>4</v>
      </c>
      <c r="K2438">
        <v>3</v>
      </c>
    </row>
    <row r="2439" spans="1:11" x14ac:dyDescent="0.35">
      <c r="A2439" t="s">
        <v>606</v>
      </c>
      <c r="B2439" t="s">
        <v>619</v>
      </c>
      <c r="C2439">
        <v>2014</v>
      </c>
      <c r="D2439">
        <v>4.2</v>
      </c>
      <c r="E2439">
        <v>404</v>
      </c>
      <c r="F2439" t="s">
        <v>1405</v>
      </c>
      <c r="G2439" t="s">
        <v>32</v>
      </c>
      <c r="H2439" s="32">
        <v>77.36</v>
      </c>
      <c r="I2439" t="s">
        <v>33</v>
      </c>
      <c r="J2439">
        <v>4</v>
      </c>
      <c r="K2439">
        <v>3</v>
      </c>
    </row>
    <row r="2440" spans="1:11" x14ac:dyDescent="0.35">
      <c r="A2440" t="s">
        <v>1365</v>
      </c>
      <c r="B2440" t="s">
        <v>1366</v>
      </c>
      <c r="C2440">
        <v>2020</v>
      </c>
      <c r="D2440">
        <v>4.2</v>
      </c>
      <c r="E2440">
        <v>404</v>
      </c>
      <c r="F2440" t="s">
        <v>1405</v>
      </c>
      <c r="G2440" t="s">
        <v>207</v>
      </c>
      <c r="H2440" s="32">
        <v>19.899999999999999</v>
      </c>
      <c r="I2440" t="s">
        <v>85</v>
      </c>
      <c r="J2440" t="s">
        <v>85</v>
      </c>
      <c r="K2440" t="s">
        <v>85</v>
      </c>
    </row>
    <row r="2441" spans="1:11" x14ac:dyDescent="0.35">
      <c r="A2441" t="s">
        <v>682</v>
      </c>
      <c r="B2441" t="s">
        <v>863</v>
      </c>
      <c r="C2441">
        <v>2011</v>
      </c>
      <c r="D2441">
        <v>4.2</v>
      </c>
      <c r="E2441">
        <v>402</v>
      </c>
      <c r="F2441" t="s">
        <v>1405</v>
      </c>
      <c r="G2441" t="s">
        <v>42</v>
      </c>
      <c r="H2441" s="32">
        <v>28.53</v>
      </c>
      <c r="I2441" t="s">
        <v>43</v>
      </c>
      <c r="J2441">
        <v>4</v>
      </c>
      <c r="K2441">
        <v>3</v>
      </c>
    </row>
    <row r="2442" spans="1:11" x14ac:dyDescent="0.35">
      <c r="A2442" t="s">
        <v>487</v>
      </c>
      <c r="B2442" t="s">
        <v>488</v>
      </c>
      <c r="C2442">
        <v>2019</v>
      </c>
      <c r="D2442">
        <v>4.2</v>
      </c>
      <c r="E2442">
        <v>400</v>
      </c>
      <c r="F2442" t="s">
        <v>1405</v>
      </c>
      <c r="G2442" t="s">
        <v>2</v>
      </c>
      <c r="H2442" s="32">
        <v>27.89</v>
      </c>
      <c r="I2442" t="s">
        <v>3</v>
      </c>
      <c r="J2442">
        <v>5</v>
      </c>
      <c r="K2442">
        <v>3</v>
      </c>
    </row>
    <row r="2443" spans="1:11" x14ac:dyDescent="0.35">
      <c r="A2443" t="s">
        <v>4</v>
      </c>
      <c r="B2443" t="s">
        <v>448</v>
      </c>
      <c r="C2443">
        <v>2016</v>
      </c>
      <c r="D2443">
        <v>4.2</v>
      </c>
      <c r="E2443">
        <v>398</v>
      </c>
      <c r="F2443" t="s">
        <v>1405</v>
      </c>
      <c r="G2443" t="s">
        <v>1406</v>
      </c>
      <c r="H2443" s="32">
        <v>48.96</v>
      </c>
      <c r="I2443" t="s">
        <v>6</v>
      </c>
      <c r="J2443">
        <v>4</v>
      </c>
      <c r="K2443">
        <v>2</v>
      </c>
    </row>
    <row r="2444" spans="1:11" x14ac:dyDescent="0.35">
      <c r="A2444" t="s">
        <v>193</v>
      </c>
      <c r="B2444" t="s">
        <v>921</v>
      </c>
      <c r="C2444">
        <v>2011</v>
      </c>
      <c r="D2444">
        <v>4.2</v>
      </c>
      <c r="E2444">
        <v>395</v>
      </c>
      <c r="F2444" t="s">
        <v>1405</v>
      </c>
      <c r="G2444" t="s">
        <v>42</v>
      </c>
      <c r="H2444" s="32">
        <v>61.94</v>
      </c>
      <c r="I2444" t="s">
        <v>43</v>
      </c>
      <c r="J2444">
        <v>4</v>
      </c>
      <c r="K2444">
        <v>3</v>
      </c>
    </row>
    <row r="2445" spans="1:11" x14ac:dyDescent="0.35">
      <c r="A2445" t="s">
        <v>193</v>
      </c>
      <c r="B2445" t="s">
        <v>187</v>
      </c>
      <c r="C2445">
        <v>2016</v>
      </c>
      <c r="D2445">
        <v>4.2</v>
      </c>
      <c r="E2445">
        <v>392</v>
      </c>
      <c r="F2445" t="s">
        <v>1405</v>
      </c>
      <c r="G2445" t="s">
        <v>42</v>
      </c>
      <c r="H2445" s="32">
        <v>19.98</v>
      </c>
      <c r="I2445" t="s">
        <v>43</v>
      </c>
      <c r="J2445">
        <v>4</v>
      </c>
      <c r="K2445">
        <v>3</v>
      </c>
    </row>
    <row r="2446" spans="1:11" x14ac:dyDescent="0.35">
      <c r="A2446" t="s">
        <v>790</v>
      </c>
      <c r="B2446" t="s">
        <v>1367</v>
      </c>
      <c r="C2446">
        <v>2018</v>
      </c>
      <c r="D2446">
        <v>4.2</v>
      </c>
      <c r="E2446">
        <v>390</v>
      </c>
      <c r="F2446" t="s">
        <v>1405</v>
      </c>
      <c r="G2446" t="s">
        <v>32</v>
      </c>
      <c r="H2446" s="32">
        <v>16.760000000000002</v>
      </c>
      <c r="I2446" t="s">
        <v>33</v>
      </c>
      <c r="J2446">
        <v>4</v>
      </c>
      <c r="K2446">
        <v>3</v>
      </c>
    </row>
    <row r="2447" spans="1:11" x14ac:dyDescent="0.35">
      <c r="A2447" t="s">
        <v>574</v>
      </c>
      <c r="B2447" t="s">
        <v>880</v>
      </c>
      <c r="C2447">
        <v>2017</v>
      </c>
      <c r="D2447">
        <v>4.2</v>
      </c>
      <c r="E2447">
        <v>390</v>
      </c>
      <c r="F2447" t="s">
        <v>1405</v>
      </c>
      <c r="G2447" t="s">
        <v>576</v>
      </c>
      <c r="H2447" s="32">
        <v>24.45</v>
      </c>
      <c r="I2447" t="s">
        <v>21</v>
      </c>
      <c r="J2447">
        <v>4</v>
      </c>
      <c r="K2447">
        <v>3</v>
      </c>
    </row>
    <row r="2448" spans="1:11" x14ac:dyDescent="0.35">
      <c r="A2448" t="s">
        <v>144</v>
      </c>
      <c r="B2448" t="s">
        <v>120</v>
      </c>
      <c r="C2448">
        <v>2011</v>
      </c>
      <c r="D2448">
        <v>4.2</v>
      </c>
      <c r="E2448">
        <v>389</v>
      </c>
      <c r="F2448" t="s">
        <v>1405</v>
      </c>
      <c r="G2448" t="s">
        <v>9</v>
      </c>
      <c r="H2448" s="32">
        <v>64.5</v>
      </c>
      <c r="I2448" t="s">
        <v>10</v>
      </c>
      <c r="J2448">
        <v>5</v>
      </c>
      <c r="K2448">
        <v>3</v>
      </c>
    </row>
    <row r="2449" spans="1:11" x14ac:dyDescent="0.35">
      <c r="A2449" t="s">
        <v>385</v>
      </c>
      <c r="B2449" t="s">
        <v>1334</v>
      </c>
      <c r="C2449">
        <v>2016</v>
      </c>
      <c r="D2449">
        <v>4.2</v>
      </c>
      <c r="E2449">
        <v>388</v>
      </c>
      <c r="F2449" t="s">
        <v>1405</v>
      </c>
      <c r="G2449" t="s">
        <v>9</v>
      </c>
      <c r="H2449" s="32">
        <v>31.63</v>
      </c>
      <c r="I2449" t="s">
        <v>10</v>
      </c>
      <c r="J2449">
        <v>5</v>
      </c>
      <c r="K2449">
        <v>3</v>
      </c>
    </row>
    <row r="2450" spans="1:11" x14ac:dyDescent="0.35">
      <c r="A2450" t="s">
        <v>53</v>
      </c>
      <c r="B2450" t="s">
        <v>845</v>
      </c>
      <c r="C2450">
        <v>2005</v>
      </c>
      <c r="D2450">
        <v>4.2</v>
      </c>
      <c r="E2450">
        <v>384</v>
      </c>
      <c r="F2450" t="s">
        <v>1405</v>
      </c>
      <c r="G2450" t="s">
        <v>42</v>
      </c>
      <c r="H2450" s="32">
        <v>73</v>
      </c>
      <c r="I2450" t="s">
        <v>43</v>
      </c>
      <c r="J2450">
        <v>4</v>
      </c>
      <c r="K2450">
        <v>3</v>
      </c>
    </row>
    <row r="2451" spans="1:11" x14ac:dyDescent="0.35">
      <c r="A2451" t="s">
        <v>537</v>
      </c>
      <c r="B2451" t="s">
        <v>187</v>
      </c>
      <c r="C2451">
        <v>2015</v>
      </c>
      <c r="D2451">
        <v>4.2</v>
      </c>
      <c r="E2451">
        <v>420</v>
      </c>
      <c r="F2451" t="s">
        <v>1405</v>
      </c>
      <c r="G2451" t="s">
        <v>42</v>
      </c>
      <c r="H2451" s="32">
        <v>17.5</v>
      </c>
      <c r="I2451" t="s">
        <v>43</v>
      </c>
      <c r="J2451">
        <v>4</v>
      </c>
      <c r="K2451">
        <v>3</v>
      </c>
    </row>
    <row r="2452" spans="1:11" x14ac:dyDescent="0.35">
      <c r="A2452" t="s">
        <v>1357</v>
      </c>
      <c r="B2452" t="s">
        <v>1358</v>
      </c>
      <c r="C2452">
        <v>2017</v>
      </c>
      <c r="D2452">
        <v>4.2</v>
      </c>
      <c r="E2452">
        <v>420</v>
      </c>
      <c r="F2452" t="s">
        <v>1405</v>
      </c>
      <c r="G2452" t="s">
        <v>127</v>
      </c>
      <c r="H2452" s="32">
        <v>18.899999999999999</v>
      </c>
      <c r="I2452" t="s">
        <v>21</v>
      </c>
      <c r="J2452">
        <v>4</v>
      </c>
      <c r="K2452">
        <v>3</v>
      </c>
    </row>
    <row r="2453" spans="1:11" x14ac:dyDescent="0.35">
      <c r="A2453" t="s">
        <v>1359</v>
      </c>
      <c r="B2453" t="s">
        <v>1360</v>
      </c>
      <c r="C2453">
        <v>2011</v>
      </c>
      <c r="D2453">
        <v>4.2</v>
      </c>
      <c r="E2453">
        <v>420</v>
      </c>
      <c r="F2453" t="s">
        <v>1405</v>
      </c>
      <c r="G2453" t="s">
        <v>254</v>
      </c>
      <c r="H2453" s="32">
        <v>23.95</v>
      </c>
      <c r="I2453" t="s">
        <v>21</v>
      </c>
      <c r="J2453">
        <v>4</v>
      </c>
      <c r="K2453">
        <v>3</v>
      </c>
    </row>
    <row r="2454" spans="1:11" x14ac:dyDescent="0.35">
      <c r="A2454" t="s">
        <v>40</v>
      </c>
      <c r="B2454" t="s">
        <v>396</v>
      </c>
      <c r="C2454">
        <v>2012</v>
      </c>
      <c r="D2454">
        <v>4.2</v>
      </c>
      <c r="E2454">
        <v>420</v>
      </c>
      <c r="F2454" t="s">
        <v>1405</v>
      </c>
      <c r="G2454" t="s">
        <v>42</v>
      </c>
      <c r="H2454" s="32">
        <v>28.3</v>
      </c>
      <c r="I2454" t="s">
        <v>43</v>
      </c>
      <c r="J2454">
        <v>4</v>
      </c>
      <c r="K2454">
        <v>3</v>
      </c>
    </row>
    <row r="2455" spans="1:11" x14ac:dyDescent="0.35">
      <c r="A2455" t="s">
        <v>513</v>
      </c>
      <c r="B2455" t="s">
        <v>283</v>
      </c>
      <c r="C2455">
        <v>2004</v>
      </c>
      <c r="D2455">
        <v>4.2</v>
      </c>
      <c r="E2455">
        <v>417</v>
      </c>
      <c r="F2455" t="s">
        <v>1405</v>
      </c>
      <c r="G2455" t="s">
        <v>42</v>
      </c>
      <c r="H2455" s="32">
        <v>45</v>
      </c>
      <c r="I2455" t="s">
        <v>43</v>
      </c>
      <c r="J2455">
        <v>4</v>
      </c>
      <c r="K2455">
        <v>3</v>
      </c>
    </row>
    <row r="2456" spans="1:11" x14ac:dyDescent="0.35">
      <c r="A2456" t="s">
        <v>423</v>
      </c>
      <c r="B2456" t="s">
        <v>1020</v>
      </c>
      <c r="C2456">
        <v>2018</v>
      </c>
      <c r="D2456">
        <v>4.2</v>
      </c>
      <c r="E2456">
        <v>415</v>
      </c>
      <c r="F2456" t="s">
        <v>1405</v>
      </c>
      <c r="G2456" t="s">
        <v>46</v>
      </c>
      <c r="H2456" s="32">
        <v>17.899999999999999</v>
      </c>
      <c r="I2456" t="s">
        <v>213</v>
      </c>
      <c r="J2456">
        <v>3</v>
      </c>
      <c r="K2456">
        <v>3</v>
      </c>
    </row>
    <row r="2457" spans="1:11" x14ac:dyDescent="0.35">
      <c r="A2457" t="s">
        <v>1292</v>
      </c>
      <c r="B2457" t="s">
        <v>1361</v>
      </c>
      <c r="C2457">
        <v>2015</v>
      </c>
      <c r="D2457">
        <v>4.2</v>
      </c>
      <c r="E2457">
        <v>414</v>
      </c>
      <c r="F2457" t="s">
        <v>1405</v>
      </c>
      <c r="G2457" t="s">
        <v>326</v>
      </c>
      <c r="H2457" s="32">
        <v>16.78</v>
      </c>
      <c r="I2457" t="s">
        <v>327</v>
      </c>
      <c r="J2457">
        <v>3</v>
      </c>
      <c r="K2457">
        <v>3</v>
      </c>
    </row>
    <row r="2458" spans="1:11" x14ac:dyDescent="0.35">
      <c r="A2458" t="s">
        <v>47</v>
      </c>
      <c r="B2458" t="s">
        <v>1302</v>
      </c>
      <c r="C2458">
        <v>2018</v>
      </c>
      <c r="D2458">
        <v>4.2</v>
      </c>
      <c r="E2458">
        <v>410</v>
      </c>
      <c r="F2458" t="s">
        <v>1405</v>
      </c>
      <c r="G2458" t="s">
        <v>42</v>
      </c>
      <c r="H2458" s="32">
        <v>13.58</v>
      </c>
      <c r="I2458" t="s">
        <v>43</v>
      </c>
      <c r="J2458">
        <v>4</v>
      </c>
      <c r="K2458">
        <v>3</v>
      </c>
    </row>
    <row r="2459" spans="1:11" x14ac:dyDescent="0.35">
      <c r="A2459" t="s">
        <v>1308</v>
      </c>
      <c r="B2459" t="s">
        <v>1309</v>
      </c>
      <c r="C2459">
        <v>2015</v>
      </c>
      <c r="D2459">
        <v>4.2</v>
      </c>
      <c r="E2459">
        <v>412</v>
      </c>
      <c r="F2459" t="s">
        <v>1405</v>
      </c>
      <c r="G2459" t="s">
        <v>9</v>
      </c>
      <c r="H2459" s="32">
        <v>37.9</v>
      </c>
      <c r="I2459" t="s">
        <v>10</v>
      </c>
      <c r="J2459">
        <v>5</v>
      </c>
      <c r="K2459">
        <v>3</v>
      </c>
    </row>
    <row r="2460" spans="1:11" x14ac:dyDescent="0.35">
      <c r="A2460" t="s">
        <v>270</v>
      </c>
      <c r="B2460" t="s">
        <v>120</v>
      </c>
      <c r="C2460">
        <v>2011</v>
      </c>
      <c r="D2460">
        <v>4.2</v>
      </c>
      <c r="E2460">
        <v>410</v>
      </c>
      <c r="F2460" t="s">
        <v>1405</v>
      </c>
      <c r="G2460" t="s">
        <v>9</v>
      </c>
      <c r="H2460" s="32">
        <v>51.35</v>
      </c>
      <c r="I2460" t="s">
        <v>10</v>
      </c>
      <c r="J2460">
        <v>5</v>
      </c>
      <c r="K2460">
        <v>3</v>
      </c>
    </row>
    <row r="2461" spans="1:11" x14ac:dyDescent="0.35">
      <c r="A2461" t="s">
        <v>930</v>
      </c>
      <c r="B2461" t="s">
        <v>848</v>
      </c>
      <c r="C2461">
        <v>2012</v>
      </c>
      <c r="D2461">
        <v>4.2</v>
      </c>
      <c r="E2461">
        <v>410</v>
      </c>
      <c r="F2461" t="s">
        <v>1405</v>
      </c>
      <c r="G2461" t="s">
        <v>42</v>
      </c>
      <c r="H2461" s="32">
        <v>22.99</v>
      </c>
      <c r="I2461" t="s">
        <v>43</v>
      </c>
      <c r="J2461">
        <v>4</v>
      </c>
      <c r="K2461">
        <v>3</v>
      </c>
    </row>
    <row r="2462" spans="1:11" x14ac:dyDescent="0.35">
      <c r="A2462" t="s">
        <v>1362</v>
      </c>
      <c r="B2462" t="s">
        <v>1363</v>
      </c>
      <c r="C2462">
        <v>2020</v>
      </c>
      <c r="D2462">
        <v>4.2</v>
      </c>
      <c r="E2462">
        <v>407</v>
      </c>
      <c r="F2462" t="s">
        <v>1405</v>
      </c>
      <c r="G2462" t="s">
        <v>204</v>
      </c>
      <c r="H2462" s="32">
        <v>11.95</v>
      </c>
      <c r="I2462" t="s">
        <v>85</v>
      </c>
      <c r="J2462" t="s">
        <v>85</v>
      </c>
      <c r="K2462" t="s">
        <v>85</v>
      </c>
    </row>
    <row r="2463" spans="1:11" x14ac:dyDescent="0.35">
      <c r="A2463" t="s">
        <v>861</v>
      </c>
      <c r="B2463" t="s">
        <v>1364</v>
      </c>
      <c r="C2463" t="s">
        <v>24</v>
      </c>
      <c r="D2463">
        <v>4.2</v>
      </c>
      <c r="E2463">
        <v>405</v>
      </c>
      <c r="F2463" t="s">
        <v>1405</v>
      </c>
      <c r="G2463" t="s">
        <v>25</v>
      </c>
      <c r="H2463" s="32">
        <v>7.1</v>
      </c>
      <c r="I2463" t="s">
        <v>26</v>
      </c>
      <c r="J2463">
        <v>4</v>
      </c>
      <c r="K2463">
        <v>3</v>
      </c>
    </row>
    <row r="2464" spans="1:11" x14ac:dyDescent="0.35">
      <c r="A2464" t="s">
        <v>606</v>
      </c>
      <c r="B2464" t="s">
        <v>619</v>
      </c>
      <c r="C2464">
        <v>2014</v>
      </c>
      <c r="D2464">
        <v>4.2</v>
      </c>
      <c r="E2464">
        <v>404</v>
      </c>
      <c r="F2464" t="s">
        <v>1405</v>
      </c>
      <c r="G2464" t="s">
        <v>32</v>
      </c>
      <c r="H2464" s="32">
        <v>77.36</v>
      </c>
      <c r="I2464" t="s">
        <v>33</v>
      </c>
      <c r="J2464">
        <v>4</v>
      </c>
      <c r="K2464">
        <v>3</v>
      </c>
    </row>
    <row r="2465" spans="1:11" x14ac:dyDescent="0.35">
      <c r="A2465" t="s">
        <v>1365</v>
      </c>
      <c r="B2465" t="s">
        <v>1366</v>
      </c>
      <c r="C2465">
        <v>2020</v>
      </c>
      <c r="D2465">
        <v>4.2</v>
      </c>
      <c r="E2465">
        <v>404</v>
      </c>
      <c r="F2465" t="s">
        <v>1405</v>
      </c>
      <c r="G2465" t="s">
        <v>207</v>
      </c>
      <c r="H2465" s="32">
        <v>19.899999999999999</v>
      </c>
      <c r="I2465" t="s">
        <v>85</v>
      </c>
      <c r="J2465" t="s">
        <v>85</v>
      </c>
      <c r="K2465" t="s">
        <v>85</v>
      </c>
    </row>
    <row r="2466" spans="1:11" x14ac:dyDescent="0.35">
      <c r="A2466" t="s">
        <v>682</v>
      </c>
      <c r="B2466" t="s">
        <v>863</v>
      </c>
      <c r="C2466">
        <v>2011</v>
      </c>
      <c r="D2466">
        <v>4.2</v>
      </c>
      <c r="E2466">
        <v>402</v>
      </c>
      <c r="F2466" t="s">
        <v>1405</v>
      </c>
      <c r="G2466" t="s">
        <v>42</v>
      </c>
      <c r="H2466" s="32">
        <v>28.53</v>
      </c>
      <c r="I2466" t="s">
        <v>43</v>
      </c>
      <c r="J2466">
        <v>4</v>
      </c>
      <c r="K2466">
        <v>3</v>
      </c>
    </row>
    <row r="2467" spans="1:11" x14ac:dyDescent="0.35">
      <c r="A2467" t="s">
        <v>487</v>
      </c>
      <c r="B2467" t="s">
        <v>488</v>
      </c>
      <c r="C2467">
        <v>2019</v>
      </c>
      <c r="D2467">
        <v>4.2</v>
      </c>
      <c r="E2467">
        <v>400</v>
      </c>
      <c r="F2467" t="s">
        <v>1405</v>
      </c>
      <c r="G2467" t="s">
        <v>2</v>
      </c>
      <c r="H2467" s="32">
        <v>27.89</v>
      </c>
      <c r="I2467" t="s">
        <v>3</v>
      </c>
      <c r="J2467">
        <v>5</v>
      </c>
      <c r="K2467">
        <v>3</v>
      </c>
    </row>
    <row r="2468" spans="1:11" x14ac:dyDescent="0.35">
      <c r="A2468" t="s">
        <v>4</v>
      </c>
      <c r="B2468" t="s">
        <v>448</v>
      </c>
      <c r="C2468">
        <v>2016</v>
      </c>
      <c r="D2468">
        <v>4.2</v>
      </c>
      <c r="E2468">
        <v>398</v>
      </c>
      <c r="F2468" t="s">
        <v>1405</v>
      </c>
      <c r="G2468" t="s">
        <v>1406</v>
      </c>
      <c r="H2468" s="32">
        <v>48.96</v>
      </c>
      <c r="I2468" t="s">
        <v>6</v>
      </c>
      <c r="J2468">
        <v>4</v>
      </c>
      <c r="K2468">
        <v>2</v>
      </c>
    </row>
    <row r="2469" spans="1:11" x14ac:dyDescent="0.35">
      <c r="A2469" t="s">
        <v>193</v>
      </c>
      <c r="B2469" t="s">
        <v>921</v>
      </c>
      <c r="C2469">
        <v>2011</v>
      </c>
      <c r="D2469">
        <v>4.2</v>
      </c>
      <c r="E2469">
        <v>395</v>
      </c>
      <c r="F2469" t="s">
        <v>1405</v>
      </c>
      <c r="G2469" t="s">
        <v>42</v>
      </c>
      <c r="H2469" s="32">
        <v>61.94</v>
      </c>
      <c r="I2469" t="s">
        <v>43</v>
      </c>
      <c r="J2469">
        <v>4</v>
      </c>
      <c r="K2469">
        <v>3</v>
      </c>
    </row>
    <row r="2470" spans="1:11" x14ac:dyDescent="0.35">
      <c r="A2470" t="s">
        <v>193</v>
      </c>
      <c r="B2470" t="s">
        <v>187</v>
      </c>
      <c r="C2470">
        <v>2016</v>
      </c>
      <c r="D2470">
        <v>4.2</v>
      </c>
      <c r="E2470">
        <v>392</v>
      </c>
      <c r="F2470" t="s">
        <v>1405</v>
      </c>
      <c r="G2470" t="s">
        <v>42</v>
      </c>
      <c r="H2470" s="32">
        <v>19.98</v>
      </c>
      <c r="I2470" t="s">
        <v>43</v>
      </c>
      <c r="J2470">
        <v>4</v>
      </c>
      <c r="K2470">
        <v>3</v>
      </c>
    </row>
    <row r="2471" spans="1:11" x14ac:dyDescent="0.35">
      <c r="A2471" t="s">
        <v>790</v>
      </c>
      <c r="B2471" t="s">
        <v>1367</v>
      </c>
      <c r="C2471">
        <v>2018</v>
      </c>
      <c r="D2471">
        <v>4.2</v>
      </c>
      <c r="E2471">
        <v>390</v>
      </c>
      <c r="F2471" t="s">
        <v>1405</v>
      </c>
      <c r="G2471" t="s">
        <v>32</v>
      </c>
      <c r="H2471" s="32">
        <v>16.760000000000002</v>
      </c>
      <c r="I2471" t="s">
        <v>33</v>
      </c>
      <c r="J2471">
        <v>4</v>
      </c>
      <c r="K2471">
        <v>3</v>
      </c>
    </row>
    <row r="2472" spans="1:11" x14ac:dyDescent="0.35">
      <c r="A2472" t="s">
        <v>574</v>
      </c>
      <c r="B2472" t="s">
        <v>880</v>
      </c>
      <c r="C2472">
        <v>2017</v>
      </c>
      <c r="D2472">
        <v>4.2</v>
      </c>
      <c r="E2472">
        <v>390</v>
      </c>
      <c r="F2472" t="s">
        <v>1405</v>
      </c>
      <c r="G2472" t="s">
        <v>576</v>
      </c>
      <c r="H2472" s="32">
        <v>24.45</v>
      </c>
      <c r="I2472" t="s">
        <v>21</v>
      </c>
      <c r="J2472">
        <v>4</v>
      </c>
      <c r="K2472">
        <v>3</v>
      </c>
    </row>
    <row r="2473" spans="1:11" x14ac:dyDescent="0.35">
      <c r="A2473" t="s">
        <v>144</v>
      </c>
      <c r="B2473" t="s">
        <v>120</v>
      </c>
      <c r="C2473">
        <v>2011</v>
      </c>
      <c r="D2473">
        <v>4.2</v>
      </c>
      <c r="E2473">
        <v>389</v>
      </c>
      <c r="F2473" t="s">
        <v>1405</v>
      </c>
      <c r="G2473" t="s">
        <v>9</v>
      </c>
      <c r="H2473" s="32">
        <v>64.5</v>
      </c>
      <c r="I2473" t="s">
        <v>10</v>
      </c>
      <c r="J2473">
        <v>5</v>
      </c>
      <c r="K2473">
        <v>3</v>
      </c>
    </row>
    <row r="2474" spans="1:11" x14ac:dyDescent="0.35">
      <c r="A2474" t="s">
        <v>385</v>
      </c>
      <c r="B2474" t="s">
        <v>1334</v>
      </c>
      <c r="C2474">
        <v>2016</v>
      </c>
      <c r="D2474">
        <v>4.2</v>
      </c>
      <c r="E2474">
        <v>388</v>
      </c>
      <c r="F2474" t="s">
        <v>1405</v>
      </c>
      <c r="G2474" t="s">
        <v>9</v>
      </c>
      <c r="H2474" s="32">
        <v>31.63</v>
      </c>
      <c r="I2474" t="s">
        <v>10</v>
      </c>
      <c r="J2474">
        <v>5</v>
      </c>
      <c r="K2474">
        <v>3</v>
      </c>
    </row>
    <row r="2475" spans="1:11" x14ac:dyDescent="0.35">
      <c r="A2475" t="s">
        <v>53</v>
      </c>
      <c r="B2475" t="s">
        <v>845</v>
      </c>
      <c r="C2475">
        <v>2005</v>
      </c>
      <c r="D2475">
        <v>4.2</v>
      </c>
      <c r="E2475">
        <v>384</v>
      </c>
      <c r="F2475" t="s">
        <v>1405</v>
      </c>
      <c r="G2475" t="s">
        <v>42</v>
      </c>
      <c r="H2475" s="32">
        <v>73</v>
      </c>
      <c r="I2475" t="s">
        <v>43</v>
      </c>
      <c r="J2475">
        <v>4</v>
      </c>
      <c r="K2475">
        <v>3</v>
      </c>
    </row>
    <row r="2476" spans="1:11" x14ac:dyDescent="0.35">
      <c r="A2476" t="s">
        <v>537</v>
      </c>
      <c r="B2476" t="s">
        <v>187</v>
      </c>
      <c r="C2476">
        <v>2015</v>
      </c>
      <c r="D2476">
        <v>4.2</v>
      </c>
      <c r="E2476">
        <v>420</v>
      </c>
      <c r="F2476" t="s">
        <v>1405</v>
      </c>
      <c r="G2476" t="s">
        <v>42</v>
      </c>
      <c r="H2476" s="32">
        <v>17.5</v>
      </c>
      <c r="I2476" t="s">
        <v>43</v>
      </c>
      <c r="J2476">
        <v>4</v>
      </c>
      <c r="K2476">
        <v>3</v>
      </c>
    </row>
    <row r="2477" spans="1:11" x14ac:dyDescent="0.35">
      <c r="A2477" t="s">
        <v>1357</v>
      </c>
      <c r="B2477" t="s">
        <v>1358</v>
      </c>
      <c r="C2477">
        <v>2017</v>
      </c>
      <c r="D2477">
        <v>4.2</v>
      </c>
      <c r="E2477">
        <v>420</v>
      </c>
      <c r="F2477" t="s">
        <v>1405</v>
      </c>
      <c r="G2477" t="s">
        <v>127</v>
      </c>
      <c r="H2477" s="32">
        <v>18.899999999999999</v>
      </c>
      <c r="I2477" t="s">
        <v>21</v>
      </c>
      <c r="J2477">
        <v>4</v>
      </c>
      <c r="K2477">
        <v>3</v>
      </c>
    </row>
    <row r="2478" spans="1:11" x14ac:dyDescent="0.35">
      <c r="A2478" t="s">
        <v>1359</v>
      </c>
      <c r="B2478" t="s">
        <v>1360</v>
      </c>
      <c r="C2478">
        <v>2011</v>
      </c>
      <c r="D2478">
        <v>4.2</v>
      </c>
      <c r="E2478">
        <v>420</v>
      </c>
      <c r="F2478" t="s">
        <v>1405</v>
      </c>
      <c r="G2478" t="s">
        <v>254</v>
      </c>
      <c r="H2478" s="32">
        <v>23.95</v>
      </c>
      <c r="I2478" t="s">
        <v>21</v>
      </c>
      <c r="J2478">
        <v>4</v>
      </c>
      <c r="K2478">
        <v>3</v>
      </c>
    </row>
    <row r="2479" spans="1:11" x14ac:dyDescent="0.35">
      <c r="A2479" t="s">
        <v>40</v>
      </c>
      <c r="B2479" t="s">
        <v>396</v>
      </c>
      <c r="C2479">
        <v>2012</v>
      </c>
      <c r="D2479">
        <v>4.2</v>
      </c>
      <c r="E2479">
        <v>420</v>
      </c>
      <c r="F2479" t="s">
        <v>1405</v>
      </c>
      <c r="G2479" t="s">
        <v>42</v>
      </c>
      <c r="H2479" s="32">
        <v>28.3</v>
      </c>
      <c r="I2479" t="s">
        <v>43</v>
      </c>
      <c r="J2479">
        <v>4</v>
      </c>
      <c r="K2479">
        <v>3</v>
      </c>
    </row>
    <row r="2480" spans="1:11" x14ac:dyDescent="0.35">
      <c r="A2480" t="s">
        <v>513</v>
      </c>
      <c r="B2480" t="s">
        <v>283</v>
      </c>
      <c r="C2480">
        <v>2004</v>
      </c>
      <c r="D2480">
        <v>4.2</v>
      </c>
      <c r="E2480">
        <v>417</v>
      </c>
      <c r="F2480" t="s">
        <v>1405</v>
      </c>
      <c r="G2480" t="s">
        <v>42</v>
      </c>
      <c r="H2480" s="32">
        <v>45</v>
      </c>
      <c r="I2480" t="s">
        <v>43</v>
      </c>
      <c r="J2480">
        <v>4</v>
      </c>
      <c r="K2480">
        <v>3</v>
      </c>
    </row>
    <row r="2481" spans="1:11" x14ac:dyDescent="0.35">
      <c r="A2481" t="s">
        <v>423</v>
      </c>
      <c r="B2481" t="s">
        <v>1020</v>
      </c>
      <c r="C2481">
        <v>2018</v>
      </c>
      <c r="D2481">
        <v>4.2</v>
      </c>
      <c r="E2481">
        <v>415</v>
      </c>
      <c r="F2481" t="s">
        <v>1405</v>
      </c>
      <c r="G2481" t="s">
        <v>46</v>
      </c>
      <c r="H2481" s="32">
        <v>17.899999999999999</v>
      </c>
      <c r="I2481" t="s">
        <v>213</v>
      </c>
      <c r="J2481">
        <v>3</v>
      </c>
      <c r="K2481">
        <v>3</v>
      </c>
    </row>
    <row r="2482" spans="1:11" x14ac:dyDescent="0.35">
      <c r="A2482" t="s">
        <v>1292</v>
      </c>
      <c r="B2482" t="s">
        <v>1361</v>
      </c>
      <c r="C2482">
        <v>2015</v>
      </c>
      <c r="D2482">
        <v>4.2</v>
      </c>
      <c r="E2482">
        <v>414</v>
      </c>
      <c r="F2482" t="s">
        <v>1405</v>
      </c>
      <c r="G2482" t="s">
        <v>326</v>
      </c>
      <c r="H2482" s="32">
        <v>16.78</v>
      </c>
      <c r="I2482" t="s">
        <v>327</v>
      </c>
      <c r="J2482">
        <v>3</v>
      </c>
      <c r="K2482">
        <v>3</v>
      </c>
    </row>
    <row r="2483" spans="1:11" x14ac:dyDescent="0.35">
      <c r="A2483" t="s">
        <v>47</v>
      </c>
      <c r="B2483" t="s">
        <v>1302</v>
      </c>
      <c r="C2483">
        <v>2018</v>
      </c>
      <c r="D2483">
        <v>4.2</v>
      </c>
      <c r="E2483">
        <v>410</v>
      </c>
      <c r="F2483" t="s">
        <v>1405</v>
      </c>
      <c r="G2483" t="s">
        <v>42</v>
      </c>
      <c r="H2483" s="32">
        <v>13.58</v>
      </c>
      <c r="I2483" t="s">
        <v>43</v>
      </c>
      <c r="J2483">
        <v>4</v>
      </c>
      <c r="K2483">
        <v>3</v>
      </c>
    </row>
    <row r="2484" spans="1:11" x14ac:dyDescent="0.35">
      <c r="A2484" t="s">
        <v>1308</v>
      </c>
      <c r="B2484" t="s">
        <v>1309</v>
      </c>
      <c r="C2484">
        <v>2015</v>
      </c>
      <c r="D2484">
        <v>4.2</v>
      </c>
      <c r="E2484">
        <v>412</v>
      </c>
      <c r="F2484" t="s">
        <v>1405</v>
      </c>
      <c r="G2484" t="s">
        <v>9</v>
      </c>
      <c r="H2484" s="32">
        <v>37.9</v>
      </c>
      <c r="I2484" t="s">
        <v>10</v>
      </c>
      <c r="J2484">
        <v>5</v>
      </c>
      <c r="K2484">
        <v>3</v>
      </c>
    </row>
    <row r="2485" spans="1:11" x14ac:dyDescent="0.35">
      <c r="A2485" t="s">
        <v>270</v>
      </c>
      <c r="B2485" t="s">
        <v>120</v>
      </c>
      <c r="C2485">
        <v>2011</v>
      </c>
      <c r="D2485">
        <v>4.2</v>
      </c>
      <c r="E2485">
        <v>410</v>
      </c>
      <c r="F2485" t="s">
        <v>1405</v>
      </c>
      <c r="G2485" t="s">
        <v>9</v>
      </c>
      <c r="H2485" s="32">
        <v>51.35</v>
      </c>
      <c r="I2485" t="s">
        <v>10</v>
      </c>
      <c r="J2485">
        <v>5</v>
      </c>
      <c r="K2485">
        <v>3</v>
      </c>
    </row>
    <row r="2486" spans="1:11" x14ac:dyDescent="0.35">
      <c r="A2486" t="s">
        <v>930</v>
      </c>
      <c r="B2486" t="s">
        <v>848</v>
      </c>
      <c r="C2486">
        <v>2012</v>
      </c>
      <c r="D2486">
        <v>4.2</v>
      </c>
      <c r="E2486">
        <v>410</v>
      </c>
      <c r="F2486" t="s">
        <v>1405</v>
      </c>
      <c r="G2486" t="s">
        <v>42</v>
      </c>
      <c r="H2486" s="32">
        <v>22.99</v>
      </c>
      <c r="I2486" t="s">
        <v>43</v>
      </c>
      <c r="J2486">
        <v>4</v>
      </c>
      <c r="K2486">
        <v>3</v>
      </c>
    </row>
    <row r="2487" spans="1:11" x14ac:dyDescent="0.35">
      <c r="A2487" t="s">
        <v>1362</v>
      </c>
      <c r="B2487" t="s">
        <v>1363</v>
      </c>
      <c r="C2487">
        <v>2020</v>
      </c>
      <c r="D2487">
        <v>4.2</v>
      </c>
      <c r="E2487">
        <v>407</v>
      </c>
      <c r="F2487" t="s">
        <v>1405</v>
      </c>
      <c r="G2487" t="s">
        <v>204</v>
      </c>
      <c r="H2487" s="32">
        <v>11.95</v>
      </c>
      <c r="I2487" t="s">
        <v>85</v>
      </c>
      <c r="J2487" t="s">
        <v>85</v>
      </c>
      <c r="K2487" t="s">
        <v>85</v>
      </c>
    </row>
    <row r="2488" spans="1:11" x14ac:dyDescent="0.35">
      <c r="A2488" t="s">
        <v>861</v>
      </c>
      <c r="B2488" t="s">
        <v>1364</v>
      </c>
      <c r="C2488" t="s">
        <v>24</v>
      </c>
      <c r="D2488">
        <v>4.2</v>
      </c>
      <c r="E2488">
        <v>405</v>
      </c>
      <c r="F2488" t="s">
        <v>1405</v>
      </c>
      <c r="G2488" t="s">
        <v>25</v>
      </c>
      <c r="H2488" s="32">
        <v>7.1</v>
      </c>
      <c r="I2488" t="s">
        <v>26</v>
      </c>
      <c r="J2488">
        <v>4</v>
      </c>
      <c r="K2488">
        <v>3</v>
      </c>
    </row>
    <row r="2489" spans="1:11" x14ac:dyDescent="0.35">
      <c r="A2489" t="s">
        <v>606</v>
      </c>
      <c r="B2489" t="s">
        <v>619</v>
      </c>
      <c r="C2489">
        <v>2014</v>
      </c>
      <c r="D2489">
        <v>4.2</v>
      </c>
      <c r="E2489">
        <v>404</v>
      </c>
      <c r="F2489" t="s">
        <v>1405</v>
      </c>
      <c r="G2489" t="s">
        <v>32</v>
      </c>
      <c r="H2489" s="32">
        <v>77.36</v>
      </c>
      <c r="I2489" t="s">
        <v>33</v>
      </c>
      <c r="J2489">
        <v>4</v>
      </c>
      <c r="K2489">
        <v>3</v>
      </c>
    </row>
    <row r="2490" spans="1:11" x14ac:dyDescent="0.35">
      <c r="A2490" t="s">
        <v>1365</v>
      </c>
      <c r="B2490" t="s">
        <v>1366</v>
      </c>
      <c r="C2490">
        <v>2020</v>
      </c>
      <c r="D2490">
        <v>4.2</v>
      </c>
      <c r="E2490">
        <v>404</v>
      </c>
      <c r="F2490" t="s">
        <v>1405</v>
      </c>
      <c r="G2490" t="s">
        <v>207</v>
      </c>
      <c r="H2490" s="32">
        <v>19.899999999999999</v>
      </c>
      <c r="I2490" t="s">
        <v>85</v>
      </c>
      <c r="J2490" t="s">
        <v>85</v>
      </c>
      <c r="K2490" t="s">
        <v>85</v>
      </c>
    </row>
    <row r="2491" spans="1:11" x14ac:dyDescent="0.35">
      <c r="A2491" t="s">
        <v>682</v>
      </c>
      <c r="B2491" t="s">
        <v>863</v>
      </c>
      <c r="C2491">
        <v>2011</v>
      </c>
      <c r="D2491">
        <v>4.2</v>
      </c>
      <c r="E2491">
        <v>402</v>
      </c>
      <c r="F2491" t="s">
        <v>1405</v>
      </c>
      <c r="G2491" t="s">
        <v>42</v>
      </c>
      <c r="H2491" s="32">
        <v>28.53</v>
      </c>
      <c r="I2491" t="s">
        <v>43</v>
      </c>
      <c r="J2491">
        <v>4</v>
      </c>
      <c r="K2491">
        <v>3</v>
      </c>
    </row>
    <row r="2492" spans="1:11" x14ac:dyDescent="0.35">
      <c r="A2492" t="s">
        <v>487</v>
      </c>
      <c r="B2492" t="s">
        <v>488</v>
      </c>
      <c r="C2492">
        <v>2019</v>
      </c>
      <c r="D2492">
        <v>4.2</v>
      </c>
      <c r="E2492">
        <v>400</v>
      </c>
      <c r="F2492" t="s">
        <v>1405</v>
      </c>
      <c r="G2492" t="s">
        <v>2</v>
      </c>
      <c r="H2492" s="32">
        <v>27.89</v>
      </c>
      <c r="I2492" t="s">
        <v>3</v>
      </c>
      <c r="J2492">
        <v>5</v>
      </c>
      <c r="K2492">
        <v>3</v>
      </c>
    </row>
    <row r="2493" spans="1:11" x14ac:dyDescent="0.35">
      <c r="A2493" t="s">
        <v>4</v>
      </c>
      <c r="B2493" t="s">
        <v>448</v>
      </c>
      <c r="C2493">
        <v>2016</v>
      </c>
      <c r="D2493">
        <v>4.2</v>
      </c>
      <c r="E2493">
        <v>398</v>
      </c>
      <c r="F2493" t="s">
        <v>1405</v>
      </c>
      <c r="G2493" t="s">
        <v>1406</v>
      </c>
      <c r="H2493" s="32">
        <v>48.96</v>
      </c>
      <c r="I2493" t="s">
        <v>6</v>
      </c>
      <c r="J2493">
        <v>4</v>
      </c>
      <c r="K2493">
        <v>2</v>
      </c>
    </row>
    <row r="2494" spans="1:11" x14ac:dyDescent="0.35">
      <c r="A2494" t="s">
        <v>193</v>
      </c>
      <c r="B2494" t="s">
        <v>921</v>
      </c>
      <c r="C2494">
        <v>2011</v>
      </c>
      <c r="D2494">
        <v>4.2</v>
      </c>
      <c r="E2494">
        <v>395</v>
      </c>
      <c r="F2494" t="s">
        <v>1405</v>
      </c>
      <c r="G2494" t="s">
        <v>42</v>
      </c>
      <c r="H2494" s="32">
        <v>61.94</v>
      </c>
      <c r="I2494" t="s">
        <v>43</v>
      </c>
      <c r="J2494">
        <v>4</v>
      </c>
      <c r="K2494">
        <v>3</v>
      </c>
    </row>
    <row r="2495" spans="1:11" x14ac:dyDescent="0.35">
      <c r="A2495" t="s">
        <v>193</v>
      </c>
      <c r="B2495" t="s">
        <v>187</v>
      </c>
      <c r="C2495">
        <v>2016</v>
      </c>
      <c r="D2495">
        <v>4.2</v>
      </c>
      <c r="E2495">
        <v>392</v>
      </c>
      <c r="F2495" t="s">
        <v>1405</v>
      </c>
      <c r="G2495" t="s">
        <v>42</v>
      </c>
      <c r="H2495" s="32">
        <v>19.98</v>
      </c>
      <c r="I2495" t="s">
        <v>43</v>
      </c>
      <c r="J2495">
        <v>4</v>
      </c>
      <c r="K2495">
        <v>3</v>
      </c>
    </row>
    <row r="2496" spans="1:11" x14ac:dyDescent="0.35">
      <c r="A2496" t="s">
        <v>790</v>
      </c>
      <c r="B2496" t="s">
        <v>1367</v>
      </c>
      <c r="C2496">
        <v>2018</v>
      </c>
      <c r="D2496">
        <v>4.2</v>
      </c>
      <c r="E2496">
        <v>390</v>
      </c>
      <c r="F2496" t="s">
        <v>1405</v>
      </c>
      <c r="G2496" t="s">
        <v>32</v>
      </c>
      <c r="H2496" s="32">
        <v>16.760000000000002</v>
      </c>
      <c r="I2496" t="s">
        <v>33</v>
      </c>
      <c r="J2496">
        <v>4</v>
      </c>
      <c r="K2496">
        <v>3</v>
      </c>
    </row>
    <row r="2497" spans="1:11" x14ac:dyDescent="0.35">
      <c r="A2497" t="s">
        <v>574</v>
      </c>
      <c r="B2497" t="s">
        <v>880</v>
      </c>
      <c r="C2497">
        <v>2017</v>
      </c>
      <c r="D2497">
        <v>4.2</v>
      </c>
      <c r="E2497">
        <v>390</v>
      </c>
      <c r="F2497" t="s">
        <v>1405</v>
      </c>
      <c r="G2497" t="s">
        <v>576</v>
      </c>
      <c r="H2497" s="32">
        <v>24.45</v>
      </c>
      <c r="I2497" t="s">
        <v>21</v>
      </c>
      <c r="J2497">
        <v>4</v>
      </c>
      <c r="K2497">
        <v>3</v>
      </c>
    </row>
    <row r="2498" spans="1:11" x14ac:dyDescent="0.35">
      <c r="A2498" t="s">
        <v>144</v>
      </c>
      <c r="B2498" t="s">
        <v>120</v>
      </c>
      <c r="C2498">
        <v>2011</v>
      </c>
      <c r="D2498">
        <v>4.2</v>
      </c>
      <c r="E2498">
        <v>389</v>
      </c>
      <c r="F2498" t="s">
        <v>1405</v>
      </c>
      <c r="G2498" t="s">
        <v>9</v>
      </c>
      <c r="H2498" s="32">
        <v>64.5</v>
      </c>
      <c r="I2498" t="s">
        <v>10</v>
      </c>
      <c r="J2498">
        <v>5</v>
      </c>
      <c r="K2498">
        <v>3</v>
      </c>
    </row>
    <row r="2499" spans="1:11" x14ac:dyDescent="0.35">
      <c r="A2499" t="s">
        <v>385</v>
      </c>
      <c r="B2499" t="s">
        <v>1334</v>
      </c>
      <c r="C2499">
        <v>2016</v>
      </c>
      <c r="D2499">
        <v>4.2</v>
      </c>
      <c r="E2499">
        <v>388</v>
      </c>
      <c r="F2499" t="s">
        <v>1405</v>
      </c>
      <c r="G2499" t="s">
        <v>9</v>
      </c>
      <c r="H2499" s="32">
        <v>31.63</v>
      </c>
      <c r="I2499" t="s">
        <v>10</v>
      </c>
      <c r="J2499">
        <v>5</v>
      </c>
      <c r="K2499">
        <v>3</v>
      </c>
    </row>
    <row r="2500" spans="1:11" x14ac:dyDescent="0.35">
      <c r="A2500" t="s">
        <v>53</v>
      </c>
      <c r="B2500" t="s">
        <v>845</v>
      </c>
      <c r="C2500">
        <v>2005</v>
      </c>
      <c r="D2500">
        <v>4.2</v>
      </c>
      <c r="E2500">
        <v>384</v>
      </c>
      <c r="F2500" t="s">
        <v>1405</v>
      </c>
      <c r="G2500" t="s">
        <v>42</v>
      </c>
      <c r="H2500" s="32">
        <v>73</v>
      </c>
      <c r="I2500" t="s">
        <v>43</v>
      </c>
      <c r="J2500">
        <v>4</v>
      </c>
      <c r="K2500">
        <v>3</v>
      </c>
    </row>
    <row r="2501" spans="1:11" x14ac:dyDescent="0.35">
      <c r="A2501" t="s">
        <v>537</v>
      </c>
      <c r="B2501" t="s">
        <v>187</v>
      </c>
      <c r="C2501">
        <v>2015</v>
      </c>
      <c r="D2501">
        <v>4.2</v>
      </c>
      <c r="E2501">
        <v>420</v>
      </c>
      <c r="F2501" t="s">
        <v>1405</v>
      </c>
      <c r="G2501" t="s">
        <v>42</v>
      </c>
      <c r="H2501" s="32">
        <v>17.5</v>
      </c>
      <c r="I2501" t="s">
        <v>43</v>
      </c>
      <c r="J2501">
        <v>4</v>
      </c>
      <c r="K2501">
        <v>3</v>
      </c>
    </row>
    <row r="2502" spans="1:11" x14ac:dyDescent="0.35">
      <c r="A2502" t="s">
        <v>1357</v>
      </c>
      <c r="B2502" t="s">
        <v>1358</v>
      </c>
      <c r="C2502">
        <v>2017</v>
      </c>
      <c r="D2502">
        <v>4.2</v>
      </c>
      <c r="E2502">
        <v>420</v>
      </c>
      <c r="F2502" t="s">
        <v>1405</v>
      </c>
      <c r="G2502" t="s">
        <v>127</v>
      </c>
      <c r="H2502" s="32">
        <v>18.899999999999999</v>
      </c>
      <c r="I2502" t="s">
        <v>21</v>
      </c>
      <c r="J2502">
        <v>4</v>
      </c>
      <c r="K2502">
        <v>3</v>
      </c>
    </row>
    <row r="2503" spans="1:11" x14ac:dyDescent="0.35">
      <c r="A2503" t="s">
        <v>1359</v>
      </c>
      <c r="B2503" t="s">
        <v>1360</v>
      </c>
      <c r="C2503">
        <v>2011</v>
      </c>
      <c r="D2503">
        <v>4.2</v>
      </c>
      <c r="E2503">
        <v>420</v>
      </c>
      <c r="F2503" t="s">
        <v>1405</v>
      </c>
      <c r="G2503" t="s">
        <v>254</v>
      </c>
      <c r="H2503" s="32">
        <v>23.95</v>
      </c>
      <c r="I2503" t="s">
        <v>21</v>
      </c>
      <c r="J2503">
        <v>4</v>
      </c>
      <c r="K2503">
        <v>3</v>
      </c>
    </row>
    <row r="2504" spans="1:11" x14ac:dyDescent="0.35">
      <c r="A2504" t="s">
        <v>40</v>
      </c>
      <c r="B2504" t="s">
        <v>396</v>
      </c>
      <c r="C2504">
        <v>2012</v>
      </c>
      <c r="D2504">
        <v>4.2</v>
      </c>
      <c r="E2504">
        <v>420</v>
      </c>
      <c r="F2504" t="s">
        <v>1405</v>
      </c>
      <c r="G2504" t="s">
        <v>42</v>
      </c>
      <c r="H2504" s="32">
        <v>28.3</v>
      </c>
      <c r="I2504" t="s">
        <v>43</v>
      </c>
      <c r="J2504">
        <v>4</v>
      </c>
      <c r="K2504">
        <v>3</v>
      </c>
    </row>
    <row r="2505" spans="1:11" x14ac:dyDescent="0.35">
      <c r="A2505" t="s">
        <v>513</v>
      </c>
      <c r="B2505" t="s">
        <v>283</v>
      </c>
      <c r="C2505">
        <v>2004</v>
      </c>
      <c r="D2505">
        <v>4.2</v>
      </c>
      <c r="E2505">
        <v>417</v>
      </c>
      <c r="F2505" t="s">
        <v>1405</v>
      </c>
      <c r="G2505" t="s">
        <v>42</v>
      </c>
      <c r="H2505" s="32">
        <v>45</v>
      </c>
      <c r="I2505" t="s">
        <v>43</v>
      </c>
      <c r="J2505">
        <v>4</v>
      </c>
      <c r="K2505">
        <v>3</v>
      </c>
    </row>
    <row r="2506" spans="1:11" x14ac:dyDescent="0.35">
      <c r="A2506" t="s">
        <v>423</v>
      </c>
      <c r="B2506" t="s">
        <v>1020</v>
      </c>
      <c r="C2506">
        <v>2018</v>
      </c>
      <c r="D2506">
        <v>4.2</v>
      </c>
      <c r="E2506">
        <v>415</v>
      </c>
      <c r="F2506" t="s">
        <v>1405</v>
      </c>
      <c r="G2506" t="s">
        <v>46</v>
      </c>
      <c r="H2506" s="32">
        <v>17.899999999999999</v>
      </c>
      <c r="I2506" t="s">
        <v>213</v>
      </c>
      <c r="J2506">
        <v>3</v>
      </c>
      <c r="K2506">
        <v>3</v>
      </c>
    </row>
    <row r="2507" spans="1:11" x14ac:dyDescent="0.35">
      <c r="A2507" t="s">
        <v>1292</v>
      </c>
      <c r="B2507" t="s">
        <v>1361</v>
      </c>
      <c r="C2507">
        <v>2015</v>
      </c>
      <c r="D2507">
        <v>4.2</v>
      </c>
      <c r="E2507">
        <v>414</v>
      </c>
      <c r="F2507" t="s">
        <v>1405</v>
      </c>
      <c r="G2507" t="s">
        <v>326</v>
      </c>
      <c r="H2507" s="32">
        <v>16.78</v>
      </c>
      <c r="I2507" t="s">
        <v>327</v>
      </c>
      <c r="J2507">
        <v>3</v>
      </c>
      <c r="K2507">
        <v>3</v>
      </c>
    </row>
    <row r="2508" spans="1:11" x14ac:dyDescent="0.35">
      <c r="A2508" t="s">
        <v>47</v>
      </c>
      <c r="B2508" t="s">
        <v>1302</v>
      </c>
      <c r="C2508">
        <v>2018</v>
      </c>
      <c r="D2508">
        <v>4.2</v>
      </c>
      <c r="E2508">
        <v>410</v>
      </c>
      <c r="F2508" t="s">
        <v>1405</v>
      </c>
      <c r="G2508" t="s">
        <v>42</v>
      </c>
      <c r="H2508" s="32">
        <v>13.58</v>
      </c>
      <c r="I2508" t="s">
        <v>43</v>
      </c>
      <c r="J2508">
        <v>4</v>
      </c>
      <c r="K2508">
        <v>3</v>
      </c>
    </row>
    <row r="2509" spans="1:11" x14ac:dyDescent="0.35">
      <c r="A2509" t="s">
        <v>1308</v>
      </c>
      <c r="B2509" t="s">
        <v>1309</v>
      </c>
      <c r="C2509">
        <v>2015</v>
      </c>
      <c r="D2509">
        <v>4.2</v>
      </c>
      <c r="E2509">
        <v>412</v>
      </c>
      <c r="F2509" t="s">
        <v>1405</v>
      </c>
      <c r="G2509" t="s">
        <v>9</v>
      </c>
      <c r="H2509" s="32">
        <v>37.9</v>
      </c>
      <c r="I2509" t="s">
        <v>10</v>
      </c>
      <c r="J2509">
        <v>5</v>
      </c>
      <c r="K2509">
        <v>3</v>
      </c>
    </row>
    <row r="2510" spans="1:11" x14ac:dyDescent="0.35">
      <c r="A2510" t="s">
        <v>270</v>
      </c>
      <c r="B2510" t="s">
        <v>120</v>
      </c>
      <c r="C2510">
        <v>2011</v>
      </c>
      <c r="D2510">
        <v>4.2</v>
      </c>
      <c r="E2510">
        <v>410</v>
      </c>
      <c r="F2510" t="s">
        <v>1405</v>
      </c>
      <c r="G2510" t="s">
        <v>9</v>
      </c>
      <c r="H2510" s="32">
        <v>51.35</v>
      </c>
      <c r="I2510" t="s">
        <v>10</v>
      </c>
      <c r="J2510">
        <v>5</v>
      </c>
      <c r="K2510">
        <v>3</v>
      </c>
    </row>
    <row r="2511" spans="1:11" x14ac:dyDescent="0.35">
      <c r="A2511" t="s">
        <v>930</v>
      </c>
      <c r="B2511" t="s">
        <v>848</v>
      </c>
      <c r="C2511">
        <v>2012</v>
      </c>
      <c r="D2511">
        <v>4.2</v>
      </c>
      <c r="E2511">
        <v>410</v>
      </c>
      <c r="F2511" t="s">
        <v>1405</v>
      </c>
      <c r="G2511" t="s">
        <v>42</v>
      </c>
      <c r="H2511" s="32">
        <v>22.99</v>
      </c>
      <c r="I2511" t="s">
        <v>43</v>
      </c>
      <c r="J2511">
        <v>4</v>
      </c>
      <c r="K2511">
        <v>3</v>
      </c>
    </row>
    <row r="2512" spans="1:11" x14ac:dyDescent="0.35">
      <c r="A2512" t="s">
        <v>1362</v>
      </c>
      <c r="B2512" t="s">
        <v>1363</v>
      </c>
      <c r="C2512">
        <v>2020</v>
      </c>
      <c r="D2512">
        <v>4.2</v>
      </c>
      <c r="E2512">
        <v>407</v>
      </c>
      <c r="F2512" t="s">
        <v>1405</v>
      </c>
      <c r="G2512" t="s">
        <v>204</v>
      </c>
      <c r="H2512" s="32">
        <v>11.95</v>
      </c>
      <c r="I2512" t="s">
        <v>85</v>
      </c>
      <c r="J2512" t="s">
        <v>85</v>
      </c>
      <c r="K2512" t="s">
        <v>85</v>
      </c>
    </row>
    <row r="2513" spans="1:11" x14ac:dyDescent="0.35">
      <c r="A2513" t="s">
        <v>861</v>
      </c>
      <c r="B2513" t="s">
        <v>1364</v>
      </c>
      <c r="C2513" t="s">
        <v>24</v>
      </c>
      <c r="D2513">
        <v>4.2</v>
      </c>
      <c r="E2513">
        <v>405</v>
      </c>
      <c r="F2513" t="s">
        <v>1405</v>
      </c>
      <c r="G2513" t="s">
        <v>25</v>
      </c>
      <c r="H2513" s="32">
        <v>7.1</v>
      </c>
      <c r="I2513" t="s">
        <v>26</v>
      </c>
      <c r="J2513">
        <v>4</v>
      </c>
      <c r="K2513">
        <v>3</v>
      </c>
    </row>
    <row r="2514" spans="1:11" x14ac:dyDescent="0.35">
      <c r="A2514" t="s">
        <v>606</v>
      </c>
      <c r="B2514" t="s">
        <v>619</v>
      </c>
      <c r="C2514">
        <v>2014</v>
      </c>
      <c r="D2514">
        <v>4.2</v>
      </c>
      <c r="E2514">
        <v>404</v>
      </c>
      <c r="F2514" t="s">
        <v>1405</v>
      </c>
      <c r="G2514" t="s">
        <v>32</v>
      </c>
      <c r="H2514" s="32">
        <v>77.36</v>
      </c>
      <c r="I2514" t="s">
        <v>33</v>
      </c>
      <c r="J2514">
        <v>4</v>
      </c>
      <c r="K2514">
        <v>3</v>
      </c>
    </row>
    <row r="2515" spans="1:11" x14ac:dyDescent="0.35">
      <c r="A2515" t="s">
        <v>1365</v>
      </c>
      <c r="B2515" t="s">
        <v>1366</v>
      </c>
      <c r="C2515">
        <v>2020</v>
      </c>
      <c r="D2515">
        <v>4.2</v>
      </c>
      <c r="E2515">
        <v>404</v>
      </c>
      <c r="F2515" t="s">
        <v>1405</v>
      </c>
      <c r="G2515" t="s">
        <v>207</v>
      </c>
      <c r="H2515" s="32">
        <v>19.899999999999999</v>
      </c>
      <c r="I2515" t="s">
        <v>85</v>
      </c>
      <c r="J2515" t="s">
        <v>85</v>
      </c>
      <c r="K2515" t="s">
        <v>85</v>
      </c>
    </row>
    <row r="2516" spans="1:11" x14ac:dyDescent="0.35">
      <c r="A2516" t="s">
        <v>682</v>
      </c>
      <c r="B2516" t="s">
        <v>863</v>
      </c>
      <c r="C2516">
        <v>2011</v>
      </c>
      <c r="D2516">
        <v>4.2</v>
      </c>
      <c r="E2516">
        <v>402</v>
      </c>
      <c r="F2516" t="s">
        <v>1405</v>
      </c>
      <c r="G2516" t="s">
        <v>42</v>
      </c>
      <c r="H2516" s="32">
        <v>28.53</v>
      </c>
      <c r="I2516" t="s">
        <v>43</v>
      </c>
      <c r="J2516">
        <v>4</v>
      </c>
      <c r="K2516">
        <v>3</v>
      </c>
    </row>
    <row r="2517" spans="1:11" x14ac:dyDescent="0.35">
      <c r="A2517" t="s">
        <v>487</v>
      </c>
      <c r="B2517" t="s">
        <v>488</v>
      </c>
      <c r="C2517">
        <v>2019</v>
      </c>
      <c r="D2517">
        <v>4.2</v>
      </c>
      <c r="E2517">
        <v>400</v>
      </c>
      <c r="F2517" t="s">
        <v>1405</v>
      </c>
      <c r="G2517" t="s">
        <v>2</v>
      </c>
      <c r="H2517" s="32">
        <v>27.89</v>
      </c>
      <c r="I2517" t="s">
        <v>3</v>
      </c>
      <c r="J2517">
        <v>5</v>
      </c>
      <c r="K2517">
        <v>3</v>
      </c>
    </row>
    <row r="2518" spans="1:11" x14ac:dyDescent="0.35">
      <c r="A2518" t="s">
        <v>4</v>
      </c>
      <c r="B2518" t="s">
        <v>448</v>
      </c>
      <c r="C2518">
        <v>2016</v>
      </c>
      <c r="D2518">
        <v>4.2</v>
      </c>
      <c r="E2518">
        <v>398</v>
      </c>
      <c r="F2518" t="s">
        <v>1405</v>
      </c>
      <c r="G2518" t="s">
        <v>1406</v>
      </c>
      <c r="H2518" s="32">
        <v>48.96</v>
      </c>
      <c r="I2518" t="s">
        <v>6</v>
      </c>
      <c r="J2518">
        <v>4</v>
      </c>
      <c r="K2518">
        <v>2</v>
      </c>
    </row>
    <row r="2519" spans="1:11" x14ac:dyDescent="0.35">
      <c r="A2519" t="s">
        <v>193</v>
      </c>
      <c r="B2519" t="s">
        <v>921</v>
      </c>
      <c r="C2519">
        <v>2011</v>
      </c>
      <c r="D2519">
        <v>4.2</v>
      </c>
      <c r="E2519">
        <v>395</v>
      </c>
      <c r="F2519" t="s">
        <v>1405</v>
      </c>
      <c r="G2519" t="s">
        <v>42</v>
      </c>
      <c r="H2519" s="32">
        <v>61.94</v>
      </c>
      <c r="I2519" t="s">
        <v>43</v>
      </c>
      <c r="J2519">
        <v>4</v>
      </c>
      <c r="K2519">
        <v>3</v>
      </c>
    </row>
    <row r="2520" spans="1:11" x14ac:dyDescent="0.35">
      <c r="A2520" t="s">
        <v>193</v>
      </c>
      <c r="B2520" t="s">
        <v>187</v>
      </c>
      <c r="C2520">
        <v>2016</v>
      </c>
      <c r="D2520">
        <v>4.2</v>
      </c>
      <c r="E2520">
        <v>392</v>
      </c>
      <c r="F2520" t="s">
        <v>1405</v>
      </c>
      <c r="G2520" t="s">
        <v>42</v>
      </c>
      <c r="H2520" s="32">
        <v>19.98</v>
      </c>
      <c r="I2520" t="s">
        <v>43</v>
      </c>
      <c r="J2520">
        <v>4</v>
      </c>
      <c r="K2520">
        <v>3</v>
      </c>
    </row>
    <row r="2521" spans="1:11" x14ac:dyDescent="0.35">
      <c r="A2521" t="s">
        <v>790</v>
      </c>
      <c r="B2521" t="s">
        <v>1367</v>
      </c>
      <c r="C2521">
        <v>2018</v>
      </c>
      <c r="D2521">
        <v>4.2</v>
      </c>
      <c r="E2521">
        <v>390</v>
      </c>
      <c r="F2521" t="s">
        <v>1405</v>
      </c>
      <c r="G2521" t="s">
        <v>32</v>
      </c>
      <c r="H2521" s="32">
        <v>16.760000000000002</v>
      </c>
      <c r="I2521" t="s">
        <v>33</v>
      </c>
      <c r="J2521">
        <v>4</v>
      </c>
      <c r="K2521">
        <v>3</v>
      </c>
    </row>
    <row r="2522" spans="1:11" x14ac:dyDescent="0.35">
      <c r="A2522" t="s">
        <v>574</v>
      </c>
      <c r="B2522" t="s">
        <v>880</v>
      </c>
      <c r="C2522">
        <v>2017</v>
      </c>
      <c r="D2522">
        <v>4.2</v>
      </c>
      <c r="E2522">
        <v>390</v>
      </c>
      <c r="F2522" t="s">
        <v>1405</v>
      </c>
      <c r="G2522" t="s">
        <v>576</v>
      </c>
      <c r="H2522" s="32">
        <v>24.45</v>
      </c>
      <c r="I2522" t="s">
        <v>21</v>
      </c>
      <c r="J2522">
        <v>4</v>
      </c>
      <c r="K2522">
        <v>3</v>
      </c>
    </row>
    <row r="2523" spans="1:11" x14ac:dyDescent="0.35">
      <c r="A2523" t="s">
        <v>144</v>
      </c>
      <c r="B2523" t="s">
        <v>120</v>
      </c>
      <c r="C2523">
        <v>2011</v>
      </c>
      <c r="D2523">
        <v>4.2</v>
      </c>
      <c r="E2523">
        <v>389</v>
      </c>
      <c r="F2523" t="s">
        <v>1405</v>
      </c>
      <c r="G2523" t="s">
        <v>9</v>
      </c>
      <c r="H2523" s="32">
        <v>64.5</v>
      </c>
      <c r="I2523" t="s">
        <v>10</v>
      </c>
      <c r="J2523">
        <v>5</v>
      </c>
      <c r="K2523">
        <v>3</v>
      </c>
    </row>
    <row r="2524" spans="1:11" x14ac:dyDescent="0.35">
      <c r="A2524" t="s">
        <v>385</v>
      </c>
      <c r="B2524" t="s">
        <v>1334</v>
      </c>
      <c r="C2524">
        <v>2016</v>
      </c>
      <c r="D2524">
        <v>4.2</v>
      </c>
      <c r="E2524">
        <v>388</v>
      </c>
      <c r="F2524" t="s">
        <v>1405</v>
      </c>
      <c r="G2524" t="s">
        <v>9</v>
      </c>
      <c r="H2524" s="32">
        <v>31.63</v>
      </c>
      <c r="I2524" t="s">
        <v>10</v>
      </c>
      <c r="J2524">
        <v>5</v>
      </c>
      <c r="K2524">
        <v>3</v>
      </c>
    </row>
    <row r="2525" spans="1:11" x14ac:dyDescent="0.35">
      <c r="A2525" t="s">
        <v>53</v>
      </c>
      <c r="B2525" t="s">
        <v>845</v>
      </c>
      <c r="C2525">
        <v>2005</v>
      </c>
      <c r="D2525">
        <v>4.2</v>
      </c>
      <c r="E2525">
        <v>384</v>
      </c>
      <c r="F2525" t="s">
        <v>1405</v>
      </c>
      <c r="G2525" t="s">
        <v>42</v>
      </c>
      <c r="H2525" s="32">
        <v>73</v>
      </c>
      <c r="I2525" t="s">
        <v>43</v>
      </c>
      <c r="J2525">
        <v>4</v>
      </c>
      <c r="K2525">
        <v>3</v>
      </c>
    </row>
    <row r="2526" spans="1:11" x14ac:dyDescent="0.35">
      <c r="A2526" t="s">
        <v>537</v>
      </c>
      <c r="B2526" t="s">
        <v>187</v>
      </c>
      <c r="C2526">
        <v>2015</v>
      </c>
      <c r="D2526">
        <v>4.2</v>
      </c>
      <c r="E2526">
        <v>420</v>
      </c>
      <c r="F2526" t="s">
        <v>1405</v>
      </c>
      <c r="G2526" t="s">
        <v>42</v>
      </c>
      <c r="H2526" s="32">
        <v>17.5</v>
      </c>
      <c r="I2526" t="s">
        <v>43</v>
      </c>
      <c r="J2526">
        <v>4</v>
      </c>
      <c r="K2526">
        <v>3</v>
      </c>
    </row>
    <row r="2527" spans="1:11" x14ac:dyDescent="0.35">
      <c r="A2527" t="s">
        <v>1357</v>
      </c>
      <c r="B2527" t="s">
        <v>1358</v>
      </c>
      <c r="C2527">
        <v>2017</v>
      </c>
      <c r="D2527">
        <v>4.2</v>
      </c>
      <c r="E2527">
        <v>420</v>
      </c>
      <c r="F2527" t="s">
        <v>1405</v>
      </c>
      <c r="G2527" t="s">
        <v>127</v>
      </c>
      <c r="H2527" s="32">
        <v>18.899999999999999</v>
      </c>
      <c r="I2527" t="s">
        <v>21</v>
      </c>
      <c r="J2527">
        <v>4</v>
      </c>
      <c r="K2527">
        <v>3</v>
      </c>
    </row>
    <row r="2528" spans="1:11" x14ac:dyDescent="0.35">
      <c r="A2528" t="s">
        <v>1359</v>
      </c>
      <c r="B2528" t="s">
        <v>1360</v>
      </c>
      <c r="C2528">
        <v>2011</v>
      </c>
      <c r="D2528">
        <v>4.2</v>
      </c>
      <c r="E2528">
        <v>420</v>
      </c>
      <c r="F2528" t="s">
        <v>1405</v>
      </c>
      <c r="G2528" t="s">
        <v>254</v>
      </c>
      <c r="H2528" s="32">
        <v>23.95</v>
      </c>
      <c r="I2528" t="s">
        <v>21</v>
      </c>
      <c r="J2528">
        <v>4</v>
      </c>
      <c r="K2528">
        <v>3</v>
      </c>
    </row>
    <row r="2529" spans="1:11" x14ac:dyDescent="0.35">
      <c r="A2529" t="s">
        <v>40</v>
      </c>
      <c r="B2529" t="s">
        <v>396</v>
      </c>
      <c r="C2529">
        <v>2012</v>
      </c>
      <c r="D2529">
        <v>4.2</v>
      </c>
      <c r="E2529">
        <v>420</v>
      </c>
      <c r="F2529" t="s">
        <v>1405</v>
      </c>
      <c r="G2529" t="s">
        <v>42</v>
      </c>
      <c r="H2529" s="32">
        <v>28.3</v>
      </c>
      <c r="I2529" t="s">
        <v>43</v>
      </c>
      <c r="J2529">
        <v>4</v>
      </c>
      <c r="K2529">
        <v>3</v>
      </c>
    </row>
    <row r="2530" spans="1:11" x14ac:dyDescent="0.35">
      <c r="A2530" t="s">
        <v>513</v>
      </c>
      <c r="B2530" t="s">
        <v>283</v>
      </c>
      <c r="C2530">
        <v>2004</v>
      </c>
      <c r="D2530">
        <v>4.2</v>
      </c>
      <c r="E2530">
        <v>417</v>
      </c>
      <c r="F2530" t="s">
        <v>1405</v>
      </c>
      <c r="G2530" t="s">
        <v>42</v>
      </c>
      <c r="H2530" s="32">
        <v>45</v>
      </c>
      <c r="I2530" t="s">
        <v>43</v>
      </c>
      <c r="J2530">
        <v>4</v>
      </c>
      <c r="K2530">
        <v>3</v>
      </c>
    </row>
    <row r="2531" spans="1:11" x14ac:dyDescent="0.35">
      <c r="A2531" t="s">
        <v>423</v>
      </c>
      <c r="B2531" t="s">
        <v>1020</v>
      </c>
      <c r="C2531">
        <v>2018</v>
      </c>
      <c r="D2531">
        <v>4.2</v>
      </c>
      <c r="E2531">
        <v>415</v>
      </c>
      <c r="F2531" t="s">
        <v>1405</v>
      </c>
      <c r="G2531" t="s">
        <v>46</v>
      </c>
      <c r="H2531" s="32">
        <v>17.899999999999999</v>
      </c>
      <c r="I2531" t="s">
        <v>213</v>
      </c>
      <c r="J2531">
        <v>3</v>
      </c>
      <c r="K2531">
        <v>3</v>
      </c>
    </row>
    <row r="2532" spans="1:11" x14ac:dyDescent="0.35">
      <c r="A2532" t="s">
        <v>1292</v>
      </c>
      <c r="B2532" t="s">
        <v>1361</v>
      </c>
      <c r="C2532">
        <v>2015</v>
      </c>
      <c r="D2532">
        <v>4.2</v>
      </c>
      <c r="E2532">
        <v>414</v>
      </c>
      <c r="F2532" t="s">
        <v>1405</v>
      </c>
      <c r="G2532" t="s">
        <v>326</v>
      </c>
      <c r="H2532" s="32">
        <v>16.78</v>
      </c>
      <c r="I2532" t="s">
        <v>327</v>
      </c>
      <c r="J2532">
        <v>3</v>
      </c>
      <c r="K2532">
        <v>3</v>
      </c>
    </row>
    <row r="2533" spans="1:11" x14ac:dyDescent="0.35">
      <c r="A2533" t="s">
        <v>47</v>
      </c>
      <c r="B2533" t="s">
        <v>1302</v>
      </c>
      <c r="C2533">
        <v>2018</v>
      </c>
      <c r="D2533">
        <v>4.2</v>
      </c>
      <c r="E2533">
        <v>410</v>
      </c>
      <c r="F2533" t="s">
        <v>1405</v>
      </c>
      <c r="G2533" t="s">
        <v>42</v>
      </c>
      <c r="H2533" s="32">
        <v>13.58</v>
      </c>
      <c r="I2533" t="s">
        <v>43</v>
      </c>
      <c r="J2533">
        <v>4</v>
      </c>
      <c r="K2533">
        <v>3</v>
      </c>
    </row>
    <row r="2534" spans="1:11" x14ac:dyDescent="0.35">
      <c r="A2534" t="s">
        <v>1308</v>
      </c>
      <c r="B2534" t="s">
        <v>1309</v>
      </c>
      <c r="C2534">
        <v>2015</v>
      </c>
      <c r="D2534">
        <v>4.2</v>
      </c>
      <c r="E2534">
        <v>412</v>
      </c>
      <c r="F2534" t="s">
        <v>1405</v>
      </c>
      <c r="G2534" t="s">
        <v>9</v>
      </c>
      <c r="H2534" s="32">
        <v>37.9</v>
      </c>
      <c r="I2534" t="s">
        <v>10</v>
      </c>
      <c r="J2534">
        <v>5</v>
      </c>
      <c r="K2534">
        <v>3</v>
      </c>
    </row>
    <row r="2535" spans="1:11" x14ac:dyDescent="0.35">
      <c r="A2535" t="s">
        <v>270</v>
      </c>
      <c r="B2535" t="s">
        <v>120</v>
      </c>
      <c r="C2535">
        <v>2011</v>
      </c>
      <c r="D2535">
        <v>4.2</v>
      </c>
      <c r="E2535">
        <v>410</v>
      </c>
      <c r="F2535" t="s">
        <v>1405</v>
      </c>
      <c r="G2535" t="s">
        <v>9</v>
      </c>
      <c r="H2535" s="32">
        <v>51.35</v>
      </c>
      <c r="I2535" t="s">
        <v>10</v>
      </c>
      <c r="J2535">
        <v>5</v>
      </c>
      <c r="K2535">
        <v>3</v>
      </c>
    </row>
    <row r="2536" spans="1:11" x14ac:dyDescent="0.35">
      <c r="A2536" t="s">
        <v>930</v>
      </c>
      <c r="B2536" t="s">
        <v>848</v>
      </c>
      <c r="C2536">
        <v>2012</v>
      </c>
      <c r="D2536">
        <v>4.2</v>
      </c>
      <c r="E2536">
        <v>410</v>
      </c>
      <c r="F2536" t="s">
        <v>1405</v>
      </c>
      <c r="G2536" t="s">
        <v>42</v>
      </c>
      <c r="H2536" s="32">
        <v>22.99</v>
      </c>
      <c r="I2536" t="s">
        <v>43</v>
      </c>
      <c r="J2536">
        <v>4</v>
      </c>
      <c r="K2536">
        <v>3</v>
      </c>
    </row>
    <row r="2537" spans="1:11" x14ac:dyDescent="0.35">
      <c r="A2537" t="s">
        <v>1362</v>
      </c>
      <c r="B2537" t="s">
        <v>1363</v>
      </c>
      <c r="C2537">
        <v>2020</v>
      </c>
      <c r="D2537">
        <v>4.2</v>
      </c>
      <c r="E2537">
        <v>407</v>
      </c>
      <c r="F2537" t="s">
        <v>1405</v>
      </c>
      <c r="G2537" t="s">
        <v>204</v>
      </c>
      <c r="H2537" s="32">
        <v>11.95</v>
      </c>
      <c r="I2537" t="s">
        <v>85</v>
      </c>
      <c r="J2537" t="s">
        <v>85</v>
      </c>
      <c r="K2537" t="s">
        <v>85</v>
      </c>
    </row>
    <row r="2538" spans="1:11" x14ac:dyDescent="0.35">
      <c r="A2538" t="s">
        <v>861</v>
      </c>
      <c r="B2538" t="s">
        <v>1364</v>
      </c>
      <c r="C2538" t="s">
        <v>24</v>
      </c>
      <c r="D2538">
        <v>4.2</v>
      </c>
      <c r="E2538">
        <v>405</v>
      </c>
      <c r="F2538" t="s">
        <v>1405</v>
      </c>
      <c r="G2538" t="s">
        <v>25</v>
      </c>
      <c r="H2538" s="32">
        <v>7.1</v>
      </c>
      <c r="I2538" t="s">
        <v>26</v>
      </c>
      <c r="J2538">
        <v>4</v>
      </c>
      <c r="K2538">
        <v>3</v>
      </c>
    </row>
    <row r="2539" spans="1:11" x14ac:dyDescent="0.35">
      <c r="A2539" t="s">
        <v>606</v>
      </c>
      <c r="B2539" t="s">
        <v>619</v>
      </c>
      <c r="C2539">
        <v>2014</v>
      </c>
      <c r="D2539">
        <v>4.2</v>
      </c>
      <c r="E2539">
        <v>404</v>
      </c>
      <c r="F2539" t="s">
        <v>1405</v>
      </c>
      <c r="G2539" t="s">
        <v>32</v>
      </c>
      <c r="H2539" s="32">
        <v>77.36</v>
      </c>
      <c r="I2539" t="s">
        <v>33</v>
      </c>
      <c r="J2539">
        <v>4</v>
      </c>
      <c r="K2539">
        <v>3</v>
      </c>
    </row>
    <row r="2540" spans="1:11" x14ac:dyDescent="0.35">
      <c r="A2540" t="s">
        <v>1365</v>
      </c>
      <c r="B2540" t="s">
        <v>1366</v>
      </c>
      <c r="C2540">
        <v>2020</v>
      </c>
      <c r="D2540">
        <v>4.2</v>
      </c>
      <c r="E2540">
        <v>404</v>
      </c>
      <c r="F2540" t="s">
        <v>1405</v>
      </c>
      <c r="G2540" t="s">
        <v>207</v>
      </c>
      <c r="H2540" s="32">
        <v>19.899999999999999</v>
      </c>
      <c r="I2540" t="s">
        <v>85</v>
      </c>
      <c r="J2540" t="s">
        <v>85</v>
      </c>
      <c r="K2540" t="s">
        <v>85</v>
      </c>
    </row>
    <row r="2541" spans="1:11" x14ac:dyDescent="0.35">
      <c r="A2541" t="s">
        <v>682</v>
      </c>
      <c r="B2541" t="s">
        <v>863</v>
      </c>
      <c r="C2541">
        <v>2011</v>
      </c>
      <c r="D2541">
        <v>4.2</v>
      </c>
      <c r="E2541">
        <v>402</v>
      </c>
      <c r="F2541" t="s">
        <v>1405</v>
      </c>
      <c r="G2541" t="s">
        <v>42</v>
      </c>
      <c r="H2541" s="32">
        <v>28.53</v>
      </c>
      <c r="I2541" t="s">
        <v>43</v>
      </c>
      <c r="J2541">
        <v>4</v>
      </c>
      <c r="K2541">
        <v>3</v>
      </c>
    </row>
    <row r="2542" spans="1:11" x14ac:dyDescent="0.35">
      <c r="A2542" t="s">
        <v>487</v>
      </c>
      <c r="B2542" t="s">
        <v>488</v>
      </c>
      <c r="C2542">
        <v>2019</v>
      </c>
      <c r="D2542">
        <v>4.2</v>
      </c>
      <c r="E2542">
        <v>400</v>
      </c>
      <c r="F2542" t="s">
        <v>1405</v>
      </c>
      <c r="G2542" t="s">
        <v>2</v>
      </c>
      <c r="H2542" s="32">
        <v>27.89</v>
      </c>
      <c r="I2542" t="s">
        <v>3</v>
      </c>
      <c r="J2542">
        <v>5</v>
      </c>
      <c r="K2542">
        <v>3</v>
      </c>
    </row>
    <row r="2543" spans="1:11" x14ac:dyDescent="0.35">
      <c r="A2543" t="s">
        <v>4</v>
      </c>
      <c r="B2543" t="s">
        <v>448</v>
      </c>
      <c r="C2543">
        <v>2016</v>
      </c>
      <c r="D2543">
        <v>4.2</v>
      </c>
      <c r="E2543">
        <v>398</v>
      </c>
      <c r="F2543" t="s">
        <v>1405</v>
      </c>
      <c r="G2543" t="s">
        <v>1406</v>
      </c>
      <c r="H2543" s="32">
        <v>48.96</v>
      </c>
      <c r="I2543" t="s">
        <v>6</v>
      </c>
      <c r="J2543">
        <v>4</v>
      </c>
      <c r="K2543">
        <v>2</v>
      </c>
    </row>
    <row r="2544" spans="1:11" x14ac:dyDescent="0.35">
      <c r="A2544" t="s">
        <v>193</v>
      </c>
      <c r="B2544" t="s">
        <v>921</v>
      </c>
      <c r="C2544">
        <v>2011</v>
      </c>
      <c r="D2544">
        <v>4.2</v>
      </c>
      <c r="E2544">
        <v>395</v>
      </c>
      <c r="F2544" t="s">
        <v>1405</v>
      </c>
      <c r="G2544" t="s">
        <v>42</v>
      </c>
      <c r="H2544" s="32">
        <v>61.94</v>
      </c>
      <c r="I2544" t="s">
        <v>43</v>
      </c>
      <c r="J2544">
        <v>4</v>
      </c>
      <c r="K2544">
        <v>3</v>
      </c>
    </row>
    <row r="2545" spans="1:11" x14ac:dyDescent="0.35">
      <c r="A2545" t="s">
        <v>193</v>
      </c>
      <c r="B2545" t="s">
        <v>187</v>
      </c>
      <c r="C2545">
        <v>2016</v>
      </c>
      <c r="D2545">
        <v>4.2</v>
      </c>
      <c r="E2545">
        <v>392</v>
      </c>
      <c r="F2545" t="s">
        <v>1405</v>
      </c>
      <c r="G2545" t="s">
        <v>42</v>
      </c>
      <c r="H2545" s="32">
        <v>19.98</v>
      </c>
      <c r="I2545" t="s">
        <v>43</v>
      </c>
      <c r="J2545">
        <v>4</v>
      </c>
      <c r="K2545">
        <v>3</v>
      </c>
    </row>
    <row r="2546" spans="1:11" x14ac:dyDescent="0.35">
      <c r="A2546" t="s">
        <v>790</v>
      </c>
      <c r="B2546" t="s">
        <v>1367</v>
      </c>
      <c r="C2546">
        <v>2018</v>
      </c>
      <c r="D2546">
        <v>4.2</v>
      </c>
      <c r="E2546">
        <v>390</v>
      </c>
      <c r="F2546" t="s">
        <v>1405</v>
      </c>
      <c r="G2546" t="s">
        <v>32</v>
      </c>
      <c r="H2546" s="32">
        <v>16.760000000000002</v>
      </c>
      <c r="I2546" t="s">
        <v>33</v>
      </c>
      <c r="J2546">
        <v>4</v>
      </c>
      <c r="K2546">
        <v>3</v>
      </c>
    </row>
    <row r="2547" spans="1:11" x14ac:dyDescent="0.35">
      <c r="A2547" t="s">
        <v>574</v>
      </c>
      <c r="B2547" t="s">
        <v>880</v>
      </c>
      <c r="C2547">
        <v>2017</v>
      </c>
      <c r="D2547">
        <v>4.2</v>
      </c>
      <c r="E2547">
        <v>390</v>
      </c>
      <c r="F2547" t="s">
        <v>1405</v>
      </c>
      <c r="G2547" t="s">
        <v>576</v>
      </c>
      <c r="H2547" s="32">
        <v>24.45</v>
      </c>
      <c r="I2547" t="s">
        <v>21</v>
      </c>
      <c r="J2547">
        <v>4</v>
      </c>
      <c r="K2547">
        <v>3</v>
      </c>
    </row>
    <row r="2548" spans="1:11" x14ac:dyDescent="0.35">
      <c r="A2548" t="s">
        <v>144</v>
      </c>
      <c r="B2548" t="s">
        <v>120</v>
      </c>
      <c r="C2548">
        <v>2011</v>
      </c>
      <c r="D2548">
        <v>4.2</v>
      </c>
      <c r="E2548">
        <v>389</v>
      </c>
      <c r="F2548" t="s">
        <v>1405</v>
      </c>
      <c r="G2548" t="s">
        <v>9</v>
      </c>
      <c r="H2548" s="32">
        <v>64.5</v>
      </c>
      <c r="I2548" t="s">
        <v>10</v>
      </c>
      <c r="J2548">
        <v>5</v>
      </c>
      <c r="K2548">
        <v>3</v>
      </c>
    </row>
    <row r="2549" spans="1:11" x14ac:dyDescent="0.35">
      <c r="A2549" t="s">
        <v>385</v>
      </c>
      <c r="B2549" t="s">
        <v>1334</v>
      </c>
      <c r="C2549">
        <v>2016</v>
      </c>
      <c r="D2549">
        <v>4.2</v>
      </c>
      <c r="E2549">
        <v>388</v>
      </c>
      <c r="F2549" t="s">
        <v>1405</v>
      </c>
      <c r="G2549" t="s">
        <v>9</v>
      </c>
      <c r="H2549" s="32">
        <v>31.63</v>
      </c>
      <c r="I2549" t="s">
        <v>10</v>
      </c>
      <c r="J2549">
        <v>5</v>
      </c>
      <c r="K2549">
        <v>3</v>
      </c>
    </row>
    <row r="2550" spans="1:11" x14ac:dyDescent="0.35">
      <c r="A2550" t="s">
        <v>53</v>
      </c>
      <c r="B2550" t="s">
        <v>845</v>
      </c>
      <c r="C2550">
        <v>2005</v>
      </c>
      <c r="D2550">
        <v>4.2</v>
      </c>
      <c r="E2550">
        <v>384</v>
      </c>
      <c r="F2550" t="s">
        <v>1405</v>
      </c>
      <c r="G2550" t="s">
        <v>42</v>
      </c>
      <c r="H2550" s="32">
        <v>73</v>
      </c>
      <c r="I2550" t="s">
        <v>43</v>
      </c>
      <c r="J2550">
        <v>4</v>
      </c>
      <c r="K2550">
        <v>3</v>
      </c>
    </row>
    <row r="2551" spans="1:11" x14ac:dyDescent="0.35">
      <c r="A2551" t="s">
        <v>537</v>
      </c>
      <c r="B2551" t="s">
        <v>187</v>
      </c>
      <c r="C2551">
        <v>2015</v>
      </c>
      <c r="D2551">
        <v>4.2</v>
      </c>
      <c r="E2551">
        <v>420</v>
      </c>
      <c r="F2551" t="s">
        <v>1405</v>
      </c>
      <c r="G2551" t="s">
        <v>42</v>
      </c>
      <c r="H2551" s="32">
        <v>17.5</v>
      </c>
      <c r="I2551" t="s">
        <v>43</v>
      </c>
      <c r="J2551">
        <v>4</v>
      </c>
      <c r="K2551">
        <v>3</v>
      </c>
    </row>
    <row r="2552" spans="1:11" x14ac:dyDescent="0.35">
      <c r="A2552" t="s">
        <v>1357</v>
      </c>
      <c r="B2552" t="s">
        <v>1358</v>
      </c>
      <c r="C2552">
        <v>2017</v>
      </c>
      <c r="D2552">
        <v>4.2</v>
      </c>
      <c r="E2552">
        <v>420</v>
      </c>
      <c r="F2552" t="s">
        <v>1405</v>
      </c>
      <c r="G2552" t="s">
        <v>127</v>
      </c>
      <c r="H2552" s="32">
        <v>18.899999999999999</v>
      </c>
      <c r="I2552" t="s">
        <v>21</v>
      </c>
      <c r="J2552">
        <v>4</v>
      </c>
      <c r="K2552">
        <v>3</v>
      </c>
    </row>
    <row r="2553" spans="1:11" x14ac:dyDescent="0.35">
      <c r="A2553" t="s">
        <v>1359</v>
      </c>
      <c r="B2553" t="s">
        <v>1360</v>
      </c>
      <c r="C2553">
        <v>2011</v>
      </c>
      <c r="D2553">
        <v>4.2</v>
      </c>
      <c r="E2553">
        <v>420</v>
      </c>
      <c r="F2553" t="s">
        <v>1405</v>
      </c>
      <c r="G2553" t="s">
        <v>254</v>
      </c>
      <c r="H2553" s="32">
        <v>23.95</v>
      </c>
      <c r="I2553" t="s">
        <v>21</v>
      </c>
      <c r="J2553">
        <v>4</v>
      </c>
      <c r="K2553">
        <v>3</v>
      </c>
    </row>
    <row r="2554" spans="1:11" x14ac:dyDescent="0.35">
      <c r="A2554" t="s">
        <v>40</v>
      </c>
      <c r="B2554" t="s">
        <v>396</v>
      </c>
      <c r="C2554">
        <v>2012</v>
      </c>
      <c r="D2554">
        <v>4.2</v>
      </c>
      <c r="E2554">
        <v>420</v>
      </c>
      <c r="F2554" t="s">
        <v>1405</v>
      </c>
      <c r="G2554" t="s">
        <v>42</v>
      </c>
      <c r="H2554" s="32">
        <v>28.3</v>
      </c>
      <c r="I2554" t="s">
        <v>43</v>
      </c>
      <c r="J2554">
        <v>4</v>
      </c>
      <c r="K2554">
        <v>3</v>
      </c>
    </row>
    <row r="2555" spans="1:11" x14ac:dyDescent="0.35">
      <c r="A2555" t="s">
        <v>513</v>
      </c>
      <c r="B2555" t="s">
        <v>283</v>
      </c>
      <c r="C2555">
        <v>2004</v>
      </c>
      <c r="D2555">
        <v>4.2</v>
      </c>
      <c r="E2555">
        <v>417</v>
      </c>
      <c r="F2555" t="s">
        <v>1405</v>
      </c>
      <c r="G2555" t="s">
        <v>42</v>
      </c>
      <c r="H2555" s="32">
        <v>45</v>
      </c>
      <c r="I2555" t="s">
        <v>43</v>
      </c>
      <c r="J2555">
        <v>4</v>
      </c>
      <c r="K2555">
        <v>3</v>
      </c>
    </row>
    <row r="2556" spans="1:11" x14ac:dyDescent="0.35">
      <c r="A2556" t="s">
        <v>423</v>
      </c>
      <c r="B2556" t="s">
        <v>1020</v>
      </c>
      <c r="C2556">
        <v>2018</v>
      </c>
      <c r="D2556">
        <v>4.2</v>
      </c>
      <c r="E2556">
        <v>415</v>
      </c>
      <c r="F2556" t="s">
        <v>1405</v>
      </c>
      <c r="G2556" t="s">
        <v>46</v>
      </c>
      <c r="H2556" s="32">
        <v>17.899999999999999</v>
      </c>
      <c r="I2556" t="s">
        <v>213</v>
      </c>
      <c r="J2556">
        <v>3</v>
      </c>
      <c r="K2556">
        <v>3</v>
      </c>
    </row>
    <row r="2557" spans="1:11" x14ac:dyDescent="0.35">
      <c r="A2557" t="s">
        <v>1292</v>
      </c>
      <c r="B2557" t="s">
        <v>1361</v>
      </c>
      <c r="C2557">
        <v>2015</v>
      </c>
      <c r="D2557">
        <v>4.2</v>
      </c>
      <c r="E2557">
        <v>414</v>
      </c>
      <c r="F2557" t="s">
        <v>1405</v>
      </c>
      <c r="G2557" t="s">
        <v>326</v>
      </c>
      <c r="H2557" s="32">
        <v>16.78</v>
      </c>
      <c r="I2557" t="s">
        <v>327</v>
      </c>
      <c r="J2557">
        <v>3</v>
      </c>
      <c r="K2557">
        <v>3</v>
      </c>
    </row>
    <row r="2558" spans="1:11" x14ac:dyDescent="0.35">
      <c r="A2558" t="s">
        <v>47</v>
      </c>
      <c r="B2558" t="s">
        <v>1302</v>
      </c>
      <c r="C2558">
        <v>2018</v>
      </c>
      <c r="D2558">
        <v>4.2</v>
      </c>
      <c r="E2558">
        <v>410</v>
      </c>
      <c r="F2558" t="s">
        <v>1405</v>
      </c>
      <c r="G2558" t="s">
        <v>42</v>
      </c>
      <c r="H2558" s="32">
        <v>13.58</v>
      </c>
      <c r="I2558" t="s">
        <v>43</v>
      </c>
      <c r="J2558">
        <v>4</v>
      </c>
      <c r="K2558">
        <v>3</v>
      </c>
    </row>
    <row r="2559" spans="1:11" x14ac:dyDescent="0.35">
      <c r="A2559" t="s">
        <v>1308</v>
      </c>
      <c r="B2559" t="s">
        <v>1309</v>
      </c>
      <c r="C2559">
        <v>2015</v>
      </c>
      <c r="D2559">
        <v>4.2</v>
      </c>
      <c r="E2559">
        <v>412</v>
      </c>
      <c r="F2559" t="s">
        <v>1405</v>
      </c>
      <c r="G2559" t="s">
        <v>9</v>
      </c>
      <c r="H2559" s="32">
        <v>37.9</v>
      </c>
      <c r="I2559" t="s">
        <v>10</v>
      </c>
      <c r="J2559">
        <v>5</v>
      </c>
      <c r="K2559">
        <v>3</v>
      </c>
    </row>
    <row r="2560" spans="1:11" x14ac:dyDescent="0.35">
      <c r="A2560" t="s">
        <v>270</v>
      </c>
      <c r="B2560" t="s">
        <v>120</v>
      </c>
      <c r="C2560">
        <v>2011</v>
      </c>
      <c r="D2560">
        <v>4.2</v>
      </c>
      <c r="E2560">
        <v>410</v>
      </c>
      <c r="F2560" t="s">
        <v>1405</v>
      </c>
      <c r="G2560" t="s">
        <v>9</v>
      </c>
      <c r="H2560" s="32">
        <v>51.35</v>
      </c>
      <c r="I2560" t="s">
        <v>10</v>
      </c>
      <c r="J2560">
        <v>5</v>
      </c>
      <c r="K2560">
        <v>3</v>
      </c>
    </row>
    <row r="2561" spans="1:11" x14ac:dyDescent="0.35">
      <c r="A2561" t="s">
        <v>930</v>
      </c>
      <c r="B2561" t="s">
        <v>848</v>
      </c>
      <c r="C2561">
        <v>2012</v>
      </c>
      <c r="D2561">
        <v>4.2</v>
      </c>
      <c r="E2561">
        <v>410</v>
      </c>
      <c r="F2561" t="s">
        <v>1405</v>
      </c>
      <c r="G2561" t="s">
        <v>42</v>
      </c>
      <c r="H2561" s="32">
        <v>22.99</v>
      </c>
      <c r="I2561" t="s">
        <v>43</v>
      </c>
      <c r="J2561">
        <v>4</v>
      </c>
      <c r="K2561">
        <v>3</v>
      </c>
    </row>
    <row r="2562" spans="1:11" x14ac:dyDescent="0.35">
      <c r="A2562" t="s">
        <v>1362</v>
      </c>
      <c r="B2562" t="s">
        <v>1363</v>
      </c>
      <c r="C2562">
        <v>2020</v>
      </c>
      <c r="D2562">
        <v>4.2</v>
      </c>
      <c r="E2562">
        <v>407</v>
      </c>
      <c r="F2562" t="s">
        <v>1405</v>
      </c>
      <c r="G2562" t="s">
        <v>204</v>
      </c>
      <c r="H2562" s="32">
        <v>11.95</v>
      </c>
      <c r="I2562" t="s">
        <v>85</v>
      </c>
      <c r="J2562" t="s">
        <v>85</v>
      </c>
      <c r="K2562" t="s">
        <v>85</v>
      </c>
    </row>
    <row r="2563" spans="1:11" x14ac:dyDescent="0.35">
      <c r="A2563" t="s">
        <v>861</v>
      </c>
      <c r="B2563" t="s">
        <v>1364</v>
      </c>
      <c r="C2563" t="s">
        <v>24</v>
      </c>
      <c r="D2563">
        <v>4.2</v>
      </c>
      <c r="E2563">
        <v>405</v>
      </c>
      <c r="F2563" t="s">
        <v>1405</v>
      </c>
      <c r="G2563" t="s">
        <v>25</v>
      </c>
      <c r="H2563" s="32">
        <v>7.1</v>
      </c>
      <c r="I2563" t="s">
        <v>26</v>
      </c>
      <c r="J2563">
        <v>4</v>
      </c>
      <c r="K2563">
        <v>3</v>
      </c>
    </row>
    <row r="2564" spans="1:11" x14ac:dyDescent="0.35">
      <c r="A2564" t="s">
        <v>606</v>
      </c>
      <c r="B2564" t="s">
        <v>619</v>
      </c>
      <c r="C2564">
        <v>2014</v>
      </c>
      <c r="D2564">
        <v>4.2</v>
      </c>
      <c r="E2564">
        <v>404</v>
      </c>
      <c r="F2564" t="s">
        <v>1405</v>
      </c>
      <c r="G2564" t="s">
        <v>32</v>
      </c>
      <c r="H2564" s="32">
        <v>77.36</v>
      </c>
      <c r="I2564" t="s">
        <v>33</v>
      </c>
      <c r="J2564">
        <v>4</v>
      </c>
      <c r="K2564">
        <v>3</v>
      </c>
    </row>
    <row r="2565" spans="1:11" x14ac:dyDescent="0.35">
      <c r="A2565" t="s">
        <v>1365</v>
      </c>
      <c r="B2565" t="s">
        <v>1366</v>
      </c>
      <c r="C2565">
        <v>2020</v>
      </c>
      <c r="D2565">
        <v>4.2</v>
      </c>
      <c r="E2565">
        <v>404</v>
      </c>
      <c r="F2565" t="s">
        <v>1405</v>
      </c>
      <c r="G2565" t="s">
        <v>207</v>
      </c>
      <c r="H2565" s="32">
        <v>19.899999999999999</v>
      </c>
      <c r="I2565" t="s">
        <v>85</v>
      </c>
      <c r="J2565" t="s">
        <v>85</v>
      </c>
      <c r="K2565" t="s">
        <v>85</v>
      </c>
    </row>
    <row r="2566" spans="1:11" x14ac:dyDescent="0.35">
      <c r="A2566" t="s">
        <v>682</v>
      </c>
      <c r="B2566" t="s">
        <v>863</v>
      </c>
      <c r="C2566">
        <v>2011</v>
      </c>
      <c r="D2566">
        <v>4.2</v>
      </c>
      <c r="E2566">
        <v>402</v>
      </c>
      <c r="F2566" t="s">
        <v>1405</v>
      </c>
      <c r="G2566" t="s">
        <v>42</v>
      </c>
      <c r="H2566" s="32">
        <v>28.53</v>
      </c>
      <c r="I2566" t="s">
        <v>43</v>
      </c>
      <c r="J2566">
        <v>4</v>
      </c>
      <c r="K2566">
        <v>3</v>
      </c>
    </row>
    <row r="2567" spans="1:11" x14ac:dyDescent="0.35">
      <c r="A2567" t="s">
        <v>487</v>
      </c>
      <c r="B2567" t="s">
        <v>488</v>
      </c>
      <c r="C2567">
        <v>2019</v>
      </c>
      <c r="D2567">
        <v>4.2</v>
      </c>
      <c r="E2567">
        <v>400</v>
      </c>
      <c r="F2567" t="s">
        <v>1405</v>
      </c>
      <c r="G2567" t="s">
        <v>2</v>
      </c>
      <c r="H2567" s="32">
        <v>27.89</v>
      </c>
      <c r="I2567" t="s">
        <v>3</v>
      </c>
      <c r="J2567">
        <v>5</v>
      </c>
      <c r="K2567">
        <v>3</v>
      </c>
    </row>
    <row r="2568" spans="1:11" x14ac:dyDescent="0.35">
      <c r="A2568" t="s">
        <v>4</v>
      </c>
      <c r="B2568" t="s">
        <v>448</v>
      </c>
      <c r="C2568">
        <v>2016</v>
      </c>
      <c r="D2568">
        <v>4.2</v>
      </c>
      <c r="E2568">
        <v>398</v>
      </c>
      <c r="F2568" t="s">
        <v>1405</v>
      </c>
      <c r="G2568" t="s">
        <v>1406</v>
      </c>
      <c r="H2568" s="32">
        <v>48.96</v>
      </c>
      <c r="I2568" t="s">
        <v>6</v>
      </c>
      <c r="J2568">
        <v>4</v>
      </c>
      <c r="K2568">
        <v>2</v>
      </c>
    </row>
    <row r="2569" spans="1:11" x14ac:dyDescent="0.35">
      <c r="A2569" t="s">
        <v>193</v>
      </c>
      <c r="B2569" t="s">
        <v>921</v>
      </c>
      <c r="C2569">
        <v>2011</v>
      </c>
      <c r="D2569">
        <v>4.2</v>
      </c>
      <c r="E2569">
        <v>395</v>
      </c>
      <c r="F2569" t="s">
        <v>1405</v>
      </c>
      <c r="G2569" t="s">
        <v>42</v>
      </c>
      <c r="H2569" s="32">
        <v>61.94</v>
      </c>
      <c r="I2569" t="s">
        <v>43</v>
      </c>
      <c r="J2569">
        <v>4</v>
      </c>
      <c r="K2569">
        <v>3</v>
      </c>
    </row>
    <row r="2570" spans="1:11" x14ac:dyDescent="0.35">
      <c r="A2570" t="s">
        <v>193</v>
      </c>
      <c r="B2570" t="s">
        <v>187</v>
      </c>
      <c r="C2570">
        <v>2016</v>
      </c>
      <c r="D2570">
        <v>4.2</v>
      </c>
      <c r="E2570">
        <v>392</v>
      </c>
      <c r="F2570" t="s">
        <v>1405</v>
      </c>
      <c r="G2570" t="s">
        <v>42</v>
      </c>
      <c r="H2570" s="32">
        <v>19.98</v>
      </c>
      <c r="I2570" t="s">
        <v>43</v>
      </c>
      <c r="J2570">
        <v>4</v>
      </c>
      <c r="K2570">
        <v>3</v>
      </c>
    </row>
    <row r="2571" spans="1:11" x14ac:dyDescent="0.35">
      <c r="A2571" t="s">
        <v>790</v>
      </c>
      <c r="B2571" t="s">
        <v>1367</v>
      </c>
      <c r="C2571">
        <v>2018</v>
      </c>
      <c r="D2571">
        <v>4.2</v>
      </c>
      <c r="E2571">
        <v>390</v>
      </c>
      <c r="F2571" t="s">
        <v>1405</v>
      </c>
      <c r="G2571" t="s">
        <v>32</v>
      </c>
      <c r="H2571" s="32">
        <v>16.760000000000002</v>
      </c>
      <c r="I2571" t="s">
        <v>33</v>
      </c>
      <c r="J2571">
        <v>4</v>
      </c>
      <c r="K2571">
        <v>3</v>
      </c>
    </row>
    <row r="2572" spans="1:11" x14ac:dyDescent="0.35">
      <c r="A2572" t="s">
        <v>574</v>
      </c>
      <c r="B2572" t="s">
        <v>880</v>
      </c>
      <c r="C2572">
        <v>2017</v>
      </c>
      <c r="D2572">
        <v>4.2</v>
      </c>
      <c r="E2572">
        <v>390</v>
      </c>
      <c r="F2572" t="s">
        <v>1405</v>
      </c>
      <c r="G2572" t="s">
        <v>576</v>
      </c>
      <c r="H2572" s="32">
        <v>24.45</v>
      </c>
      <c r="I2572" t="s">
        <v>21</v>
      </c>
      <c r="J2572">
        <v>4</v>
      </c>
      <c r="K2572">
        <v>3</v>
      </c>
    </row>
    <row r="2573" spans="1:11" x14ac:dyDescent="0.35">
      <c r="A2573" t="s">
        <v>144</v>
      </c>
      <c r="B2573" t="s">
        <v>120</v>
      </c>
      <c r="C2573">
        <v>2011</v>
      </c>
      <c r="D2573">
        <v>4.2</v>
      </c>
      <c r="E2573">
        <v>389</v>
      </c>
      <c r="F2573" t="s">
        <v>1405</v>
      </c>
      <c r="G2573" t="s">
        <v>9</v>
      </c>
      <c r="H2573" s="32">
        <v>64.5</v>
      </c>
      <c r="I2573" t="s">
        <v>10</v>
      </c>
      <c r="J2573">
        <v>5</v>
      </c>
      <c r="K2573">
        <v>3</v>
      </c>
    </row>
    <row r="2574" spans="1:11" x14ac:dyDescent="0.35">
      <c r="A2574" t="s">
        <v>385</v>
      </c>
      <c r="B2574" t="s">
        <v>1334</v>
      </c>
      <c r="C2574">
        <v>2016</v>
      </c>
      <c r="D2574">
        <v>4.2</v>
      </c>
      <c r="E2574">
        <v>388</v>
      </c>
      <c r="F2574" t="s">
        <v>1405</v>
      </c>
      <c r="G2574" t="s">
        <v>9</v>
      </c>
      <c r="H2574" s="32">
        <v>31.63</v>
      </c>
      <c r="I2574" t="s">
        <v>10</v>
      </c>
      <c r="J2574">
        <v>5</v>
      </c>
      <c r="K2574">
        <v>3</v>
      </c>
    </row>
    <row r="2575" spans="1:11" x14ac:dyDescent="0.35">
      <c r="A2575" t="s">
        <v>53</v>
      </c>
      <c r="B2575" t="s">
        <v>845</v>
      </c>
      <c r="C2575">
        <v>2005</v>
      </c>
      <c r="D2575">
        <v>4.2</v>
      </c>
      <c r="E2575">
        <v>384</v>
      </c>
      <c r="F2575" t="s">
        <v>1405</v>
      </c>
      <c r="G2575" t="s">
        <v>42</v>
      </c>
      <c r="H2575" s="32">
        <v>73</v>
      </c>
      <c r="I2575" t="s">
        <v>43</v>
      </c>
      <c r="J2575">
        <v>4</v>
      </c>
      <c r="K2575">
        <v>3</v>
      </c>
    </row>
    <row r="2576" spans="1:11" x14ac:dyDescent="0.35">
      <c r="A2576" t="s">
        <v>537</v>
      </c>
      <c r="B2576" t="s">
        <v>187</v>
      </c>
      <c r="C2576">
        <v>2015</v>
      </c>
      <c r="D2576">
        <v>4.2</v>
      </c>
      <c r="E2576">
        <v>420</v>
      </c>
      <c r="F2576" t="s">
        <v>1405</v>
      </c>
      <c r="G2576" t="s">
        <v>42</v>
      </c>
      <c r="H2576" s="32">
        <v>17.5</v>
      </c>
      <c r="I2576" t="s">
        <v>43</v>
      </c>
      <c r="J2576">
        <v>4</v>
      </c>
      <c r="K2576">
        <v>3</v>
      </c>
    </row>
    <row r="2577" spans="1:11" x14ac:dyDescent="0.35">
      <c r="A2577" t="s">
        <v>1357</v>
      </c>
      <c r="B2577" t="s">
        <v>1358</v>
      </c>
      <c r="C2577">
        <v>2017</v>
      </c>
      <c r="D2577">
        <v>4.2</v>
      </c>
      <c r="E2577">
        <v>420</v>
      </c>
      <c r="F2577" t="s">
        <v>1405</v>
      </c>
      <c r="G2577" t="s">
        <v>127</v>
      </c>
      <c r="H2577" s="32">
        <v>18.899999999999999</v>
      </c>
      <c r="I2577" t="s">
        <v>21</v>
      </c>
      <c r="J2577">
        <v>4</v>
      </c>
      <c r="K2577">
        <v>3</v>
      </c>
    </row>
    <row r="2578" spans="1:11" x14ac:dyDescent="0.35">
      <c r="A2578" t="s">
        <v>1359</v>
      </c>
      <c r="B2578" t="s">
        <v>1360</v>
      </c>
      <c r="C2578">
        <v>2011</v>
      </c>
      <c r="D2578">
        <v>4.2</v>
      </c>
      <c r="E2578">
        <v>420</v>
      </c>
      <c r="F2578" t="s">
        <v>1405</v>
      </c>
      <c r="G2578" t="s">
        <v>254</v>
      </c>
      <c r="H2578" s="32">
        <v>23.95</v>
      </c>
      <c r="I2578" t="s">
        <v>21</v>
      </c>
      <c r="J2578">
        <v>4</v>
      </c>
      <c r="K2578">
        <v>3</v>
      </c>
    </row>
    <row r="2579" spans="1:11" x14ac:dyDescent="0.35">
      <c r="A2579" t="s">
        <v>40</v>
      </c>
      <c r="B2579" t="s">
        <v>396</v>
      </c>
      <c r="C2579">
        <v>2012</v>
      </c>
      <c r="D2579">
        <v>4.2</v>
      </c>
      <c r="E2579">
        <v>420</v>
      </c>
      <c r="F2579" t="s">
        <v>1405</v>
      </c>
      <c r="G2579" t="s">
        <v>42</v>
      </c>
      <c r="H2579" s="32">
        <v>28.3</v>
      </c>
      <c r="I2579" t="s">
        <v>43</v>
      </c>
      <c r="J2579">
        <v>4</v>
      </c>
      <c r="K2579">
        <v>3</v>
      </c>
    </row>
    <row r="2580" spans="1:11" x14ac:dyDescent="0.35">
      <c r="A2580" t="s">
        <v>513</v>
      </c>
      <c r="B2580" t="s">
        <v>283</v>
      </c>
      <c r="C2580">
        <v>2004</v>
      </c>
      <c r="D2580">
        <v>4.2</v>
      </c>
      <c r="E2580">
        <v>417</v>
      </c>
      <c r="F2580" t="s">
        <v>1405</v>
      </c>
      <c r="G2580" t="s">
        <v>42</v>
      </c>
      <c r="H2580" s="32">
        <v>45</v>
      </c>
      <c r="I2580" t="s">
        <v>43</v>
      </c>
      <c r="J2580">
        <v>4</v>
      </c>
      <c r="K2580">
        <v>3</v>
      </c>
    </row>
    <row r="2581" spans="1:11" x14ac:dyDescent="0.35">
      <c r="A2581" t="s">
        <v>423</v>
      </c>
      <c r="B2581" t="s">
        <v>1020</v>
      </c>
      <c r="C2581">
        <v>2018</v>
      </c>
      <c r="D2581">
        <v>4.2</v>
      </c>
      <c r="E2581">
        <v>415</v>
      </c>
      <c r="F2581" t="s">
        <v>1405</v>
      </c>
      <c r="G2581" t="s">
        <v>46</v>
      </c>
      <c r="H2581" s="32">
        <v>17.899999999999999</v>
      </c>
      <c r="I2581" t="s">
        <v>213</v>
      </c>
      <c r="J2581">
        <v>3</v>
      </c>
      <c r="K2581">
        <v>3</v>
      </c>
    </row>
    <row r="2582" spans="1:11" x14ac:dyDescent="0.35">
      <c r="A2582" t="s">
        <v>1292</v>
      </c>
      <c r="B2582" t="s">
        <v>1361</v>
      </c>
      <c r="C2582">
        <v>2015</v>
      </c>
      <c r="D2582">
        <v>4.2</v>
      </c>
      <c r="E2582">
        <v>414</v>
      </c>
      <c r="F2582" t="s">
        <v>1405</v>
      </c>
      <c r="G2582" t="s">
        <v>326</v>
      </c>
      <c r="H2582" s="32">
        <v>16.78</v>
      </c>
      <c r="I2582" t="s">
        <v>327</v>
      </c>
      <c r="J2582">
        <v>3</v>
      </c>
      <c r="K2582">
        <v>3</v>
      </c>
    </row>
    <row r="2583" spans="1:11" x14ac:dyDescent="0.35">
      <c r="A2583" t="s">
        <v>47</v>
      </c>
      <c r="B2583" t="s">
        <v>1302</v>
      </c>
      <c r="C2583">
        <v>2018</v>
      </c>
      <c r="D2583">
        <v>4.2</v>
      </c>
      <c r="E2583">
        <v>410</v>
      </c>
      <c r="F2583" t="s">
        <v>1405</v>
      </c>
      <c r="G2583" t="s">
        <v>42</v>
      </c>
      <c r="H2583" s="32">
        <v>13.58</v>
      </c>
      <c r="I2583" t="s">
        <v>43</v>
      </c>
      <c r="J2583">
        <v>4</v>
      </c>
      <c r="K2583">
        <v>3</v>
      </c>
    </row>
    <row r="2584" spans="1:11" x14ac:dyDescent="0.35">
      <c r="A2584" t="s">
        <v>1308</v>
      </c>
      <c r="B2584" t="s">
        <v>1309</v>
      </c>
      <c r="C2584">
        <v>2015</v>
      </c>
      <c r="D2584">
        <v>4.2</v>
      </c>
      <c r="E2584">
        <v>412</v>
      </c>
      <c r="F2584" t="s">
        <v>1405</v>
      </c>
      <c r="G2584" t="s">
        <v>9</v>
      </c>
      <c r="H2584" s="32">
        <v>37.9</v>
      </c>
      <c r="I2584" t="s">
        <v>10</v>
      </c>
      <c r="J2584">
        <v>5</v>
      </c>
      <c r="K2584">
        <v>3</v>
      </c>
    </row>
    <row r="2585" spans="1:11" x14ac:dyDescent="0.35">
      <c r="A2585" t="s">
        <v>270</v>
      </c>
      <c r="B2585" t="s">
        <v>120</v>
      </c>
      <c r="C2585">
        <v>2011</v>
      </c>
      <c r="D2585">
        <v>4.2</v>
      </c>
      <c r="E2585">
        <v>410</v>
      </c>
      <c r="F2585" t="s">
        <v>1405</v>
      </c>
      <c r="G2585" t="s">
        <v>9</v>
      </c>
      <c r="H2585" s="32">
        <v>51.35</v>
      </c>
      <c r="I2585" t="s">
        <v>10</v>
      </c>
      <c r="J2585">
        <v>5</v>
      </c>
      <c r="K2585">
        <v>3</v>
      </c>
    </row>
    <row r="2586" spans="1:11" x14ac:dyDescent="0.35">
      <c r="A2586" t="s">
        <v>930</v>
      </c>
      <c r="B2586" t="s">
        <v>848</v>
      </c>
      <c r="C2586">
        <v>2012</v>
      </c>
      <c r="D2586">
        <v>4.2</v>
      </c>
      <c r="E2586">
        <v>410</v>
      </c>
      <c r="F2586" t="s">
        <v>1405</v>
      </c>
      <c r="G2586" t="s">
        <v>42</v>
      </c>
      <c r="H2586" s="32">
        <v>22.99</v>
      </c>
      <c r="I2586" t="s">
        <v>43</v>
      </c>
      <c r="J2586">
        <v>4</v>
      </c>
      <c r="K2586">
        <v>3</v>
      </c>
    </row>
    <row r="2587" spans="1:11" x14ac:dyDescent="0.35">
      <c r="A2587" t="s">
        <v>1362</v>
      </c>
      <c r="B2587" t="s">
        <v>1363</v>
      </c>
      <c r="C2587">
        <v>2020</v>
      </c>
      <c r="D2587">
        <v>4.2</v>
      </c>
      <c r="E2587">
        <v>407</v>
      </c>
      <c r="F2587" t="s">
        <v>1405</v>
      </c>
      <c r="G2587" t="s">
        <v>204</v>
      </c>
      <c r="H2587" s="32">
        <v>11.95</v>
      </c>
      <c r="I2587" t="s">
        <v>85</v>
      </c>
      <c r="J2587" t="s">
        <v>85</v>
      </c>
      <c r="K2587" t="s">
        <v>85</v>
      </c>
    </row>
    <row r="2588" spans="1:11" x14ac:dyDescent="0.35">
      <c r="A2588" t="s">
        <v>861</v>
      </c>
      <c r="B2588" t="s">
        <v>1364</v>
      </c>
      <c r="C2588" t="s">
        <v>24</v>
      </c>
      <c r="D2588">
        <v>4.2</v>
      </c>
      <c r="E2588">
        <v>405</v>
      </c>
      <c r="F2588" t="s">
        <v>1405</v>
      </c>
      <c r="G2588" t="s">
        <v>25</v>
      </c>
      <c r="H2588" s="32">
        <v>7.1</v>
      </c>
      <c r="I2588" t="s">
        <v>26</v>
      </c>
      <c r="J2588">
        <v>4</v>
      </c>
      <c r="K2588">
        <v>3</v>
      </c>
    </row>
    <row r="2589" spans="1:11" x14ac:dyDescent="0.35">
      <c r="A2589" t="s">
        <v>606</v>
      </c>
      <c r="B2589" t="s">
        <v>619</v>
      </c>
      <c r="C2589">
        <v>2014</v>
      </c>
      <c r="D2589">
        <v>4.2</v>
      </c>
      <c r="E2589">
        <v>404</v>
      </c>
      <c r="F2589" t="s">
        <v>1405</v>
      </c>
      <c r="G2589" t="s">
        <v>32</v>
      </c>
      <c r="H2589" s="32">
        <v>77.36</v>
      </c>
      <c r="I2589" t="s">
        <v>33</v>
      </c>
      <c r="J2589">
        <v>4</v>
      </c>
      <c r="K2589">
        <v>3</v>
      </c>
    </row>
    <row r="2590" spans="1:11" x14ac:dyDescent="0.35">
      <c r="A2590" t="s">
        <v>1365</v>
      </c>
      <c r="B2590" t="s">
        <v>1366</v>
      </c>
      <c r="C2590">
        <v>2020</v>
      </c>
      <c r="D2590">
        <v>4.2</v>
      </c>
      <c r="E2590">
        <v>404</v>
      </c>
      <c r="F2590" t="s">
        <v>1405</v>
      </c>
      <c r="G2590" t="s">
        <v>207</v>
      </c>
      <c r="H2590" s="32">
        <v>19.899999999999999</v>
      </c>
      <c r="I2590" t="s">
        <v>85</v>
      </c>
      <c r="J2590" t="s">
        <v>85</v>
      </c>
      <c r="K2590" t="s">
        <v>85</v>
      </c>
    </row>
    <row r="2591" spans="1:11" x14ac:dyDescent="0.35">
      <c r="A2591" t="s">
        <v>682</v>
      </c>
      <c r="B2591" t="s">
        <v>863</v>
      </c>
      <c r="C2591">
        <v>2011</v>
      </c>
      <c r="D2591">
        <v>4.2</v>
      </c>
      <c r="E2591">
        <v>402</v>
      </c>
      <c r="F2591" t="s">
        <v>1405</v>
      </c>
      <c r="G2591" t="s">
        <v>42</v>
      </c>
      <c r="H2591" s="32">
        <v>28.53</v>
      </c>
      <c r="I2591" t="s">
        <v>43</v>
      </c>
      <c r="J2591">
        <v>4</v>
      </c>
      <c r="K2591">
        <v>3</v>
      </c>
    </row>
    <row r="2592" spans="1:11" x14ac:dyDescent="0.35">
      <c r="A2592" t="s">
        <v>487</v>
      </c>
      <c r="B2592" t="s">
        <v>488</v>
      </c>
      <c r="C2592">
        <v>2019</v>
      </c>
      <c r="D2592">
        <v>4.2</v>
      </c>
      <c r="E2592">
        <v>400</v>
      </c>
      <c r="F2592" t="s">
        <v>1405</v>
      </c>
      <c r="G2592" t="s">
        <v>2</v>
      </c>
      <c r="H2592" s="32">
        <v>27.89</v>
      </c>
      <c r="I2592" t="s">
        <v>3</v>
      </c>
      <c r="J2592">
        <v>5</v>
      </c>
      <c r="K2592">
        <v>3</v>
      </c>
    </row>
    <row r="2593" spans="1:11" x14ac:dyDescent="0.35">
      <c r="A2593" t="s">
        <v>4</v>
      </c>
      <c r="B2593" t="s">
        <v>448</v>
      </c>
      <c r="C2593">
        <v>2016</v>
      </c>
      <c r="D2593">
        <v>4.2</v>
      </c>
      <c r="E2593">
        <v>398</v>
      </c>
      <c r="F2593" t="s">
        <v>1405</v>
      </c>
      <c r="G2593" t="s">
        <v>1406</v>
      </c>
      <c r="H2593" s="32">
        <v>48.96</v>
      </c>
      <c r="I2593" t="s">
        <v>6</v>
      </c>
      <c r="J2593">
        <v>4</v>
      </c>
      <c r="K2593">
        <v>2</v>
      </c>
    </row>
    <row r="2594" spans="1:11" x14ac:dyDescent="0.35">
      <c r="A2594" t="s">
        <v>193</v>
      </c>
      <c r="B2594" t="s">
        <v>921</v>
      </c>
      <c r="C2594">
        <v>2011</v>
      </c>
      <c r="D2594">
        <v>4.2</v>
      </c>
      <c r="E2594">
        <v>395</v>
      </c>
      <c r="F2594" t="s">
        <v>1405</v>
      </c>
      <c r="G2594" t="s">
        <v>42</v>
      </c>
      <c r="H2594" s="32">
        <v>61.94</v>
      </c>
      <c r="I2594" t="s">
        <v>43</v>
      </c>
      <c r="J2594">
        <v>4</v>
      </c>
      <c r="K2594">
        <v>3</v>
      </c>
    </row>
    <row r="2595" spans="1:11" x14ac:dyDescent="0.35">
      <c r="A2595" t="s">
        <v>193</v>
      </c>
      <c r="B2595" t="s">
        <v>187</v>
      </c>
      <c r="C2595">
        <v>2016</v>
      </c>
      <c r="D2595">
        <v>4.2</v>
      </c>
      <c r="E2595">
        <v>392</v>
      </c>
      <c r="F2595" t="s">
        <v>1405</v>
      </c>
      <c r="G2595" t="s">
        <v>42</v>
      </c>
      <c r="H2595" s="32">
        <v>19.98</v>
      </c>
      <c r="I2595" t="s">
        <v>43</v>
      </c>
      <c r="J2595">
        <v>4</v>
      </c>
      <c r="K2595">
        <v>3</v>
      </c>
    </row>
    <row r="2596" spans="1:11" x14ac:dyDescent="0.35">
      <c r="A2596" t="s">
        <v>790</v>
      </c>
      <c r="B2596" t="s">
        <v>1367</v>
      </c>
      <c r="C2596">
        <v>2018</v>
      </c>
      <c r="D2596">
        <v>4.2</v>
      </c>
      <c r="E2596">
        <v>390</v>
      </c>
      <c r="F2596" t="s">
        <v>1405</v>
      </c>
      <c r="G2596" t="s">
        <v>32</v>
      </c>
      <c r="H2596" s="32">
        <v>16.760000000000002</v>
      </c>
      <c r="I2596" t="s">
        <v>33</v>
      </c>
      <c r="J2596">
        <v>4</v>
      </c>
      <c r="K2596">
        <v>3</v>
      </c>
    </row>
    <row r="2597" spans="1:11" x14ac:dyDescent="0.35">
      <c r="A2597" t="s">
        <v>574</v>
      </c>
      <c r="B2597" t="s">
        <v>880</v>
      </c>
      <c r="C2597">
        <v>2017</v>
      </c>
      <c r="D2597">
        <v>4.2</v>
      </c>
      <c r="E2597">
        <v>390</v>
      </c>
      <c r="F2597" t="s">
        <v>1405</v>
      </c>
      <c r="G2597" t="s">
        <v>576</v>
      </c>
      <c r="H2597" s="32">
        <v>24.45</v>
      </c>
      <c r="I2597" t="s">
        <v>21</v>
      </c>
      <c r="J2597">
        <v>4</v>
      </c>
      <c r="K2597">
        <v>3</v>
      </c>
    </row>
    <row r="2598" spans="1:11" x14ac:dyDescent="0.35">
      <c r="A2598" t="s">
        <v>144</v>
      </c>
      <c r="B2598" t="s">
        <v>120</v>
      </c>
      <c r="C2598">
        <v>2011</v>
      </c>
      <c r="D2598">
        <v>4.2</v>
      </c>
      <c r="E2598">
        <v>389</v>
      </c>
      <c r="F2598" t="s">
        <v>1405</v>
      </c>
      <c r="G2598" t="s">
        <v>9</v>
      </c>
      <c r="H2598" s="32">
        <v>64.5</v>
      </c>
      <c r="I2598" t="s">
        <v>10</v>
      </c>
      <c r="J2598">
        <v>5</v>
      </c>
      <c r="K2598">
        <v>3</v>
      </c>
    </row>
    <row r="2599" spans="1:11" x14ac:dyDescent="0.35">
      <c r="A2599" t="s">
        <v>385</v>
      </c>
      <c r="B2599" t="s">
        <v>1334</v>
      </c>
      <c r="C2599">
        <v>2016</v>
      </c>
      <c r="D2599">
        <v>4.2</v>
      </c>
      <c r="E2599">
        <v>388</v>
      </c>
      <c r="F2599" t="s">
        <v>1405</v>
      </c>
      <c r="G2599" t="s">
        <v>9</v>
      </c>
      <c r="H2599" s="32">
        <v>31.63</v>
      </c>
      <c r="I2599" t="s">
        <v>10</v>
      </c>
      <c r="J2599">
        <v>5</v>
      </c>
      <c r="K2599">
        <v>3</v>
      </c>
    </row>
    <row r="2600" spans="1:11" x14ac:dyDescent="0.35">
      <c r="A2600" t="s">
        <v>53</v>
      </c>
      <c r="B2600" t="s">
        <v>845</v>
      </c>
      <c r="C2600">
        <v>2005</v>
      </c>
      <c r="D2600">
        <v>4.2</v>
      </c>
      <c r="E2600">
        <v>384</v>
      </c>
      <c r="F2600" t="s">
        <v>1405</v>
      </c>
      <c r="G2600" t="s">
        <v>42</v>
      </c>
      <c r="H2600" s="32">
        <v>73</v>
      </c>
      <c r="I2600" t="s">
        <v>43</v>
      </c>
      <c r="J2600">
        <v>4</v>
      </c>
      <c r="K2600">
        <v>3</v>
      </c>
    </row>
    <row r="2601" spans="1:11" x14ac:dyDescent="0.35">
      <c r="A2601" t="s">
        <v>537</v>
      </c>
      <c r="B2601" t="s">
        <v>187</v>
      </c>
      <c r="C2601">
        <v>2015</v>
      </c>
      <c r="D2601">
        <v>4.2</v>
      </c>
      <c r="E2601">
        <v>420</v>
      </c>
      <c r="F2601" t="s">
        <v>1405</v>
      </c>
      <c r="G2601" t="s">
        <v>42</v>
      </c>
      <c r="H2601" s="32">
        <v>17.5</v>
      </c>
      <c r="I2601" t="s">
        <v>43</v>
      </c>
      <c r="J2601">
        <v>4</v>
      </c>
      <c r="K2601">
        <v>3</v>
      </c>
    </row>
    <row r="2602" spans="1:11" x14ac:dyDescent="0.35">
      <c r="A2602" t="s">
        <v>1357</v>
      </c>
      <c r="B2602" t="s">
        <v>1358</v>
      </c>
      <c r="C2602">
        <v>2017</v>
      </c>
      <c r="D2602">
        <v>4.2</v>
      </c>
      <c r="E2602">
        <v>420</v>
      </c>
      <c r="F2602" t="s">
        <v>1405</v>
      </c>
      <c r="G2602" t="s">
        <v>127</v>
      </c>
      <c r="H2602" s="32">
        <v>18.899999999999999</v>
      </c>
      <c r="I2602" t="s">
        <v>21</v>
      </c>
      <c r="J2602">
        <v>4</v>
      </c>
      <c r="K2602">
        <v>3</v>
      </c>
    </row>
    <row r="2603" spans="1:11" x14ac:dyDescent="0.35">
      <c r="A2603" t="s">
        <v>1359</v>
      </c>
      <c r="B2603" t="s">
        <v>1360</v>
      </c>
      <c r="C2603">
        <v>2011</v>
      </c>
      <c r="D2603">
        <v>4.2</v>
      </c>
      <c r="E2603">
        <v>420</v>
      </c>
      <c r="F2603" t="s">
        <v>1405</v>
      </c>
      <c r="G2603" t="s">
        <v>254</v>
      </c>
      <c r="H2603" s="32">
        <v>23.95</v>
      </c>
      <c r="I2603" t="s">
        <v>21</v>
      </c>
      <c r="J2603">
        <v>4</v>
      </c>
      <c r="K2603">
        <v>3</v>
      </c>
    </row>
    <row r="2604" spans="1:11" x14ac:dyDescent="0.35">
      <c r="A2604" t="s">
        <v>40</v>
      </c>
      <c r="B2604" t="s">
        <v>396</v>
      </c>
      <c r="C2604">
        <v>2012</v>
      </c>
      <c r="D2604">
        <v>4.2</v>
      </c>
      <c r="E2604">
        <v>420</v>
      </c>
      <c r="F2604" t="s">
        <v>1405</v>
      </c>
      <c r="G2604" t="s">
        <v>42</v>
      </c>
      <c r="H2604" s="32">
        <v>28.3</v>
      </c>
      <c r="I2604" t="s">
        <v>43</v>
      </c>
      <c r="J2604">
        <v>4</v>
      </c>
      <c r="K2604">
        <v>3</v>
      </c>
    </row>
    <row r="2605" spans="1:11" x14ac:dyDescent="0.35">
      <c r="A2605" t="s">
        <v>513</v>
      </c>
      <c r="B2605" t="s">
        <v>283</v>
      </c>
      <c r="C2605">
        <v>2004</v>
      </c>
      <c r="D2605">
        <v>4.2</v>
      </c>
      <c r="E2605">
        <v>417</v>
      </c>
      <c r="F2605" t="s">
        <v>1405</v>
      </c>
      <c r="G2605" t="s">
        <v>42</v>
      </c>
      <c r="H2605" s="32">
        <v>45</v>
      </c>
      <c r="I2605" t="s">
        <v>43</v>
      </c>
      <c r="J2605">
        <v>4</v>
      </c>
      <c r="K2605">
        <v>3</v>
      </c>
    </row>
    <row r="2606" spans="1:11" x14ac:dyDescent="0.35">
      <c r="A2606" t="s">
        <v>423</v>
      </c>
      <c r="B2606" t="s">
        <v>1020</v>
      </c>
      <c r="C2606">
        <v>2018</v>
      </c>
      <c r="D2606">
        <v>4.2</v>
      </c>
      <c r="E2606">
        <v>415</v>
      </c>
      <c r="F2606" t="s">
        <v>1405</v>
      </c>
      <c r="G2606" t="s">
        <v>46</v>
      </c>
      <c r="H2606" s="32">
        <v>17.899999999999999</v>
      </c>
      <c r="I2606" t="s">
        <v>213</v>
      </c>
      <c r="J2606">
        <v>3</v>
      </c>
      <c r="K2606">
        <v>3</v>
      </c>
    </row>
    <row r="2607" spans="1:11" x14ac:dyDescent="0.35">
      <c r="A2607" t="s">
        <v>1292</v>
      </c>
      <c r="B2607" t="s">
        <v>1361</v>
      </c>
      <c r="C2607">
        <v>2015</v>
      </c>
      <c r="D2607">
        <v>4.2</v>
      </c>
      <c r="E2607">
        <v>414</v>
      </c>
      <c r="F2607" t="s">
        <v>1405</v>
      </c>
      <c r="G2607" t="s">
        <v>326</v>
      </c>
      <c r="H2607" s="32">
        <v>16.78</v>
      </c>
      <c r="I2607" t="s">
        <v>327</v>
      </c>
      <c r="J2607">
        <v>3</v>
      </c>
      <c r="K2607">
        <v>3</v>
      </c>
    </row>
    <row r="2608" spans="1:11" x14ac:dyDescent="0.35">
      <c r="A2608" t="s">
        <v>47</v>
      </c>
      <c r="B2608" t="s">
        <v>1302</v>
      </c>
      <c r="C2608">
        <v>2018</v>
      </c>
      <c r="D2608">
        <v>4.2</v>
      </c>
      <c r="E2608">
        <v>410</v>
      </c>
      <c r="F2608" t="s">
        <v>1405</v>
      </c>
      <c r="G2608" t="s">
        <v>42</v>
      </c>
      <c r="H2608" s="32">
        <v>13.58</v>
      </c>
      <c r="I2608" t="s">
        <v>43</v>
      </c>
      <c r="J2608">
        <v>4</v>
      </c>
      <c r="K2608">
        <v>3</v>
      </c>
    </row>
    <row r="2609" spans="1:11" x14ac:dyDescent="0.35">
      <c r="A2609" t="s">
        <v>1308</v>
      </c>
      <c r="B2609" t="s">
        <v>1309</v>
      </c>
      <c r="C2609">
        <v>2015</v>
      </c>
      <c r="D2609">
        <v>4.2</v>
      </c>
      <c r="E2609">
        <v>412</v>
      </c>
      <c r="F2609" t="s">
        <v>1405</v>
      </c>
      <c r="G2609" t="s">
        <v>9</v>
      </c>
      <c r="H2609" s="32">
        <v>37.9</v>
      </c>
      <c r="I2609" t="s">
        <v>10</v>
      </c>
      <c r="J2609">
        <v>5</v>
      </c>
      <c r="K2609">
        <v>3</v>
      </c>
    </row>
    <row r="2610" spans="1:11" x14ac:dyDescent="0.35">
      <c r="A2610" t="s">
        <v>270</v>
      </c>
      <c r="B2610" t="s">
        <v>120</v>
      </c>
      <c r="C2610">
        <v>2011</v>
      </c>
      <c r="D2610">
        <v>4.2</v>
      </c>
      <c r="E2610">
        <v>410</v>
      </c>
      <c r="F2610" t="s">
        <v>1405</v>
      </c>
      <c r="G2610" t="s">
        <v>9</v>
      </c>
      <c r="H2610" s="32">
        <v>51.35</v>
      </c>
      <c r="I2610" t="s">
        <v>10</v>
      </c>
      <c r="J2610">
        <v>5</v>
      </c>
      <c r="K2610">
        <v>3</v>
      </c>
    </row>
    <row r="2611" spans="1:11" x14ac:dyDescent="0.35">
      <c r="A2611" t="s">
        <v>930</v>
      </c>
      <c r="B2611" t="s">
        <v>848</v>
      </c>
      <c r="C2611">
        <v>2012</v>
      </c>
      <c r="D2611">
        <v>4.2</v>
      </c>
      <c r="E2611">
        <v>410</v>
      </c>
      <c r="F2611" t="s">
        <v>1405</v>
      </c>
      <c r="G2611" t="s">
        <v>42</v>
      </c>
      <c r="H2611" s="32">
        <v>22.99</v>
      </c>
      <c r="I2611" t="s">
        <v>43</v>
      </c>
      <c r="J2611">
        <v>4</v>
      </c>
      <c r="K2611">
        <v>3</v>
      </c>
    </row>
    <row r="2612" spans="1:11" x14ac:dyDescent="0.35">
      <c r="A2612" t="s">
        <v>1362</v>
      </c>
      <c r="B2612" t="s">
        <v>1363</v>
      </c>
      <c r="C2612">
        <v>2020</v>
      </c>
      <c r="D2612">
        <v>4.2</v>
      </c>
      <c r="E2612">
        <v>407</v>
      </c>
      <c r="F2612" t="s">
        <v>1405</v>
      </c>
      <c r="G2612" t="s">
        <v>204</v>
      </c>
      <c r="H2612" s="32">
        <v>11.95</v>
      </c>
      <c r="I2612" t="s">
        <v>85</v>
      </c>
      <c r="J2612" t="s">
        <v>85</v>
      </c>
      <c r="K2612" t="s">
        <v>85</v>
      </c>
    </row>
    <row r="2613" spans="1:11" x14ac:dyDescent="0.35">
      <c r="A2613" t="s">
        <v>861</v>
      </c>
      <c r="B2613" t="s">
        <v>1364</v>
      </c>
      <c r="C2613" t="s">
        <v>24</v>
      </c>
      <c r="D2613">
        <v>4.2</v>
      </c>
      <c r="E2613">
        <v>405</v>
      </c>
      <c r="F2613" t="s">
        <v>1405</v>
      </c>
      <c r="G2613" t="s">
        <v>25</v>
      </c>
      <c r="H2613" s="32">
        <v>7.1</v>
      </c>
      <c r="I2613" t="s">
        <v>26</v>
      </c>
      <c r="J2613">
        <v>4</v>
      </c>
      <c r="K2613">
        <v>3</v>
      </c>
    </row>
    <row r="2614" spans="1:11" x14ac:dyDescent="0.35">
      <c r="A2614" t="s">
        <v>606</v>
      </c>
      <c r="B2614" t="s">
        <v>619</v>
      </c>
      <c r="C2614">
        <v>2014</v>
      </c>
      <c r="D2614">
        <v>4.2</v>
      </c>
      <c r="E2614">
        <v>404</v>
      </c>
      <c r="F2614" t="s">
        <v>1405</v>
      </c>
      <c r="G2614" t="s">
        <v>32</v>
      </c>
      <c r="H2614" s="32">
        <v>77.36</v>
      </c>
      <c r="I2614" t="s">
        <v>33</v>
      </c>
      <c r="J2614">
        <v>4</v>
      </c>
      <c r="K2614">
        <v>3</v>
      </c>
    </row>
    <row r="2615" spans="1:11" x14ac:dyDescent="0.35">
      <c r="A2615" t="s">
        <v>1365</v>
      </c>
      <c r="B2615" t="s">
        <v>1366</v>
      </c>
      <c r="C2615">
        <v>2020</v>
      </c>
      <c r="D2615">
        <v>4.2</v>
      </c>
      <c r="E2615">
        <v>404</v>
      </c>
      <c r="F2615" t="s">
        <v>1405</v>
      </c>
      <c r="G2615" t="s">
        <v>207</v>
      </c>
      <c r="H2615" s="32">
        <v>19.899999999999999</v>
      </c>
      <c r="I2615" t="s">
        <v>85</v>
      </c>
      <c r="J2615" t="s">
        <v>85</v>
      </c>
      <c r="K2615" t="s">
        <v>85</v>
      </c>
    </row>
    <row r="2616" spans="1:11" x14ac:dyDescent="0.35">
      <c r="A2616" t="s">
        <v>682</v>
      </c>
      <c r="B2616" t="s">
        <v>863</v>
      </c>
      <c r="C2616">
        <v>2011</v>
      </c>
      <c r="D2616">
        <v>4.2</v>
      </c>
      <c r="E2616">
        <v>402</v>
      </c>
      <c r="F2616" t="s">
        <v>1405</v>
      </c>
      <c r="G2616" t="s">
        <v>42</v>
      </c>
      <c r="H2616" s="32">
        <v>28.53</v>
      </c>
      <c r="I2616" t="s">
        <v>43</v>
      </c>
      <c r="J2616">
        <v>4</v>
      </c>
      <c r="K2616">
        <v>3</v>
      </c>
    </row>
    <row r="2617" spans="1:11" x14ac:dyDescent="0.35">
      <c r="A2617" t="s">
        <v>487</v>
      </c>
      <c r="B2617" t="s">
        <v>488</v>
      </c>
      <c r="C2617">
        <v>2019</v>
      </c>
      <c r="D2617">
        <v>4.2</v>
      </c>
      <c r="E2617">
        <v>400</v>
      </c>
      <c r="F2617" t="s">
        <v>1405</v>
      </c>
      <c r="G2617" t="s">
        <v>2</v>
      </c>
      <c r="H2617" s="32">
        <v>27.89</v>
      </c>
      <c r="I2617" t="s">
        <v>3</v>
      </c>
      <c r="J2617">
        <v>5</v>
      </c>
      <c r="K2617">
        <v>3</v>
      </c>
    </row>
    <row r="2618" spans="1:11" x14ac:dyDescent="0.35">
      <c r="A2618" t="s">
        <v>4</v>
      </c>
      <c r="B2618" t="s">
        <v>448</v>
      </c>
      <c r="C2618">
        <v>2016</v>
      </c>
      <c r="D2618">
        <v>4.2</v>
      </c>
      <c r="E2618">
        <v>398</v>
      </c>
      <c r="F2618" t="s">
        <v>1405</v>
      </c>
      <c r="G2618" t="s">
        <v>1406</v>
      </c>
      <c r="H2618" s="32">
        <v>48.96</v>
      </c>
      <c r="I2618" t="s">
        <v>6</v>
      </c>
      <c r="J2618">
        <v>4</v>
      </c>
      <c r="K2618">
        <v>2</v>
      </c>
    </row>
    <row r="2619" spans="1:11" x14ac:dyDescent="0.35">
      <c r="A2619" t="s">
        <v>193</v>
      </c>
      <c r="B2619" t="s">
        <v>921</v>
      </c>
      <c r="C2619">
        <v>2011</v>
      </c>
      <c r="D2619">
        <v>4.2</v>
      </c>
      <c r="E2619">
        <v>395</v>
      </c>
      <c r="F2619" t="s">
        <v>1405</v>
      </c>
      <c r="G2619" t="s">
        <v>42</v>
      </c>
      <c r="H2619" s="32">
        <v>61.94</v>
      </c>
      <c r="I2619" t="s">
        <v>43</v>
      </c>
      <c r="J2619">
        <v>4</v>
      </c>
      <c r="K2619">
        <v>3</v>
      </c>
    </row>
    <row r="2620" spans="1:11" x14ac:dyDescent="0.35">
      <c r="A2620" t="s">
        <v>193</v>
      </c>
      <c r="B2620" t="s">
        <v>187</v>
      </c>
      <c r="C2620">
        <v>2016</v>
      </c>
      <c r="D2620">
        <v>4.2</v>
      </c>
      <c r="E2620">
        <v>392</v>
      </c>
      <c r="F2620" t="s">
        <v>1405</v>
      </c>
      <c r="G2620" t="s">
        <v>42</v>
      </c>
      <c r="H2620" s="32">
        <v>19.98</v>
      </c>
      <c r="I2620" t="s">
        <v>43</v>
      </c>
      <c r="J2620">
        <v>4</v>
      </c>
      <c r="K2620">
        <v>3</v>
      </c>
    </row>
    <row r="2621" spans="1:11" x14ac:dyDescent="0.35">
      <c r="A2621" t="s">
        <v>790</v>
      </c>
      <c r="B2621" t="s">
        <v>1367</v>
      </c>
      <c r="C2621">
        <v>2018</v>
      </c>
      <c r="D2621">
        <v>4.2</v>
      </c>
      <c r="E2621">
        <v>390</v>
      </c>
      <c r="F2621" t="s">
        <v>1405</v>
      </c>
      <c r="G2621" t="s">
        <v>32</v>
      </c>
      <c r="H2621" s="32">
        <v>16.760000000000002</v>
      </c>
      <c r="I2621" t="s">
        <v>33</v>
      </c>
      <c r="J2621">
        <v>4</v>
      </c>
      <c r="K2621">
        <v>3</v>
      </c>
    </row>
    <row r="2622" spans="1:11" x14ac:dyDescent="0.35">
      <c r="A2622" t="s">
        <v>574</v>
      </c>
      <c r="B2622" t="s">
        <v>880</v>
      </c>
      <c r="C2622">
        <v>2017</v>
      </c>
      <c r="D2622">
        <v>4.2</v>
      </c>
      <c r="E2622">
        <v>390</v>
      </c>
      <c r="F2622" t="s">
        <v>1405</v>
      </c>
      <c r="G2622" t="s">
        <v>576</v>
      </c>
      <c r="H2622" s="32">
        <v>24.45</v>
      </c>
      <c r="I2622" t="s">
        <v>21</v>
      </c>
      <c r="J2622">
        <v>4</v>
      </c>
      <c r="K2622">
        <v>3</v>
      </c>
    </row>
    <row r="2623" spans="1:11" x14ac:dyDescent="0.35">
      <c r="A2623" t="s">
        <v>144</v>
      </c>
      <c r="B2623" t="s">
        <v>120</v>
      </c>
      <c r="C2623">
        <v>2011</v>
      </c>
      <c r="D2623">
        <v>4.2</v>
      </c>
      <c r="E2623">
        <v>389</v>
      </c>
      <c r="F2623" t="s">
        <v>1405</v>
      </c>
      <c r="G2623" t="s">
        <v>9</v>
      </c>
      <c r="H2623" s="32">
        <v>64.5</v>
      </c>
      <c r="I2623" t="s">
        <v>10</v>
      </c>
      <c r="J2623">
        <v>5</v>
      </c>
      <c r="K2623">
        <v>3</v>
      </c>
    </row>
    <row r="2624" spans="1:11" x14ac:dyDescent="0.35">
      <c r="A2624" t="s">
        <v>385</v>
      </c>
      <c r="B2624" t="s">
        <v>1334</v>
      </c>
      <c r="C2624">
        <v>2016</v>
      </c>
      <c r="D2624">
        <v>4.2</v>
      </c>
      <c r="E2624">
        <v>388</v>
      </c>
      <c r="F2624" t="s">
        <v>1405</v>
      </c>
      <c r="G2624" t="s">
        <v>9</v>
      </c>
      <c r="H2624" s="32">
        <v>31.63</v>
      </c>
      <c r="I2624" t="s">
        <v>10</v>
      </c>
      <c r="J2624">
        <v>5</v>
      </c>
      <c r="K2624">
        <v>3</v>
      </c>
    </row>
    <row r="2625" spans="1:11" x14ac:dyDescent="0.35">
      <c r="A2625" t="s">
        <v>53</v>
      </c>
      <c r="B2625" t="s">
        <v>845</v>
      </c>
      <c r="C2625">
        <v>2005</v>
      </c>
      <c r="D2625">
        <v>4.2</v>
      </c>
      <c r="E2625">
        <v>384</v>
      </c>
      <c r="F2625" t="s">
        <v>1405</v>
      </c>
      <c r="G2625" t="s">
        <v>42</v>
      </c>
      <c r="H2625" s="32">
        <v>73</v>
      </c>
      <c r="I2625" t="s">
        <v>43</v>
      </c>
      <c r="J2625">
        <v>4</v>
      </c>
      <c r="K2625">
        <v>3</v>
      </c>
    </row>
    <row r="2626" spans="1:11" x14ac:dyDescent="0.35">
      <c r="A2626" t="s">
        <v>537</v>
      </c>
      <c r="B2626" t="s">
        <v>187</v>
      </c>
      <c r="C2626">
        <v>2015</v>
      </c>
      <c r="D2626">
        <v>4.2</v>
      </c>
      <c r="E2626">
        <v>420</v>
      </c>
      <c r="F2626" t="s">
        <v>1405</v>
      </c>
      <c r="G2626" t="s">
        <v>42</v>
      </c>
      <c r="H2626" s="32">
        <v>17.5</v>
      </c>
      <c r="I2626" t="s">
        <v>43</v>
      </c>
      <c r="J2626">
        <v>4</v>
      </c>
      <c r="K2626">
        <v>3</v>
      </c>
    </row>
    <row r="2627" spans="1:11" x14ac:dyDescent="0.35">
      <c r="A2627" t="s">
        <v>1357</v>
      </c>
      <c r="B2627" t="s">
        <v>1358</v>
      </c>
      <c r="C2627">
        <v>2017</v>
      </c>
      <c r="D2627">
        <v>4.2</v>
      </c>
      <c r="E2627">
        <v>420</v>
      </c>
      <c r="F2627" t="s">
        <v>1405</v>
      </c>
      <c r="G2627" t="s">
        <v>127</v>
      </c>
      <c r="H2627" s="32">
        <v>18.899999999999999</v>
      </c>
      <c r="I2627" t="s">
        <v>21</v>
      </c>
      <c r="J2627">
        <v>4</v>
      </c>
      <c r="K2627">
        <v>3</v>
      </c>
    </row>
    <row r="2628" spans="1:11" x14ac:dyDescent="0.35">
      <c r="A2628" t="s">
        <v>1359</v>
      </c>
      <c r="B2628" t="s">
        <v>1360</v>
      </c>
      <c r="C2628">
        <v>2011</v>
      </c>
      <c r="D2628">
        <v>4.2</v>
      </c>
      <c r="E2628">
        <v>420</v>
      </c>
      <c r="F2628" t="s">
        <v>1405</v>
      </c>
      <c r="G2628" t="s">
        <v>254</v>
      </c>
      <c r="H2628" s="32">
        <v>23.95</v>
      </c>
      <c r="I2628" t="s">
        <v>21</v>
      </c>
      <c r="J2628">
        <v>4</v>
      </c>
      <c r="K2628">
        <v>3</v>
      </c>
    </row>
    <row r="2629" spans="1:11" x14ac:dyDescent="0.35">
      <c r="A2629" t="s">
        <v>40</v>
      </c>
      <c r="B2629" t="s">
        <v>396</v>
      </c>
      <c r="C2629">
        <v>2012</v>
      </c>
      <c r="D2629">
        <v>4.2</v>
      </c>
      <c r="E2629">
        <v>420</v>
      </c>
      <c r="F2629" t="s">
        <v>1405</v>
      </c>
      <c r="G2629" t="s">
        <v>42</v>
      </c>
      <c r="H2629" s="32">
        <v>28.3</v>
      </c>
      <c r="I2629" t="s">
        <v>43</v>
      </c>
      <c r="J2629">
        <v>4</v>
      </c>
      <c r="K2629">
        <v>3</v>
      </c>
    </row>
    <row r="2630" spans="1:11" x14ac:dyDescent="0.35">
      <c r="A2630" t="s">
        <v>513</v>
      </c>
      <c r="B2630" t="s">
        <v>283</v>
      </c>
      <c r="C2630">
        <v>2004</v>
      </c>
      <c r="D2630">
        <v>4.2</v>
      </c>
      <c r="E2630">
        <v>417</v>
      </c>
      <c r="F2630" t="s">
        <v>1405</v>
      </c>
      <c r="G2630" t="s">
        <v>42</v>
      </c>
      <c r="H2630" s="32">
        <v>45</v>
      </c>
      <c r="I2630" t="s">
        <v>43</v>
      </c>
      <c r="J2630">
        <v>4</v>
      </c>
      <c r="K2630">
        <v>3</v>
      </c>
    </row>
    <row r="2631" spans="1:11" x14ac:dyDescent="0.35">
      <c r="A2631" t="s">
        <v>423</v>
      </c>
      <c r="B2631" t="s">
        <v>1020</v>
      </c>
      <c r="C2631">
        <v>2018</v>
      </c>
      <c r="D2631">
        <v>4.2</v>
      </c>
      <c r="E2631">
        <v>415</v>
      </c>
      <c r="F2631" t="s">
        <v>1405</v>
      </c>
      <c r="G2631" t="s">
        <v>46</v>
      </c>
      <c r="H2631" s="32">
        <v>17.899999999999999</v>
      </c>
      <c r="I2631" t="s">
        <v>213</v>
      </c>
      <c r="J2631">
        <v>3</v>
      </c>
      <c r="K2631">
        <v>3</v>
      </c>
    </row>
    <row r="2632" spans="1:11" x14ac:dyDescent="0.35">
      <c r="A2632" t="s">
        <v>1292</v>
      </c>
      <c r="B2632" t="s">
        <v>1361</v>
      </c>
      <c r="C2632">
        <v>2015</v>
      </c>
      <c r="D2632">
        <v>4.2</v>
      </c>
      <c r="E2632">
        <v>414</v>
      </c>
      <c r="F2632" t="s">
        <v>1405</v>
      </c>
      <c r="G2632" t="s">
        <v>326</v>
      </c>
      <c r="H2632" s="32">
        <v>16.78</v>
      </c>
      <c r="I2632" t="s">
        <v>327</v>
      </c>
      <c r="J2632">
        <v>3</v>
      </c>
      <c r="K2632">
        <v>3</v>
      </c>
    </row>
    <row r="2633" spans="1:11" x14ac:dyDescent="0.35">
      <c r="A2633" t="s">
        <v>47</v>
      </c>
      <c r="B2633" t="s">
        <v>1302</v>
      </c>
      <c r="C2633">
        <v>2018</v>
      </c>
      <c r="D2633">
        <v>4.2</v>
      </c>
      <c r="E2633">
        <v>410</v>
      </c>
      <c r="F2633" t="s">
        <v>1405</v>
      </c>
      <c r="G2633" t="s">
        <v>42</v>
      </c>
      <c r="H2633" s="32">
        <v>13.58</v>
      </c>
      <c r="I2633" t="s">
        <v>43</v>
      </c>
      <c r="J2633">
        <v>4</v>
      </c>
      <c r="K2633">
        <v>3</v>
      </c>
    </row>
    <row r="2634" spans="1:11" x14ac:dyDescent="0.35">
      <c r="A2634" t="s">
        <v>1308</v>
      </c>
      <c r="B2634" t="s">
        <v>1309</v>
      </c>
      <c r="C2634">
        <v>2015</v>
      </c>
      <c r="D2634">
        <v>4.2</v>
      </c>
      <c r="E2634">
        <v>412</v>
      </c>
      <c r="F2634" t="s">
        <v>1405</v>
      </c>
      <c r="G2634" t="s">
        <v>9</v>
      </c>
      <c r="H2634" s="32">
        <v>37.9</v>
      </c>
      <c r="I2634" t="s">
        <v>10</v>
      </c>
      <c r="J2634">
        <v>5</v>
      </c>
      <c r="K2634">
        <v>3</v>
      </c>
    </row>
    <row r="2635" spans="1:11" x14ac:dyDescent="0.35">
      <c r="A2635" t="s">
        <v>270</v>
      </c>
      <c r="B2635" t="s">
        <v>120</v>
      </c>
      <c r="C2635">
        <v>2011</v>
      </c>
      <c r="D2635">
        <v>4.2</v>
      </c>
      <c r="E2635">
        <v>410</v>
      </c>
      <c r="F2635" t="s">
        <v>1405</v>
      </c>
      <c r="G2635" t="s">
        <v>9</v>
      </c>
      <c r="H2635" s="32">
        <v>51.35</v>
      </c>
      <c r="I2635" t="s">
        <v>10</v>
      </c>
      <c r="J2635">
        <v>5</v>
      </c>
      <c r="K2635">
        <v>3</v>
      </c>
    </row>
    <row r="2636" spans="1:11" x14ac:dyDescent="0.35">
      <c r="A2636" t="s">
        <v>930</v>
      </c>
      <c r="B2636" t="s">
        <v>848</v>
      </c>
      <c r="C2636">
        <v>2012</v>
      </c>
      <c r="D2636">
        <v>4.2</v>
      </c>
      <c r="E2636">
        <v>410</v>
      </c>
      <c r="F2636" t="s">
        <v>1405</v>
      </c>
      <c r="G2636" t="s">
        <v>42</v>
      </c>
      <c r="H2636" s="32">
        <v>22.99</v>
      </c>
      <c r="I2636" t="s">
        <v>43</v>
      </c>
      <c r="J2636">
        <v>4</v>
      </c>
      <c r="K2636">
        <v>3</v>
      </c>
    </row>
    <row r="2637" spans="1:11" x14ac:dyDescent="0.35">
      <c r="A2637" t="s">
        <v>1362</v>
      </c>
      <c r="B2637" t="s">
        <v>1363</v>
      </c>
      <c r="C2637">
        <v>2020</v>
      </c>
      <c r="D2637">
        <v>4.2</v>
      </c>
      <c r="E2637">
        <v>407</v>
      </c>
      <c r="F2637" t="s">
        <v>1405</v>
      </c>
      <c r="G2637" t="s">
        <v>204</v>
      </c>
      <c r="H2637" s="32">
        <v>11.95</v>
      </c>
      <c r="I2637" t="s">
        <v>85</v>
      </c>
      <c r="J2637" t="s">
        <v>85</v>
      </c>
      <c r="K2637" t="s">
        <v>85</v>
      </c>
    </row>
    <row r="2638" spans="1:11" x14ac:dyDescent="0.35">
      <c r="A2638" t="s">
        <v>861</v>
      </c>
      <c r="B2638" t="s">
        <v>1364</v>
      </c>
      <c r="C2638" t="s">
        <v>24</v>
      </c>
      <c r="D2638">
        <v>4.2</v>
      </c>
      <c r="E2638">
        <v>405</v>
      </c>
      <c r="F2638" t="s">
        <v>1405</v>
      </c>
      <c r="G2638" t="s">
        <v>25</v>
      </c>
      <c r="H2638" s="32">
        <v>7.1</v>
      </c>
      <c r="I2638" t="s">
        <v>26</v>
      </c>
      <c r="J2638">
        <v>4</v>
      </c>
      <c r="K2638">
        <v>3</v>
      </c>
    </row>
    <row r="2639" spans="1:11" x14ac:dyDescent="0.35">
      <c r="A2639" t="s">
        <v>606</v>
      </c>
      <c r="B2639" t="s">
        <v>619</v>
      </c>
      <c r="C2639">
        <v>2014</v>
      </c>
      <c r="D2639">
        <v>4.2</v>
      </c>
      <c r="E2639">
        <v>404</v>
      </c>
      <c r="F2639" t="s">
        <v>1405</v>
      </c>
      <c r="G2639" t="s">
        <v>32</v>
      </c>
      <c r="H2639" s="32">
        <v>77.36</v>
      </c>
      <c r="I2639" t="s">
        <v>33</v>
      </c>
      <c r="J2639">
        <v>4</v>
      </c>
      <c r="K2639">
        <v>3</v>
      </c>
    </row>
    <row r="2640" spans="1:11" x14ac:dyDescent="0.35">
      <c r="A2640" t="s">
        <v>1365</v>
      </c>
      <c r="B2640" t="s">
        <v>1366</v>
      </c>
      <c r="C2640">
        <v>2020</v>
      </c>
      <c r="D2640">
        <v>4.2</v>
      </c>
      <c r="E2640">
        <v>404</v>
      </c>
      <c r="F2640" t="s">
        <v>1405</v>
      </c>
      <c r="G2640" t="s">
        <v>207</v>
      </c>
      <c r="H2640" s="32">
        <v>19.899999999999999</v>
      </c>
      <c r="I2640" t="s">
        <v>85</v>
      </c>
      <c r="J2640" t="s">
        <v>85</v>
      </c>
      <c r="K2640" t="s">
        <v>85</v>
      </c>
    </row>
    <row r="2641" spans="1:11" x14ac:dyDescent="0.35">
      <c r="A2641" t="s">
        <v>682</v>
      </c>
      <c r="B2641" t="s">
        <v>863</v>
      </c>
      <c r="C2641">
        <v>2011</v>
      </c>
      <c r="D2641">
        <v>4.2</v>
      </c>
      <c r="E2641">
        <v>402</v>
      </c>
      <c r="F2641" t="s">
        <v>1405</v>
      </c>
      <c r="G2641" t="s">
        <v>42</v>
      </c>
      <c r="H2641" s="32">
        <v>28.53</v>
      </c>
      <c r="I2641" t="s">
        <v>43</v>
      </c>
      <c r="J2641">
        <v>4</v>
      </c>
      <c r="K2641">
        <v>3</v>
      </c>
    </row>
    <row r="2642" spans="1:11" x14ac:dyDescent="0.35">
      <c r="A2642" t="s">
        <v>487</v>
      </c>
      <c r="B2642" t="s">
        <v>488</v>
      </c>
      <c r="C2642">
        <v>2019</v>
      </c>
      <c r="D2642">
        <v>4.2</v>
      </c>
      <c r="E2642">
        <v>400</v>
      </c>
      <c r="F2642" t="s">
        <v>1405</v>
      </c>
      <c r="G2642" t="s">
        <v>2</v>
      </c>
      <c r="H2642" s="32">
        <v>27.89</v>
      </c>
      <c r="I2642" t="s">
        <v>3</v>
      </c>
      <c r="J2642">
        <v>5</v>
      </c>
      <c r="K2642">
        <v>3</v>
      </c>
    </row>
    <row r="2643" spans="1:11" x14ac:dyDescent="0.35">
      <c r="A2643" t="s">
        <v>4</v>
      </c>
      <c r="B2643" t="s">
        <v>448</v>
      </c>
      <c r="C2643">
        <v>2016</v>
      </c>
      <c r="D2643">
        <v>4.2</v>
      </c>
      <c r="E2643">
        <v>398</v>
      </c>
      <c r="F2643" t="s">
        <v>1405</v>
      </c>
      <c r="G2643" t="s">
        <v>1406</v>
      </c>
      <c r="H2643" s="32">
        <v>48.96</v>
      </c>
      <c r="I2643" t="s">
        <v>6</v>
      </c>
      <c r="J2643">
        <v>4</v>
      </c>
      <c r="K2643">
        <v>2</v>
      </c>
    </row>
    <row r="2644" spans="1:11" x14ac:dyDescent="0.35">
      <c r="A2644" t="s">
        <v>193</v>
      </c>
      <c r="B2644" t="s">
        <v>921</v>
      </c>
      <c r="C2644">
        <v>2011</v>
      </c>
      <c r="D2644">
        <v>4.2</v>
      </c>
      <c r="E2644">
        <v>395</v>
      </c>
      <c r="F2644" t="s">
        <v>1405</v>
      </c>
      <c r="G2644" t="s">
        <v>42</v>
      </c>
      <c r="H2644" s="32">
        <v>61.94</v>
      </c>
      <c r="I2644" t="s">
        <v>43</v>
      </c>
      <c r="J2644">
        <v>4</v>
      </c>
      <c r="K2644">
        <v>3</v>
      </c>
    </row>
    <row r="2645" spans="1:11" x14ac:dyDescent="0.35">
      <c r="A2645" t="s">
        <v>193</v>
      </c>
      <c r="B2645" t="s">
        <v>187</v>
      </c>
      <c r="C2645">
        <v>2016</v>
      </c>
      <c r="D2645">
        <v>4.2</v>
      </c>
      <c r="E2645">
        <v>392</v>
      </c>
      <c r="F2645" t="s">
        <v>1405</v>
      </c>
      <c r="G2645" t="s">
        <v>42</v>
      </c>
      <c r="H2645" s="32">
        <v>19.98</v>
      </c>
      <c r="I2645" t="s">
        <v>43</v>
      </c>
      <c r="J2645">
        <v>4</v>
      </c>
      <c r="K2645">
        <v>3</v>
      </c>
    </row>
    <row r="2646" spans="1:11" x14ac:dyDescent="0.35">
      <c r="A2646" t="s">
        <v>790</v>
      </c>
      <c r="B2646" t="s">
        <v>1367</v>
      </c>
      <c r="C2646">
        <v>2018</v>
      </c>
      <c r="D2646">
        <v>4.2</v>
      </c>
      <c r="E2646">
        <v>390</v>
      </c>
      <c r="F2646" t="s">
        <v>1405</v>
      </c>
      <c r="G2646" t="s">
        <v>32</v>
      </c>
      <c r="H2646" s="32">
        <v>16.760000000000002</v>
      </c>
      <c r="I2646" t="s">
        <v>33</v>
      </c>
      <c r="J2646">
        <v>4</v>
      </c>
      <c r="K2646">
        <v>3</v>
      </c>
    </row>
    <row r="2647" spans="1:11" x14ac:dyDescent="0.35">
      <c r="A2647" t="s">
        <v>574</v>
      </c>
      <c r="B2647" t="s">
        <v>880</v>
      </c>
      <c r="C2647">
        <v>2017</v>
      </c>
      <c r="D2647">
        <v>4.2</v>
      </c>
      <c r="E2647">
        <v>390</v>
      </c>
      <c r="F2647" t="s">
        <v>1405</v>
      </c>
      <c r="G2647" t="s">
        <v>576</v>
      </c>
      <c r="H2647" s="32">
        <v>24.45</v>
      </c>
      <c r="I2647" t="s">
        <v>21</v>
      </c>
      <c r="J2647">
        <v>4</v>
      </c>
      <c r="K2647">
        <v>3</v>
      </c>
    </row>
    <row r="2648" spans="1:11" x14ac:dyDescent="0.35">
      <c r="A2648" t="s">
        <v>144</v>
      </c>
      <c r="B2648" t="s">
        <v>120</v>
      </c>
      <c r="C2648">
        <v>2011</v>
      </c>
      <c r="D2648">
        <v>4.2</v>
      </c>
      <c r="E2648">
        <v>389</v>
      </c>
      <c r="F2648" t="s">
        <v>1405</v>
      </c>
      <c r="G2648" t="s">
        <v>9</v>
      </c>
      <c r="H2648" s="32">
        <v>64.5</v>
      </c>
      <c r="I2648" t="s">
        <v>10</v>
      </c>
      <c r="J2648">
        <v>5</v>
      </c>
      <c r="K2648">
        <v>3</v>
      </c>
    </row>
    <row r="2649" spans="1:11" x14ac:dyDescent="0.35">
      <c r="A2649" t="s">
        <v>385</v>
      </c>
      <c r="B2649" t="s">
        <v>1334</v>
      </c>
      <c r="C2649">
        <v>2016</v>
      </c>
      <c r="D2649">
        <v>4.2</v>
      </c>
      <c r="E2649">
        <v>388</v>
      </c>
      <c r="F2649" t="s">
        <v>1405</v>
      </c>
      <c r="G2649" t="s">
        <v>9</v>
      </c>
      <c r="H2649" s="32">
        <v>31.63</v>
      </c>
      <c r="I2649" t="s">
        <v>10</v>
      </c>
      <c r="J2649">
        <v>5</v>
      </c>
      <c r="K2649">
        <v>3</v>
      </c>
    </row>
    <row r="2650" spans="1:11" x14ac:dyDescent="0.35">
      <c r="A2650" t="s">
        <v>53</v>
      </c>
      <c r="B2650" t="s">
        <v>845</v>
      </c>
      <c r="C2650">
        <v>2005</v>
      </c>
      <c r="D2650">
        <v>4.2</v>
      </c>
      <c r="E2650">
        <v>384</v>
      </c>
      <c r="F2650" t="s">
        <v>1405</v>
      </c>
      <c r="G2650" t="s">
        <v>42</v>
      </c>
      <c r="H2650" s="32">
        <v>73</v>
      </c>
      <c r="I2650" t="s">
        <v>43</v>
      </c>
      <c r="J2650">
        <v>4</v>
      </c>
      <c r="K2650">
        <v>3</v>
      </c>
    </row>
    <row r="2651" spans="1:11" x14ac:dyDescent="0.35">
      <c r="A2651" t="s">
        <v>537</v>
      </c>
      <c r="B2651" t="s">
        <v>187</v>
      </c>
      <c r="C2651">
        <v>2015</v>
      </c>
      <c r="D2651">
        <v>4.2</v>
      </c>
      <c r="E2651">
        <v>420</v>
      </c>
      <c r="F2651" t="s">
        <v>1405</v>
      </c>
      <c r="G2651" t="s">
        <v>42</v>
      </c>
      <c r="H2651" s="32">
        <v>17.5</v>
      </c>
      <c r="I2651" t="s">
        <v>43</v>
      </c>
      <c r="J2651">
        <v>4</v>
      </c>
      <c r="K2651">
        <v>3</v>
      </c>
    </row>
    <row r="2652" spans="1:11" x14ac:dyDescent="0.35">
      <c r="A2652" t="s">
        <v>1357</v>
      </c>
      <c r="B2652" t="s">
        <v>1358</v>
      </c>
      <c r="C2652">
        <v>2017</v>
      </c>
      <c r="D2652">
        <v>4.2</v>
      </c>
      <c r="E2652">
        <v>420</v>
      </c>
      <c r="F2652" t="s">
        <v>1405</v>
      </c>
      <c r="G2652" t="s">
        <v>127</v>
      </c>
      <c r="H2652" s="32">
        <v>18.899999999999999</v>
      </c>
      <c r="I2652" t="s">
        <v>21</v>
      </c>
      <c r="J2652">
        <v>4</v>
      </c>
      <c r="K2652">
        <v>3</v>
      </c>
    </row>
    <row r="2653" spans="1:11" x14ac:dyDescent="0.35">
      <c r="A2653" t="s">
        <v>1359</v>
      </c>
      <c r="B2653" t="s">
        <v>1360</v>
      </c>
      <c r="C2653">
        <v>2011</v>
      </c>
      <c r="D2653">
        <v>4.2</v>
      </c>
      <c r="E2653">
        <v>420</v>
      </c>
      <c r="F2653" t="s">
        <v>1405</v>
      </c>
      <c r="G2653" t="s">
        <v>254</v>
      </c>
      <c r="H2653" s="32">
        <v>23.95</v>
      </c>
      <c r="I2653" t="s">
        <v>21</v>
      </c>
      <c r="J2653">
        <v>4</v>
      </c>
      <c r="K2653">
        <v>3</v>
      </c>
    </row>
    <row r="2654" spans="1:11" x14ac:dyDescent="0.35">
      <c r="A2654" t="s">
        <v>40</v>
      </c>
      <c r="B2654" t="s">
        <v>396</v>
      </c>
      <c r="C2654">
        <v>2012</v>
      </c>
      <c r="D2654">
        <v>4.2</v>
      </c>
      <c r="E2654">
        <v>420</v>
      </c>
      <c r="F2654" t="s">
        <v>1405</v>
      </c>
      <c r="G2654" t="s">
        <v>42</v>
      </c>
      <c r="H2654" s="32">
        <v>28.3</v>
      </c>
      <c r="I2654" t="s">
        <v>43</v>
      </c>
      <c r="J2654">
        <v>4</v>
      </c>
      <c r="K2654">
        <v>3</v>
      </c>
    </row>
    <row r="2655" spans="1:11" x14ac:dyDescent="0.35">
      <c r="A2655" t="s">
        <v>513</v>
      </c>
      <c r="B2655" t="s">
        <v>283</v>
      </c>
      <c r="C2655">
        <v>2004</v>
      </c>
      <c r="D2655">
        <v>4.2</v>
      </c>
      <c r="E2655">
        <v>417</v>
      </c>
      <c r="F2655" t="s">
        <v>1405</v>
      </c>
      <c r="G2655" t="s">
        <v>42</v>
      </c>
      <c r="H2655" s="32">
        <v>45</v>
      </c>
      <c r="I2655" t="s">
        <v>43</v>
      </c>
      <c r="J2655">
        <v>4</v>
      </c>
      <c r="K2655">
        <v>3</v>
      </c>
    </row>
    <row r="2656" spans="1:11" x14ac:dyDescent="0.35">
      <c r="A2656" t="s">
        <v>423</v>
      </c>
      <c r="B2656" t="s">
        <v>1020</v>
      </c>
      <c r="C2656">
        <v>2018</v>
      </c>
      <c r="D2656">
        <v>4.2</v>
      </c>
      <c r="E2656">
        <v>415</v>
      </c>
      <c r="F2656" t="s">
        <v>1405</v>
      </c>
      <c r="G2656" t="s">
        <v>46</v>
      </c>
      <c r="H2656" s="32">
        <v>17.899999999999999</v>
      </c>
      <c r="I2656" t="s">
        <v>213</v>
      </c>
      <c r="J2656">
        <v>3</v>
      </c>
      <c r="K2656">
        <v>3</v>
      </c>
    </row>
    <row r="2657" spans="1:11" x14ac:dyDescent="0.35">
      <c r="A2657" t="s">
        <v>1292</v>
      </c>
      <c r="B2657" t="s">
        <v>1361</v>
      </c>
      <c r="C2657">
        <v>2015</v>
      </c>
      <c r="D2657">
        <v>4.2</v>
      </c>
      <c r="E2657">
        <v>414</v>
      </c>
      <c r="F2657" t="s">
        <v>1405</v>
      </c>
      <c r="G2657" t="s">
        <v>326</v>
      </c>
      <c r="H2657" s="32">
        <v>16.78</v>
      </c>
      <c r="I2657" t="s">
        <v>327</v>
      </c>
      <c r="J2657">
        <v>3</v>
      </c>
      <c r="K2657">
        <v>3</v>
      </c>
    </row>
    <row r="2658" spans="1:11" x14ac:dyDescent="0.35">
      <c r="A2658" t="s">
        <v>47</v>
      </c>
      <c r="B2658" t="s">
        <v>1302</v>
      </c>
      <c r="C2658">
        <v>2018</v>
      </c>
      <c r="D2658">
        <v>4.2</v>
      </c>
      <c r="E2658">
        <v>410</v>
      </c>
      <c r="F2658" t="s">
        <v>1405</v>
      </c>
      <c r="G2658" t="s">
        <v>42</v>
      </c>
      <c r="H2658" s="32">
        <v>13.58</v>
      </c>
      <c r="I2658" t="s">
        <v>43</v>
      </c>
      <c r="J2658">
        <v>4</v>
      </c>
      <c r="K2658">
        <v>3</v>
      </c>
    </row>
    <row r="2659" spans="1:11" x14ac:dyDescent="0.35">
      <c r="A2659" t="s">
        <v>1308</v>
      </c>
      <c r="B2659" t="s">
        <v>1309</v>
      </c>
      <c r="C2659">
        <v>2015</v>
      </c>
      <c r="D2659">
        <v>4.2</v>
      </c>
      <c r="E2659">
        <v>412</v>
      </c>
      <c r="F2659" t="s">
        <v>1405</v>
      </c>
      <c r="G2659" t="s">
        <v>9</v>
      </c>
      <c r="H2659" s="32">
        <v>37.9</v>
      </c>
      <c r="I2659" t="s">
        <v>10</v>
      </c>
      <c r="J2659">
        <v>5</v>
      </c>
      <c r="K2659">
        <v>3</v>
      </c>
    </row>
    <row r="2660" spans="1:11" x14ac:dyDescent="0.35">
      <c r="A2660" t="s">
        <v>270</v>
      </c>
      <c r="B2660" t="s">
        <v>120</v>
      </c>
      <c r="C2660">
        <v>2011</v>
      </c>
      <c r="D2660">
        <v>4.2</v>
      </c>
      <c r="E2660">
        <v>410</v>
      </c>
      <c r="F2660" t="s">
        <v>1405</v>
      </c>
      <c r="G2660" t="s">
        <v>9</v>
      </c>
      <c r="H2660" s="32">
        <v>51.35</v>
      </c>
      <c r="I2660" t="s">
        <v>10</v>
      </c>
      <c r="J2660">
        <v>5</v>
      </c>
      <c r="K2660">
        <v>3</v>
      </c>
    </row>
    <row r="2661" spans="1:11" x14ac:dyDescent="0.35">
      <c r="A2661" t="s">
        <v>930</v>
      </c>
      <c r="B2661" t="s">
        <v>848</v>
      </c>
      <c r="C2661">
        <v>2012</v>
      </c>
      <c r="D2661">
        <v>4.2</v>
      </c>
      <c r="E2661">
        <v>410</v>
      </c>
      <c r="F2661" t="s">
        <v>1405</v>
      </c>
      <c r="G2661" t="s">
        <v>42</v>
      </c>
      <c r="H2661" s="32">
        <v>22.99</v>
      </c>
      <c r="I2661" t="s">
        <v>43</v>
      </c>
      <c r="J2661">
        <v>4</v>
      </c>
      <c r="K2661">
        <v>3</v>
      </c>
    </row>
    <row r="2662" spans="1:11" x14ac:dyDescent="0.35">
      <c r="A2662" t="s">
        <v>1362</v>
      </c>
      <c r="B2662" t="s">
        <v>1363</v>
      </c>
      <c r="C2662">
        <v>2020</v>
      </c>
      <c r="D2662">
        <v>4.2</v>
      </c>
      <c r="E2662">
        <v>407</v>
      </c>
      <c r="F2662" t="s">
        <v>1405</v>
      </c>
      <c r="G2662" t="s">
        <v>204</v>
      </c>
      <c r="H2662" s="32">
        <v>11.95</v>
      </c>
      <c r="I2662" t="s">
        <v>85</v>
      </c>
      <c r="J2662" t="s">
        <v>85</v>
      </c>
      <c r="K2662" t="s">
        <v>85</v>
      </c>
    </row>
    <row r="2663" spans="1:11" x14ac:dyDescent="0.35">
      <c r="A2663" t="s">
        <v>861</v>
      </c>
      <c r="B2663" t="s">
        <v>1364</v>
      </c>
      <c r="C2663" t="s">
        <v>24</v>
      </c>
      <c r="D2663">
        <v>4.2</v>
      </c>
      <c r="E2663">
        <v>405</v>
      </c>
      <c r="F2663" t="s">
        <v>1405</v>
      </c>
      <c r="G2663" t="s">
        <v>25</v>
      </c>
      <c r="H2663" s="32">
        <v>7.1</v>
      </c>
      <c r="I2663" t="s">
        <v>26</v>
      </c>
      <c r="J2663">
        <v>4</v>
      </c>
      <c r="K2663">
        <v>3</v>
      </c>
    </row>
    <row r="2664" spans="1:11" x14ac:dyDescent="0.35">
      <c r="A2664" t="s">
        <v>606</v>
      </c>
      <c r="B2664" t="s">
        <v>619</v>
      </c>
      <c r="C2664">
        <v>2014</v>
      </c>
      <c r="D2664">
        <v>4.2</v>
      </c>
      <c r="E2664">
        <v>404</v>
      </c>
      <c r="F2664" t="s">
        <v>1405</v>
      </c>
      <c r="G2664" t="s">
        <v>32</v>
      </c>
      <c r="H2664" s="32">
        <v>77.36</v>
      </c>
      <c r="I2664" t="s">
        <v>33</v>
      </c>
      <c r="J2664">
        <v>4</v>
      </c>
      <c r="K2664">
        <v>3</v>
      </c>
    </row>
    <row r="2665" spans="1:11" x14ac:dyDescent="0.35">
      <c r="A2665" t="s">
        <v>1365</v>
      </c>
      <c r="B2665" t="s">
        <v>1366</v>
      </c>
      <c r="C2665">
        <v>2020</v>
      </c>
      <c r="D2665">
        <v>4.2</v>
      </c>
      <c r="E2665">
        <v>404</v>
      </c>
      <c r="F2665" t="s">
        <v>1405</v>
      </c>
      <c r="G2665" t="s">
        <v>207</v>
      </c>
      <c r="H2665" s="32">
        <v>19.899999999999999</v>
      </c>
      <c r="I2665" t="s">
        <v>85</v>
      </c>
      <c r="J2665" t="s">
        <v>85</v>
      </c>
      <c r="K2665" t="s">
        <v>85</v>
      </c>
    </row>
    <row r="2666" spans="1:11" x14ac:dyDescent="0.35">
      <c r="A2666" t="s">
        <v>682</v>
      </c>
      <c r="B2666" t="s">
        <v>863</v>
      </c>
      <c r="C2666">
        <v>2011</v>
      </c>
      <c r="D2666">
        <v>4.2</v>
      </c>
      <c r="E2666">
        <v>402</v>
      </c>
      <c r="F2666" t="s">
        <v>1405</v>
      </c>
      <c r="G2666" t="s">
        <v>42</v>
      </c>
      <c r="H2666" s="32">
        <v>28.53</v>
      </c>
      <c r="I2666" t="s">
        <v>43</v>
      </c>
      <c r="J2666">
        <v>4</v>
      </c>
      <c r="K2666">
        <v>3</v>
      </c>
    </row>
    <row r="2667" spans="1:11" x14ac:dyDescent="0.35">
      <c r="A2667" t="s">
        <v>487</v>
      </c>
      <c r="B2667" t="s">
        <v>488</v>
      </c>
      <c r="C2667">
        <v>2019</v>
      </c>
      <c r="D2667">
        <v>4.2</v>
      </c>
      <c r="E2667">
        <v>400</v>
      </c>
      <c r="F2667" t="s">
        <v>1405</v>
      </c>
      <c r="G2667" t="s">
        <v>2</v>
      </c>
      <c r="H2667" s="32">
        <v>27.89</v>
      </c>
      <c r="I2667" t="s">
        <v>3</v>
      </c>
      <c r="J2667">
        <v>5</v>
      </c>
      <c r="K2667">
        <v>3</v>
      </c>
    </row>
    <row r="2668" spans="1:11" x14ac:dyDescent="0.35">
      <c r="A2668" t="s">
        <v>4</v>
      </c>
      <c r="B2668" t="s">
        <v>448</v>
      </c>
      <c r="C2668">
        <v>2016</v>
      </c>
      <c r="D2668">
        <v>4.2</v>
      </c>
      <c r="E2668">
        <v>398</v>
      </c>
      <c r="F2668" t="s">
        <v>1405</v>
      </c>
      <c r="G2668" t="s">
        <v>1406</v>
      </c>
      <c r="H2668" s="32">
        <v>48.96</v>
      </c>
      <c r="I2668" t="s">
        <v>6</v>
      </c>
      <c r="J2668">
        <v>4</v>
      </c>
      <c r="K2668">
        <v>2</v>
      </c>
    </row>
    <row r="2669" spans="1:11" x14ac:dyDescent="0.35">
      <c r="A2669" t="s">
        <v>193</v>
      </c>
      <c r="B2669" t="s">
        <v>921</v>
      </c>
      <c r="C2669">
        <v>2011</v>
      </c>
      <c r="D2669">
        <v>4.2</v>
      </c>
      <c r="E2669">
        <v>395</v>
      </c>
      <c r="F2669" t="s">
        <v>1405</v>
      </c>
      <c r="G2669" t="s">
        <v>42</v>
      </c>
      <c r="H2669" s="32">
        <v>61.94</v>
      </c>
      <c r="I2669" t="s">
        <v>43</v>
      </c>
      <c r="J2669">
        <v>4</v>
      </c>
      <c r="K2669">
        <v>3</v>
      </c>
    </row>
    <row r="2670" spans="1:11" x14ac:dyDescent="0.35">
      <c r="A2670" t="s">
        <v>193</v>
      </c>
      <c r="B2670" t="s">
        <v>187</v>
      </c>
      <c r="C2670">
        <v>2016</v>
      </c>
      <c r="D2670">
        <v>4.2</v>
      </c>
      <c r="E2670">
        <v>392</v>
      </c>
      <c r="F2670" t="s">
        <v>1405</v>
      </c>
      <c r="G2670" t="s">
        <v>42</v>
      </c>
      <c r="H2670" s="32">
        <v>19.98</v>
      </c>
      <c r="I2670" t="s">
        <v>43</v>
      </c>
      <c r="J2670">
        <v>4</v>
      </c>
      <c r="K2670">
        <v>3</v>
      </c>
    </row>
    <row r="2671" spans="1:11" x14ac:dyDescent="0.35">
      <c r="A2671" t="s">
        <v>790</v>
      </c>
      <c r="B2671" t="s">
        <v>1367</v>
      </c>
      <c r="C2671">
        <v>2018</v>
      </c>
      <c r="D2671">
        <v>4.2</v>
      </c>
      <c r="E2671">
        <v>390</v>
      </c>
      <c r="F2671" t="s">
        <v>1405</v>
      </c>
      <c r="G2671" t="s">
        <v>32</v>
      </c>
      <c r="H2671" s="32">
        <v>16.760000000000002</v>
      </c>
      <c r="I2671" t="s">
        <v>33</v>
      </c>
      <c r="J2671">
        <v>4</v>
      </c>
      <c r="K2671">
        <v>3</v>
      </c>
    </row>
    <row r="2672" spans="1:11" x14ac:dyDescent="0.35">
      <c r="A2672" t="s">
        <v>574</v>
      </c>
      <c r="B2672" t="s">
        <v>880</v>
      </c>
      <c r="C2672">
        <v>2017</v>
      </c>
      <c r="D2672">
        <v>4.2</v>
      </c>
      <c r="E2672">
        <v>390</v>
      </c>
      <c r="F2672" t="s">
        <v>1405</v>
      </c>
      <c r="G2672" t="s">
        <v>576</v>
      </c>
      <c r="H2672" s="32">
        <v>24.45</v>
      </c>
      <c r="I2672" t="s">
        <v>21</v>
      </c>
      <c r="J2672">
        <v>4</v>
      </c>
      <c r="K2672">
        <v>3</v>
      </c>
    </row>
    <row r="2673" spans="1:11" x14ac:dyDescent="0.35">
      <c r="A2673" t="s">
        <v>144</v>
      </c>
      <c r="B2673" t="s">
        <v>120</v>
      </c>
      <c r="C2673">
        <v>2011</v>
      </c>
      <c r="D2673">
        <v>4.2</v>
      </c>
      <c r="E2673">
        <v>389</v>
      </c>
      <c r="F2673" t="s">
        <v>1405</v>
      </c>
      <c r="G2673" t="s">
        <v>9</v>
      </c>
      <c r="H2673" s="32">
        <v>64.5</v>
      </c>
      <c r="I2673" t="s">
        <v>10</v>
      </c>
      <c r="J2673">
        <v>5</v>
      </c>
      <c r="K2673">
        <v>3</v>
      </c>
    </row>
    <row r="2674" spans="1:11" x14ac:dyDescent="0.35">
      <c r="A2674" t="s">
        <v>385</v>
      </c>
      <c r="B2674" t="s">
        <v>1334</v>
      </c>
      <c r="C2674">
        <v>2016</v>
      </c>
      <c r="D2674">
        <v>4.2</v>
      </c>
      <c r="E2674">
        <v>388</v>
      </c>
      <c r="F2674" t="s">
        <v>1405</v>
      </c>
      <c r="G2674" t="s">
        <v>9</v>
      </c>
      <c r="H2674" s="32">
        <v>31.63</v>
      </c>
      <c r="I2674" t="s">
        <v>10</v>
      </c>
      <c r="J2674">
        <v>5</v>
      </c>
      <c r="K2674">
        <v>3</v>
      </c>
    </row>
    <row r="2675" spans="1:11" x14ac:dyDescent="0.35">
      <c r="A2675" t="s">
        <v>53</v>
      </c>
      <c r="B2675" t="s">
        <v>845</v>
      </c>
      <c r="C2675">
        <v>2005</v>
      </c>
      <c r="D2675">
        <v>4.2</v>
      </c>
      <c r="E2675">
        <v>384</v>
      </c>
      <c r="F2675" t="s">
        <v>1405</v>
      </c>
      <c r="G2675" t="s">
        <v>42</v>
      </c>
      <c r="H2675" s="32">
        <v>73</v>
      </c>
      <c r="I2675" t="s">
        <v>43</v>
      </c>
      <c r="J2675">
        <v>4</v>
      </c>
      <c r="K2675">
        <v>3</v>
      </c>
    </row>
    <row r="2676" spans="1:11" x14ac:dyDescent="0.35">
      <c r="A2676" t="s">
        <v>537</v>
      </c>
      <c r="B2676" t="s">
        <v>187</v>
      </c>
      <c r="C2676">
        <v>2015</v>
      </c>
      <c r="D2676">
        <v>4.2</v>
      </c>
      <c r="E2676">
        <v>420</v>
      </c>
      <c r="F2676" t="s">
        <v>1405</v>
      </c>
      <c r="G2676" t="s">
        <v>42</v>
      </c>
      <c r="H2676" s="32">
        <v>17.5</v>
      </c>
      <c r="I2676" t="s">
        <v>43</v>
      </c>
      <c r="J2676">
        <v>4</v>
      </c>
      <c r="K2676">
        <v>3</v>
      </c>
    </row>
    <row r="2677" spans="1:11" x14ac:dyDescent="0.35">
      <c r="A2677" t="s">
        <v>1357</v>
      </c>
      <c r="B2677" t="s">
        <v>1358</v>
      </c>
      <c r="C2677">
        <v>2017</v>
      </c>
      <c r="D2677">
        <v>4.2</v>
      </c>
      <c r="E2677">
        <v>420</v>
      </c>
      <c r="F2677" t="s">
        <v>1405</v>
      </c>
      <c r="G2677" t="s">
        <v>127</v>
      </c>
      <c r="H2677" s="32">
        <v>18.899999999999999</v>
      </c>
      <c r="I2677" t="s">
        <v>21</v>
      </c>
      <c r="J2677">
        <v>4</v>
      </c>
      <c r="K2677">
        <v>3</v>
      </c>
    </row>
    <row r="2678" spans="1:11" x14ac:dyDescent="0.35">
      <c r="A2678" t="s">
        <v>1359</v>
      </c>
      <c r="B2678" t="s">
        <v>1360</v>
      </c>
      <c r="C2678">
        <v>2011</v>
      </c>
      <c r="D2678">
        <v>4.2</v>
      </c>
      <c r="E2678">
        <v>420</v>
      </c>
      <c r="F2678" t="s">
        <v>1405</v>
      </c>
      <c r="G2678" t="s">
        <v>254</v>
      </c>
      <c r="H2678" s="32">
        <v>23.95</v>
      </c>
      <c r="I2678" t="s">
        <v>21</v>
      </c>
      <c r="J2678">
        <v>4</v>
      </c>
      <c r="K2678">
        <v>3</v>
      </c>
    </row>
    <row r="2679" spans="1:11" x14ac:dyDescent="0.35">
      <c r="A2679" t="s">
        <v>40</v>
      </c>
      <c r="B2679" t="s">
        <v>396</v>
      </c>
      <c r="C2679">
        <v>2012</v>
      </c>
      <c r="D2679">
        <v>4.2</v>
      </c>
      <c r="E2679">
        <v>420</v>
      </c>
      <c r="F2679" t="s">
        <v>1405</v>
      </c>
      <c r="G2679" t="s">
        <v>42</v>
      </c>
      <c r="H2679" s="32">
        <v>28.3</v>
      </c>
      <c r="I2679" t="s">
        <v>43</v>
      </c>
      <c r="J2679">
        <v>4</v>
      </c>
      <c r="K2679">
        <v>3</v>
      </c>
    </row>
    <row r="2680" spans="1:11" x14ac:dyDescent="0.35">
      <c r="A2680" t="s">
        <v>513</v>
      </c>
      <c r="B2680" t="s">
        <v>283</v>
      </c>
      <c r="C2680">
        <v>2004</v>
      </c>
      <c r="D2680">
        <v>4.2</v>
      </c>
      <c r="E2680">
        <v>417</v>
      </c>
      <c r="F2680" t="s">
        <v>1405</v>
      </c>
      <c r="G2680" t="s">
        <v>42</v>
      </c>
      <c r="H2680" s="32">
        <v>45</v>
      </c>
      <c r="I2680" t="s">
        <v>43</v>
      </c>
      <c r="J2680">
        <v>4</v>
      </c>
      <c r="K2680">
        <v>3</v>
      </c>
    </row>
    <row r="2681" spans="1:11" x14ac:dyDescent="0.35">
      <c r="A2681" t="s">
        <v>423</v>
      </c>
      <c r="B2681" t="s">
        <v>1020</v>
      </c>
      <c r="C2681">
        <v>2018</v>
      </c>
      <c r="D2681">
        <v>4.2</v>
      </c>
      <c r="E2681">
        <v>415</v>
      </c>
      <c r="F2681" t="s">
        <v>1405</v>
      </c>
      <c r="G2681" t="s">
        <v>46</v>
      </c>
      <c r="H2681" s="32">
        <v>17.899999999999999</v>
      </c>
      <c r="I2681" t="s">
        <v>213</v>
      </c>
      <c r="J2681">
        <v>3</v>
      </c>
      <c r="K2681">
        <v>3</v>
      </c>
    </row>
    <row r="2682" spans="1:11" x14ac:dyDescent="0.35">
      <c r="A2682" t="s">
        <v>1292</v>
      </c>
      <c r="B2682" t="s">
        <v>1361</v>
      </c>
      <c r="C2682">
        <v>2015</v>
      </c>
      <c r="D2682">
        <v>4.2</v>
      </c>
      <c r="E2682">
        <v>414</v>
      </c>
      <c r="F2682" t="s">
        <v>1405</v>
      </c>
      <c r="G2682" t="s">
        <v>326</v>
      </c>
      <c r="H2682" s="32">
        <v>16.78</v>
      </c>
      <c r="I2682" t="s">
        <v>327</v>
      </c>
      <c r="J2682">
        <v>3</v>
      </c>
      <c r="K2682">
        <v>3</v>
      </c>
    </row>
    <row r="2683" spans="1:11" x14ac:dyDescent="0.35">
      <c r="A2683" t="s">
        <v>47</v>
      </c>
      <c r="B2683" t="s">
        <v>1302</v>
      </c>
      <c r="C2683">
        <v>2018</v>
      </c>
      <c r="D2683">
        <v>4.2</v>
      </c>
      <c r="E2683">
        <v>410</v>
      </c>
      <c r="F2683" t="s">
        <v>1405</v>
      </c>
      <c r="G2683" t="s">
        <v>42</v>
      </c>
      <c r="H2683" s="32">
        <v>13.58</v>
      </c>
      <c r="I2683" t="s">
        <v>43</v>
      </c>
      <c r="J2683">
        <v>4</v>
      </c>
      <c r="K2683">
        <v>3</v>
      </c>
    </row>
    <row r="2684" spans="1:11" x14ac:dyDescent="0.35">
      <c r="A2684" t="s">
        <v>1308</v>
      </c>
      <c r="B2684" t="s">
        <v>1309</v>
      </c>
      <c r="C2684">
        <v>2015</v>
      </c>
      <c r="D2684">
        <v>4.2</v>
      </c>
      <c r="E2684">
        <v>412</v>
      </c>
      <c r="F2684" t="s">
        <v>1405</v>
      </c>
      <c r="G2684" t="s">
        <v>9</v>
      </c>
      <c r="H2684" s="32">
        <v>37.9</v>
      </c>
      <c r="I2684" t="s">
        <v>10</v>
      </c>
      <c r="J2684">
        <v>5</v>
      </c>
      <c r="K2684">
        <v>3</v>
      </c>
    </row>
    <row r="2685" spans="1:11" x14ac:dyDescent="0.35">
      <c r="A2685" t="s">
        <v>270</v>
      </c>
      <c r="B2685" t="s">
        <v>120</v>
      </c>
      <c r="C2685">
        <v>2011</v>
      </c>
      <c r="D2685">
        <v>4.2</v>
      </c>
      <c r="E2685">
        <v>410</v>
      </c>
      <c r="F2685" t="s">
        <v>1405</v>
      </c>
      <c r="G2685" t="s">
        <v>9</v>
      </c>
      <c r="H2685" s="32">
        <v>51.35</v>
      </c>
      <c r="I2685" t="s">
        <v>10</v>
      </c>
      <c r="J2685">
        <v>5</v>
      </c>
      <c r="K2685">
        <v>3</v>
      </c>
    </row>
    <row r="2686" spans="1:11" x14ac:dyDescent="0.35">
      <c r="A2686" t="s">
        <v>930</v>
      </c>
      <c r="B2686" t="s">
        <v>848</v>
      </c>
      <c r="C2686">
        <v>2012</v>
      </c>
      <c r="D2686">
        <v>4.2</v>
      </c>
      <c r="E2686">
        <v>410</v>
      </c>
      <c r="F2686" t="s">
        <v>1405</v>
      </c>
      <c r="G2686" t="s">
        <v>42</v>
      </c>
      <c r="H2686" s="32">
        <v>22.99</v>
      </c>
      <c r="I2686" t="s">
        <v>43</v>
      </c>
      <c r="J2686">
        <v>4</v>
      </c>
      <c r="K2686">
        <v>3</v>
      </c>
    </row>
    <row r="2687" spans="1:11" x14ac:dyDescent="0.35">
      <c r="A2687" t="s">
        <v>1362</v>
      </c>
      <c r="B2687" t="s">
        <v>1363</v>
      </c>
      <c r="C2687">
        <v>2020</v>
      </c>
      <c r="D2687">
        <v>4.2</v>
      </c>
      <c r="E2687">
        <v>407</v>
      </c>
      <c r="F2687" t="s">
        <v>1405</v>
      </c>
      <c r="G2687" t="s">
        <v>204</v>
      </c>
      <c r="H2687" s="32">
        <v>11.95</v>
      </c>
      <c r="I2687" t="s">
        <v>85</v>
      </c>
      <c r="J2687" t="s">
        <v>85</v>
      </c>
      <c r="K2687" t="s">
        <v>85</v>
      </c>
    </row>
    <row r="2688" spans="1:11" x14ac:dyDescent="0.35">
      <c r="A2688" t="s">
        <v>861</v>
      </c>
      <c r="B2688" t="s">
        <v>1364</v>
      </c>
      <c r="C2688" t="s">
        <v>24</v>
      </c>
      <c r="D2688">
        <v>4.2</v>
      </c>
      <c r="E2688">
        <v>405</v>
      </c>
      <c r="F2688" t="s">
        <v>1405</v>
      </c>
      <c r="G2688" t="s">
        <v>25</v>
      </c>
      <c r="H2688" s="32">
        <v>7.1</v>
      </c>
      <c r="I2688" t="s">
        <v>26</v>
      </c>
      <c r="J2688">
        <v>4</v>
      </c>
      <c r="K2688">
        <v>3</v>
      </c>
    </row>
    <row r="2689" spans="1:11" x14ac:dyDescent="0.35">
      <c r="A2689" t="s">
        <v>606</v>
      </c>
      <c r="B2689" t="s">
        <v>619</v>
      </c>
      <c r="C2689">
        <v>2014</v>
      </c>
      <c r="D2689">
        <v>4.2</v>
      </c>
      <c r="E2689">
        <v>404</v>
      </c>
      <c r="F2689" t="s">
        <v>1405</v>
      </c>
      <c r="G2689" t="s">
        <v>32</v>
      </c>
      <c r="H2689" s="32">
        <v>77.36</v>
      </c>
      <c r="I2689" t="s">
        <v>33</v>
      </c>
      <c r="J2689">
        <v>4</v>
      </c>
      <c r="K2689">
        <v>3</v>
      </c>
    </row>
    <row r="2690" spans="1:11" x14ac:dyDescent="0.35">
      <c r="A2690" t="s">
        <v>1365</v>
      </c>
      <c r="B2690" t="s">
        <v>1366</v>
      </c>
      <c r="C2690">
        <v>2020</v>
      </c>
      <c r="D2690">
        <v>4.2</v>
      </c>
      <c r="E2690">
        <v>404</v>
      </c>
      <c r="F2690" t="s">
        <v>1405</v>
      </c>
      <c r="G2690" t="s">
        <v>207</v>
      </c>
      <c r="H2690" s="32">
        <v>19.899999999999999</v>
      </c>
      <c r="I2690" t="s">
        <v>85</v>
      </c>
      <c r="J2690" t="s">
        <v>85</v>
      </c>
      <c r="K2690" t="s">
        <v>85</v>
      </c>
    </row>
    <row r="2691" spans="1:11" x14ac:dyDescent="0.35">
      <c r="A2691" t="s">
        <v>682</v>
      </c>
      <c r="B2691" t="s">
        <v>863</v>
      </c>
      <c r="C2691">
        <v>2011</v>
      </c>
      <c r="D2691">
        <v>4.2</v>
      </c>
      <c r="E2691">
        <v>402</v>
      </c>
      <c r="F2691" t="s">
        <v>1405</v>
      </c>
      <c r="G2691" t="s">
        <v>42</v>
      </c>
      <c r="H2691" s="32">
        <v>28.53</v>
      </c>
      <c r="I2691" t="s">
        <v>43</v>
      </c>
      <c r="J2691">
        <v>4</v>
      </c>
      <c r="K2691">
        <v>3</v>
      </c>
    </row>
    <row r="2692" spans="1:11" x14ac:dyDescent="0.35">
      <c r="A2692" t="s">
        <v>487</v>
      </c>
      <c r="B2692" t="s">
        <v>488</v>
      </c>
      <c r="C2692">
        <v>2019</v>
      </c>
      <c r="D2692">
        <v>4.2</v>
      </c>
      <c r="E2692">
        <v>400</v>
      </c>
      <c r="F2692" t="s">
        <v>1405</v>
      </c>
      <c r="G2692" t="s">
        <v>2</v>
      </c>
      <c r="H2692" s="32">
        <v>27.89</v>
      </c>
      <c r="I2692" t="s">
        <v>3</v>
      </c>
      <c r="J2692">
        <v>5</v>
      </c>
      <c r="K2692">
        <v>3</v>
      </c>
    </row>
    <row r="2693" spans="1:11" x14ac:dyDescent="0.35">
      <c r="A2693" t="s">
        <v>4</v>
      </c>
      <c r="B2693" t="s">
        <v>448</v>
      </c>
      <c r="C2693">
        <v>2016</v>
      </c>
      <c r="D2693">
        <v>4.2</v>
      </c>
      <c r="E2693">
        <v>398</v>
      </c>
      <c r="F2693" t="s">
        <v>1405</v>
      </c>
      <c r="G2693" t="s">
        <v>1406</v>
      </c>
      <c r="H2693" s="32">
        <v>48.96</v>
      </c>
      <c r="I2693" t="s">
        <v>6</v>
      </c>
      <c r="J2693">
        <v>4</v>
      </c>
      <c r="K2693">
        <v>2</v>
      </c>
    </row>
    <row r="2694" spans="1:11" x14ac:dyDescent="0.35">
      <c r="A2694" t="s">
        <v>193</v>
      </c>
      <c r="B2694" t="s">
        <v>921</v>
      </c>
      <c r="C2694">
        <v>2011</v>
      </c>
      <c r="D2694">
        <v>4.2</v>
      </c>
      <c r="E2694">
        <v>395</v>
      </c>
      <c r="F2694" t="s">
        <v>1405</v>
      </c>
      <c r="G2694" t="s">
        <v>42</v>
      </c>
      <c r="H2694" s="32">
        <v>61.94</v>
      </c>
      <c r="I2694" t="s">
        <v>43</v>
      </c>
      <c r="J2694">
        <v>4</v>
      </c>
      <c r="K2694">
        <v>3</v>
      </c>
    </row>
    <row r="2695" spans="1:11" x14ac:dyDescent="0.35">
      <c r="A2695" t="s">
        <v>193</v>
      </c>
      <c r="B2695" t="s">
        <v>187</v>
      </c>
      <c r="C2695">
        <v>2016</v>
      </c>
      <c r="D2695">
        <v>4.2</v>
      </c>
      <c r="E2695">
        <v>392</v>
      </c>
      <c r="F2695" t="s">
        <v>1405</v>
      </c>
      <c r="G2695" t="s">
        <v>42</v>
      </c>
      <c r="H2695" s="32">
        <v>19.98</v>
      </c>
      <c r="I2695" t="s">
        <v>43</v>
      </c>
      <c r="J2695">
        <v>4</v>
      </c>
      <c r="K2695">
        <v>3</v>
      </c>
    </row>
    <row r="2696" spans="1:11" x14ac:dyDescent="0.35">
      <c r="A2696" t="s">
        <v>790</v>
      </c>
      <c r="B2696" t="s">
        <v>1367</v>
      </c>
      <c r="C2696">
        <v>2018</v>
      </c>
      <c r="D2696">
        <v>4.2</v>
      </c>
      <c r="E2696">
        <v>390</v>
      </c>
      <c r="F2696" t="s">
        <v>1405</v>
      </c>
      <c r="G2696" t="s">
        <v>32</v>
      </c>
      <c r="H2696" s="32">
        <v>16.760000000000002</v>
      </c>
      <c r="I2696" t="s">
        <v>33</v>
      </c>
      <c r="J2696">
        <v>4</v>
      </c>
      <c r="K2696">
        <v>3</v>
      </c>
    </row>
    <row r="2697" spans="1:11" x14ac:dyDescent="0.35">
      <c r="A2697" t="s">
        <v>574</v>
      </c>
      <c r="B2697" t="s">
        <v>880</v>
      </c>
      <c r="C2697">
        <v>2017</v>
      </c>
      <c r="D2697">
        <v>4.2</v>
      </c>
      <c r="E2697">
        <v>390</v>
      </c>
      <c r="F2697" t="s">
        <v>1405</v>
      </c>
      <c r="G2697" t="s">
        <v>576</v>
      </c>
      <c r="H2697" s="32">
        <v>24.45</v>
      </c>
      <c r="I2697" t="s">
        <v>21</v>
      </c>
      <c r="J2697">
        <v>4</v>
      </c>
      <c r="K2697">
        <v>3</v>
      </c>
    </row>
    <row r="2698" spans="1:11" x14ac:dyDescent="0.35">
      <c r="A2698" t="s">
        <v>144</v>
      </c>
      <c r="B2698" t="s">
        <v>120</v>
      </c>
      <c r="C2698">
        <v>2011</v>
      </c>
      <c r="D2698">
        <v>4.2</v>
      </c>
      <c r="E2698">
        <v>389</v>
      </c>
      <c r="F2698" t="s">
        <v>1405</v>
      </c>
      <c r="G2698" t="s">
        <v>9</v>
      </c>
      <c r="H2698" s="32">
        <v>64.5</v>
      </c>
      <c r="I2698" t="s">
        <v>10</v>
      </c>
      <c r="J2698">
        <v>5</v>
      </c>
      <c r="K2698">
        <v>3</v>
      </c>
    </row>
    <row r="2699" spans="1:11" x14ac:dyDescent="0.35">
      <c r="A2699" t="s">
        <v>385</v>
      </c>
      <c r="B2699" t="s">
        <v>1334</v>
      </c>
      <c r="C2699">
        <v>2016</v>
      </c>
      <c r="D2699">
        <v>4.2</v>
      </c>
      <c r="E2699">
        <v>388</v>
      </c>
      <c r="F2699" t="s">
        <v>1405</v>
      </c>
      <c r="G2699" t="s">
        <v>9</v>
      </c>
      <c r="H2699" s="32">
        <v>31.63</v>
      </c>
      <c r="I2699" t="s">
        <v>10</v>
      </c>
      <c r="J2699">
        <v>5</v>
      </c>
      <c r="K2699">
        <v>3</v>
      </c>
    </row>
    <row r="2700" spans="1:11" x14ac:dyDescent="0.35">
      <c r="A2700" t="s">
        <v>53</v>
      </c>
      <c r="B2700" t="s">
        <v>845</v>
      </c>
      <c r="C2700">
        <v>2005</v>
      </c>
      <c r="D2700">
        <v>4.2</v>
      </c>
      <c r="E2700">
        <v>384</v>
      </c>
      <c r="F2700" t="s">
        <v>1405</v>
      </c>
      <c r="G2700" t="s">
        <v>42</v>
      </c>
      <c r="H2700" s="32">
        <v>73</v>
      </c>
      <c r="I2700" t="s">
        <v>43</v>
      </c>
      <c r="J2700">
        <v>4</v>
      </c>
      <c r="K2700">
        <v>3</v>
      </c>
    </row>
    <row r="2701" spans="1:11" x14ac:dyDescent="0.35">
      <c r="A2701" t="s">
        <v>537</v>
      </c>
      <c r="B2701" t="s">
        <v>187</v>
      </c>
      <c r="C2701">
        <v>2015</v>
      </c>
      <c r="D2701">
        <v>4.2</v>
      </c>
      <c r="E2701">
        <v>420</v>
      </c>
      <c r="F2701" t="s">
        <v>1405</v>
      </c>
      <c r="G2701" t="s">
        <v>42</v>
      </c>
      <c r="H2701" s="32">
        <v>17.5</v>
      </c>
      <c r="I2701" t="s">
        <v>43</v>
      </c>
      <c r="J2701">
        <v>4</v>
      </c>
      <c r="K2701">
        <v>3</v>
      </c>
    </row>
    <row r="2702" spans="1:11" x14ac:dyDescent="0.35">
      <c r="A2702" t="s">
        <v>1357</v>
      </c>
      <c r="B2702" t="s">
        <v>1358</v>
      </c>
      <c r="C2702">
        <v>2017</v>
      </c>
      <c r="D2702">
        <v>4.2</v>
      </c>
      <c r="E2702">
        <v>420</v>
      </c>
      <c r="F2702" t="s">
        <v>1405</v>
      </c>
      <c r="G2702" t="s">
        <v>127</v>
      </c>
      <c r="H2702" s="32">
        <v>18.899999999999999</v>
      </c>
      <c r="I2702" t="s">
        <v>21</v>
      </c>
      <c r="J2702">
        <v>4</v>
      </c>
      <c r="K2702">
        <v>3</v>
      </c>
    </row>
    <row r="2703" spans="1:11" x14ac:dyDescent="0.35">
      <c r="A2703" t="s">
        <v>1359</v>
      </c>
      <c r="B2703" t="s">
        <v>1360</v>
      </c>
      <c r="C2703">
        <v>2011</v>
      </c>
      <c r="D2703">
        <v>4.2</v>
      </c>
      <c r="E2703">
        <v>420</v>
      </c>
      <c r="F2703" t="s">
        <v>1405</v>
      </c>
      <c r="G2703" t="s">
        <v>254</v>
      </c>
      <c r="H2703" s="32">
        <v>23.95</v>
      </c>
      <c r="I2703" t="s">
        <v>21</v>
      </c>
      <c r="J2703">
        <v>4</v>
      </c>
      <c r="K2703">
        <v>3</v>
      </c>
    </row>
    <row r="2704" spans="1:11" x14ac:dyDescent="0.35">
      <c r="A2704" t="s">
        <v>40</v>
      </c>
      <c r="B2704" t="s">
        <v>396</v>
      </c>
      <c r="C2704">
        <v>2012</v>
      </c>
      <c r="D2704">
        <v>4.2</v>
      </c>
      <c r="E2704">
        <v>420</v>
      </c>
      <c r="F2704" t="s">
        <v>1405</v>
      </c>
      <c r="G2704" t="s">
        <v>42</v>
      </c>
      <c r="H2704" s="32">
        <v>28.3</v>
      </c>
      <c r="I2704" t="s">
        <v>43</v>
      </c>
      <c r="J2704">
        <v>4</v>
      </c>
      <c r="K2704">
        <v>3</v>
      </c>
    </row>
    <row r="2705" spans="1:11" x14ac:dyDescent="0.35">
      <c r="A2705" t="s">
        <v>513</v>
      </c>
      <c r="B2705" t="s">
        <v>283</v>
      </c>
      <c r="C2705">
        <v>2004</v>
      </c>
      <c r="D2705">
        <v>4.2</v>
      </c>
      <c r="E2705">
        <v>417</v>
      </c>
      <c r="F2705" t="s">
        <v>1405</v>
      </c>
      <c r="G2705" t="s">
        <v>42</v>
      </c>
      <c r="H2705" s="32">
        <v>45</v>
      </c>
      <c r="I2705" t="s">
        <v>43</v>
      </c>
      <c r="J2705">
        <v>4</v>
      </c>
      <c r="K2705">
        <v>3</v>
      </c>
    </row>
    <row r="2706" spans="1:11" x14ac:dyDescent="0.35">
      <c r="A2706" t="s">
        <v>423</v>
      </c>
      <c r="B2706" t="s">
        <v>1020</v>
      </c>
      <c r="C2706">
        <v>2018</v>
      </c>
      <c r="D2706">
        <v>4.2</v>
      </c>
      <c r="E2706">
        <v>415</v>
      </c>
      <c r="F2706" t="s">
        <v>1405</v>
      </c>
      <c r="G2706" t="s">
        <v>46</v>
      </c>
      <c r="H2706" s="32">
        <v>17.899999999999999</v>
      </c>
      <c r="I2706" t="s">
        <v>213</v>
      </c>
      <c r="J2706">
        <v>3</v>
      </c>
      <c r="K2706">
        <v>3</v>
      </c>
    </row>
    <row r="2707" spans="1:11" x14ac:dyDescent="0.35">
      <c r="A2707" t="s">
        <v>1292</v>
      </c>
      <c r="B2707" t="s">
        <v>1361</v>
      </c>
      <c r="C2707">
        <v>2015</v>
      </c>
      <c r="D2707">
        <v>4.2</v>
      </c>
      <c r="E2707">
        <v>414</v>
      </c>
      <c r="F2707" t="s">
        <v>1405</v>
      </c>
      <c r="G2707" t="s">
        <v>326</v>
      </c>
      <c r="H2707" s="32">
        <v>16.78</v>
      </c>
      <c r="I2707" t="s">
        <v>327</v>
      </c>
      <c r="J2707">
        <v>3</v>
      </c>
      <c r="K2707">
        <v>3</v>
      </c>
    </row>
    <row r="2708" spans="1:11" x14ac:dyDescent="0.35">
      <c r="A2708" t="s">
        <v>47</v>
      </c>
      <c r="B2708" t="s">
        <v>1302</v>
      </c>
      <c r="C2708">
        <v>2018</v>
      </c>
      <c r="D2708">
        <v>4.2</v>
      </c>
      <c r="E2708">
        <v>410</v>
      </c>
      <c r="F2708" t="s">
        <v>1405</v>
      </c>
      <c r="G2708" t="s">
        <v>42</v>
      </c>
      <c r="H2708" s="32">
        <v>13.58</v>
      </c>
      <c r="I2708" t="s">
        <v>43</v>
      </c>
      <c r="J2708">
        <v>4</v>
      </c>
      <c r="K2708">
        <v>3</v>
      </c>
    </row>
    <row r="2709" spans="1:11" x14ac:dyDescent="0.35">
      <c r="A2709" t="s">
        <v>1308</v>
      </c>
      <c r="B2709" t="s">
        <v>1309</v>
      </c>
      <c r="C2709">
        <v>2015</v>
      </c>
      <c r="D2709">
        <v>4.2</v>
      </c>
      <c r="E2709">
        <v>412</v>
      </c>
      <c r="F2709" t="s">
        <v>1405</v>
      </c>
      <c r="G2709" t="s">
        <v>9</v>
      </c>
      <c r="H2709" s="32">
        <v>37.9</v>
      </c>
      <c r="I2709" t="s">
        <v>10</v>
      </c>
      <c r="J2709">
        <v>5</v>
      </c>
      <c r="K2709">
        <v>3</v>
      </c>
    </row>
    <row r="2710" spans="1:11" x14ac:dyDescent="0.35">
      <c r="A2710" t="s">
        <v>270</v>
      </c>
      <c r="B2710" t="s">
        <v>120</v>
      </c>
      <c r="C2710">
        <v>2011</v>
      </c>
      <c r="D2710">
        <v>4.2</v>
      </c>
      <c r="E2710">
        <v>410</v>
      </c>
      <c r="F2710" t="s">
        <v>1405</v>
      </c>
      <c r="G2710" t="s">
        <v>9</v>
      </c>
      <c r="H2710" s="32">
        <v>51.35</v>
      </c>
      <c r="I2710" t="s">
        <v>10</v>
      </c>
      <c r="J2710">
        <v>5</v>
      </c>
      <c r="K2710">
        <v>3</v>
      </c>
    </row>
    <row r="2711" spans="1:11" x14ac:dyDescent="0.35">
      <c r="A2711" t="s">
        <v>930</v>
      </c>
      <c r="B2711" t="s">
        <v>848</v>
      </c>
      <c r="C2711">
        <v>2012</v>
      </c>
      <c r="D2711">
        <v>4.2</v>
      </c>
      <c r="E2711">
        <v>410</v>
      </c>
      <c r="F2711" t="s">
        <v>1405</v>
      </c>
      <c r="G2711" t="s">
        <v>42</v>
      </c>
      <c r="H2711" s="32">
        <v>22.99</v>
      </c>
      <c r="I2711" t="s">
        <v>43</v>
      </c>
      <c r="J2711">
        <v>4</v>
      </c>
      <c r="K2711">
        <v>3</v>
      </c>
    </row>
    <row r="2712" spans="1:11" x14ac:dyDescent="0.35">
      <c r="A2712" t="s">
        <v>1362</v>
      </c>
      <c r="B2712" t="s">
        <v>1363</v>
      </c>
      <c r="C2712">
        <v>2020</v>
      </c>
      <c r="D2712">
        <v>4.2</v>
      </c>
      <c r="E2712">
        <v>407</v>
      </c>
      <c r="F2712" t="s">
        <v>1405</v>
      </c>
      <c r="G2712" t="s">
        <v>204</v>
      </c>
      <c r="H2712" s="32">
        <v>11.95</v>
      </c>
      <c r="I2712" t="s">
        <v>85</v>
      </c>
      <c r="J2712" t="s">
        <v>85</v>
      </c>
      <c r="K2712" t="s">
        <v>85</v>
      </c>
    </row>
    <row r="2713" spans="1:11" x14ac:dyDescent="0.35">
      <c r="A2713" t="s">
        <v>861</v>
      </c>
      <c r="B2713" t="s">
        <v>1364</v>
      </c>
      <c r="C2713" t="s">
        <v>24</v>
      </c>
      <c r="D2713">
        <v>4.2</v>
      </c>
      <c r="E2713">
        <v>405</v>
      </c>
      <c r="F2713" t="s">
        <v>1405</v>
      </c>
      <c r="G2713" t="s">
        <v>25</v>
      </c>
      <c r="H2713" s="32">
        <v>7.1</v>
      </c>
      <c r="I2713" t="s">
        <v>26</v>
      </c>
      <c r="J2713">
        <v>4</v>
      </c>
      <c r="K2713">
        <v>3</v>
      </c>
    </row>
    <row r="2714" spans="1:11" x14ac:dyDescent="0.35">
      <c r="A2714" t="s">
        <v>606</v>
      </c>
      <c r="B2714" t="s">
        <v>619</v>
      </c>
      <c r="C2714">
        <v>2014</v>
      </c>
      <c r="D2714">
        <v>4.2</v>
      </c>
      <c r="E2714">
        <v>404</v>
      </c>
      <c r="F2714" t="s">
        <v>1405</v>
      </c>
      <c r="G2714" t="s">
        <v>32</v>
      </c>
      <c r="H2714" s="32">
        <v>77.36</v>
      </c>
      <c r="I2714" t="s">
        <v>33</v>
      </c>
      <c r="J2714">
        <v>4</v>
      </c>
      <c r="K2714">
        <v>3</v>
      </c>
    </row>
    <row r="2715" spans="1:11" x14ac:dyDescent="0.35">
      <c r="A2715" t="s">
        <v>1365</v>
      </c>
      <c r="B2715" t="s">
        <v>1366</v>
      </c>
      <c r="C2715">
        <v>2020</v>
      </c>
      <c r="D2715">
        <v>4.2</v>
      </c>
      <c r="E2715">
        <v>404</v>
      </c>
      <c r="F2715" t="s">
        <v>1405</v>
      </c>
      <c r="G2715" t="s">
        <v>207</v>
      </c>
      <c r="H2715" s="32">
        <v>19.899999999999999</v>
      </c>
      <c r="I2715" t="s">
        <v>85</v>
      </c>
      <c r="J2715" t="s">
        <v>85</v>
      </c>
      <c r="K2715" t="s">
        <v>85</v>
      </c>
    </row>
    <row r="2716" spans="1:11" x14ac:dyDescent="0.35">
      <c r="A2716" t="s">
        <v>682</v>
      </c>
      <c r="B2716" t="s">
        <v>863</v>
      </c>
      <c r="C2716">
        <v>2011</v>
      </c>
      <c r="D2716">
        <v>4.2</v>
      </c>
      <c r="E2716">
        <v>402</v>
      </c>
      <c r="F2716" t="s">
        <v>1405</v>
      </c>
      <c r="G2716" t="s">
        <v>42</v>
      </c>
      <c r="H2716" s="32">
        <v>28.53</v>
      </c>
      <c r="I2716" t="s">
        <v>43</v>
      </c>
      <c r="J2716">
        <v>4</v>
      </c>
      <c r="K2716">
        <v>3</v>
      </c>
    </row>
    <row r="2717" spans="1:11" x14ac:dyDescent="0.35">
      <c r="A2717" t="s">
        <v>487</v>
      </c>
      <c r="B2717" t="s">
        <v>488</v>
      </c>
      <c r="C2717">
        <v>2019</v>
      </c>
      <c r="D2717">
        <v>4.2</v>
      </c>
      <c r="E2717">
        <v>400</v>
      </c>
      <c r="F2717" t="s">
        <v>1405</v>
      </c>
      <c r="G2717" t="s">
        <v>2</v>
      </c>
      <c r="H2717" s="32">
        <v>27.89</v>
      </c>
      <c r="I2717" t="s">
        <v>3</v>
      </c>
      <c r="J2717">
        <v>5</v>
      </c>
      <c r="K2717">
        <v>3</v>
      </c>
    </row>
    <row r="2718" spans="1:11" x14ac:dyDescent="0.35">
      <c r="A2718" t="s">
        <v>4</v>
      </c>
      <c r="B2718" t="s">
        <v>448</v>
      </c>
      <c r="C2718">
        <v>2016</v>
      </c>
      <c r="D2718">
        <v>4.2</v>
      </c>
      <c r="E2718">
        <v>398</v>
      </c>
      <c r="F2718" t="s">
        <v>1405</v>
      </c>
      <c r="G2718" t="s">
        <v>1406</v>
      </c>
      <c r="H2718" s="32">
        <v>48.96</v>
      </c>
      <c r="I2718" t="s">
        <v>6</v>
      </c>
      <c r="J2718">
        <v>4</v>
      </c>
      <c r="K2718">
        <v>2</v>
      </c>
    </row>
    <row r="2719" spans="1:11" x14ac:dyDescent="0.35">
      <c r="A2719" t="s">
        <v>193</v>
      </c>
      <c r="B2719" t="s">
        <v>921</v>
      </c>
      <c r="C2719">
        <v>2011</v>
      </c>
      <c r="D2719">
        <v>4.2</v>
      </c>
      <c r="E2719">
        <v>395</v>
      </c>
      <c r="F2719" t="s">
        <v>1405</v>
      </c>
      <c r="G2719" t="s">
        <v>42</v>
      </c>
      <c r="H2719" s="32">
        <v>61.94</v>
      </c>
      <c r="I2719" t="s">
        <v>43</v>
      </c>
      <c r="J2719">
        <v>4</v>
      </c>
      <c r="K2719">
        <v>3</v>
      </c>
    </row>
    <row r="2720" spans="1:11" x14ac:dyDescent="0.35">
      <c r="A2720" t="s">
        <v>193</v>
      </c>
      <c r="B2720" t="s">
        <v>187</v>
      </c>
      <c r="C2720">
        <v>2016</v>
      </c>
      <c r="D2720">
        <v>4.2</v>
      </c>
      <c r="E2720">
        <v>392</v>
      </c>
      <c r="F2720" t="s">
        <v>1405</v>
      </c>
      <c r="G2720" t="s">
        <v>42</v>
      </c>
      <c r="H2720" s="32">
        <v>19.98</v>
      </c>
      <c r="I2720" t="s">
        <v>43</v>
      </c>
      <c r="J2720">
        <v>4</v>
      </c>
      <c r="K2720">
        <v>3</v>
      </c>
    </row>
    <row r="2721" spans="1:11" x14ac:dyDescent="0.35">
      <c r="A2721" t="s">
        <v>790</v>
      </c>
      <c r="B2721" t="s">
        <v>1367</v>
      </c>
      <c r="C2721">
        <v>2018</v>
      </c>
      <c r="D2721">
        <v>4.2</v>
      </c>
      <c r="E2721">
        <v>390</v>
      </c>
      <c r="F2721" t="s">
        <v>1405</v>
      </c>
      <c r="G2721" t="s">
        <v>32</v>
      </c>
      <c r="H2721" s="32">
        <v>16.760000000000002</v>
      </c>
      <c r="I2721" t="s">
        <v>33</v>
      </c>
      <c r="J2721">
        <v>4</v>
      </c>
      <c r="K2721">
        <v>3</v>
      </c>
    </row>
    <row r="2722" spans="1:11" x14ac:dyDescent="0.35">
      <c r="A2722" t="s">
        <v>574</v>
      </c>
      <c r="B2722" t="s">
        <v>880</v>
      </c>
      <c r="C2722">
        <v>2017</v>
      </c>
      <c r="D2722">
        <v>4.2</v>
      </c>
      <c r="E2722">
        <v>390</v>
      </c>
      <c r="F2722" t="s">
        <v>1405</v>
      </c>
      <c r="G2722" t="s">
        <v>576</v>
      </c>
      <c r="H2722" s="32">
        <v>24.45</v>
      </c>
      <c r="I2722" t="s">
        <v>21</v>
      </c>
      <c r="J2722">
        <v>4</v>
      </c>
      <c r="K2722">
        <v>3</v>
      </c>
    </row>
    <row r="2723" spans="1:11" x14ac:dyDescent="0.35">
      <c r="A2723" t="s">
        <v>144</v>
      </c>
      <c r="B2723" t="s">
        <v>120</v>
      </c>
      <c r="C2723">
        <v>2011</v>
      </c>
      <c r="D2723">
        <v>4.2</v>
      </c>
      <c r="E2723">
        <v>389</v>
      </c>
      <c r="F2723" t="s">
        <v>1405</v>
      </c>
      <c r="G2723" t="s">
        <v>9</v>
      </c>
      <c r="H2723" s="32">
        <v>64.5</v>
      </c>
      <c r="I2723" t="s">
        <v>10</v>
      </c>
      <c r="J2723">
        <v>5</v>
      </c>
      <c r="K2723">
        <v>3</v>
      </c>
    </row>
    <row r="2724" spans="1:11" x14ac:dyDescent="0.35">
      <c r="A2724" t="s">
        <v>385</v>
      </c>
      <c r="B2724" t="s">
        <v>1334</v>
      </c>
      <c r="C2724">
        <v>2016</v>
      </c>
      <c r="D2724">
        <v>4.2</v>
      </c>
      <c r="E2724">
        <v>388</v>
      </c>
      <c r="F2724" t="s">
        <v>1405</v>
      </c>
      <c r="G2724" t="s">
        <v>9</v>
      </c>
      <c r="H2724" s="32">
        <v>31.63</v>
      </c>
      <c r="I2724" t="s">
        <v>10</v>
      </c>
      <c r="J2724">
        <v>5</v>
      </c>
      <c r="K2724">
        <v>3</v>
      </c>
    </row>
    <row r="2725" spans="1:11" x14ac:dyDescent="0.35">
      <c r="A2725" t="s">
        <v>53</v>
      </c>
      <c r="B2725" t="s">
        <v>845</v>
      </c>
      <c r="C2725">
        <v>2005</v>
      </c>
      <c r="D2725">
        <v>4.2</v>
      </c>
      <c r="E2725">
        <v>384</v>
      </c>
      <c r="F2725" t="s">
        <v>1405</v>
      </c>
      <c r="G2725" t="s">
        <v>42</v>
      </c>
      <c r="H2725" s="32">
        <v>73</v>
      </c>
      <c r="I2725" t="s">
        <v>43</v>
      </c>
      <c r="J2725">
        <v>4</v>
      </c>
      <c r="K2725">
        <v>3</v>
      </c>
    </row>
    <row r="2726" spans="1:11" x14ac:dyDescent="0.35">
      <c r="A2726" t="s">
        <v>537</v>
      </c>
      <c r="B2726" t="s">
        <v>187</v>
      </c>
      <c r="C2726">
        <v>2015</v>
      </c>
      <c r="D2726">
        <v>4.2</v>
      </c>
      <c r="E2726">
        <v>420</v>
      </c>
      <c r="F2726" t="s">
        <v>1405</v>
      </c>
      <c r="G2726" t="s">
        <v>42</v>
      </c>
      <c r="H2726" s="32">
        <v>17.5</v>
      </c>
      <c r="I2726" t="s">
        <v>43</v>
      </c>
      <c r="J2726">
        <v>4</v>
      </c>
      <c r="K2726">
        <v>3</v>
      </c>
    </row>
    <row r="2727" spans="1:11" x14ac:dyDescent="0.35">
      <c r="A2727" t="s">
        <v>1357</v>
      </c>
      <c r="B2727" t="s">
        <v>1358</v>
      </c>
      <c r="C2727">
        <v>2017</v>
      </c>
      <c r="D2727">
        <v>4.2</v>
      </c>
      <c r="E2727">
        <v>420</v>
      </c>
      <c r="F2727" t="s">
        <v>1405</v>
      </c>
      <c r="G2727" t="s">
        <v>127</v>
      </c>
      <c r="H2727" s="32">
        <v>18.899999999999999</v>
      </c>
      <c r="I2727" t="s">
        <v>21</v>
      </c>
      <c r="J2727">
        <v>4</v>
      </c>
      <c r="K2727">
        <v>3</v>
      </c>
    </row>
    <row r="2728" spans="1:11" x14ac:dyDescent="0.35">
      <c r="A2728" t="s">
        <v>1359</v>
      </c>
      <c r="B2728" t="s">
        <v>1360</v>
      </c>
      <c r="C2728">
        <v>2011</v>
      </c>
      <c r="D2728">
        <v>4.2</v>
      </c>
      <c r="E2728">
        <v>420</v>
      </c>
      <c r="F2728" t="s">
        <v>1405</v>
      </c>
      <c r="G2728" t="s">
        <v>254</v>
      </c>
      <c r="H2728" s="32">
        <v>23.95</v>
      </c>
      <c r="I2728" t="s">
        <v>21</v>
      </c>
      <c r="J2728">
        <v>4</v>
      </c>
      <c r="K2728">
        <v>3</v>
      </c>
    </row>
    <row r="2729" spans="1:11" x14ac:dyDescent="0.35">
      <c r="A2729" t="s">
        <v>40</v>
      </c>
      <c r="B2729" t="s">
        <v>396</v>
      </c>
      <c r="C2729">
        <v>2012</v>
      </c>
      <c r="D2729">
        <v>4.2</v>
      </c>
      <c r="E2729">
        <v>420</v>
      </c>
      <c r="F2729" t="s">
        <v>1405</v>
      </c>
      <c r="G2729" t="s">
        <v>42</v>
      </c>
      <c r="H2729" s="32">
        <v>28.3</v>
      </c>
      <c r="I2729" t="s">
        <v>43</v>
      </c>
      <c r="J2729">
        <v>4</v>
      </c>
      <c r="K2729">
        <v>3</v>
      </c>
    </row>
    <row r="2730" spans="1:11" x14ac:dyDescent="0.35">
      <c r="A2730" t="s">
        <v>513</v>
      </c>
      <c r="B2730" t="s">
        <v>283</v>
      </c>
      <c r="C2730">
        <v>2004</v>
      </c>
      <c r="D2730">
        <v>4.2</v>
      </c>
      <c r="E2730">
        <v>417</v>
      </c>
      <c r="F2730" t="s">
        <v>1405</v>
      </c>
      <c r="G2730" t="s">
        <v>42</v>
      </c>
      <c r="H2730" s="32">
        <v>45</v>
      </c>
      <c r="I2730" t="s">
        <v>43</v>
      </c>
      <c r="J2730">
        <v>4</v>
      </c>
      <c r="K2730">
        <v>3</v>
      </c>
    </row>
    <row r="2731" spans="1:11" x14ac:dyDescent="0.35">
      <c r="A2731" t="s">
        <v>423</v>
      </c>
      <c r="B2731" t="s">
        <v>1020</v>
      </c>
      <c r="C2731">
        <v>2018</v>
      </c>
      <c r="D2731">
        <v>4.2</v>
      </c>
      <c r="E2731">
        <v>415</v>
      </c>
      <c r="F2731" t="s">
        <v>1405</v>
      </c>
      <c r="G2731" t="s">
        <v>46</v>
      </c>
      <c r="H2731" s="32">
        <v>17.899999999999999</v>
      </c>
      <c r="I2731" t="s">
        <v>213</v>
      </c>
      <c r="J2731">
        <v>3</v>
      </c>
      <c r="K2731">
        <v>3</v>
      </c>
    </row>
    <row r="2732" spans="1:11" x14ac:dyDescent="0.35">
      <c r="A2732" t="s">
        <v>1292</v>
      </c>
      <c r="B2732" t="s">
        <v>1361</v>
      </c>
      <c r="C2732">
        <v>2015</v>
      </c>
      <c r="D2732">
        <v>4.2</v>
      </c>
      <c r="E2732">
        <v>414</v>
      </c>
      <c r="F2732" t="s">
        <v>1405</v>
      </c>
      <c r="G2732" t="s">
        <v>326</v>
      </c>
      <c r="H2732" s="32">
        <v>16.78</v>
      </c>
      <c r="I2732" t="s">
        <v>327</v>
      </c>
      <c r="J2732">
        <v>3</v>
      </c>
      <c r="K2732">
        <v>3</v>
      </c>
    </row>
    <row r="2733" spans="1:11" x14ac:dyDescent="0.35">
      <c r="A2733" t="s">
        <v>47</v>
      </c>
      <c r="B2733" t="s">
        <v>1302</v>
      </c>
      <c r="C2733">
        <v>2018</v>
      </c>
      <c r="D2733">
        <v>4.2</v>
      </c>
      <c r="E2733">
        <v>410</v>
      </c>
      <c r="F2733" t="s">
        <v>1405</v>
      </c>
      <c r="G2733" t="s">
        <v>42</v>
      </c>
      <c r="H2733" s="32">
        <v>13.58</v>
      </c>
      <c r="I2733" t="s">
        <v>43</v>
      </c>
      <c r="J2733">
        <v>4</v>
      </c>
      <c r="K2733">
        <v>3</v>
      </c>
    </row>
    <row r="2734" spans="1:11" x14ac:dyDescent="0.35">
      <c r="A2734" t="s">
        <v>1308</v>
      </c>
      <c r="B2734" t="s">
        <v>1309</v>
      </c>
      <c r="C2734">
        <v>2015</v>
      </c>
      <c r="D2734">
        <v>4.2</v>
      </c>
      <c r="E2734">
        <v>412</v>
      </c>
      <c r="F2734" t="s">
        <v>1405</v>
      </c>
      <c r="G2734" t="s">
        <v>9</v>
      </c>
      <c r="H2734" s="32">
        <v>37.9</v>
      </c>
      <c r="I2734" t="s">
        <v>10</v>
      </c>
      <c r="J2734">
        <v>5</v>
      </c>
      <c r="K2734">
        <v>3</v>
      </c>
    </row>
    <row r="2735" spans="1:11" x14ac:dyDescent="0.35">
      <c r="A2735" t="s">
        <v>270</v>
      </c>
      <c r="B2735" t="s">
        <v>120</v>
      </c>
      <c r="C2735">
        <v>2011</v>
      </c>
      <c r="D2735">
        <v>4.2</v>
      </c>
      <c r="E2735">
        <v>410</v>
      </c>
      <c r="F2735" t="s">
        <v>1405</v>
      </c>
      <c r="G2735" t="s">
        <v>9</v>
      </c>
      <c r="H2735" s="32">
        <v>51.35</v>
      </c>
      <c r="I2735" t="s">
        <v>10</v>
      </c>
      <c r="J2735">
        <v>5</v>
      </c>
      <c r="K2735">
        <v>3</v>
      </c>
    </row>
    <row r="2736" spans="1:11" x14ac:dyDescent="0.35">
      <c r="A2736" t="s">
        <v>930</v>
      </c>
      <c r="B2736" t="s">
        <v>848</v>
      </c>
      <c r="C2736">
        <v>2012</v>
      </c>
      <c r="D2736">
        <v>4.2</v>
      </c>
      <c r="E2736">
        <v>410</v>
      </c>
      <c r="F2736" t="s">
        <v>1405</v>
      </c>
      <c r="G2736" t="s">
        <v>42</v>
      </c>
      <c r="H2736" s="32">
        <v>22.99</v>
      </c>
      <c r="I2736" t="s">
        <v>43</v>
      </c>
      <c r="J2736">
        <v>4</v>
      </c>
      <c r="K2736">
        <v>3</v>
      </c>
    </row>
    <row r="2737" spans="1:11" x14ac:dyDescent="0.35">
      <c r="A2737" t="s">
        <v>1362</v>
      </c>
      <c r="B2737" t="s">
        <v>1363</v>
      </c>
      <c r="C2737">
        <v>2020</v>
      </c>
      <c r="D2737">
        <v>4.2</v>
      </c>
      <c r="E2737">
        <v>407</v>
      </c>
      <c r="F2737" t="s">
        <v>1405</v>
      </c>
      <c r="G2737" t="s">
        <v>204</v>
      </c>
      <c r="H2737" s="32">
        <v>11.95</v>
      </c>
      <c r="I2737" t="s">
        <v>85</v>
      </c>
      <c r="J2737" t="s">
        <v>85</v>
      </c>
      <c r="K2737" t="s">
        <v>85</v>
      </c>
    </row>
    <row r="2738" spans="1:11" x14ac:dyDescent="0.35">
      <c r="A2738" t="s">
        <v>861</v>
      </c>
      <c r="B2738" t="s">
        <v>1364</v>
      </c>
      <c r="C2738" t="s">
        <v>24</v>
      </c>
      <c r="D2738">
        <v>4.2</v>
      </c>
      <c r="E2738">
        <v>405</v>
      </c>
      <c r="F2738" t="s">
        <v>1405</v>
      </c>
      <c r="G2738" t="s">
        <v>25</v>
      </c>
      <c r="H2738" s="32">
        <v>7.1</v>
      </c>
      <c r="I2738" t="s">
        <v>26</v>
      </c>
      <c r="J2738">
        <v>4</v>
      </c>
      <c r="K2738">
        <v>3</v>
      </c>
    </row>
    <row r="2739" spans="1:11" x14ac:dyDescent="0.35">
      <c r="A2739" t="s">
        <v>606</v>
      </c>
      <c r="B2739" t="s">
        <v>619</v>
      </c>
      <c r="C2739">
        <v>2014</v>
      </c>
      <c r="D2739">
        <v>4.2</v>
      </c>
      <c r="E2739">
        <v>404</v>
      </c>
      <c r="F2739" t="s">
        <v>1405</v>
      </c>
      <c r="G2739" t="s">
        <v>32</v>
      </c>
      <c r="H2739" s="32">
        <v>77.36</v>
      </c>
      <c r="I2739" t="s">
        <v>33</v>
      </c>
      <c r="J2739">
        <v>4</v>
      </c>
      <c r="K2739">
        <v>3</v>
      </c>
    </row>
    <row r="2740" spans="1:11" x14ac:dyDescent="0.35">
      <c r="A2740" t="s">
        <v>1365</v>
      </c>
      <c r="B2740" t="s">
        <v>1366</v>
      </c>
      <c r="C2740">
        <v>2020</v>
      </c>
      <c r="D2740">
        <v>4.2</v>
      </c>
      <c r="E2740">
        <v>404</v>
      </c>
      <c r="F2740" t="s">
        <v>1405</v>
      </c>
      <c r="G2740" t="s">
        <v>207</v>
      </c>
      <c r="H2740" s="32">
        <v>19.899999999999999</v>
      </c>
      <c r="I2740" t="s">
        <v>85</v>
      </c>
      <c r="J2740" t="s">
        <v>85</v>
      </c>
      <c r="K2740" t="s">
        <v>85</v>
      </c>
    </row>
    <row r="2741" spans="1:11" x14ac:dyDescent="0.35">
      <c r="A2741" t="s">
        <v>682</v>
      </c>
      <c r="B2741" t="s">
        <v>863</v>
      </c>
      <c r="C2741">
        <v>2011</v>
      </c>
      <c r="D2741">
        <v>4.2</v>
      </c>
      <c r="E2741">
        <v>402</v>
      </c>
      <c r="F2741" t="s">
        <v>1405</v>
      </c>
      <c r="G2741" t="s">
        <v>42</v>
      </c>
      <c r="H2741" s="32">
        <v>28.53</v>
      </c>
      <c r="I2741" t="s">
        <v>43</v>
      </c>
      <c r="J2741">
        <v>4</v>
      </c>
      <c r="K2741">
        <v>3</v>
      </c>
    </row>
    <row r="2742" spans="1:11" x14ac:dyDescent="0.35">
      <c r="A2742" t="s">
        <v>487</v>
      </c>
      <c r="B2742" t="s">
        <v>488</v>
      </c>
      <c r="C2742">
        <v>2019</v>
      </c>
      <c r="D2742">
        <v>4.2</v>
      </c>
      <c r="E2742">
        <v>400</v>
      </c>
      <c r="F2742" t="s">
        <v>1405</v>
      </c>
      <c r="G2742" t="s">
        <v>2</v>
      </c>
      <c r="H2742" s="32">
        <v>27.89</v>
      </c>
      <c r="I2742" t="s">
        <v>3</v>
      </c>
      <c r="J2742">
        <v>5</v>
      </c>
      <c r="K2742">
        <v>3</v>
      </c>
    </row>
    <row r="2743" spans="1:11" x14ac:dyDescent="0.35">
      <c r="A2743" t="s">
        <v>4</v>
      </c>
      <c r="B2743" t="s">
        <v>448</v>
      </c>
      <c r="C2743">
        <v>2016</v>
      </c>
      <c r="D2743">
        <v>4.2</v>
      </c>
      <c r="E2743">
        <v>398</v>
      </c>
      <c r="F2743" t="s">
        <v>1405</v>
      </c>
      <c r="G2743" t="s">
        <v>1406</v>
      </c>
      <c r="H2743" s="32">
        <v>48.96</v>
      </c>
      <c r="I2743" t="s">
        <v>6</v>
      </c>
      <c r="J2743">
        <v>4</v>
      </c>
      <c r="K2743">
        <v>2</v>
      </c>
    </row>
    <row r="2744" spans="1:11" x14ac:dyDescent="0.35">
      <c r="A2744" t="s">
        <v>193</v>
      </c>
      <c r="B2744" t="s">
        <v>921</v>
      </c>
      <c r="C2744">
        <v>2011</v>
      </c>
      <c r="D2744">
        <v>4.2</v>
      </c>
      <c r="E2744">
        <v>395</v>
      </c>
      <c r="F2744" t="s">
        <v>1405</v>
      </c>
      <c r="G2744" t="s">
        <v>42</v>
      </c>
      <c r="H2744" s="32">
        <v>61.94</v>
      </c>
      <c r="I2744" t="s">
        <v>43</v>
      </c>
      <c r="J2744">
        <v>4</v>
      </c>
      <c r="K2744">
        <v>3</v>
      </c>
    </row>
    <row r="2745" spans="1:11" x14ac:dyDescent="0.35">
      <c r="A2745" t="s">
        <v>193</v>
      </c>
      <c r="B2745" t="s">
        <v>187</v>
      </c>
      <c r="C2745">
        <v>2016</v>
      </c>
      <c r="D2745">
        <v>4.2</v>
      </c>
      <c r="E2745">
        <v>392</v>
      </c>
      <c r="F2745" t="s">
        <v>1405</v>
      </c>
      <c r="G2745" t="s">
        <v>42</v>
      </c>
      <c r="H2745" s="32">
        <v>19.98</v>
      </c>
      <c r="I2745" t="s">
        <v>43</v>
      </c>
      <c r="J2745">
        <v>4</v>
      </c>
      <c r="K2745">
        <v>3</v>
      </c>
    </row>
    <row r="2746" spans="1:11" x14ac:dyDescent="0.35">
      <c r="A2746" t="s">
        <v>790</v>
      </c>
      <c r="B2746" t="s">
        <v>1367</v>
      </c>
      <c r="C2746">
        <v>2018</v>
      </c>
      <c r="D2746">
        <v>4.2</v>
      </c>
      <c r="E2746">
        <v>390</v>
      </c>
      <c r="F2746" t="s">
        <v>1405</v>
      </c>
      <c r="G2746" t="s">
        <v>32</v>
      </c>
      <c r="H2746" s="32">
        <v>16.760000000000002</v>
      </c>
      <c r="I2746" t="s">
        <v>33</v>
      </c>
      <c r="J2746">
        <v>4</v>
      </c>
      <c r="K2746">
        <v>3</v>
      </c>
    </row>
    <row r="2747" spans="1:11" x14ac:dyDescent="0.35">
      <c r="A2747" t="s">
        <v>574</v>
      </c>
      <c r="B2747" t="s">
        <v>880</v>
      </c>
      <c r="C2747">
        <v>2017</v>
      </c>
      <c r="D2747">
        <v>4.2</v>
      </c>
      <c r="E2747">
        <v>390</v>
      </c>
      <c r="F2747" t="s">
        <v>1405</v>
      </c>
      <c r="G2747" t="s">
        <v>576</v>
      </c>
      <c r="H2747" s="32">
        <v>24.45</v>
      </c>
      <c r="I2747" t="s">
        <v>21</v>
      </c>
      <c r="J2747">
        <v>4</v>
      </c>
      <c r="K2747">
        <v>3</v>
      </c>
    </row>
    <row r="2748" spans="1:11" x14ac:dyDescent="0.35">
      <c r="A2748" t="s">
        <v>144</v>
      </c>
      <c r="B2748" t="s">
        <v>120</v>
      </c>
      <c r="C2748">
        <v>2011</v>
      </c>
      <c r="D2748">
        <v>4.2</v>
      </c>
      <c r="E2748">
        <v>389</v>
      </c>
      <c r="F2748" t="s">
        <v>1405</v>
      </c>
      <c r="G2748" t="s">
        <v>9</v>
      </c>
      <c r="H2748" s="32">
        <v>64.5</v>
      </c>
      <c r="I2748" t="s">
        <v>10</v>
      </c>
      <c r="J2748">
        <v>5</v>
      </c>
      <c r="K2748">
        <v>3</v>
      </c>
    </row>
    <row r="2749" spans="1:11" x14ac:dyDescent="0.35">
      <c r="A2749" t="s">
        <v>385</v>
      </c>
      <c r="B2749" t="s">
        <v>1334</v>
      </c>
      <c r="C2749">
        <v>2016</v>
      </c>
      <c r="D2749">
        <v>4.2</v>
      </c>
      <c r="E2749">
        <v>388</v>
      </c>
      <c r="F2749" t="s">
        <v>1405</v>
      </c>
      <c r="G2749" t="s">
        <v>9</v>
      </c>
      <c r="H2749" s="32">
        <v>31.63</v>
      </c>
      <c r="I2749" t="s">
        <v>10</v>
      </c>
      <c r="J2749">
        <v>5</v>
      </c>
      <c r="K2749">
        <v>3</v>
      </c>
    </row>
    <row r="2750" spans="1:11" x14ac:dyDescent="0.35">
      <c r="A2750" t="s">
        <v>53</v>
      </c>
      <c r="B2750" t="s">
        <v>845</v>
      </c>
      <c r="C2750">
        <v>2005</v>
      </c>
      <c r="D2750">
        <v>4.2</v>
      </c>
      <c r="E2750">
        <v>384</v>
      </c>
      <c r="F2750" t="s">
        <v>1405</v>
      </c>
      <c r="G2750" t="s">
        <v>42</v>
      </c>
      <c r="H2750" s="32">
        <v>73</v>
      </c>
      <c r="I2750" t="s">
        <v>43</v>
      </c>
      <c r="J2750">
        <v>4</v>
      </c>
      <c r="K2750">
        <v>3</v>
      </c>
    </row>
    <row r="2751" spans="1:11" x14ac:dyDescent="0.35">
      <c r="A2751" t="s">
        <v>537</v>
      </c>
      <c r="B2751" t="s">
        <v>187</v>
      </c>
      <c r="C2751">
        <v>2015</v>
      </c>
      <c r="D2751">
        <v>4.2</v>
      </c>
      <c r="E2751">
        <v>420</v>
      </c>
      <c r="F2751" t="s">
        <v>1405</v>
      </c>
      <c r="G2751" t="s">
        <v>42</v>
      </c>
      <c r="H2751" s="32">
        <v>17.5</v>
      </c>
      <c r="I2751" t="s">
        <v>43</v>
      </c>
      <c r="J2751">
        <v>4</v>
      </c>
      <c r="K2751">
        <v>3</v>
      </c>
    </row>
    <row r="2752" spans="1:11" x14ac:dyDescent="0.35">
      <c r="A2752" t="s">
        <v>1357</v>
      </c>
      <c r="B2752" t="s">
        <v>1358</v>
      </c>
      <c r="C2752">
        <v>2017</v>
      </c>
      <c r="D2752">
        <v>4.2</v>
      </c>
      <c r="E2752">
        <v>420</v>
      </c>
      <c r="F2752" t="s">
        <v>1405</v>
      </c>
      <c r="G2752" t="s">
        <v>127</v>
      </c>
      <c r="H2752" s="32">
        <v>18.899999999999999</v>
      </c>
      <c r="I2752" t="s">
        <v>21</v>
      </c>
      <c r="J2752">
        <v>4</v>
      </c>
      <c r="K2752">
        <v>3</v>
      </c>
    </row>
    <row r="2753" spans="1:11" x14ac:dyDescent="0.35">
      <c r="A2753" t="s">
        <v>1359</v>
      </c>
      <c r="B2753" t="s">
        <v>1360</v>
      </c>
      <c r="C2753">
        <v>2011</v>
      </c>
      <c r="D2753">
        <v>4.2</v>
      </c>
      <c r="E2753">
        <v>420</v>
      </c>
      <c r="F2753" t="s">
        <v>1405</v>
      </c>
      <c r="G2753" t="s">
        <v>254</v>
      </c>
      <c r="H2753" s="32">
        <v>23.95</v>
      </c>
      <c r="I2753" t="s">
        <v>21</v>
      </c>
      <c r="J2753">
        <v>4</v>
      </c>
      <c r="K2753">
        <v>3</v>
      </c>
    </row>
    <row r="2754" spans="1:11" x14ac:dyDescent="0.35">
      <c r="A2754" t="s">
        <v>40</v>
      </c>
      <c r="B2754" t="s">
        <v>396</v>
      </c>
      <c r="C2754">
        <v>2012</v>
      </c>
      <c r="D2754">
        <v>4.2</v>
      </c>
      <c r="E2754">
        <v>420</v>
      </c>
      <c r="F2754" t="s">
        <v>1405</v>
      </c>
      <c r="G2754" t="s">
        <v>42</v>
      </c>
      <c r="H2754" s="32">
        <v>28.3</v>
      </c>
      <c r="I2754" t="s">
        <v>43</v>
      </c>
      <c r="J2754">
        <v>4</v>
      </c>
      <c r="K2754">
        <v>3</v>
      </c>
    </row>
    <row r="2755" spans="1:11" x14ac:dyDescent="0.35">
      <c r="A2755" t="s">
        <v>513</v>
      </c>
      <c r="B2755" t="s">
        <v>283</v>
      </c>
      <c r="C2755">
        <v>2004</v>
      </c>
      <c r="D2755">
        <v>4.2</v>
      </c>
      <c r="E2755">
        <v>417</v>
      </c>
      <c r="F2755" t="s">
        <v>1405</v>
      </c>
      <c r="G2755" t="s">
        <v>42</v>
      </c>
      <c r="H2755" s="32">
        <v>45</v>
      </c>
      <c r="I2755" t="s">
        <v>43</v>
      </c>
      <c r="J2755">
        <v>4</v>
      </c>
      <c r="K2755">
        <v>3</v>
      </c>
    </row>
    <row r="2756" spans="1:11" x14ac:dyDescent="0.35">
      <c r="A2756" t="s">
        <v>423</v>
      </c>
      <c r="B2756" t="s">
        <v>1020</v>
      </c>
      <c r="C2756">
        <v>2018</v>
      </c>
      <c r="D2756">
        <v>4.2</v>
      </c>
      <c r="E2756">
        <v>415</v>
      </c>
      <c r="F2756" t="s">
        <v>1405</v>
      </c>
      <c r="G2756" t="s">
        <v>46</v>
      </c>
      <c r="H2756" s="32">
        <v>17.899999999999999</v>
      </c>
      <c r="I2756" t="s">
        <v>213</v>
      </c>
      <c r="J2756">
        <v>3</v>
      </c>
      <c r="K2756">
        <v>3</v>
      </c>
    </row>
    <row r="2757" spans="1:11" x14ac:dyDescent="0.35">
      <c r="A2757" t="s">
        <v>1292</v>
      </c>
      <c r="B2757" t="s">
        <v>1361</v>
      </c>
      <c r="C2757">
        <v>2015</v>
      </c>
      <c r="D2757">
        <v>4.2</v>
      </c>
      <c r="E2757">
        <v>414</v>
      </c>
      <c r="F2757" t="s">
        <v>1405</v>
      </c>
      <c r="G2757" t="s">
        <v>326</v>
      </c>
      <c r="H2757" s="32">
        <v>16.78</v>
      </c>
      <c r="I2757" t="s">
        <v>327</v>
      </c>
      <c r="J2757">
        <v>3</v>
      </c>
      <c r="K2757">
        <v>3</v>
      </c>
    </row>
    <row r="2758" spans="1:11" x14ac:dyDescent="0.35">
      <c r="A2758" t="s">
        <v>47</v>
      </c>
      <c r="B2758" t="s">
        <v>1302</v>
      </c>
      <c r="C2758">
        <v>2018</v>
      </c>
      <c r="D2758">
        <v>4.2</v>
      </c>
      <c r="E2758">
        <v>410</v>
      </c>
      <c r="F2758" t="s">
        <v>1405</v>
      </c>
      <c r="G2758" t="s">
        <v>42</v>
      </c>
      <c r="H2758" s="32">
        <v>13.58</v>
      </c>
      <c r="I2758" t="s">
        <v>43</v>
      </c>
      <c r="J2758">
        <v>4</v>
      </c>
      <c r="K2758">
        <v>3</v>
      </c>
    </row>
    <row r="2759" spans="1:11" x14ac:dyDescent="0.35">
      <c r="A2759" t="s">
        <v>1308</v>
      </c>
      <c r="B2759" t="s">
        <v>1309</v>
      </c>
      <c r="C2759">
        <v>2015</v>
      </c>
      <c r="D2759">
        <v>4.2</v>
      </c>
      <c r="E2759">
        <v>412</v>
      </c>
      <c r="F2759" t="s">
        <v>1405</v>
      </c>
      <c r="G2759" t="s">
        <v>9</v>
      </c>
      <c r="H2759" s="32">
        <v>37.9</v>
      </c>
      <c r="I2759" t="s">
        <v>10</v>
      </c>
      <c r="J2759">
        <v>5</v>
      </c>
      <c r="K2759">
        <v>3</v>
      </c>
    </row>
    <row r="2760" spans="1:11" x14ac:dyDescent="0.35">
      <c r="A2760" t="s">
        <v>270</v>
      </c>
      <c r="B2760" t="s">
        <v>120</v>
      </c>
      <c r="C2760">
        <v>2011</v>
      </c>
      <c r="D2760">
        <v>4.2</v>
      </c>
      <c r="E2760">
        <v>410</v>
      </c>
      <c r="F2760" t="s">
        <v>1405</v>
      </c>
      <c r="G2760" t="s">
        <v>9</v>
      </c>
      <c r="H2760" s="32">
        <v>51.35</v>
      </c>
      <c r="I2760" t="s">
        <v>10</v>
      </c>
      <c r="J2760">
        <v>5</v>
      </c>
      <c r="K2760">
        <v>3</v>
      </c>
    </row>
    <row r="2761" spans="1:11" x14ac:dyDescent="0.35">
      <c r="A2761" t="s">
        <v>930</v>
      </c>
      <c r="B2761" t="s">
        <v>848</v>
      </c>
      <c r="C2761">
        <v>2012</v>
      </c>
      <c r="D2761">
        <v>4.2</v>
      </c>
      <c r="E2761">
        <v>410</v>
      </c>
      <c r="F2761" t="s">
        <v>1405</v>
      </c>
      <c r="G2761" t="s">
        <v>42</v>
      </c>
      <c r="H2761" s="32">
        <v>22.99</v>
      </c>
      <c r="I2761" t="s">
        <v>43</v>
      </c>
      <c r="J2761">
        <v>4</v>
      </c>
      <c r="K2761">
        <v>3</v>
      </c>
    </row>
    <row r="2762" spans="1:11" x14ac:dyDescent="0.35">
      <c r="A2762" t="s">
        <v>1362</v>
      </c>
      <c r="B2762" t="s">
        <v>1363</v>
      </c>
      <c r="C2762">
        <v>2020</v>
      </c>
      <c r="D2762">
        <v>4.2</v>
      </c>
      <c r="E2762">
        <v>407</v>
      </c>
      <c r="F2762" t="s">
        <v>1405</v>
      </c>
      <c r="G2762" t="s">
        <v>204</v>
      </c>
      <c r="H2762" s="32">
        <v>11.95</v>
      </c>
      <c r="I2762" t="s">
        <v>85</v>
      </c>
      <c r="J2762" t="s">
        <v>85</v>
      </c>
      <c r="K2762" t="s">
        <v>85</v>
      </c>
    </row>
    <row r="2763" spans="1:11" x14ac:dyDescent="0.35">
      <c r="A2763" t="s">
        <v>861</v>
      </c>
      <c r="B2763" t="s">
        <v>1364</v>
      </c>
      <c r="C2763" t="s">
        <v>24</v>
      </c>
      <c r="D2763">
        <v>4.2</v>
      </c>
      <c r="E2763">
        <v>405</v>
      </c>
      <c r="F2763" t="s">
        <v>1405</v>
      </c>
      <c r="G2763" t="s">
        <v>25</v>
      </c>
      <c r="H2763" s="32">
        <v>7.1</v>
      </c>
      <c r="I2763" t="s">
        <v>26</v>
      </c>
      <c r="J2763">
        <v>4</v>
      </c>
      <c r="K2763">
        <v>3</v>
      </c>
    </row>
    <row r="2764" spans="1:11" x14ac:dyDescent="0.35">
      <c r="A2764" t="s">
        <v>606</v>
      </c>
      <c r="B2764" t="s">
        <v>619</v>
      </c>
      <c r="C2764">
        <v>2014</v>
      </c>
      <c r="D2764">
        <v>4.2</v>
      </c>
      <c r="E2764">
        <v>404</v>
      </c>
      <c r="F2764" t="s">
        <v>1405</v>
      </c>
      <c r="G2764" t="s">
        <v>32</v>
      </c>
      <c r="H2764" s="32">
        <v>77.36</v>
      </c>
      <c r="I2764" t="s">
        <v>33</v>
      </c>
      <c r="J2764">
        <v>4</v>
      </c>
      <c r="K2764">
        <v>3</v>
      </c>
    </row>
    <row r="2765" spans="1:11" x14ac:dyDescent="0.35">
      <c r="A2765" t="s">
        <v>1365</v>
      </c>
      <c r="B2765" t="s">
        <v>1366</v>
      </c>
      <c r="C2765">
        <v>2020</v>
      </c>
      <c r="D2765">
        <v>4.2</v>
      </c>
      <c r="E2765">
        <v>404</v>
      </c>
      <c r="F2765" t="s">
        <v>1405</v>
      </c>
      <c r="G2765" t="s">
        <v>207</v>
      </c>
      <c r="H2765" s="32">
        <v>19.899999999999999</v>
      </c>
      <c r="I2765" t="s">
        <v>85</v>
      </c>
      <c r="J2765" t="s">
        <v>85</v>
      </c>
      <c r="K2765" t="s">
        <v>85</v>
      </c>
    </row>
    <row r="2766" spans="1:11" x14ac:dyDescent="0.35">
      <c r="A2766" t="s">
        <v>682</v>
      </c>
      <c r="B2766" t="s">
        <v>863</v>
      </c>
      <c r="C2766">
        <v>2011</v>
      </c>
      <c r="D2766">
        <v>4.2</v>
      </c>
      <c r="E2766">
        <v>402</v>
      </c>
      <c r="F2766" t="s">
        <v>1405</v>
      </c>
      <c r="G2766" t="s">
        <v>42</v>
      </c>
      <c r="H2766" s="32">
        <v>28.53</v>
      </c>
      <c r="I2766" t="s">
        <v>43</v>
      </c>
      <c r="J2766">
        <v>4</v>
      </c>
      <c r="K2766">
        <v>3</v>
      </c>
    </row>
    <row r="2767" spans="1:11" x14ac:dyDescent="0.35">
      <c r="A2767" t="s">
        <v>487</v>
      </c>
      <c r="B2767" t="s">
        <v>488</v>
      </c>
      <c r="C2767">
        <v>2019</v>
      </c>
      <c r="D2767">
        <v>4.2</v>
      </c>
      <c r="E2767">
        <v>400</v>
      </c>
      <c r="F2767" t="s">
        <v>1405</v>
      </c>
      <c r="G2767" t="s">
        <v>2</v>
      </c>
      <c r="H2767" s="32">
        <v>27.89</v>
      </c>
      <c r="I2767" t="s">
        <v>3</v>
      </c>
      <c r="J2767">
        <v>5</v>
      </c>
      <c r="K2767">
        <v>3</v>
      </c>
    </row>
    <row r="2768" spans="1:11" x14ac:dyDescent="0.35">
      <c r="A2768" t="s">
        <v>4</v>
      </c>
      <c r="B2768" t="s">
        <v>448</v>
      </c>
      <c r="C2768">
        <v>2016</v>
      </c>
      <c r="D2768">
        <v>4.2</v>
      </c>
      <c r="E2768">
        <v>398</v>
      </c>
      <c r="F2768" t="s">
        <v>1405</v>
      </c>
      <c r="G2768" t="s">
        <v>1406</v>
      </c>
      <c r="H2768" s="32">
        <v>48.96</v>
      </c>
      <c r="I2768" t="s">
        <v>6</v>
      </c>
      <c r="J2768">
        <v>4</v>
      </c>
      <c r="K2768">
        <v>2</v>
      </c>
    </row>
    <row r="2769" spans="1:11" x14ac:dyDescent="0.35">
      <c r="A2769" t="s">
        <v>193</v>
      </c>
      <c r="B2769" t="s">
        <v>921</v>
      </c>
      <c r="C2769">
        <v>2011</v>
      </c>
      <c r="D2769">
        <v>4.2</v>
      </c>
      <c r="E2769">
        <v>395</v>
      </c>
      <c r="F2769" t="s">
        <v>1405</v>
      </c>
      <c r="G2769" t="s">
        <v>42</v>
      </c>
      <c r="H2769" s="32">
        <v>61.94</v>
      </c>
      <c r="I2769" t="s">
        <v>43</v>
      </c>
      <c r="J2769">
        <v>4</v>
      </c>
      <c r="K2769">
        <v>3</v>
      </c>
    </row>
    <row r="2770" spans="1:11" x14ac:dyDescent="0.35">
      <c r="A2770" t="s">
        <v>193</v>
      </c>
      <c r="B2770" t="s">
        <v>187</v>
      </c>
      <c r="C2770">
        <v>2016</v>
      </c>
      <c r="D2770">
        <v>4.2</v>
      </c>
      <c r="E2770">
        <v>392</v>
      </c>
      <c r="F2770" t="s">
        <v>1405</v>
      </c>
      <c r="G2770" t="s">
        <v>42</v>
      </c>
      <c r="H2770" s="32">
        <v>19.98</v>
      </c>
      <c r="I2770" t="s">
        <v>43</v>
      </c>
      <c r="J2770">
        <v>4</v>
      </c>
      <c r="K2770">
        <v>3</v>
      </c>
    </row>
    <row r="2771" spans="1:11" x14ac:dyDescent="0.35">
      <c r="A2771" t="s">
        <v>790</v>
      </c>
      <c r="B2771" t="s">
        <v>1367</v>
      </c>
      <c r="C2771">
        <v>2018</v>
      </c>
      <c r="D2771">
        <v>4.2</v>
      </c>
      <c r="E2771">
        <v>390</v>
      </c>
      <c r="F2771" t="s">
        <v>1405</v>
      </c>
      <c r="G2771" t="s">
        <v>32</v>
      </c>
      <c r="H2771" s="32">
        <v>16.760000000000002</v>
      </c>
      <c r="I2771" t="s">
        <v>33</v>
      </c>
      <c r="J2771">
        <v>4</v>
      </c>
      <c r="K2771">
        <v>3</v>
      </c>
    </row>
    <row r="2772" spans="1:11" x14ac:dyDescent="0.35">
      <c r="A2772" t="s">
        <v>574</v>
      </c>
      <c r="B2772" t="s">
        <v>880</v>
      </c>
      <c r="C2772">
        <v>2017</v>
      </c>
      <c r="D2772">
        <v>4.2</v>
      </c>
      <c r="E2772">
        <v>390</v>
      </c>
      <c r="F2772" t="s">
        <v>1405</v>
      </c>
      <c r="G2772" t="s">
        <v>576</v>
      </c>
      <c r="H2772" s="32">
        <v>24.45</v>
      </c>
      <c r="I2772" t="s">
        <v>21</v>
      </c>
      <c r="J2772">
        <v>4</v>
      </c>
      <c r="K2772">
        <v>3</v>
      </c>
    </row>
    <row r="2773" spans="1:11" x14ac:dyDescent="0.35">
      <c r="A2773" t="s">
        <v>144</v>
      </c>
      <c r="B2773" t="s">
        <v>120</v>
      </c>
      <c r="C2773">
        <v>2011</v>
      </c>
      <c r="D2773">
        <v>4.2</v>
      </c>
      <c r="E2773">
        <v>389</v>
      </c>
      <c r="F2773" t="s">
        <v>1405</v>
      </c>
      <c r="G2773" t="s">
        <v>9</v>
      </c>
      <c r="H2773" s="32">
        <v>64.5</v>
      </c>
      <c r="I2773" t="s">
        <v>10</v>
      </c>
      <c r="J2773">
        <v>5</v>
      </c>
      <c r="K2773">
        <v>3</v>
      </c>
    </row>
    <row r="2774" spans="1:11" x14ac:dyDescent="0.35">
      <c r="A2774" t="s">
        <v>385</v>
      </c>
      <c r="B2774" t="s">
        <v>1334</v>
      </c>
      <c r="C2774">
        <v>2016</v>
      </c>
      <c r="D2774">
        <v>4.2</v>
      </c>
      <c r="E2774">
        <v>388</v>
      </c>
      <c r="F2774" t="s">
        <v>1405</v>
      </c>
      <c r="G2774" t="s">
        <v>9</v>
      </c>
      <c r="H2774" s="32">
        <v>31.63</v>
      </c>
      <c r="I2774" t="s">
        <v>10</v>
      </c>
      <c r="J2774">
        <v>5</v>
      </c>
      <c r="K2774">
        <v>3</v>
      </c>
    </row>
    <row r="2775" spans="1:11" x14ac:dyDescent="0.35">
      <c r="A2775" t="s">
        <v>53</v>
      </c>
      <c r="B2775" t="s">
        <v>845</v>
      </c>
      <c r="C2775">
        <v>2005</v>
      </c>
      <c r="D2775">
        <v>4.2</v>
      </c>
      <c r="E2775">
        <v>384</v>
      </c>
      <c r="F2775" t="s">
        <v>1405</v>
      </c>
      <c r="G2775" t="s">
        <v>42</v>
      </c>
      <c r="H2775" s="32">
        <v>73</v>
      </c>
      <c r="I2775" t="s">
        <v>43</v>
      </c>
      <c r="J2775">
        <v>4</v>
      </c>
      <c r="K2775">
        <v>3</v>
      </c>
    </row>
    <row r="2776" spans="1:11" x14ac:dyDescent="0.35">
      <c r="A2776" t="s">
        <v>537</v>
      </c>
      <c r="B2776" t="s">
        <v>187</v>
      </c>
      <c r="C2776">
        <v>2015</v>
      </c>
      <c r="D2776">
        <v>4.2</v>
      </c>
      <c r="E2776">
        <v>420</v>
      </c>
      <c r="F2776" t="s">
        <v>1405</v>
      </c>
      <c r="G2776" t="s">
        <v>42</v>
      </c>
      <c r="H2776" s="32">
        <v>17.5</v>
      </c>
      <c r="I2776" t="s">
        <v>43</v>
      </c>
      <c r="J2776">
        <v>4</v>
      </c>
      <c r="K2776">
        <v>3</v>
      </c>
    </row>
    <row r="2777" spans="1:11" x14ac:dyDescent="0.35">
      <c r="A2777" t="s">
        <v>1357</v>
      </c>
      <c r="B2777" t="s">
        <v>1358</v>
      </c>
      <c r="C2777">
        <v>2017</v>
      </c>
      <c r="D2777">
        <v>4.2</v>
      </c>
      <c r="E2777">
        <v>420</v>
      </c>
      <c r="F2777" t="s">
        <v>1405</v>
      </c>
      <c r="G2777" t="s">
        <v>127</v>
      </c>
      <c r="H2777" s="32">
        <v>18.899999999999999</v>
      </c>
      <c r="I2777" t="s">
        <v>21</v>
      </c>
      <c r="J2777">
        <v>4</v>
      </c>
      <c r="K2777">
        <v>3</v>
      </c>
    </row>
    <row r="2778" spans="1:11" x14ac:dyDescent="0.35">
      <c r="A2778" t="s">
        <v>1359</v>
      </c>
      <c r="B2778" t="s">
        <v>1360</v>
      </c>
      <c r="C2778">
        <v>2011</v>
      </c>
      <c r="D2778">
        <v>4.2</v>
      </c>
      <c r="E2778">
        <v>420</v>
      </c>
      <c r="F2778" t="s">
        <v>1405</v>
      </c>
      <c r="G2778" t="s">
        <v>254</v>
      </c>
      <c r="H2778" s="32">
        <v>23.95</v>
      </c>
      <c r="I2778" t="s">
        <v>21</v>
      </c>
      <c r="J2778">
        <v>4</v>
      </c>
      <c r="K2778">
        <v>3</v>
      </c>
    </row>
    <row r="2779" spans="1:11" x14ac:dyDescent="0.35">
      <c r="A2779" t="s">
        <v>40</v>
      </c>
      <c r="B2779" t="s">
        <v>396</v>
      </c>
      <c r="C2779">
        <v>2012</v>
      </c>
      <c r="D2779">
        <v>4.2</v>
      </c>
      <c r="E2779">
        <v>420</v>
      </c>
      <c r="F2779" t="s">
        <v>1405</v>
      </c>
      <c r="G2779" t="s">
        <v>42</v>
      </c>
      <c r="H2779" s="32">
        <v>28.3</v>
      </c>
      <c r="I2779" t="s">
        <v>43</v>
      </c>
      <c r="J2779">
        <v>4</v>
      </c>
      <c r="K2779">
        <v>3</v>
      </c>
    </row>
    <row r="2780" spans="1:11" x14ac:dyDescent="0.35">
      <c r="A2780" t="s">
        <v>513</v>
      </c>
      <c r="B2780" t="s">
        <v>283</v>
      </c>
      <c r="C2780">
        <v>2004</v>
      </c>
      <c r="D2780">
        <v>4.2</v>
      </c>
      <c r="E2780">
        <v>417</v>
      </c>
      <c r="F2780" t="s">
        <v>1405</v>
      </c>
      <c r="G2780" t="s">
        <v>42</v>
      </c>
      <c r="H2780" s="32">
        <v>45</v>
      </c>
      <c r="I2780" t="s">
        <v>43</v>
      </c>
      <c r="J2780">
        <v>4</v>
      </c>
      <c r="K2780">
        <v>3</v>
      </c>
    </row>
    <row r="2781" spans="1:11" x14ac:dyDescent="0.35">
      <c r="A2781" t="s">
        <v>423</v>
      </c>
      <c r="B2781" t="s">
        <v>1020</v>
      </c>
      <c r="C2781">
        <v>2018</v>
      </c>
      <c r="D2781">
        <v>4.2</v>
      </c>
      <c r="E2781">
        <v>415</v>
      </c>
      <c r="F2781" t="s">
        <v>1405</v>
      </c>
      <c r="G2781" t="s">
        <v>46</v>
      </c>
      <c r="H2781" s="32">
        <v>17.899999999999999</v>
      </c>
      <c r="I2781" t="s">
        <v>213</v>
      </c>
      <c r="J2781">
        <v>3</v>
      </c>
      <c r="K2781">
        <v>3</v>
      </c>
    </row>
    <row r="2782" spans="1:11" x14ac:dyDescent="0.35">
      <c r="A2782" t="s">
        <v>1292</v>
      </c>
      <c r="B2782" t="s">
        <v>1361</v>
      </c>
      <c r="C2782">
        <v>2015</v>
      </c>
      <c r="D2782">
        <v>4.2</v>
      </c>
      <c r="E2782">
        <v>414</v>
      </c>
      <c r="F2782" t="s">
        <v>1405</v>
      </c>
      <c r="G2782" t="s">
        <v>326</v>
      </c>
      <c r="H2782" s="32">
        <v>16.78</v>
      </c>
      <c r="I2782" t="s">
        <v>327</v>
      </c>
      <c r="J2782">
        <v>3</v>
      </c>
      <c r="K2782">
        <v>3</v>
      </c>
    </row>
    <row r="2783" spans="1:11" x14ac:dyDescent="0.35">
      <c r="A2783" t="s">
        <v>47</v>
      </c>
      <c r="B2783" t="s">
        <v>1302</v>
      </c>
      <c r="C2783">
        <v>2018</v>
      </c>
      <c r="D2783">
        <v>4.2</v>
      </c>
      <c r="E2783">
        <v>410</v>
      </c>
      <c r="F2783" t="s">
        <v>1405</v>
      </c>
      <c r="G2783" t="s">
        <v>42</v>
      </c>
      <c r="H2783" s="32">
        <v>13.58</v>
      </c>
      <c r="I2783" t="s">
        <v>43</v>
      </c>
      <c r="J2783">
        <v>4</v>
      </c>
      <c r="K2783">
        <v>3</v>
      </c>
    </row>
    <row r="2784" spans="1:11" x14ac:dyDescent="0.35">
      <c r="A2784" t="s">
        <v>1308</v>
      </c>
      <c r="B2784" t="s">
        <v>1309</v>
      </c>
      <c r="C2784">
        <v>2015</v>
      </c>
      <c r="D2784">
        <v>4.2</v>
      </c>
      <c r="E2784">
        <v>412</v>
      </c>
      <c r="F2784" t="s">
        <v>1405</v>
      </c>
      <c r="G2784" t="s">
        <v>9</v>
      </c>
      <c r="H2784" s="32">
        <v>37.9</v>
      </c>
      <c r="I2784" t="s">
        <v>10</v>
      </c>
      <c r="J2784">
        <v>5</v>
      </c>
      <c r="K2784">
        <v>3</v>
      </c>
    </row>
    <row r="2785" spans="1:11" x14ac:dyDescent="0.35">
      <c r="A2785" t="s">
        <v>270</v>
      </c>
      <c r="B2785" t="s">
        <v>120</v>
      </c>
      <c r="C2785">
        <v>2011</v>
      </c>
      <c r="D2785">
        <v>4.2</v>
      </c>
      <c r="E2785">
        <v>410</v>
      </c>
      <c r="F2785" t="s">
        <v>1405</v>
      </c>
      <c r="G2785" t="s">
        <v>9</v>
      </c>
      <c r="H2785" s="32">
        <v>51.35</v>
      </c>
      <c r="I2785" t="s">
        <v>10</v>
      </c>
      <c r="J2785">
        <v>5</v>
      </c>
      <c r="K2785">
        <v>3</v>
      </c>
    </row>
    <row r="2786" spans="1:11" x14ac:dyDescent="0.35">
      <c r="A2786" t="s">
        <v>930</v>
      </c>
      <c r="B2786" t="s">
        <v>848</v>
      </c>
      <c r="C2786">
        <v>2012</v>
      </c>
      <c r="D2786">
        <v>4.2</v>
      </c>
      <c r="E2786">
        <v>410</v>
      </c>
      <c r="F2786" t="s">
        <v>1405</v>
      </c>
      <c r="G2786" t="s">
        <v>42</v>
      </c>
      <c r="H2786" s="32">
        <v>22.99</v>
      </c>
      <c r="I2786" t="s">
        <v>43</v>
      </c>
      <c r="J2786">
        <v>4</v>
      </c>
      <c r="K2786">
        <v>3</v>
      </c>
    </row>
    <row r="2787" spans="1:11" x14ac:dyDescent="0.35">
      <c r="A2787" t="s">
        <v>1362</v>
      </c>
      <c r="B2787" t="s">
        <v>1363</v>
      </c>
      <c r="C2787">
        <v>2020</v>
      </c>
      <c r="D2787">
        <v>4.2</v>
      </c>
      <c r="E2787">
        <v>407</v>
      </c>
      <c r="F2787" t="s">
        <v>1405</v>
      </c>
      <c r="G2787" t="s">
        <v>204</v>
      </c>
      <c r="H2787" s="32">
        <v>11.95</v>
      </c>
      <c r="I2787" t="s">
        <v>85</v>
      </c>
      <c r="J2787" t="s">
        <v>85</v>
      </c>
      <c r="K2787" t="s">
        <v>85</v>
      </c>
    </row>
    <row r="2788" spans="1:11" x14ac:dyDescent="0.35">
      <c r="A2788" t="s">
        <v>861</v>
      </c>
      <c r="B2788" t="s">
        <v>1364</v>
      </c>
      <c r="C2788" t="s">
        <v>24</v>
      </c>
      <c r="D2788">
        <v>4.2</v>
      </c>
      <c r="E2788">
        <v>405</v>
      </c>
      <c r="F2788" t="s">
        <v>1405</v>
      </c>
      <c r="G2788" t="s">
        <v>25</v>
      </c>
      <c r="H2788" s="32">
        <v>7.1</v>
      </c>
      <c r="I2788" t="s">
        <v>26</v>
      </c>
      <c r="J2788">
        <v>4</v>
      </c>
      <c r="K2788">
        <v>3</v>
      </c>
    </row>
    <row r="2789" spans="1:11" x14ac:dyDescent="0.35">
      <c r="A2789" t="s">
        <v>606</v>
      </c>
      <c r="B2789" t="s">
        <v>619</v>
      </c>
      <c r="C2789">
        <v>2014</v>
      </c>
      <c r="D2789">
        <v>4.2</v>
      </c>
      <c r="E2789">
        <v>404</v>
      </c>
      <c r="F2789" t="s">
        <v>1405</v>
      </c>
      <c r="G2789" t="s">
        <v>32</v>
      </c>
      <c r="H2789" s="32">
        <v>77.36</v>
      </c>
      <c r="I2789" t="s">
        <v>33</v>
      </c>
      <c r="J2789">
        <v>4</v>
      </c>
      <c r="K2789">
        <v>3</v>
      </c>
    </row>
    <row r="2790" spans="1:11" x14ac:dyDescent="0.35">
      <c r="A2790" t="s">
        <v>1365</v>
      </c>
      <c r="B2790" t="s">
        <v>1366</v>
      </c>
      <c r="C2790">
        <v>2020</v>
      </c>
      <c r="D2790">
        <v>4.2</v>
      </c>
      <c r="E2790">
        <v>404</v>
      </c>
      <c r="F2790" t="s">
        <v>1405</v>
      </c>
      <c r="G2790" t="s">
        <v>207</v>
      </c>
      <c r="H2790" s="32">
        <v>19.899999999999999</v>
      </c>
      <c r="I2790" t="s">
        <v>85</v>
      </c>
      <c r="J2790" t="s">
        <v>85</v>
      </c>
      <c r="K2790" t="s">
        <v>85</v>
      </c>
    </row>
    <row r="2791" spans="1:11" x14ac:dyDescent="0.35">
      <c r="A2791" t="s">
        <v>682</v>
      </c>
      <c r="B2791" t="s">
        <v>863</v>
      </c>
      <c r="C2791">
        <v>2011</v>
      </c>
      <c r="D2791">
        <v>4.2</v>
      </c>
      <c r="E2791">
        <v>402</v>
      </c>
      <c r="F2791" t="s">
        <v>1405</v>
      </c>
      <c r="G2791" t="s">
        <v>42</v>
      </c>
      <c r="H2791" s="32">
        <v>28.53</v>
      </c>
      <c r="I2791" t="s">
        <v>43</v>
      </c>
      <c r="J2791">
        <v>4</v>
      </c>
      <c r="K2791">
        <v>3</v>
      </c>
    </row>
    <row r="2792" spans="1:11" x14ac:dyDescent="0.35">
      <c r="A2792" t="s">
        <v>487</v>
      </c>
      <c r="B2792" t="s">
        <v>488</v>
      </c>
      <c r="C2792">
        <v>2019</v>
      </c>
      <c r="D2792">
        <v>4.2</v>
      </c>
      <c r="E2792">
        <v>400</v>
      </c>
      <c r="F2792" t="s">
        <v>1405</v>
      </c>
      <c r="G2792" t="s">
        <v>2</v>
      </c>
      <c r="H2792" s="32">
        <v>27.89</v>
      </c>
      <c r="I2792" t="s">
        <v>3</v>
      </c>
      <c r="J2792">
        <v>5</v>
      </c>
      <c r="K2792">
        <v>3</v>
      </c>
    </row>
    <row r="2793" spans="1:11" x14ac:dyDescent="0.35">
      <c r="A2793" t="s">
        <v>4</v>
      </c>
      <c r="B2793" t="s">
        <v>448</v>
      </c>
      <c r="C2793">
        <v>2016</v>
      </c>
      <c r="D2793">
        <v>4.2</v>
      </c>
      <c r="E2793">
        <v>398</v>
      </c>
      <c r="F2793" t="s">
        <v>1405</v>
      </c>
      <c r="G2793" t="s">
        <v>1406</v>
      </c>
      <c r="H2793" s="32">
        <v>48.96</v>
      </c>
      <c r="I2793" t="s">
        <v>6</v>
      </c>
      <c r="J2793">
        <v>4</v>
      </c>
      <c r="K2793">
        <v>2</v>
      </c>
    </row>
    <row r="2794" spans="1:11" x14ac:dyDescent="0.35">
      <c r="A2794" t="s">
        <v>193</v>
      </c>
      <c r="B2794" t="s">
        <v>921</v>
      </c>
      <c r="C2794">
        <v>2011</v>
      </c>
      <c r="D2794">
        <v>4.2</v>
      </c>
      <c r="E2794">
        <v>395</v>
      </c>
      <c r="F2794" t="s">
        <v>1405</v>
      </c>
      <c r="G2794" t="s">
        <v>42</v>
      </c>
      <c r="H2794" s="32">
        <v>61.94</v>
      </c>
      <c r="I2794" t="s">
        <v>43</v>
      </c>
      <c r="J2794">
        <v>4</v>
      </c>
      <c r="K2794">
        <v>3</v>
      </c>
    </row>
    <row r="2795" spans="1:11" x14ac:dyDescent="0.35">
      <c r="A2795" t="s">
        <v>193</v>
      </c>
      <c r="B2795" t="s">
        <v>187</v>
      </c>
      <c r="C2795">
        <v>2016</v>
      </c>
      <c r="D2795">
        <v>4.2</v>
      </c>
      <c r="E2795">
        <v>392</v>
      </c>
      <c r="F2795" t="s">
        <v>1405</v>
      </c>
      <c r="G2795" t="s">
        <v>42</v>
      </c>
      <c r="H2795" s="32">
        <v>19.98</v>
      </c>
      <c r="I2795" t="s">
        <v>43</v>
      </c>
      <c r="J2795">
        <v>4</v>
      </c>
      <c r="K2795">
        <v>3</v>
      </c>
    </row>
    <row r="2796" spans="1:11" x14ac:dyDescent="0.35">
      <c r="A2796" t="s">
        <v>790</v>
      </c>
      <c r="B2796" t="s">
        <v>1367</v>
      </c>
      <c r="C2796">
        <v>2018</v>
      </c>
      <c r="D2796">
        <v>4.2</v>
      </c>
      <c r="E2796">
        <v>390</v>
      </c>
      <c r="F2796" t="s">
        <v>1405</v>
      </c>
      <c r="G2796" t="s">
        <v>32</v>
      </c>
      <c r="H2796" s="32">
        <v>16.760000000000002</v>
      </c>
      <c r="I2796" t="s">
        <v>33</v>
      </c>
      <c r="J2796">
        <v>4</v>
      </c>
      <c r="K2796">
        <v>3</v>
      </c>
    </row>
    <row r="2797" spans="1:11" x14ac:dyDescent="0.35">
      <c r="A2797" t="s">
        <v>574</v>
      </c>
      <c r="B2797" t="s">
        <v>880</v>
      </c>
      <c r="C2797">
        <v>2017</v>
      </c>
      <c r="D2797">
        <v>4.2</v>
      </c>
      <c r="E2797">
        <v>390</v>
      </c>
      <c r="F2797" t="s">
        <v>1405</v>
      </c>
      <c r="G2797" t="s">
        <v>576</v>
      </c>
      <c r="H2797" s="32">
        <v>24.45</v>
      </c>
      <c r="I2797" t="s">
        <v>21</v>
      </c>
      <c r="J2797">
        <v>4</v>
      </c>
      <c r="K2797">
        <v>3</v>
      </c>
    </row>
    <row r="2798" spans="1:11" x14ac:dyDescent="0.35">
      <c r="A2798" t="s">
        <v>144</v>
      </c>
      <c r="B2798" t="s">
        <v>120</v>
      </c>
      <c r="C2798">
        <v>2011</v>
      </c>
      <c r="D2798">
        <v>4.2</v>
      </c>
      <c r="E2798">
        <v>389</v>
      </c>
      <c r="F2798" t="s">
        <v>1405</v>
      </c>
      <c r="G2798" t="s">
        <v>9</v>
      </c>
      <c r="H2798" s="32">
        <v>64.5</v>
      </c>
      <c r="I2798" t="s">
        <v>10</v>
      </c>
      <c r="J2798">
        <v>5</v>
      </c>
      <c r="K2798">
        <v>3</v>
      </c>
    </row>
    <row r="2799" spans="1:11" x14ac:dyDescent="0.35">
      <c r="A2799" t="s">
        <v>385</v>
      </c>
      <c r="B2799" t="s">
        <v>1334</v>
      </c>
      <c r="C2799">
        <v>2016</v>
      </c>
      <c r="D2799">
        <v>4.2</v>
      </c>
      <c r="E2799">
        <v>388</v>
      </c>
      <c r="F2799" t="s">
        <v>1405</v>
      </c>
      <c r="G2799" t="s">
        <v>9</v>
      </c>
      <c r="H2799" s="32">
        <v>31.63</v>
      </c>
      <c r="I2799" t="s">
        <v>10</v>
      </c>
      <c r="J2799">
        <v>5</v>
      </c>
      <c r="K2799">
        <v>3</v>
      </c>
    </row>
    <row r="2800" spans="1:11" x14ac:dyDescent="0.35">
      <c r="A2800" t="s">
        <v>53</v>
      </c>
      <c r="B2800" t="s">
        <v>845</v>
      </c>
      <c r="C2800">
        <v>2005</v>
      </c>
      <c r="D2800">
        <v>4.2</v>
      </c>
      <c r="E2800">
        <v>384</v>
      </c>
      <c r="F2800" t="s">
        <v>1405</v>
      </c>
      <c r="G2800" t="s">
        <v>42</v>
      </c>
      <c r="H2800" s="32">
        <v>73</v>
      </c>
      <c r="I2800" t="s">
        <v>43</v>
      </c>
      <c r="J2800">
        <v>4</v>
      </c>
      <c r="K2800">
        <v>3</v>
      </c>
    </row>
    <row r="2801" spans="1:11" x14ac:dyDescent="0.35">
      <c r="A2801" t="s">
        <v>537</v>
      </c>
      <c r="B2801" t="s">
        <v>187</v>
      </c>
      <c r="C2801">
        <v>2015</v>
      </c>
      <c r="D2801">
        <v>4.2</v>
      </c>
      <c r="E2801">
        <v>420</v>
      </c>
      <c r="F2801" t="s">
        <v>1405</v>
      </c>
      <c r="G2801" t="s">
        <v>42</v>
      </c>
      <c r="H2801" s="32">
        <v>17.5</v>
      </c>
      <c r="I2801" t="s">
        <v>43</v>
      </c>
      <c r="J2801">
        <v>4</v>
      </c>
      <c r="K2801">
        <v>3</v>
      </c>
    </row>
    <row r="2802" spans="1:11" x14ac:dyDescent="0.35">
      <c r="A2802" t="s">
        <v>1357</v>
      </c>
      <c r="B2802" t="s">
        <v>1358</v>
      </c>
      <c r="C2802">
        <v>2017</v>
      </c>
      <c r="D2802">
        <v>4.2</v>
      </c>
      <c r="E2802">
        <v>420</v>
      </c>
      <c r="F2802" t="s">
        <v>1405</v>
      </c>
      <c r="G2802" t="s">
        <v>127</v>
      </c>
      <c r="H2802" s="32">
        <v>18.899999999999999</v>
      </c>
      <c r="I2802" t="s">
        <v>21</v>
      </c>
      <c r="J2802">
        <v>4</v>
      </c>
      <c r="K2802">
        <v>3</v>
      </c>
    </row>
    <row r="2803" spans="1:11" x14ac:dyDescent="0.35">
      <c r="A2803" t="s">
        <v>1359</v>
      </c>
      <c r="B2803" t="s">
        <v>1360</v>
      </c>
      <c r="C2803">
        <v>2011</v>
      </c>
      <c r="D2803">
        <v>4.2</v>
      </c>
      <c r="E2803">
        <v>420</v>
      </c>
      <c r="F2803" t="s">
        <v>1405</v>
      </c>
      <c r="G2803" t="s">
        <v>254</v>
      </c>
      <c r="H2803" s="32">
        <v>23.95</v>
      </c>
      <c r="I2803" t="s">
        <v>21</v>
      </c>
      <c r="J2803">
        <v>4</v>
      </c>
      <c r="K2803">
        <v>3</v>
      </c>
    </row>
    <row r="2804" spans="1:11" x14ac:dyDescent="0.35">
      <c r="A2804" t="s">
        <v>40</v>
      </c>
      <c r="B2804" t="s">
        <v>396</v>
      </c>
      <c r="C2804">
        <v>2012</v>
      </c>
      <c r="D2804">
        <v>4.2</v>
      </c>
      <c r="E2804">
        <v>420</v>
      </c>
      <c r="F2804" t="s">
        <v>1405</v>
      </c>
      <c r="G2804" t="s">
        <v>42</v>
      </c>
      <c r="H2804" s="32">
        <v>28.3</v>
      </c>
      <c r="I2804" t="s">
        <v>43</v>
      </c>
      <c r="J2804">
        <v>4</v>
      </c>
      <c r="K2804">
        <v>3</v>
      </c>
    </row>
    <row r="2805" spans="1:11" x14ac:dyDescent="0.35">
      <c r="A2805" t="s">
        <v>513</v>
      </c>
      <c r="B2805" t="s">
        <v>283</v>
      </c>
      <c r="C2805">
        <v>2004</v>
      </c>
      <c r="D2805">
        <v>4.2</v>
      </c>
      <c r="E2805">
        <v>417</v>
      </c>
      <c r="F2805" t="s">
        <v>1405</v>
      </c>
      <c r="G2805" t="s">
        <v>42</v>
      </c>
      <c r="H2805" s="32">
        <v>45</v>
      </c>
      <c r="I2805" t="s">
        <v>43</v>
      </c>
      <c r="J2805">
        <v>4</v>
      </c>
      <c r="K2805">
        <v>3</v>
      </c>
    </row>
    <row r="2806" spans="1:11" x14ac:dyDescent="0.35">
      <c r="A2806" t="s">
        <v>423</v>
      </c>
      <c r="B2806" t="s">
        <v>1020</v>
      </c>
      <c r="C2806">
        <v>2018</v>
      </c>
      <c r="D2806">
        <v>4.2</v>
      </c>
      <c r="E2806">
        <v>415</v>
      </c>
      <c r="F2806" t="s">
        <v>1405</v>
      </c>
      <c r="G2806" t="s">
        <v>46</v>
      </c>
      <c r="H2806" s="32">
        <v>17.899999999999999</v>
      </c>
      <c r="I2806" t="s">
        <v>213</v>
      </c>
      <c r="J2806">
        <v>3</v>
      </c>
      <c r="K2806">
        <v>3</v>
      </c>
    </row>
    <row r="2807" spans="1:11" x14ac:dyDescent="0.35">
      <c r="A2807" t="s">
        <v>1292</v>
      </c>
      <c r="B2807" t="s">
        <v>1361</v>
      </c>
      <c r="C2807">
        <v>2015</v>
      </c>
      <c r="D2807">
        <v>4.2</v>
      </c>
      <c r="E2807">
        <v>414</v>
      </c>
      <c r="F2807" t="s">
        <v>1405</v>
      </c>
      <c r="G2807" t="s">
        <v>326</v>
      </c>
      <c r="H2807" s="32">
        <v>16.78</v>
      </c>
      <c r="I2807" t="s">
        <v>327</v>
      </c>
      <c r="J2807">
        <v>3</v>
      </c>
      <c r="K2807">
        <v>3</v>
      </c>
    </row>
    <row r="2808" spans="1:11" x14ac:dyDescent="0.35">
      <c r="A2808" t="s">
        <v>47</v>
      </c>
      <c r="B2808" t="s">
        <v>1302</v>
      </c>
      <c r="C2808">
        <v>2018</v>
      </c>
      <c r="D2808">
        <v>4.2</v>
      </c>
      <c r="E2808">
        <v>410</v>
      </c>
      <c r="F2808" t="s">
        <v>1405</v>
      </c>
      <c r="G2808" t="s">
        <v>42</v>
      </c>
      <c r="H2808" s="32">
        <v>13.58</v>
      </c>
      <c r="I2808" t="s">
        <v>43</v>
      </c>
      <c r="J2808">
        <v>4</v>
      </c>
      <c r="K2808">
        <v>3</v>
      </c>
    </row>
    <row r="2809" spans="1:11" x14ac:dyDescent="0.35">
      <c r="A2809" t="s">
        <v>1308</v>
      </c>
      <c r="B2809" t="s">
        <v>1309</v>
      </c>
      <c r="C2809">
        <v>2015</v>
      </c>
      <c r="D2809">
        <v>4.2</v>
      </c>
      <c r="E2809">
        <v>412</v>
      </c>
      <c r="F2809" t="s">
        <v>1405</v>
      </c>
      <c r="G2809" t="s">
        <v>9</v>
      </c>
      <c r="H2809" s="32">
        <v>37.9</v>
      </c>
      <c r="I2809" t="s">
        <v>10</v>
      </c>
      <c r="J2809">
        <v>5</v>
      </c>
      <c r="K2809">
        <v>3</v>
      </c>
    </row>
    <row r="2810" spans="1:11" x14ac:dyDescent="0.35">
      <c r="A2810" t="s">
        <v>270</v>
      </c>
      <c r="B2810" t="s">
        <v>120</v>
      </c>
      <c r="C2810">
        <v>2011</v>
      </c>
      <c r="D2810">
        <v>4.2</v>
      </c>
      <c r="E2810">
        <v>410</v>
      </c>
      <c r="F2810" t="s">
        <v>1405</v>
      </c>
      <c r="G2810" t="s">
        <v>9</v>
      </c>
      <c r="H2810" s="32">
        <v>51.35</v>
      </c>
      <c r="I2810" t="s">
        <v>10</v>
      </c>
      <c r="J2810">
        <v>5</v>
      </c>
      <c r="K2810">
        <v>3</v>
      </c>
    </row>
    <row r="2811" spans="1:11" x14ac:dyDescent="0.35">
      <c r="A2811" t="s">
        <v>930</v>
      </c>
      <c r="B2811" t="s">
        <v>848</v>
      </c>
      <c r="C2811">
        <v>2012</v>
      </c>
      <c r="D2811">
        <v>4.2</v>
      </c>
      <c r="E2811">
        <v>410</v>
      </c>
      <c r="F2811" t="s">
        <v>1405</v>
      </c>
      <c r="G2811" t="s">
        <v>42</v>
      </c>
      <c r="H2811" s="32">
        <v>22.99</v>
      </c>
      <c r="I2811" t="s">
        <v>43</v>
      </c>
      <c r="J2811">
        <v>4</v>
      </c>
      <c r="K2811">
        <v>3</v>
      </c>
    </row>
    <row r="2812" spans="1:11" x14ac:dyDescent="0.35">
      <c r="A2812" t="s">
        <v>1362</v>
      </c>
      <c r="B2812" t="s">
        <v>1363</v>
      </c>
      <c r="C2812">
        <v>2020</v>
      </c>
      <c r="D2812">
        <v>4.2</v>
      </c>
      <c r="E2812">
        <v>407</v>
      </c>
      <c r="F2812" t="s">
        <v>1405</v>
      </c>
      <c r="G2812" t="s">
        <v>204</v>
      </c>
      <c r="H2812" s="32">
        <v>11.95</v>
      </c>
      <c r="I2812" t="s">
        <v>85</v>
      </c>
      <c r="J2812" t="s">
        <v>85</v>
      </c>
      <c r="K2812" t="s">
        <v>85</v>
      </c>
    </row>
    <row r="2813" spans="1:11" x14ac:dyDescent="0.35">
      <c r="A2813" t="s">
        <v>861</v>
      </c>
      <c r="B2813" t="s">
        <v>1364</v>
      </c>
      <c r="C2813" t="s">
        <v>24</v>
      </c>
      <c r="D2813">
        <v>4.2</v>
      </c>
      <c r="E2813">
        <v>405</v>
      </c>
      <c r="F2813" t="s">
        <v>1405</v>
      </c>
      <c r="G2813" t="s">
        <v>25</v>
      </c>
      <c r="H2813" s="32">
        <v>7.1</v>
      </c>
      <c r="I2813" t="s">
        <v>26</v>
      </c>
      <c r="J2813">
        <v>4</v>
      </c>
      <c r="K2813">
        <v>3</v>
      </c>
    </row>
    <row r="2814" spans="1:11" x14ac:dyDescent="0.35">
      <c r="A2814" t="s">
        <v>606</v>
      </c>
      <c r="B2814" t="s">
        <v>619</v>
      </c>
      <c r="C2814">
        <v>2014</v>
      </c>
      <c r="D2814">
        <v>4.2</v>
      </c>
      <c r="E2814">
        <v>404</v>
      </c>
      <c r="F2814" t="s">
        <v>1405</v>
      </c>
      <c r="G2814" t="s">
        <v>32</v>
      </c>
      <c r="H2814" s="32">
        <v>77.36</v>
      </c>
      <c r="I2814" t="s">
        <v>33</v>
      </c>
      <c r="J2814">
        <v>4</v>
      </c>
      <c r="K2814">
        <v>3</v>
      </c>
    </row>
    <row r="2815" spans="1:11" x14ac:dyDescent="0.35">
      <c r="A2815" t="s">
        <v>1365</v>
      </c>
      <c r="B2815" t="s">
        <v>1366</v>
      </c>
      <c r="C2815">
        <v>2020</v>
      </c>
      <c r="D2815">
        <v>4.2</v>
      </c>
      <c r="E2815">
        <v>404</v>
      </c>
      <c r="F2815" t="s">
        <v>1405</v>
      </c>
      <c r="G2815" t="s">
        <v>207</v>
      </c>
      <c r="H2815" s="32">
        <v>19.899999999999999</v>
      </c>
      <c r="I2815" t="s">
        <v>85</v>
      </c>
      <c r="J2815" t="s">
        <v>85</v>
      </c>
      <c r="K2815" t="s">
        <v>85</v>
      </c>
    </row>
    <row r="2816" spans="1:11" x14ac:dyDescent="0.35">
      <c r="A2816" t="s">
        <v>682</v>
      </c>
      <c r="B2816" t="s">
        <v>863</v>
      </c>
      <c r="C2816">
        <v>2011</v>
      </c>
      <c r="D2816">
        <v>4.2</v>
      </c>
      <c r="E2816">
        <v>402</v>
      </c>
      <c r="F2816" t="s">
        <v>1405</v>
      </c>
      <c r="G2816" t="s">
        <v>42</v>
      </c>
      <c r="H2816" s="32">
        <v>28.53</v>
      </c>
      <c r="I2816" t="s">
        <v>43</v>
      </c>
      <c r="J2816">
        <v>4</v>
      </c>
      <c r="K2816">
        <v>3</v>
      </c>
    </row>
    <row r="2817" spans="1:11" x14ac:dyDescent="0.35">
      <c r="A2817" t="s">
        <v>487</v>
      </c>
      <c r="B2817" t="s">
        <v>488</v>
      </c>
      <c r="C2817">
        <v>2019</v>
      </c>
      <c r="D2817">
        <v>4.2</v>
      </c>
      <c r="E2817">
        <v>400</v>
      </c>
      <c r="F2817" t="s">
        <v>1405</v>
      </c>
      <c r="G2817" t="s">
        <v>2</v>
      </c>
      <c r="H2817" s="32">
        <v>27.89</v>
      </c>
      <c r="I2817" t="s">
        <v>3</v>
      </c>
      <c r="J2817">
        <v>5</v>
      </c>
      <c r="K2817">
        <v>3</v>
      </c>
    </row>
    <row r="2818" spans="1:11" x14ac:dyDescent="0.35">
      <c r="A2818" t="s">
        <v>4</v>
      </c>
      <c r="B2818" t="s">
        <v>448</v>
      </c>
      <c r="C2818">
        <v>2016</v>
      </c>
      <c r="D2818">
        <v>4.2</v>
      </c>
      <c r="E2818">
        <v>398</v>
      </c>
      <c r="F2818" t="s">
        <v>1405</v>
      </c>
      <c r="G2818" t="s">
        <v>1406</v>
      </c>
      <c r="H2818" s="32">
        <v>48.96</v>
      </c>
      <c r="I2818" t="s">
        <v>6</v>
      </c>
      <c r="J2818">
        <v>4</v>
      </c>
      <c r="K2818">
        <v>2</v>
      </c>
    </row>
    <row r="2819" spans="1:11" x14ac:dyDescent="0.35">
      <c r="A2819" t="s">
        <v>193</v>
      </c>
      <c r="B2819" t="s">
        <v>921</v>
      </c>
      <c r="C2819">
        <v>2011</v>
      </c>
      <c r="D2819">
        <v>4.2</v>
      </c>
      <c r="E2819">
        <v>395</v>
      </c>
      <c r="F2819" t="s">
        <v>1405</v>
      </c>
      <c r="G2819" t="s">
        <v>42</v>
      </c>
      <c r="H2819" s="32">
        <v>61.94</v>
      </c>
      <c r="I2819" t="s">
        <v>43</v>
      </c>
      <c r="J2819">
        <v>4</v>
      </c>
      <c r="K2819">
        <v>3</v>
      </c>
    </row>
    <row r="2820" spans="1:11" x14ac:dyDescent="0.35">
      <c r="A2820" t="s">
        <v>193</v>
      </c>
      <c r="B2820" t="s">
        <v>187</v>
      </c>
      <c r="C2820">
        <v>2016</v>
      </c>
      <c r="D2820">
        <v>4.2</v>
      </c>
      <c r="E2820">
        <v>392</v>
      </c>
      <c r="F2820" t="s">
        <v>1405</v>
      </c>
      <c r="G2820" t="s">
        <v>42</v>
      </c>
      <c r="H2820" s="32">
        <v>19.98</v>
      </c>
      <c r="I2820" t="s">
        <v>43</v>
      </c>
      <c r="J2820">
        <v>4</v>
      </c>
      <c r="K2820">
        <v>3</v>
      </c>
    </row>
    <row r="2821" spans="1:11" x14ac:dyDescent="0.35">
      <c r="A2821" t="s">
        <v>790</v>
      </c>
      <c r="B2821" t="s">
        <v>1367</v>
      </c>
      <c r="C2821">
        <v>2018</v>
      </c>
      <c r="D2821">
        <v>4.2</v>
      </c>
      <c r="E2821">
        <v>390</v>
      </c>
      <c r="F2821" t="s">
        <v>1405</v>
      </c>
      <c r="G2821" t="s">
        <v>32</v>
      </c>
      <c r="H2821" s="32">
        <v>16.760000000000002</v>
      </c>
      <c r="I2821" t="s">
        <v>33</v>
      </c>
      <c r="J2821">
        <v>4</v>
      </c>
      <c r="K2821">
        <v>3</v>
      </c>
    </row>
    <row r="2822" spans="1:11" x14ac:dyDescent="0.35">
      <c r="A2822" t="s">
        <v>574</v>
      </c>
      <c r="B2822" t="s">
        <v>880</v>
      </c>
      <c r="C2822">
        <v>2017</v>
      </c>
      <c r="D2822">
        <v>4.2</v>
      </c>
      <c r="E2822">
        <v>390</v>
      </c>
      <c r="F2822" t="s">
        <v>1405</v>
      </c>
      <c r="G2822" t="s">
        <v>576</v>
      </c>
      <c r="H2822" s="32">
        <v>24.45</v>
      </c>
      <c r="I2822" t="s">
        <v>21</v>
      </c>
      <c r="J2822">
        <v>4</v>
      </c>
      <c r="K2822">
        <v>3</v>
      </c>
    </row>
    <row r="2823" spans="1:11" x14ac:dyDescent="0.35">
      <c r="A2823" t="s">
        <v>144</v>
      </c>
      <c r="B2823" t="s">
        <v>120</v>
      </c>
      <c r="C2823">
        <v>2011</v>
      </c>
      <c r="D2823">
        <v>4.2</v>
      </c>
      <c r="E2823">
        <v>389</v>
      </c>
      <c r="F2823" t="s">
        <v>1405</v>
      </c>
      <c r="G2823" t="s">
        <v>9</v>
      </c>
      <c r="H2823" s="32">
        <v>64.5</v>
      </c>
      <c r="I2823" t="s">
        <v>10</v>
      </c>
      <c r="J2823">
        <v>5</v>
      </c>
      <c r="K2823">
        <v>3</v>
      </c>
    </row>
    <row r="2824" spans="1:11" x14ac:dyDescent="0.35">
      <c r="A2824" t="s">
        <v>385</v>
      </c>
      <c r="B2824" t="s">
        <v>1334</v>
      </c>
      <c r="C2824">
        <v>2016</v>
      </c>
      <c r="D2824">
        <v>4.2</v>
      </c>
      <c r="E2824">
        <v>388</v>
      </c>
      <c r="F2824" t="s">
        <v>1405</v>
      </c>
      <c r="G2824" t="s">
        <v>9</v>
      </c>
      <c r="H2824" s="32">
        <v>31.63</v>
      </c>
      <c r="I2824" t="s">
        <v>10</v>
      </c>
      <c r="J2824">
        <v>5</v>
      </c>
      <c r="K2824">
        <v>3</v>
      </c>
    </row>
    <row r="2825" spans="1:11" x14ac:dyDescent="0.35">
      <c r="A2825" t="s">
        <v>53</v>
      </c>
      <c r="B2825" t="s">
        <v>845</v>
      </c>
      <c r="C2825">
        <v>2005</v>
      </c>
      <c r="D2825">
        <v>4.2</v>
      </c>
      <c r="E2825">
        <v>384</v>
      </c>
      <c r="F2825" t="s">
        <v>1405</v>
      </c>
      <c r="G2825" t="s">
        <v>42</v>
      </c>
      <c r="H2825" s="32">
        <v>73</v>
      </c>
      <c r="I2825" t="s">
        <v>43</v>
      </c>
      <c r="J2825">
        <v>4</v>
      </c>
      <c r="K2825">
        <v>3</v>
      </c>
    </row>
    <row r="2826" spans="1:11" x14ac:dyDescent="0.35">
      <c r="A2826" t="s">
        <v>537</v>
      </c>
      <c r="B2826" t="s">
        <v>187</v>
      </c>
      <c r="C2826">
        <v>2015</v>
      </c>
      <c r="D2826">
        <v>4.2</v>
      </c>
      <c r="E2826">
        <v>420</v>
      </c>
      <c r="F2826" t="s">
        <v>1405</v>
      </c>
      <c r="G2826" t="s">
        <v>42</v>
      </c>
      <c r="H2826" s="32">
        <v>17.5</v>
      </c>
      <c r="I2826" t="s">
        <v>43</v>
      </c>
      <c r="J2826" t="s">
        <v>85</v>
      </c>
      <c r="K2826" t="s">
        <v>85</v>
      </c>
    </row>
    <row r="2827" spans="1:11" x14ac:dyDescent="0.35">
      <c r="A2827" t="s">
        <v>1357</v>
      </c>
      <c r="B2827" t="s">
        <v>1358</v>
      </c>
      <c r="C2827">
        <v>2017</v>
      </c>
      <c r="D2827">
        <v>4.2</v>
      </c>
      <c r="E2827">
        <v>420</v>
      </c>
      <c r="F2827" t="s">
        <v>1405</v>
      </c>
      <c r="G2827" t="s">
        <v>127</v>
      </c>
      <c r="H2827" s="32">
        <v>18.899999999999999</v>
      </c>
      <c r="I2827" t="s">
        <v>21</v>
      </c>
      <c r="J2827" t="s">
        <v>85</v>
      </c>
      <c r="K2827" t="s">
        <v>85</v>
      </c>
    </row>
    <row r="2828" spans="1:11" x14ac:dyDescent="0.35">
      <c r="A2828" t="s">
        <v>1359</v>
      </c>
      <c r="B2828" t="s">
        <v>1360</v>
      </c>
      <c r="C2828">
        <v>2011</v>
      </c>
      <c r="D2828">
        <v>4.2</v>
      </c>
      <c r="E2828">
        <v>420</v>
      </c>
      <c r="F2828" t="s">
        <v>1405</v>
      </c>
      <c r="G2828" t="s">
        <v>254</v>
      </c>
      <c r="H2828" s="32">
        <v>23.95</v>
      </c>
      <c r="I2828" t="s">
        <v>21</v>
      </c>
      <c r="J2828" t="s">
        <v>85</v>
      </c>
      <c r="K2828" t="s">
        <v>85</v>
      </c>
    </row>
    <row r="2829" spans="1:11" x14ac:dyDescent="0.35">
      <c r="A2829" t="s">
        <v>40</v>
      </c>
      <c r="B2829" t="s">
        <v>396</v>
      </c>
      <c r="C2829">
        <v>2012</v>
      </c>
      <c r="D2829">
        <v>4.2</v>
      </c>
      <c r="E2829">
        <v>420</v>
      </c>
      <c r="F2829" t="s">
        <v>1405</v>
      </c>
      <c r="G2829" t="s">
        <v>42</v>
      </c>
      <c r="H2829" s="32">
        <v>28.3</v>
      </c>
      <c r="I2829" t="s">
        <v>43</v>
      </c>
      <c r="J2829" t="s">
        <v>85</v>
      </c>
      <c r="K2829" t="s">
        <v>85</v>
      </c>
    </row>
    <row r="2830" spans="1:11" x14ac:dyDescent="0.35">
      <c r="A2830" t="s">
        <v>513</v>
      </c>
      <c r="B2830" t="s">
        <v>283</v>
      </c>
      <c r="C2830">
        <v>2004</v>
      </c>
      <c r="D2830">
        <v>4.2</v>
      </c>
      <c r="E2830">
        <v>417</v>
      </c>
      <c r="F2830" t="s">
        <v>1405</v>
      </c>
      <c r="G2830" t="s">
        <v>42</v>
      </c>
      <c r="H2830" s="32">
        <v>45</v>
      </c>
      <c r="I2830" t="s">
        <v>43</v>
      </c>
      <c r="J2830" t="s">
        <v>85</v>
      </c>
      <c r="K2830" t="s">
        <v>85</v>
      </c>
    </row>
    <row r="2831" spans="1:11" x14ac:dyDescent="0.35">
      <c r="A2831" t="s">
        <v>423</v>
      </c>
      <c r="B2831" t="s">
        <v>1020</v>
      </c>
      <c r="C2831">
        <v>2018</v>
      </c>
      <c r="D2831">
        <v>4.2</v>
      </c>
      <c r="E2831">
        <v>415</v>
      </c>
      <c r="F2831" t="s">
        <v>1405</v>
      </c>
      <c r="G2831" t="s">
        <v>46</v>
      </c>
      <c r="H2831" s="32">
        <v>17.899999999999999</v>
      </c>
      <c r="I2831" t="s">
        <v>213</v>
      </c>
      <c r="J2831" t="s">
        <v>85</v>
      </c>
      <c r="K2831" t="s">
        <v>85</v>
      </c>
    </row>
    <row r="2832" spans="1:11" x14ac:dyDescent="0.35">
      <c r="A2832" t="s">
        <v>1292</v>
      </c>
      <c r="B2832" t="s">
        <v>1361</v>
      </c>
      <c r="C2832">
        <v>2015</v>
      </c>
      <c r="D2832">
        <v>4.2</v>
      </c>
      <c r="E2832">
        <v>414</v>
      </c>
      <c r="F2832" t="s">
        <v>1405</v>
      </c>
      <c r="G2832" t="s">
        <v>326</v>
      </c>
      <c r="H2832" s="32">
        <v>16.78</v>
      </c>
      <c r="I2832" t="s">
        <v>327</v>
      </c>
      <c r="J2832" t="s">
        <v>85</v>
      </c>
      <c r="K2832" t="s">
        <v>85</v>
      </c>
    </row>
    <row r="2833" spans="1:11" x14ac:dyDescent="0.35">
      <c r="A2833" t="s">
        <v>47</v>
      </c>
      <c r="B2833" t="s">
        <v>1302</v>
      </c>
      <c r="C2833">
        <v>2018</v>
      </c>
      <c r="D2833">
        <v>4.2</v>
      </c>
      <c r="E2833">
        <v>410</v>
      </c>
      <c r="F2833" t="s">
        <v>1405</v>
      </c>
      <c r="G2833" t="s">
        <v>42</v>
      </c>
      <c r="H2833" s="32">
        <v>13.58</v>
      </c>
      <c r="I2833" t="s">
        <v>43</v>
      </c>
      <c r="J2833" t="s">
        <v>85</v>
      </c>
      <c r="K2833" t="s">
        <v>85</v>
      </c>
    </row>
    <row r="2834" spans="1:11" x14ac:dyDescent="0.35">
      <c r="A2834" t="s">
        <v>1308</v>
      </c>
      <c r="B2834" t="s">
        <v>1309</v>
      </c>
      <c r="C2834">
        <v>2015</v>
      </c>
      <c r="D2834">
        <v>4.2</v>
      </c>
      <c r="E2834">
        <v>412</v>
      </c>
      <c r="F2834" t="s">
        <v>1405</v>
      </c>
      <c r="G2834" t="s">
        <v>9</v>
      </c>
      <c r="H2834" s="32">
        <v>37.9</v>
      </c>
      <c r="I2834" t="s">
        <v>10</v>
      </c>
      <c r="J2834" t="s">
        <v>85</v>
      </c>
      <c r="K2834" t="s">
        <v>85</v>
      </c>
    </row>
    <row r="2835" spans="1:11" x14ac:dyDescent="0.35">
      <c r="A2835" t="s">
        <v>270</v>
      </c>
      <c r="B2835" t="s">
        <v>120</v>
      </c>
      <c r="C2835">
        <v>2011</v>
      </c>
      <c r="D2835">
        <v>4.2</v>
      </c>
      <c r="E2835">
        <v>410</v>
      </c>
      <c r="F2835" t="s">
        <v>1405</v>
      </c>
      <c r="G2835" t="s">
        <v>9</v>
      </c>
      <c r="H2835" s="32">
        <v>51.35</v>
      </c>
      <c r="I2835" t="s">
        <v>10</v>
      </c>
      <c r="J2835" t="s">
        <v>85</v>
      </c>
      <c r="K2835" t="s">
        <v>85</v>
      </c>
    </row>
    <row r="2836" spans="1:11" x14ac:dyDescent="0.35">
      <c r="A2836" t="s">
        <v>930</v>
      </c>
      <c r="B2836" t="s">
        <v>848</v>
      </c>
      <c r="C2836">
        <v>2012</v>
      </c>
      <c r="D2836">
        <v>4.2</v>
      </c>
      <c r="E2836">
        <v>410</v>
      </c>
      <c r="F2836" t="s">
        <v>1405</v>
      </c>
      <c r="G2836" t="s">
        <v>42</v>
      </c>
      <c r="H2836" s="32">
        <v>22.99</v>
      </c>
      <c r="I2836" t="s">
        <v>43</v>
      </c>
      <c r="J2836" t="s">
        <v>85</v>
      </c>
      <c r="K2836" t="s">
        <v>85</v>
      </c>
    </row>
    <row r="2837" spans="1:11" x14ac:dyDescent="0.35">
      <c r="A2837" t="s">
        <v>1362</v>
      </c>
      <c r="B2837" t="s">
        <v>1363</v>
      </c>
      <c r="C2837">
        <v>2020</v>
      </c>
      <c r="D2837">
        <v>4.2</v>
      </c>
      <c r="E2837">
        <v>407</v>
      </c>
      <c r="F2837" t="s">
        <v>1405</v>
      </c>
      <c r="G2837" t="s">
        <v>204</v>
      </c>
      <c r="H2837" s="32">
        <v>11.95</v>
      </c>
      <c r="I2837" t="s">
        <v>85</v>
      </c>
      <c r="J2837" t="s">
        <v>85</v>
      </c>
      <c r="K2837" t="s">
        <v>85</v>
      </c>
    </row>
    <row r="2838" spans="1:11" x14ac:dyDescent="0.35">
      <c r="A2838" t="s">
        <v>861</v>
      </c>
      <c r="B2838" t="s">
        <v>1364</v>
      </c>
      <c r="C2838" t="s">
        <v>24</v>
      </c>
      <c r="D2838">
        <v>4.2</v>
      </c>
      <c r="E2838">
        <v>405</v>
      </c>
      <c r="F2838" t="s">
        <v>1405</v>
      </c>
      <c r="G2838" t="s">
        <v>25</v>
      </c>
      <c r="H2838" s="32">
        <v>7.1</v>
      </c>
      <c r="I2838" t="s">
        <v>26</v>
      </c>
      <c r="J2838" t="s">
        <v>85</v>
      </c>
      <c r="K2838" t="s">
        <v>85</v>
      </c>
    </row>
    <row r="2839" spans="1:11" x14ac:dyDescent="0.35">
      <c r="A2839" t="s">
        <v>606</v>
      </c>
      <c r="B2839" t="s">
        <v>619</v>
      </c>
      <c r="C2839">
        <v>2014</v>
      </c>
      <c r="D2839">
        <v>4.2</v>
      </c>
      <c r="E2839">
        <v>404</v>
      </c>
      <c r="F2839" t="s">
        <v>1405</v>
      </c>
      <c r="G2839" t="s">
        <v>32</v>
      </c>
      <c r="H2839" s="32">
        <v>77.36</v>
      </c>
      <c r="I2839" t="s">
        <v>33</v>
      </c>
      <c r="J2839" t="s">
        <v>85</v>
      </c>
      <c r="K2839" t="s">
        <v>85</v>
      </c>
    </row>
    <row r="2840" spans="1:11" x14ac:dyDescent="0.35">
      <c r="A2840" t="s">
        <v>1365</v>
      </c>
      <c r="B2840" t="s">
        <v>1366</v>
      </c>
      <c r="C2840">
        <v>2020</v>
      </c>
      <c r="D2840">
        <v>4.2</v>
      </c>
      <c r="E2840">
        <v>404</v>
      </c>
      <c r="F2840" t="s">
        <v>1405</v>
      </c>
      <c r="G2840" t="s">
        <v>207</v>
      </c>
      <c r="H2840" s="32">
        <v>19.899999999999999</v>
      </c>
      <c r="I2840" t="s">
        <v>85</v>
      </c>
      <c r="J2840" t="s">
        <v>85</v>
      </c>
      <c r="K2840" t="s">
        <v>85</v>
      </c>
    </row>
    <row r="2841" spans="1:11" x14ac:dyDescent="0.35">
      <c r="A2841" t="s">
        <v>682</v>
      </c>
      <c r="B2841" t="s">
        <v>863</v>
      </c>
      <c r="C2841">
        <v>2011</v>
      </c>
      <c r="D2841">
        <v>4.2</v>
      </c>
      <c r="E2841">
        <v>402</v>
      </c>
      <c r="F2841" t="s">
        <v>1405</v>
      </c>
      <c r="G2841" t="s">
        <v>42</v>
      </c>
      <c r="H2841" s="32">
        <v>28.53</v>
      </c>
      <c r="I2841" t="s">
        <v>43</v>
      </c>
      <c r="J2841" t="s">
        <v>85</v>
      </c>
      <c r="K2841" t="s">
        <v>85</v>
      </c>
    </row>
    <row r="2842" spans="1:11" x14ac:dyDescent="0.35">
      <c r="A2842" t="s">
        <v>487</v>
      </c>
      <c r="B2842" t="s">
        <v>488</v>
      </c>
      <c r="C2842">
        <v>2019</v>
      </c>
      <c r="D2842">
        <v>4.2</v>
      </c>
      <c r="E2842">
        <v>400</v>
      </c>
      <c r="F2842" t="s">
        <v>1405</v>
      </c>
      <c r="G2842" t="s">
        <v>2</v>
      </c>
      <c r="H2842" s="32">
        <v>27.89</v>
      </c>
      <c r="I2842" t="s">
        <v>3</v>
      </c>
      <c r="J2842" t="s">
        <v>85</v>
      </c>
      <c r="K2842" t="s">
        <v>85</v>
      </c>
    </row>
    <row r="2843" spans="1:11" x14ac:dyDescent="0.35">
      <c r="A2843" t="s">
        <v>4</v>
      </c>
      <c r="B2843" t="s">
        <v>448</v>
      </c>
      <c r="C2843">
        <v>2016</v>
      </c>
      <c r="D2843">
        <v>4.2</v>
      </c>
      <c r="E2843">
        <v>398</v>
      </c>
      <c r="F2843" t="s">
        <v>1405</v>
      </c>
      <c r="G2843" t="s">
        <v>1406</v>
      </c>
      <c r="H2843" s="32">
        <v>48.96</v>
      </c>
      <c r="I2843" t="s">
        <v>6</v>
      </c>
      <c r="J2843" t="s">
        <v>85</v>
      </c>
      <c r="K2843" t="s">
        <v>85</v>
      </c>
    </row>
    <row r="2844" spans="1:11" x14ac:dyDescent="0.35">
      <c r="A2844" t="s">
        <v>193</v>
      </c>
      <c r="B2844" t="s">
        <v>921</v>
      </c>
      <c r="C2844">
        <v>2011</v>
      </c>
      <c r="D2844">
        <v>4.2</v>
      </c>
      <c r="E2844">
        <v>395</v>
      </c>
      <c r="F2844" t="s">
        <v>1405</v>
      </c>
      <c r="G2844" t="s">
        <v>42</v>
      </c>
      <c r="H2844" s="32">
        <v>61.94</v>
      </c>
      <c r="I2844" t="s">
        <v>43</v>
      </c>
      <c r="J2844" t="s">
        <v>85</v>
      </c>
      <c r="K2844" t="s">
        <v>85</v>
      </c>
    </row>
    <row r="2845" spans="1:11" x14ac:dyDescent="0.35">
      <c r="A2845" t="s">
        <v>193</v>
      </c>
      <c r="B2845" t="s">
        <v>187</v>
      </c>
      <c r="C2845">
        <v>2016</v>
      </c>
      <c r="D2845">
        <v>4.2</v>
      </c>
      <c r="E2845">
        <v>392</v>
      </c>
      <c r="F2845" t="s">
        <v>1405</v>
      </c>
      <c r="G2845" t="s">
        <v>42</v>
      </c>
      <c r="H2845" s="32">
        <v>19.98</v>
      </c>
      <c r="I2845" t="s">
        <v>43</v>
      </c>
      <c r="J2845" t="s">
        <v>85</v>
      </c>
      <c r="K2845" t="s">
        <v>85</v>
      </c>
    </row>
    <row r="2846" spans="1:11" x14ac:dyDescent="0.35">
      <c r="A2846" t="s">
        <v>790</v>
      </c>
      <c r="B2846" t="s">
        <v>1367</v>
      </c>
      <c r="C2846">
        <v>2018</v>
      </c>
      <c r="D2846">
        <v>4.2</v>
      </c>
      <c r="E2846">
        <v>390</v>
      </c>
      <c r="F2846" t="s">
        <v>1405</v>
      </c>
      <c r="G2846" t="s">
        <v>32</v>
      </c>
      <c r="H2846" s="32">
        <v>16.760000000000002</v>
      </c>
      <c r="I2846" t="s">
        <v>33</v>
      </c>
      <c r="J2846" t="s">
        <v>85</v>
      </c>
      <c r="K2846" t="s">
        <v>85</v>
      </c>
    </row>
    <row r="2847" spans="1:11" x14ac:dyDescent="0.35">
      <c r="A2847" t="s">
        <v>574</v>
      </c>
      <c r="B2847" t="s">
        <v>880</v>
      </c>
      <c r="C2847">
        <v>2017</v>
      </c>
      <c r="D2847">
        <v>4.2</v>
      </c>
      <c r="E2847">
        <v>390</v>
      </c>
      <c r="F2847" t="s">
        <v>1405</v>
      </c>
      <c r="G2847" t="s">
        <v>576</v>
      </c>
      <c r="H2847" s="32">
        <v>24.45</v>
      </c>
      <c r="I2847" t="s">
        <v>21</v>
      </c>
      <c r="J2847" t="s">
        <v>85</v>
      </c>
      <c r="K2847" t="s">
        <v>85</v>
      </c>
    </row>
    <row r="2848" spans="1:11" x14ac:dyDescent="0.35">
      <c r="A2848" t="s">
        <v>144</v>
      </c>
      <c r="B2848" t="s">
        <v>120</v>
      </c>
      <c r="C2848">
        <v>2011</v>
      </c>
      <c r="D2848">
        <v>4.2</v>
      </c>
      <c r="E2848">
        <v>389</v>
      </c>
      <c r="F2848" t="s">
        <v>1405</v>
      </c>
      <c r="G2848" t="s">
        <v>9</v>
      </c>
      <c r="H2848" s="32">
        <v>64.5</v>
      </c>
      <c r="I2848" t="s">
        <v>10</v>
      </c>
      <c r="J2848" t="s">
        <v>85</v>
      </c>
      <c r="K2848" t="s">
        <v>85</v>
      </c>
    </row>
    <row r="2849" spans="1:11" x14ac:dyDescent="0.35">
      <c r="A2849" t="s">
        <v>385</v>
      </c>
      <c r="B2849" t="s">
        <v>1334</v>
      </c>
      <c r="C2849">
        <v>2016</v>
      </c>
      <c r="D2849">
        <v>4.2</v>
      </c>
      <c r="E2849">
        <v>388</v>
      </c>
      <c r="F2849" t="s">
        <v>1405</v>
      </c>
      <c r="G2849" t="s">
        <v>9</v>
      </c>
      <c r="H2849" s="32">
        <v>31.63</v>
      </c>
      <c r="I2849" t="s">
        <v>10</v>
      </c>
      <c r="J2849" t="s">
        <v>85</v>
      </c>
      <c r="K2849" t="s">
        <v>85</v>
      </c>
    </row>
    <row r="2850" spans="1:11" x14ac:dyDescent="0.35">
      <c r="A2850" t="s">
        <v>53</v>
      </c>
      <c r="B2850" t="s">
        <v>845</v>
      </c>
      <c r="C2850">
        <v>2005</v>
      </c>
      <c r="D2850">
        <v>4.2</v>
      </c>
      <c r="E2850">
        <v>384</v>
      </c>
      <c r="F2850" t="s">
        <v>1405</v>
      </c>
      <c r="G2850" t="s">
        <v>42</v>
      </c>
      <c r="H2850" s="32">
        <v>73</v>
      </c>
      <c r="I2850" t="s">
        <v>43</v>
      </c>
      <c r="J2850" t="s">
        <v>85</v>
      </c>
      <c r="K2850" t="s">
        <v>85</v>
      </c>
    </row>
    <row r="2851" spans="1:11" x14ac:dyDescent="0.35">
      <c r="A2851" t="s">
        <v>537</v>
      </c>
      <c r="B2851" t="s">
        <v>187</v>
      </c>
      <c r="C2851">
        <v>2015</v>
      </c>
      <c r="D2851">
        <v>4.2</v>
      </c>
      <c r="E2851">
        <v>420</v>
      </c>
      <c r="F2851" t="s">
        <v>1405</v>
      </c>
      <c r="G2851" t="s">
        <v>42</v>
      </c>
      <c r="H2851" s="32">
        <v>17.5</v>
      </c>
      <c r="I2851" t="s">
        <v>43</v>
      </c>
      <c r="J2851">
        <v>4</v>
      </c>
      <c r="K2851">
        <v>3</v>
      </c>
    </row>
    <row r="2852" spans="1:11" x14ac:dyDescent="0.35">
      <c r="A2852" t="s">
        <v>1357</v>
      </c>
      <c r="B2852" t="s">
        <v>1358</v>
      </c>
      <c r="C2852">
        <v>2017</v>
      </c>
      <c r="D2852">
        <v>4.2</v>
      </c>
      <c r="E2852">
        <v>420</v>
      </c>
      <c r="F2852" t="s">
        <v>1405</v>
      </c>
      <c r="G2852" t="s">
        <v>127</v>
      </c>
      <c r="H2852" s="32">
        <v>18.899999999999999</v>
      </c>
      <c r="I2852" t="s">
        <v>21</v>
      </c>
      <c r="J2852">
        <v>4</v>
      </c>
      <c r="K2852">
        <v>3</v>
      </c>
    </row>
    <row r="2853" spans="1:11" x14ac:dyDescent="0.35">
      <c r="A2853" t="s">
        <v>1359</v>
      </c>
      <c r="B2853" t="s">
        <v>1360</v>
      </c>
      <c r="C2853">
        <v>2011</v>
      </c>
      <c r="D2853">
        <v>4.2</v>
      </c>
      <c r="E2853">
        <v>420</v>
      </c>
      <c r="F2853" t="s">
        <v>1405</v>
      </c>
      <c r="G2853" t="s">
        <v>254</v>
      </c>
      <c r="H2853" s="32">
        <v>23.95</v>
      </c>
      <c r="I2853" t="s">
        <v>21</v>
      </c>
      <c r="J2853">
        <v>4</v>
      </c>
      <c r="K2853">
        <v>3</v>
      </c>
    </row>
    <row r="2854" spans="1:11" x14ac:dyDescent="0.35">
      <c r="A2854" t="s">
        <v>40</v>
      </c>
      <c r="B2854" t="s">
        <v>396</v>
      </c>
      <c r="C2854">
        <v>2012</v>
      </c>
      <c r="D2854">
        <v>4.2</v>
      </c>
      <c r="E2854">
        <v>420</v>
      </c>
      <c r="F2854" t="s">
        <v>1405</v>
      </c>
      <c r="G2854" t="s">
        <v>42</v>
      </c>
      <c r="H2854" s="32">
        <v>28.3</v>
      </c>
      <c r="I2854" t="s">
        <v>43</v>
      </c>
      <c r="J2854">
        <v>4</v>
      </c>
      <c r="K2854">
        <v>3</v>
      </c>
    </row>
    <row r="2855" spans="1:11" x14ac:dyDescent="0.35">
      <c r="A2855" t="s">
        <v>513</v>
      </c>
      <c r="B2855" t="s">
        <v>283</v>
      </c>
      <c r="C2855">
        <v>2004</v>
      </c>
      <c r="D2855">
        <v>4.2</v>
      </c>
      <c r="E2855">
        <v>417</v>
      </c>
      <c r="F2855" t="s">
        <v>1405</v>
      </c>
      <c r="G2855" t="s">
        <v>42</v>
      </c>
      <c r="H2855" s="32">
        <v>45</v>
      </c>
      <c r="I2855" t="s">
        <v>43</v>
      </c>
      <c r="J2855">
        <v>4</v>
      </c>
      <c r="K2855">
        <v>3</v>
      </c>
    </row>
    <row r="2856" spans="1:11" x14ac:dyDescent="0.35">
      <c r="A2856" t="s">
        <v>423</v>
      </c>
      <c r="B2856" t="s">
        <v>1020</v>
      </c>
      <c r="C2856">
        <v>2018</v>
      </c>
      <c r="D2856">
        <v>4.2</v>
      </c>
      <c r="E2856">
        <v>415</v>
      </c>
      <c r="F2856" t="s">
        <v>1405</v>
      </c>
      <c r="G2856" t="s">
        <v>46</v>
      </c>
      <c r="H2856" s="32">
        <v>17.899999999999999</v>
      </c>
      <c r="I2856" t="s">
        <v>213</v>
      </c>
      <c r="J2856">
        <v>3</v>
      </c>
      <c r="K2856">
        <v>3</v>
      </c>
    </row>
    <row r="2857" spans="1:11" x14ac:dyDescent="0.35">
      <c r="A2857" t="s">
        <v>1292</v>
      </c>
      <c r="B2857" t="s">
        <v>1361</v>
      </c>
      <c r="C2857">
        <v>2015</v>
      </c>
      <c r="D2857">
        <v>4.2</v>
      </c>
      <c r="E2857">
        <v>414</v>
      </c>
      <c r="F2857" t="s">
        <v>1405</v>
      </c>
      <c r="G2857" t="s">
        <v>326</v>
      </c>
      <c r="H2857" s="32">
        <v>16.78</v>
      </c>
      <c r="I2857" t="s">
        <v>327</v>
      </c>
      <c r="J2857">
        <v>3</v>
      </c>
      <c r="K2857">
        <v>3</v>
      </c>
    </row>
    <row r="2858" spans="1:11" x14ac:dyDescent="0.35">
      <c r="A2858" t="s">
        <v>47</v>
      </c>
      <c r="B2858" t="s">
        <v>1302</v>
      </c>
      <c r="C2858">
        <v>2018</v>
      </c>
      <c r="D2858">
        <v>4.2</v>
      </c>
      <c r="E2858">
        <v>410</v>
      </c>
      <c r="F2858" t="s">
        <v>1405</v>
      </c>
      <c r="G2858" t="s">
        <v>42</v>
      </c>
      <c r="H2858" s="32">
        <v>13.58</v>
      </c>
      <c r="I2858" t="s">
        <v>43</v>
      </c>
      <c r="J2858">
        <v>4</v>
      </c>
      <c r="K2858">
        <v>3</v>
      </c>
    </row>
    <row r="2859" spans="1:11" x14ac:dyDescent="0.35">
      <c r="A2859" t="s">
        <v>1308</v>
      </c>
      <c r="B2859" t="s">
        <v>1309</v>
      </c>
      <c r="C2859">
        <v>2015</v>
      </c>
      <c r="D2859">
        <v>4.2</v>
      </c>
      <c r="E2859">
        <v>412</v>
      </c>
      <c r="F2859" t="s">
        <v>1405</v>
      </c>
      <c r="G2859" t="s">
        <v>9</v>
      </c>
      <c r="H2859" s="32">
        <v>37.9</v>
      </c>
      <c r="I2859" t="s">
        <v>10</v>
      </c>
      <c r="J2859">
        <v>5</v>
      </c>
      <c r="K2859">
        <v>3</v>
      </c>
    </row>
    <row r="2860" spans="1:11" x14ac:dyDescent="0.35">
      <c r="A2860" t="s">
        <v>270</v>
      </c>
      <c r="B2860" t="s">
        <v>120</v>
      </c>
      <c r="C2860">
        <v>2011</v>
      </c>
      <c r="D2860">
        <v>4.2</v>
      </c>
      <c r="E2860">
        <v>410</v>
      </c>
      <c r="F2860" t="s">
        <v>1405</v>
      </c>
      <c r="G2860" t="s">
        <v>9</v>
      </c>
      <c r="H2860" s="32">
        <v>51.35</v>
      </c>
      <c r="I2860" t="s">
        <v>10</v>
      </c>
      <c r="J2860">
        <v>5</v>
      </c>
      <c r="K2860">
        <v>3</v>
      </c>
    </row>
    <row r="2861" spans="1:11" x14ac:dyDescent="0.35">
      <c r="A2861" t="s">
        <v>930</v>
      </c>
      <c r="B2861" t="s">
        <v>848</v>
      </c>
      <c r="C2861">
        <v>2012</v>
      </c>
      <c r="D2861">
        <v>4.2</v>
      </c>
      <c r="E2861">
        <v>410</v>
      </c>
      <c r="F2861" t="s">
        <v>1405</v>
      </c>
      <c r="G2861" t="s">
        <v>42</v>
      </c>
      <c r="H2861" s="32">
        <v>22.99</v>
      </c>
      <c r="I2861" t="s">
        <v>43</v>
      </c>
      <c r="J2861">
        <v>4</v>
      </c>
      <c r="K2861">
        <v>3</v>
      </c>
    </row>
    <row r="2862" spans="1:11" x14ac:dyDescent="0.35">
      <c r="A2862" t="s">
        <v>1362</v>
      </c>
      <c r="B2862" t="s">
        <v>1363</v>
      </c>
      <c r="C2862">
        <v>2020</v>
      </c>
      <c r="D2862">
        <v>4.2</v>
      </c>
      <c r="E2862">
        <v>407</v>
      </c>
      <c r="F2862" t="s">
        <v>1405</v>
      </c>
      <c r="G2862" t="s">
        <v>204</v>
      </c>
      <c r="H2862" s="32">
        <v>11.95</v>
      </c>
      <c r="I2862" t="s">
        <v>85</v>
      </c>
      <c r="J2862" t="s">
        <v>85</v>
      </c>
      <c r="K2862" t="s">
        <v>85</v>
      </c>
    </row>
    <row r="2863" spans="1:11" x14ac:dyDescent="0.35">
      <c r="A2863" t="s">
        <v>861</v>
      </c>
      <c r="B2863" t="s">
        <v>1364</v>
      </c>
      <c r="C2863" t="s">
        <v>24</v>
      </c>
      <c r="D2863">
        <v>4.2</v>
      </c>
      <c r="E2863">
        <v>405</v>
      </c>
      <c r="F2863" t="s">
        <v>1405</v>
      </c>
      <c r="G2863" t="s">
        <v>25</v>
      </c>
      <c r="H2863" s="32">
        <v>7.1</v>
      </c>
      <c r="I2863" t="s">
        <v>26</v>
      </c>
      <c r="J2863">
        <v>4</v>
      </c>
      <c r="K2863">
        <v>3</v>
      </c>
    </row>
    <row r="2864" spans="1:11" x14ac:dyDescent="0.35">
      <c r="A2864" t="s">
        <v>606</v>
      </c>
      <c r="B2864" t="s">
        <v>619</v>
      </c>
      <c r="C2864">
        <v>2014</v>
      </c>
      <c r="D2864">
        <v>4.2</v>
      </c>
      <c r="E2864">
        <v>404</v>
      </c>
      <c r="F2864" t="s">
        <v>1405</v>
      </c>
      <c r="G2864" t="s">
        <v>32</v>
      </c>
      <c r="H2864" s="32">
        <v>77.36</v>
      </c>
      <c r="I2864" t="s">
        <v>33</v>
      </c>
      <c r="J2864">
        <v>4</v>
      </c>
      <c r="K2864">
        <v>3</v>
      </c>
    </row>
    <row r="2865" spans="1:11" x14ac:dyDescent="0.35">
      <c r="A2865" t="s">
        <v>1365</v>
      </c>
      <c r="B2865" t="s">
        <v>1366</v>
      </c>
      <c r="C2865">
        <v>2020</v>
      </c>
      <c r="D2865">
        <v>4.2</v>
      </c>
      <c r="E2865">
        <v>404</v>
      </c>
      <c r="F2865" t="s">
        <v>1405</v>
      </c>
      <c r="G2865" t="s">
        <v>207</v>
      </c>
      <c r="H2865" s="32">
        <v>19.899999999999999</v>
      </c>
      <c r="I2865" t="s">
        <v>85</v>
      </c>
      <c r="J2865" t="s">
        <v>85</v>
      </c>
      <c r="K2865" t="s">
        <v>85</v>
      </c>
    </row>
    <row r="2866" spans="1:11" x14ac:dyDescent="0.35">
      <c r="A2866" t="s">
        <v>682</v>
      </c>
      <c r="B2866" t="s">
        <v>863</v>
      </c>
      <c r="C2866">
        <v>2011</v>
      </c>
      <c r="D2866">
        <v>4.2</v>
      </c>
      <c r="E2866">
        <v>402</v>
      </c>
      <c r="F2866" t="s">
        <v>1405</v>
      </c>
      <c r="G2866" t="s">
        <v>42</v>
      </c>
      <c r="H2866" s="32">
        <v>28.53</v>
      </c>
      <c r="I2866" t="s">
        <v>43</v>
      </c>
      <c r="J2866">
        <v>4</v>
      </c>
      <c r="K2866">
        <v>3</v>
      </c>
    </row>
    <row r="2867" spans="1:11" x14ac:dyDescent="0.35">
      <c r="A2867" t="s">
        <v>487</v>
      </c>
      <c r="B2867" t="s">
        <v>488</v>
      </c>
      <c r="C2867">
        <v>2019</v>
      </c>
      <c r="D2867">
        <v>4.2</v>
      </c>
      <c r="E2867">
        <v>400</v>
      </c>
      <c r="F2867" t="s">
        <v>1405</v>
      </c>
      <c r="G2867" t="s">
        <v>2</v>
      </c>
      <c r="H2867" s="32">
        <v>27.89</v>
      </c>
      <c r="I2867" t="s">
        <v>3</v>
      </c>
      <c r="J2867">
        <v>5</v>
      </c>
      <c r="K2867">
        <v>3</v>
      </c>
    </row>
    <row r="2868" spans="1:11" x14ac:dyDescent="0.35">
      <c r="A2868" t="s">
        <v>4</v>
      </c>
      <c r="B2868" t="s">
        <v>448</v>
      </c>
      <c r="C2868">
        <v>2016</v>
      </c>
      <c r="D2868">
        <v>4.2</v>
      </c>
      <c r="E2868">
        <v>398</v>
      </c>
      <c r="F2868" t="s">
        <v>1405</v>
      </c>
      <c r="G2868" t="s">
        <v>1406</v>
      </c>
      <c r="H2868" s="32">
        <v>48.96</v>
      </c>
      <c r="I2868" t="s">
        <v>6</v>
      </c>
      <c r="J2868">
        <v>4</v>
      </c>
      <c r="K2868">
        <v>2</v>
      </c>
    </row>
    <row r="2869" spans="1:11" x14ac:dyDescent="0.35">
      <c r="A2869" t="s">
        <v>193</v>
      </c>
      <c r="B2869" t="s">
        <v>921</v>
      </c>
      <c r="C2869">
        <v>2011</v>
      </c>
      <c r="D2869">
        <v>4.2</v>
      </c>
      <c r="E2869">
        <v>395</v>
      </c>
      <c r="F2869" t="s">
        <v>1405</v>
      </c>
      <c r="G2869" t="s">
        <v>42</v>
      </c>
      <c r="H2869" s="32">
        <v>61.94</v>
      </c>
      <c r="I2869" t="s">
        <v>43</v>
      </c>
      <c r="J2869">
        <v>4</v>
      </c>
      <c r="K2869">
        <v>3</v>
      </c>
    </row>
    <row r="2870" spans="1:11" x14ac:dyDescent="0.35">
      <c r="A2870" t="s">
        <v>193</v>
      </c>
      <c r="B2870" t="s">
        <v>187</v>
      </c>
      <c r="C2870">
        <v>2016</v>
      </c>
      <c r="D2870">
        <v>4.2</v>
      </c>
      <c r="E2870">
        <v>392</v>
      </c>
      <c r="F2870" t="s">
        <v>1405</v>
      </c>
      <c r="G2870" t="s">
        <v>42</v>
      </c>
      <c r="H2870" s="32">
        <v>19.98</v>
      </c>
      <c r="I2870" t="s">
        <v>43</v>
      </c>
      <c r="J2870">
        <v>4</v>
      </c>
      <c r="K2870">
        <v>3</v>
      </c>
    </row>
    <row r="2871" spans="1:11" x14ac:dyDescent="0.35">
      <c r="A2871" t="s">
        <v>790</v>
      </c>
      <c r="B2871" t="s">
        <v>1367</v>
      </c>
      <c r="C2871">
        <v>2018</v>
      </c>
      <c r="D2871">
        <v>4.2</v>
      </c>
      <c r="E2871">
        <v>390</v>
      </c>
      <c r="F2871" t="s">
        <v>1405</v>
      </c>
      <c r="G2871" t="s">
        <v>32</v>
      </c>
      <c r="H2871" s="32">
        <v>16.760000000000002</v>
      </c>
      <c r="I2871" t="s">
        <v>33</v>
      </c>
      <c r="J2871">
        <v>4</v>
      </c>
      <c r="K2871">
        <v>3</v>
      </c>
    </row>
    <row r="2872" spans="1:11" x14ac:dyDescent="0.35">
      <c r="A2872" t="s">
        <v>574</v>
      </c>
      <c r="B2872" t="s">
        <v>880</v>
      </c>
      <c r="C2872">
        <v>2017</v>
      </c>
      <c r="D2872">
        <v>4.2</v>
      </c>
      <c r="E2872">
        <v>390</v>
      </c>
      <c r="F2872" t="s">
        <v>1405</v>
      </c>
      <c r="G2872" t="s">
        <v>576</v>
      </c>
      <c r="H2872" s="32">
        <v>24.45</v>
      </c>
      <c r="I2872" t="s">
        <v>21</v>
      </c>
      <c r="J2872">
        <v>4</v>
      </c>
      <c r="K2872">
        <v>3</v>
      </c>
    </row>
    <row r="2873" spans="1:11" x14ac:dyDescent="0.35">
      <c r="A2873" t="s">
        <v>144</v>
      </c>
      <c r="B2873" t="s">
        <v>120</v>
      </c>
      <c r="C2873">
        <v>2011</v>
      </c>
      <c r="D2873">
        <v>4.2</v>
      </c>
      <c r="E2873">
        <v>389</v>
      </c>
      <c r="F2873" t="s">
        <v>1405</v>
      </c>
      <c r="G2873" t="s">
        <v>9</v>
      </c>
      <c r="H2873" s="32">
        <v>64.5</v>
      </c>
      <c r="I2873" t="s">
        <v>10</v>
      </c>
      <c r="J2873">
        <v>5</v>
      </c>
      <c r="K2873">
        <v>3</v>
      </c>
    </row>
    <row r="2874" spans="1:11" x14ac:dyDescent="0.35">
      <c r="A2874" t="s">
        <v>385</v>
      </c>
      <c r="B2874" t="s">
        <v>1334</v>
      </c>
      <c r="C2874">
        <v>2016</v>
      </c>
      <c r="D2874">
        <v>4.2</v>
      </c>
      <c r="E2874">
        <v>388</v>
      </c>
      <c r="F2874" t="s">
        <v>1405</v>
      </c>
      <c r="G2874" t="s">
        <v>9</v>
      </c>
      <c r="H2874" s="32">
        <v>31.63</v>
      </c>
      <c r="I2874" t="s">
        <v>10</v>
      </c>
      <c r="J2874">
        <v>5</v>
      </c>
      <c r="K2874">
        <v>3</v>
      </c>
    </row>
    <row r="2875" spans="1:11" x14ac:dyDescent="0.35">
      <c r="A2875" t="s">
        <v>53</v>
      </c>
      <c r="B2875" t="s">
        <v>845</v>
      </c>
      <c r="C2875">
        <v>2005</v>
      </c>
      <c r="D2875">
        <v>4.2</v>
      </c>
      <c r="E2875">
        <v>384</v>
      </c>
      <c r="F2875" t="s">
        <v>1405</v>
      </c>
      <c r="G2875" t="s">
        <v>42</v>
      </c>
      <c r="H2875" s="32">
        <v>73</v>
      </c>
      <c r="I2875" t="s">
        <v>43</v>
      </c>
      <c r="J2875">
        <v>4</v>
      </c>
      <c r="K2875">
        <v>3</v>
      </c>
    </row>
    <row r="2876" spans="1:11" x14ac:dyDescent="0.35">
      <c r="A2876" t="s">
        <v>537</v>
      </c>
      <c r="B2876" t="s">
        <v>187</v>
      </c>
      <c r="C2876">
        <v>2015</v>
      </c>
      <c r="D2876">
        <v>4.2</v>
      </c>
      <c r="E2876">
        <v>420</v>
      </c>
      <c r="F2876" t="s">
        <v>1405</v>
      </c>
      <c r="G2876" t="s">
        <v>42</v>
      </c>
      <c r="H2876" s="32">
        <v>17.5</v>
      </c>
      <c r="I2876" t="s">
        <v>43</v>
      </c>
      <c r="J2876">
        <v>4</v>
      </c>
      <c r="K2876">
        <v>3</v>
      </c>
    </row>
    <row r="2877" spans="1:11" x14ac:dyDescent="0.35">
      <c r="A2877" t="s">
        <v>1357</v>
      </c>
      <c r="B2877" t="s">
        <v>1358</v>
      </c>
      <c r="C2877">
        <v>2017</v>
      </c>
      <c r="D2877">
        <v>4.2</v>
      </c>
      <c r="E2877">
        <v>420</v>
      </c>
      <c r="F2877" t="s">
        <v>1405</v>
      </c>
      <c r="G2877" t="s">
        <v>127</v>
      </c>
      <c r="H2877" s="32">
        <v>18.899999999999999</v>
      </c>
      <c r="I2877" t="s">
        <v>21</v>
      </c>
      <c r="J2877">
        <v>4</v>
      </c>
      <c r="K2877">
        <v>3</v>
      </c>
    </row>
    <row r="2878" spans="1:11" x14ac:dyDescent="0.35">
      <c r="A2878" t="s">
        <v>1359</v>
      </c>
      <c r="B2878" t="s">
        <v>1360</v>
      </c>
      <c r="C2878">
        <v>2011</v>
      </c>
      <c r="D2878">
        <v>4.2</v>
      </c>
      <c r="E2878">
        <v>420</v>
      </c>
      <c r="F2878" t="s">
        <v>1405</v>
      </c>
      <c r="G2878" t="s">
        <v>254</v>
      </c>
      <c r="H2878" s="32">
        <v>23.95</v>
      </c>
      <c r="I2878" t="s">
        <v>21</v>
      </c>
      <c r="J2878">
        <v>4</v>
      </c>
      <c r="K2878">
        <v>3</v>
      </c>
    </row>
    <row r="2879" spans="1:11" x14ac:dyDescent="0.35">
      <c r="A2879" t="s">
        <v>40</v>
      </c>
      <c r="B2879" t="s">
        <v>396</v>
      </c>
      <c r="C2879">
        <v>2012</v>
      </c>
      <c r="D2879">
        <v>4.2</v>
      </c>
      <c r="E2879">
        <v>420</v>
      </c>
      <c r="F2879" t="s">
        <v>1405</v>
      </c>
      <c r="G2879" t="s">
        <v>42</v>
      </c>
      <c r="H2879" s="32">
        <v>28.3</v>
      </c>
      <c r="I2879" t="s">
        <v>43</v>
      </c>
      <c r="J2879">
        <v>4</v>
      </c>
      <c r="K2879">
        <v>3</v>
      </c>
    </row>
    <row r="2880" spans="1:11" x14ac:dyDescent="0.35">
      <c r="A2880" t="s">
        <v>513</v>
      </c>
      <c r="B2880" t="s">
        <v>283</v>
      </c>
      <c r="C2880">
        <v>2004</v>
      </c>
      <c r="D2880">
        <v>4.2</v>
      </c>
      <c r="E2880">
        <v>417</v>
      </c>
      <c r="F2880" t="s">
        <v>1405</v>
      </c>
      <c r="G2880" t="s">
        <v>42</v>
      </c>
      <c r="H2880" s="32">
        <v>45</v>
      </c>
      <c r="I2880" t="s">
        <v>43</v>
      </c>
      <c r="J2880">
        <v>4</v>
      </c>
      <c r="K2880">
        <v>3</v>
      </c>
    </row>
    <row r="2881" spans="1:11" x14ac:dyDescent="0.35">
      <c r="A2881" t="s">
        <v>423</v>
      </c>
      <c r="B2881" t="s">
        <v>1020</v>
      </c>
      <c r="C2881">
        <v>2018</v>
      </c>
      <c r="D2881">
        <v>4.2</v>
      </c>
      <c r="E2881">
        <v>415</v>
      </c>
      <c r="F2881" t="s">
        <v>1405</v>
      </c>
      <c r="G2881" t="s">
        <v>46</v>
      </c>
      <c r="H2881" s="32">
        <v>17.899999999999999</v>
      </c>
      <c r="I2881" t="s">
        <v>213</v>
      </c>
      <c r="J2881">
        <v>3</v>
      </c>
      <c r="K2881">
        <v>3</v>
      </c>
    </row>
    <row r="2882" spans="1:11" x14ac:dyDescent="0.35">
      <c r="A2882" t="s">
        <v>1292</v>
      </c>
      <c r="B2882" t="s">
        <v>1361</v>
      </c>
      <c r="C2882">
        <v>2015</v>
      </c>
      <c r="D2882">
        <v>4.2</v>
      </c>
      <c r="E2882">
        <v>414</v>
      </c>
      <c r="F2882" t="s">
        <v>1405</v>
      </c>
      <c r="G2882" t="s">
        <v>326</v>
      </c>
      <c r="H2882" s="32">
        <v>16.78</v>
      </c>
      <c r="I2882" t="s">
        <v>327</v>
      </c>
      <c r="J2882">
        <v>3</v>
      </c>
      <c r="K2882">
        <v>3</v>
      </c>
    </row>
    <row r="2883" spans="1:11" x14ac:dyDescent="0.35">
      <c r="A2883" t="s">
        <v>47</v>
      </c>
      <c r="B2883" t="s">
        <v>1302</v>
      </c>
      <c r="C2883">
        <v>2018</v>
      </c>
      <c r="D2883">
        <v>4.2</v>
      </c>
      <c r="E2883">
        <v>410</v>
      </c>
      <c r="F2883" t="s">
        <v>1405</v>
      </c>
      <c r="G2883" t="s">
        <v>42</v>
      </c>
      <c r="H2883" s="32">
        <v>13.58</v>
      </c>
      <c r="I2883" t="s">
        <v>43</v>
      </c>
      <c r="J2883">
        <v>4</v>
      </c>
      <c r="K2883">
        <v>3</v>
      </c>
    </row>
    <row r="2884" spans="1:11" x14ac:dyDescent="0.35">
      <c r="A2884" t="s">
        <v>1308</v>
      </c>
      <c r="B2884" t="s">
        <v>1309</v>
      </c>
      <c r="C2884">
        <v>2015</v>
      </c>
      <c r="D2884">
        <v>4.2</v>
      </c>
      <c r="E2884">
        <v>412</v>
      </c>
      <c r="F2884" t="s">
        <v>1405</v>
      </c>
      <c r="G2884" t="s">
        <v>9</v>
      </c>
      <c r="H2884" s="32">
        <v>37.9</v>
      </c>
      <c r="I2884" t="s">
        <v>10</v>
      </c>
      <c r="J2884">
        <v>5</v>
      </c>
      <c r="K2884">
        <v>3</v>
      </c>
    </row>
    <row r="2885" spans="1:11" x14ac:dyDescent="0.35">
      <c r="A2885" t="s">
        <v>270</v>
      </c>
      <c r="B2885" t="s">
        <v>120</v>
      </c>
      <c r="C2885">
        <v>2011</v>
      </c>
      <c r="D2885">
        <v>4.2</v>
      </c>
      <c r="E2885">
        <v>410</v>
      </c>
      <c r="F2885" t="s">
        <v>1405</v>
      </c>
      <c r="G2885" t="s">
        <v>9</v>
      </c>
      <c r="H2885" s="32">
        <v>51.35</v>
      </c>
      <c r="I2885" t="s">
        <v>10</v>
      </c>
      <c r="J2885">
        <v>5</v>
      </c>
      <c r="K2885">
        <v>3</v>
      </c>
    </row>
    <row r="2886" spans="1:11" x14ac:dyDescent="0.35">
      <c r="A2886" t="s">
        <v>930</v>
      </c>
      <c r="B2886" t="s">
        <v>848</v>
      </c>
      <c r="C2886">
        <v>2012</v>
      </c>
      <c r="D2886">
        <v>4.2</v>
      </c>
      <c r="E2886">
        <v>410</v>
      </c>
      <c r="F2886" t="s">
        <v>1405</v>
      </c>
      <c r="G2886" t="s">
        <v>42</v>
      </c>
      <c r="H2886" s="32">
        <v>22.99</v>
      </c>
      <c r="I2886" t="s">
        <v>43</v>
      </c>
      <c r="J2886">
        <v>4</v>
      </c>
      <c r="K2886">
        <v>3</v>
      </c>
    </row>
    <row r="2887" spans="1:11" x14ac:dyDescent="0.35">
      <c r="A2887" t="s">
        <v>1362</v>
      </c>
      <c r="B2887" t="s">
        <v>1363</v>
      </c>
      <c r="C2887">
        <v>2020</v>
      </c>
      <c r="D2887">
        <v>4.2</v>
      </c>
      <c r="E2887">
        <v>407</v>
      </c>
      <c r="F2887" t="s">
        <v>1405</v>
      </c>
      <c r="G2887" t="s">
        <v>204</v>
      </c>
      <c r="H2887" s="32">
        <v>11.95</v>
      </c>
      <c r="I2887" t="s">
        <v>85</v>
      </c>
      <c r="J2887" t="s">
        <v>85</v>
      </c>
      <c r="K2887" t="s">
        <v>85</v>
      </c>
    </row>
    <row r="2888" spans="1:11" x14ac:dyDescent="0.35">
      <c r="A2888" t="s">
        <v>861</v>
      </c>
      <c r="B2888" t="s">
        <v>1364</v>
      </c>
      <c r="C2888" t="s">
        <v>24</v>
      </c>
      <c r="D2888">
        <v>4.2</v>
      </c>
      <c r="E2888">
        <v>405</v>
      </c>
      <c r="F2888" t="s">
        <v>1405</v>
      </c>
      <c r="G2888" t="s">
        <v>25</v>
      </c>
      <c r="H2888" s="32">
        <v>7.1</v>
      </c>
      <c r="I2888" t="s">
        <v>26</v>
      </c>
      <c r="J2888">
        <v>4</v>
      </c>
      <c r="K2888">
        <v>3</v>
      </c>
    </row>
    <row r="2889" spans="1:11" x14ac:dyDescent="0.35">
      <c r="A2889" t="s">
        <v>606</v>
      </c>
      <c r="B2889" t="s">
        <v>619</v>
      </c>
      <c r="C2889">
        <v>2014</v>
      </c>
      <c r="D2889">
        <v>4.2</v>
      </c>
      <c r="E2889">
        <v>404</v>
      </c>
      <c r="F2889" t="s">
        <v>1405</v>
      </c>
      <c r="G2889" t="s">
        <v>32</v>
      </c>
      <c r="H2889" s="32">
        <v>77.36</v>
      </c>
      <c r="I2889" t="s">
        <v>33</v>
      </c>
      <c r="J2889">
        <v>4</v>
      </c>
      <c r="K2889">
        <v>3</v>
      </c>
    </row>
    <row r="2890" spans="1:11" x14ac:dyDescent="0.35">
      <c r="A2890" t="s">
        <v>1365</v>
      </c>
      <c r="B2890" t="s">
        <v>1366</v>
      </c>
      <c r="C2890">
        <v>2020</v>
      </c>
      <c r="D2890">
        <v>4.2</v>
      </c>
      <c r="E2890">
        <v>404</v>
      </c>
      <c r="F2890" t="s">
        <v>1405</v>
      </c>
      <c r="G2890" t="s">
        <v>207</v>
      </c>
      <c r="H2890" s="32">
        <v>19.899999999999999</v>
      </c>
      <c r="I2890" t="s">
        <v>85</v>
      </c>
      <c r="J2890" t="s">
        <v>85</v>
      </c>
      <c r="K2890" t="s">
        <v>85</v>
      </c>
    </row>
    <row r="2891" spans="1:11" x14ac:dyDescent="0.35">
      <c r="A2891" t="s">
        <v>682</v>
      </c>
      <c r="B2891" t="s">
        <v>863</v>
      </c>
      <c r="C2891">
        <v>2011</v>
      </c>
      <c r="D2891">
        <v>4.2</v>
      </c>
      <c r="E2891">
        <v>402</v>
      </c>
      <c r="F2891" t="s">
        <v>1405</v>
      </c>
      <c r="G2891" t="s">
        <v>42</v>
      </c>
      <c r="H2891" s="32">
        <v>28.53</v>
      </c>
      <c r="I2891" t="s">
        <v>43</v>
      </c>
      <c r="J2891">
        <v>4</v>
      </c>
      <c r="K2891">
        <v>3</v>
      </c>
    </row>
    <row r="2892" spans="1:11" x14ac:dyDescent="0.35">
      <c r="A2892" t="s">
        <v>487</v>
      </c>
      <c r="B2892" t="s">
        <v>488</v>
      </c>
      <c r="C2892">
        <v>2019</v>
      </c>
      <c r="D2892">
        <v>4.2</v>
      </c>
      <c r="E2892">
        <v>400</v>
      </c>
      <c r="F2892" t="s">
        <v>1405</v>
      </c>
      <c r="G2892" t="s">
        <v>2</v>
      </c>
      <c r="H2892" s="32">
        <v>27.89</v>
      </c>
      <c r="I2892" t="s">
        <v>3</v>
      </c>
      <c r="J2892">
        <v>5</v>
      </c>
      <c r="K2892">
        <v>3</v>
      </c>
    </row>
    <row r="2893" spans="1:11" x14ac:dyDescent="0.35">
      <c r="A2893" t="s">
        <v>4</v>
      </c>
      <c r="B2893" t="s">
        <v>448</v>
      </c>
      <c r="C2893">
        <v>2016</v>
      </c>
      <c r="D2893">
        <v>4.2</v>
      </c>
      <c r="E2893">
        <v>398</v>
      </c>
      <c r="F2893" t="s">
        <v>1405</v>
      </c>
      <c r="G2893" t="s">
        <v>1406</v>
      </c>
      <c r="H2893" s="32">
        <v>48.96</v>
      </c>
      <c r="I2893" t="s">
        <v>6</v>
      </c>
      <c r="J2893">
        <v>4</v>
      </c>
      <c r="K2893">
        <v>2</v>
      </c>
    </row>
    <row r="2894" spans="1:11" x14ac:dyDescent="0.35">
      <c r="A2894" t="s">
        <v>193</v>
      </c>
      <c r="B2894" t="s">
        <v>921</v>
      </c>
      <c r="C2894">
        <v>2011</v>
      </c>
      <c r="D2894">
        <v>4.2</v>
      </c>
      <c r="E2894">
        <v>395</v>
      </c>
      <c r="F2894" t="s">
        <v>1405</v>
      </c>
      <c r="G2894" t="s">
        <v>42</v>
      </c>
      <c r="H2894" s="32">
        <v>61.94</v>
      </c>
      <c r="I2894" t="s">
        <v>43</v>
      </c>
      <c r="J2894">
        <v>4</v>
      </c>
      <c r="K2894">
        <v>3</v>
      </c>
    </row>
    <row r="2895" spans="1:11" x14ac:dyDescent="0.35">
      <c r="A2895" t="s">
        <v>193</v>
      </c>
      <c r="B2895" t="s">
        <v>187</v>
      </c>
      <c r="C2895">
        <v>2016</v>
      </c>
      <c r="D2895">
        <v>4.2</v>
      </c>
      <c r="E2895">
        <v>392</v>
      </c>
      <c r="F2895" t="s">
        <v>1405</v>
      </c>
      <c r="G2895" t="s">
        <v>42</v>
      </c>
      <c r="H2895" s="32">
        <v>19.98</v>
      </c>
      <c r="I2895" t="s">
        <v>43</v>
      </c>
      <c r="J2895">
        <v>4</v>
      </c>
      <c r="K2895">
        <v>3</v>
      </c>
    </row>
    <row r="2896" spans="1:11" x14ac:dyDescent="0.35">
      <c r="A2896" t="s">
        <v>790</v>
      </c>
      <c r="B2896" t="s">
        <v>1367</v>
      </c>
      <c r="C2896">
        <v>2018</v>
      </c>
      <c r="D2896">
        <v>4.2</v>
      </c>
      <c r="E2896">
        <v>390</v>
      </c>
      <c r="F2896" t="s">
        <v>1405</v>
      </c>
      <c r="G2896" t="s">
        <v>32</v>
      </c>
      <c r="H2896" s="32">
        <v>16.760000000000002</v>
      </c>
      <c r="I2896" t="s">
        <v>33</v>
      </c>
      <c r="J2896">
        <v>4</v>
      </c>
      <c r="K2896">
        <v>3</v>
      </c>
    </row>
    <row r="2897" spans="1:11" x14ac:dyDescent="0.35">
      <c r="A2897" t="s">
        <v>574</v>
      </c>
      <c r="B2897" t="s">
        <v>880</v>
      </c>
      <c r="C2897">
        <v>2017</v>
      </c>
      <c r="D2897">
        <v>4.2</v>
      </c>
      <c r="E2897">
        <v>390</v>
      </c>
      <c r="F2897" t="s">
        <v>1405</v>
      </c>
      <c r="G2897" t="s">
        <v>576</v>
      </c>
      <c r="H2897" s="32">
        <v>24.45</v>
      </c>
      <c r="I2897" t="s">
        <v>21</v>
      </c>
      <c r="J2897">
        <v>4</v>
      </c>
      <c r="K2897">
        <v>3</v>
      </c>
    </row>
    <row r="2898" spans="1:11" x14ac:dyDescent="0.35">
      <c r="A2898" t="s">
        <v>144</v>
      </c>
      <c r="B2898" t="s">
        <v>120</v>
      </c>
      <c r="C2898">
        <v>2011</v>
      </c>
      <c r="D2898">
        <v>4.2</v>
      </c>
      <c r="E2898">
        <v>389</v>
      </c>
      <c r="F2898" t="s">
        <v>1405</v>
      </c>
      <c r="G2898" t="s">
        <v>9</v>
      </c>
      <c r="H2898" s="32">
        <v>64.5</v>
      </c>
      <c r="I2898" t="s">
        <v>10</v>
      </c>
      <c r="J2898">
        <v>5</v>
      </c>
      <c r="K2898">
        <v>3</v>
      </c>
    </row>
    <row r="2899" spans="1:11" x14ac:dyDescent="0.35">
      <c r="A2899" t="s">
        <v>385</v>
      </c>
      <c r="B2899" t="s">
        <v>1334</v>
      </c>
      <c r="C2899">
        <v>2016</v>
      </c>
      <c r="D2899">
        <v>4.2</v>
      </c>
      <c r="E2899">
        <v>388</v>
      </c>
      <c r="F2899" t="s">
        <v>1405</v>
      </c>
      <c r="G2899" t="s">
        <v>9</v>
      </c>
      <c r="H2899" s="32">
        <v>31.63</v>
      </c>
      <c r="I2899" t="s">
        <v>10</v>
      </c>
      <c r="J2899">
        <v>5</v>
      </c>
      <c r="K2899">
        <v>3</v>
      </c>
    </row>
    <row r="2900" spans="1:11" x14ac:dyDescent="0.35">
      <c r="A2900" t="s">
        <v>53</v>
      </c>
      <c r="B2900" t="s">
        <v>845</v>
      </c>
      <c r="C2900">
        <v>2005</v>
      </c>
      <c r="D2900">
        <v>4.2</v>
      </c>
      <c r="E2900">
        <v>384</v>
      </c>
      <c r="F2900" t="s">
        <v>1405</v>
      </c>
      <c r="G2900" t="s">
        <v>42</v>
      </c>
      <c r="H2900" s="32">
        <v>73</v>
      </c>
      <c r="I2900" t="s">
        <v>43</v>
      </c>
      <c r="J2900">
        <v>4</v>
      </c>
      <c r="K2900">
        <v>3</v>
      </c>
    </row>
    <row r="2901" spans="1:11" x14ac:dyDescent="0.35">
      <c r="A2901" t="s">
        <v>537</v>
      </c>
      <c r="B2901" t="s">
        <v>187</v>
      </c>
      <c r="C2901">
        <v>2015</v>
      </c>
      <c r="D2901">
        <v>4.2</v>
      </c>
      <c r="E2901">
        <v>420</v>
      </c>
      <c r="F2901" t="s">
        <v>1405</v>
      </c>
      <c r="G2901" t="s">
        <v>42</v>
      </c>
      <c r="H2901" s="32">
        <v>17.5</v>
      </c>
      <c r="I2901" t="s">
        <v>43</v>
      </c>
      <c r="J2901">
        <v>4</v>
      </c>
      <c r="K2901">
        <v>3</v>
      </c>
    </row>
    <row r="2902" spans="1:11" x14ac:dyDescent="0.35">
      <c r="A2902" t="s">
        <v>1357</v>
      </c>
      <c r="B2902" t="s">
        <v>1358</v>
      </c>
      <c r="C2902">
        <v>2017</v>
      </c>
      <c r="D2902">
        <v>4.2</v>
      </c>
      <c r="E2902">
        <v>420</v>
      </c>
      <c r="F2902" t="s">
        <v>1405</v>
      </c>
      <c r="G2902" t="s">
        <v>127</v>
      </c>
      <c r="H2902" s="32">
        <v>18.899999999999999</v>
      </c>
      <c r="I2902" t="s">
        <v>21</v>
      </c>
      <c r="J2902">
        <v>4</v>
      </c>
      <c r="K2902">
        <v>3</v>
      </c>
    </row>
    <row r="2903" spans="1:11" x14ac:dyDescent="0.35">
      <c r="A2903" t="s">
        <v>1359</v>
      </c>
      <c r="B2903" t="s">
        <v>1360</v>
      </c>
      <c r="C2903">
        <v>2011</v>
      </c>
      <c r="D2903">
        <v>4.2</v>
      </c>
      <c r="E2903">
        <v>420</v>
      </c>
      <c r="F2903" t="s">
        <v>1405</v>
      </c>
      <c r="G2903" t="s">
        <v>254</v>
      </c>
      <c r="H2903" s="32">
        <v>23.95</v>
      </c>
      <c r="I2903" t="s">
        <v>21</v>
      </c>
      <c r="J2903">
        <v>4</v>
      </c>
      <c r="K2903">
        <v>3</v>
      </c>
    </row>
    <row r="2904" spans="1:11" x14ac:dyDescent="0.35">
      <c r="A2904" t="s">
        <v>40</v>
      </c>
      <c r="B2904" t="s">
        <v>396</v>
      </c>
      <c r="C2904">
        <v>2012</v>
      </c>
      <c r="D2904">
        <v>4.2</v>
      </c>
      <c r="E2904">
        <v>420</v>
      </c>
      <c r="F2904" t="s">
        <v>1405</v>
      </c>
      <c r="G2904" t="s">
        <v>42</v>
      </c>
      <c r="H2904" s="32">
        <v>28.3</v>
      </c>
      <c r="I2904" t="s">
        <v>43</v>
      </c>
      <c r="J2904">
        <v>4</v>
      </c>
      <c r="K2904">
        <v>3</v>
      </c>
    </row>
    <row r="2905" spans="1:11" x14ac:dyDescent="0.35">
      <c r="A2905" t="s">
        <v>513</v>
      </c>
      <c r="B2905" t="s">
        <v>283</v>
      </c>
      <c r="C2905">
        <v>2004</v>
      </c>
      <c r="D2905">
        <v>4.2</v>
      </c>
      <c r="E2905">
        <v>417</v>
      </c>
      <c r="F2905" t="s">
        <v>1405</v>
      </c>
      <c r="G2905" t="s">
        <v>42</v>
      </c>
      <c r="H2905" s="32">
        <v>45</v>
      </c>
      <c r="I2905" t="s">
        <v>43</v>
      </c>
      <c r="J2905">
        <v>4</v>
      </c>
      <c r="K2905">
        <v>3</v>
      </c>
    </row>
    <row r="2906" spans="1:11" x14ac:dyDescent="0.35">
      <c r="A2906" t="s">
        <v>423</v>
      </c>
      <c r="B2906" t="s">
        <v>1020</v>
      </c>
      <c r="C2906">
        <v>2018</v>
      </c>
      <c r="D2906">
        <v>4.2</v>
      </c>
      <c r="E2906">
        <v>415</v>
      </c>
      <c r="F2906" t="s">
        <v>1405</v>
      </c>
      <c r="G2906" t="s">
        <v>46</v>
      </c>
      <c r="H2906" s="32">
        <v>17.899999999999999</v>
      </c>
      <c r="I2906" t="s">
        <v>213</v>
      </c>
      <c r="J2906">
        <v>3</v>
      </c>
      <c r="K2906">
        <v>3</v>
      </c>
    </row>
    <row r="2907" spans="1:11" x14ac:dyDescent="0.35">
      <c r="A2907" t="s">
        <v>1292</v>
      </c>
      <c r="B2907" t="s">
        <v>1361</v>
      </c>
      <c r="C2907">
        <v>2015</v>
      </c>
      <c r="D2907">
        <v>4.2</v>
      </c>
      <c r="E2907">
        <v>414</v>
      </c>
      <c r="F2907" t="s">
        <v>1405</v>
      </c>
      <c r="G2907" t="s">
        <v>326</v>
      </c>
      <c r="H2907" s="32">
        <v>16.78</v>
      </c>
      <c r="I2907" t="s">
        <v>327</v>
      </c>
      <c r="J2907">
        <v>3</v>
      </c>
      <c r="K2907">
        <v>3</v>
      </c>
    </row>
    <row r="2908" spans="1:11" x14ac:dyDescent="0.35">
      <c r="A2908" t="s">
        <v>47</v>
      </c>
      <c r="B2908" t="s">
        <v>1302</v>
      </c>
      <c r="C2908">
        <v>2018</v>
      </c>
      <c r="D2908">
        <v>4.2</v>
      </c>
      <c r="E2908">
        <v>410</v>
      </c>
      <c r="F2908" t="s">
        <v>1405</v>
      </c>
      <c r="G2908" t="s">
        <v>42</v>
      </c>
      <c r="H2908" s="32">
        <v>13.58</v>
      </c>
      <c r="I2908" t="s">
        <v>43</v>
      </c>
      <c r="J2908">
        <v>4</v>
      </c>
      <c r="K2908">
        <v>3</v>
      </c>
    </row>
    <row r="2909" spans="1:11" x14ac:dyDescent="0.35">
      <c r="A2909" t="s">
        <v>1308</v>
      </c>
      <c r="B2909" t="s">
        <v>1309</v>
      </c>
      <c r="C2909">
        <v>2015</v>
      </c>
      <c r="D2909">
        <v>4.2</v>
      </c>
      <c r="E2909">
        <v>412</v>
      </c>
      <c r="F2909" t="s">
        <v>1405</v>
      </c>
      <c r="G2909" t="s">
        <v>9</v>
      </c>
      <c r="H2909" s="32">
        <v>37.9</v>
      </c>
      <c r="I2909" t="s">
        <v>10</v>
      </c>
      <c r="J2909">
        <v>5</v>
      </c>
      <c r="K2909">
        <v>3</v>
      </c>
    </row>
    <row r="2910" spans="1:11" x14ac:dyDescent="0.35">
      <c r="A2910" t="s">
        <v>270</v>
      </c>
      <c r="B2910" t="s">
        <v>120</v>
      </c>
      <c r="C2910">
        <v>2011</v>
      </c>
      <c r="D2910">
        <v>4.2</v>
      </c>
      <c r="E2910">
        <v>410</v>
      </c>
      <c r="F2910" t="s">
        <v>1405</v>
      </c>
      <c r="G2910" t="s">
        <v>9</v>
      </c>
      <c r="H2910" s="32">
        <v>51.35</v>
      </c>
      <c r="I2910" t="s">
        <v>10</v>
      </c>
      <c r="J2910">
        <v>5</v>
      </c>
      <c r="K2910">
        <v>3</v>
      </c>
    </row>
    <row r="2911" spans="1:11" x14ac:dyDescent="0.35">
      <c r="A2911" t="s">
        <v>930</v>
      </c>
      <c r="B2911" t="s">
        <v>848</v>
      </c>
      <c r="C2911">
        <v>2012</v>
      </c>
      <c r="D2911">
        <v>4.2</v>
      </c>
      <c r="E2911">
        <v>410</v>
      </c>
      <c r="F2911" t="s">
        <v>1405</v>
      </c>
      <c r="G2911" t="s">
        <v>42</v>
      </c>
      <c r="H2911" s="32">
        <v>22.99</v>
      </c>
      <c r="I2911" t="s">
        <v>43</v>
      </c>
      <c r="J2911">
        <v>4</v>
      </c>
      <c r="K2911">
        <v>3</v>
      </c>
    </row>
    <row r="2912" spans="1:11" x14ac:dyDescent="0.35">
      <c r="A2912" t="s">
        <v>1362</v>
      </c>
      <c r="B2912" t="s">
        <v>1363</v>
      </c>
      <c r="C2912">
        <v>2020</v>
      </c>
      <c r="D2912">
        <v>4.2</v>
      </c>
      <c r="E2912">
        <v>407</v>
      </c>
      <c r="F2912" t="s">
        <v>1405</v>
      </c>
      <c r="G2912" t="s">
        <v>204</v>
      </c>
      <c r="H2912" s="32">
        <v>11.95</v>
      </c>
      <c r="I2912" t="s">
        <v>85</v>
      </c>
      <c r="J2912" t="s">
        <v>85</v>
      </c>
      <c r="K2912" t="s">
        <v>85</v>
      </c>
    </row>
    <row r="2913" spans="1:11" x14ac:dyDescent="0.35">
      <c r="A2913" t="s">
        <v>861</v>
      </c>
      <c r="B2913" t="s">
        <v>1364</v>
      </c>
      <c r="C2913" t="s">
        <v>24</v>
      </c>
      <c r="D2913">
        <v>4.2</v>
      </c>
      <c r="E2913">
        <v>405</v>
      </c>
      <c r="F2913" t="s">
        <v>1405</v>
      </c>
      <c r="G2913" t="s">
        <v>25</v>
      </c>
      <c r="H2913" s="32">
        <v>7.1</v>
      </c>
      <c r="I2913" t="s">
        <v>26</v>
      </c>
      <c r="J2913">
        <v>4</v>
      </c>
      <c r="K2913">
        <v>3</v>
      </c>
    </row>
    <row r="2914" spans="1:11" x14ac:dyDescent="0.35">
      <c r="A2914" t="s">
        <v>606</v>
      </c>
      <c r="B2914" t="s">
        <v>619</v>
      </c>
      <c r="C2914">
        <v>2014</v>
      </c>
      <c r="D2914">
        <v>4.2</v>
      </c>
      <c r="E2914">
        <v>404</v>
      </c>
      <c r="F2914" t="s">
        <v>1405</v>
      </c>
      <c r="G2914" t="s">
        <v>32</v>
      </c>
      <c r="H2914" s="32">
        <v>77.36</v>
      </c>
      <c r="I2914" t="s">
        <v>33</v>
      </c>
      <c r="J2914">
        <v>4</v>
      </c>
      <c r="K2914">
        <v>3</v>
      </c>
    </row>
    <row r="2915" spans="1:11" x14ac:dyDescent="0.35">
      <c r="A2915" t="s">
        <v>1365</v>
      </c>
      <c r="B2915" t="s">
        <v>1366</v>
      </c>
      <c r="C2915">
        <v>2020</v>
      </c>
      <c r="D2915">
        <v>4.2</v>
      </c>
      <c r="E2915">
        <v>404</v>
      </c>
      <c r="F2915" t="s">
        <v>1405</v>
      </c>
      <c r="G2915" t="s">
        <v>207</v>
      </c>
      <c r="H2915" s="32">
        <v>19.899999999999999</v>
      </c>
      <c r="I2915" t="s">
        <v>85</v>
      </c>
      <c r="J2915" t="s">
        <v>85</v>
      </c>
      <c r="K2915" t="s">
        <v>85</v>
      </c>
    </row>
    <row r="2916" spans="1:11" x14ac:dyDescent="0.35">
      <c r="A2916" t="s">
        <v>682</v>
      </c>
      <c r="B2916" t="s">
        <v>863</v>
      </c>
      <c r="C2916">
        <v>2011</v>
      </c>
      <c r="D2916">
        <v>4.2</v>
      </c>
      <c r="E2916">
        <v>402</v>
      </c>
      <c r="F2916" t="s">
        <v>1405</v>
      </c>
      <c r="G2916" t="s">
        <v>42</v>
      </c>
      <c r="H2916" s="32">
        <v>28.53</v>
      </c>
      <c r="I2916" t="s">
        <v>43</v>
      </c>
      <c r="J2916">
        <v>4</v>
      </c>
      <c r="K2916">
        <v>3</v>
      </c>
    </row>
    <row r="2917" spans="1:11" x14ac:dyDescent="0.35">
      <c r="A2917" t="s">
        <v>487</v>
      </c>
      <c r="B2917" t="s">
        <v>488</v>
      </c>
      <c r="C2917">
        <v>2019</v>
      </c>
      <c r="D2917">
        <v>4.2</v>
      </c>
      <c r="E2917">
        <v>400</v>
      </c>
      <c r="F2917" t="s">
        <v>1405</v>
      </c>
      <c r="G2917" t="s">
        <v>2</v>
      </c>
      <c r="H2917" s="32">
        <v>27.89</v>
      </c>
      <c r="I2917" t="s">
        <v>3</v>
      </c>
      <c r="J2917">
        <v>5</v>
      </c>
      <c r="K2917">
        <v>3</v>
      </c>
    </row>
    <row r="2918" spans="1:11" x14ac:dyDescent="0.35">
      <c r="A2918" t="s">
        <v>4</v>
      </c>
      <c r="B2918" t="s">
        <v>448</v>
      </c>
      <c r="C2918">
        <v>2016</v>
      </c>
      <c r="D2918">
        <v>4.2</v>
      </c>
      <c r="E2918">
        <v>398</v>
      </c>
      <c r="F2918" t="s">
        <v>1405</v>
      </c>
      <c r="G2918" t="s">
        <v>1406</v>
      </c>
      <c r="H2918" s="32">
        <v>48.96</v>
      </c>
      <c r="I2918" t="s">
        <v>6</v>
      </c>
      <c r="J2918">
        <v>4</v>
      </c>
      <c r="K2918">
        <v>2</v>
      </c>
    </row>
    <row r="2919" spans="1:11" x14ac:dyDescent="0.35">
      <c r="A2919" t="s">
        <v>193</v>
      </c>
      <c r="B2919" t="s">
        <v>921</v>
      </c>
      <c r="C2919">
        <v>2011</v>
      </c>
      <c r="D2919">
        <v>4.2</v>
      </c>
      <c r="E2919">
        <v>395</v>
      </c>
      <c r="F2919" t="s">
        <v>1405</v>
      </c>
      <c r="G2919" t="s">
        <v>42</v>
      </c>
      <c r="H2919" s="32">
        <v>61.94</v>
      </c>
      <c r="I2919" t="s">
        <v>43</v>
      </c>
      <c r="J2919">
        <v>4</v>
      </c>
      <c r="K2919">
        <v>3</v>
      </c>
    </row>
    <row r="2920" spans="1:11" x14ac:dyDescent="0.35">
      <c r="A2920" t="s">
        <v>193</v>
      </c>
      <c r="B2920" t="s">
        <v>187</v>
      </c>
      <c r="C2920">
        <v>2016</v>
      </c>
      <c r="D2920">
        <v>4.2</v>
      </c>
      <c r="E2920">
        <v>392</v>
      </c>
      <c r="F2920" t="s">
        <v>1405</v>
      </c>
      <c r="G2920" t="s">
        <v>42</v>
      </c>
      <c r="H2920" s="32">
        <v>19.98</v>
      </c>
      <c r="I2920" t="s">
        <v>43</v>
      </c>
      <c r="J2920">
        <v>4</v>
      </c>
      <c r="K2920">
        <v>3</v>
      </c>
    </row>
    <row r="2921" spans="1:11" x14ac:dyDescent="0.35">
      <c r="A2921" t="s">
        <v>790</v>
      </c>
      <c r="B2921" t="s">
        <v>1367</v>
      </c>
      <c r="C2921">
        <v>2018</v>
      </c>
      <c r="D2921">
        <v>4.2</v>
      </c>
      <c r="E2921">
        <v>390</v>
      </c>
      <c r="F2921" t="s">
        <v>1405</v>
      </c>
      <c r="G2921" t="s">
        <v>32</v>
      </c>
      <c r="H2921" s="32">
        <v>16.760000000000002</v>
      </c>
      <c r="I2921" t="s">
        <v>33</v>
      </c>
      <c r="J2921">
        <v>4</v>
      </c>
      <c r="K2921">
        <v>3</v>
      </c>
    </row>
    <row r="2922" spans="1:11" x14ac:dyDescent="0.35">
      <c r="A2922" t="s">
        <v>574</v>
      </c>
      <c r="B2922" t="s">
        <v>880</v>
      </c>
      <c r="C2922">
        <v>2017</v>
      </c>
      <c r="D2922">
        <v>4.2</v>
      </c>
      <c r="E2922">
        <v>390</v>
      </c>
      <c r="F2922" t="s">
        <v>1405</v>
      </c>
      <c r="G2922" t="s">
        <v>576</v>
      </c>
      <c r="H2922" s="32">
        <v>24.45</v>
      </c>
      <c r="I2922" t="s">
        <v>21</v>
      </c>
      <c r="J2922">
        <v>4</v>
      </c>
      <c r="K2922">
        <v>3</v>
      </c>
    </row>
    <row r="2923" spans="1:11" x14ac:dyDescent="0.35">
      <c r="A2923" t="s">
        <v>144</v>
      </c>
      <c r="B2923" t="s">
        <v>120</v>
      </c>
      <c r="C2923">
        <v>2011</v>
      </c>
      <c r="D2923">
        <v>4.2</v>
      </c>
      <c r="E2923">
        <v>389</v>
      </c>
      <c r="F2923" t="s">
        <v>1405</v>
      </c>
      <c r="G2923" t="s">
        <v>9</v>
      </c>
      <c r="H2923" s="32">
        <v>64.5</v>
      </c>
      <c r="I2923" t="s">
        <v>10</v>
      </c>
      <c r="J2923">
        <v>5</v>
      </c>
      <c r="K2923">
        <v>3</v>
      </c>
    </row>
    <row r="2924" spans="1:11" x14ac:dyDescent="0.35">
      <c r="A2924" t="s">
        <v>385</v>
      </c>
      <c r="B2924" t="s">
        <v>1334</v>
      </c>
      <c r="C2924">
        <v>2016</v>
      </c>
      <c r="D2924">
        <v>4.2</v>
      </c>
      <c r="E2924">
        <v>388</v>
      </c>
      <c r="F2924" t="s">
        <v>1405</v>
      </c>
      <c r="G2924" t="s">
        <v>9</v>
      </c>
      <c r="H2924" s="32">
        <v>31.63</v>
      </c>
      <c r="I2924" t="s">
        <v>10</v>
      </c>
      <c r="J2924">
        <v>5</v>
      </c>
      <c r="K2924">
        <v>3</v>
      </c>
    </row>
    <row r="2925" spans="1:11" x14ac:dyDescent="0.35">
      <c r="A2925" t="s">
        <v>53</v>
      </c>
      <c r="B2925" t="s">
        <v>845</v>
      </c>
      <c r="C2925">
        <v>2005</v>
      </c>
      <c r="D2925">
        <v>4.2</v>
      </c>
      <c r="E2925">
        <v>384</v>
      </c>
      <c r="F2925" t="s">
        <v>1405</v>
      </c>
      <c r="G2925" t="s">
        <v>42</v>
      </c>
      <c r="H2925" s="32">
        <v>73</v>
      </c>
      <c r="I2925" t="s">
        <v>43</v>
      </c>
      <c r="J2925">
        <v>4</v>
      </c>
      <c r="K2925">
        <v>3</v>
      </c>
    </row>
    <row r="2926" spans="1:11" x14ac:dyDescent="0.35">
      <c r="A2926" t="s">
        <v>537</v>
      </c>
      <c r="B2926" t="s">
        <v>187</v>
      </c>
      <c r="C2926">
        <v>2015</v>
      </c>
      <c r="D2926">
        <v>4.2</v>
      </c>
      <c r="E2926">
        <v>420</v>
      </c>
      <c r="F2926" t="s">
        <v>1405</v>
      </c>
      <c r="G2926" t="s">
        <v>42</v>
      </c>
      <c r="H2926" s="32">
        <v>17.5</v>
      </c>
      <c r="I2926" t="s">
        <v>43</v>
      </c>
      <c r="J2926">
        <v>4</v>
      </c>
      <c r="K2926">
        <v>3</v>
      </c>
    </row>
    <row r="2927" spans="1:11" x14ac:dyDescent="0.35">
      <c r="A2927" t="s">
        <v>1357</v>
      </c>
      <c r="B2927" t="s">
        <v>1358</v>
      </c>
      <c r="C2927">
        <v>2017</v>
      </c>
      <c r="D2927">
        <v>4.2</v>
      </c>
      <c r="E2927">
        <v>420</v>
      </c>
      <c r="F2927" t="s">
        <v>1405</v>
      </c>
      <c r="G2927" t="s">
        <v>127</v>
      </c>
      <c r="H2927" s="32">
        <v>18.899999999999999</v>
      </c>
      <c r="I2927" t="s">
        <v>21</v>
      </c>
      <c r="J2927">
        <v>4</v>
      </c>
      <c r="K2927">
        <v>3</v>
      </c>
    </row>
    <row r="2928" spans="1:11" x14ac:dyDescent="0.35">
      <c r="A2928" t="s">
        <v>1359</v>
      </c>
      <c r="B2928" t="s">
        <v>1360</v>
      </c>
      <c r="C2928">
        <v>2011</v>
      </c>
      <c r="D2928">
        <v>4.2</v>
      </c>
      <c r="E2928">
        <v>420</v>
      </c>
      <c r="F2928" t="s">
        <v>1405</v>
      </c>
      <c r="G2928" t="s">
        <v>254</v>
      </c>
      <c r="H2928" s="32">
        <v>23.95</v>
      </c>
      <c r="I2928" t="s">
        <v>21</v>
      </c>
      <c r="J2928">
        <v>4</v>
      </c>
      <c r="K2928">
        <v>3</v>
      </c>
    </row>
    <row r="2929" spans="1:11" x14ac:dyDescent="0.35">
      <c r="A2929" t="s">
        <v>40</v>
      </c>
      <c r="B2929" t="s">
        <v>396</v>
      </c>
      <c r="C2929">
        <v>2012</v>
      </c>
      <c r="D2929">
        <v>4.2</v>
      </c>
      <c r="E2929">
        <v>420</v>
      </c>
      <c r="F2929" t="s">
        <v>1405</v>
      </c>
      <c r="G2929" t="s">
        <v>42</v>
      </c>
      <c r="H2929" s="32">
        <v>28.3</v>
      </c>
      <c r="I2929" t="s">
        <v>43</v>
      </c>
      <c r="J2929">
        <v>4</v>
      </c>
      <c r="K2929">
        <v>3</v>
      </c>
    </row>
    <row r="2930" spans="1:11" x14ac:dyDescent="0.35">
      <c r="A2930" t="s">
        <v>513</v>
      </c>
      <c r="B2930" t="s">
        <v>283</v>
      </c>
      <c r="C2930">
        <v>2004</v>
      </c>
      <c r="D2930">
        <v>4.2</v>
      </c>
      <c r="E2930">
        <v>417</v>
      </c>
      <c r="F2930" t="s">
        <v>1405</v>
      </c>
      <c r="G2930" t="s">
        <v>42</v>
      </c>
      <c r="H2930" s="32">
        <v>45</v>
      </c>
      <c r="I2930" t="s">
        <v>43</v>
      </c>
      <c r="J2930">
        <v>4</v>
      </c>
      <c r="K2930">
        <v>3</v>
      </c>
    </row>
    <row r="2931" spans="1:11" x14ac:dyDescent="0.35">
      <c r="A2931" t="s">
        <v>423</v>
      </c>
      <c r="B2931" t="s">
        <v>1020</v>
      </c>
      <c r="C2931">
        <v>2018</v>
      </c>
      <c r="D2931">
        <v>4.2</v>
      </c>
      <c r="E2931">
        <v>415</v>
      </c>
      <c r="F2931" t="s">
        <v>1405</v>
      </c>
      <c r="G2931" t="s">
        <v>46</v>
      </c>
      <c r="H2931" s="32">
        <v>17.899999999999999</v>
      </c>
      <c r="I2931" t="s">
        <v>213</v>
      </c>
      <c r="J2931">
        <v>3</v>
      </c>
      <c r="K2931">
        <v>3</v>
      </c>
    </row>
    <row r="2932" spans="1:11" x14ac:dyDescent="0.35">
      <c r="A2932" t="s">
        <v>1292</v>
      </c>
      <c r="B2932" t="s">
        <v>1361</v>
      </c>
      <c r="C2932">
        <v>2015</v>
      </c>
      <c r="D2932">
        <v>4.2</v>
      </c>
      <c r="E2932">
        <v>414</v>
      </c>
      <c r="F2932" t="s">
        <v>1405</v>
      </c>
      <c r="G2932" t="s">
        <v>326</v>
      </c>
      <c r="H2932" s="32">
        <v>16.78</v>
      </c>
      <c r="I2932" t="s">
        <v>327</v>
      </c>
      <c r="J2932">
        <v>3</v>
      </c>
      <c r="K2932">
        <v>3</v>
      </c>
    </row>
    <row r="2933" spans="1:11" x14ac:dyDescent="0.35">
      <c r="A2933" t="s">
        <v>47</v>
      </c>
      <c r="B2933" t="s">
        <v>1302</v>
      </c>
      <c r="C2933">
        <v>2018</v>
      </c>
      <c r="D2933">
        <v>4.2</v>
      </c>
      <c r="E2933">
        <v>410</v>
      </c>
      <c r="F2933" t="s">
        <v>1405</v>
      </c>
      <c r="G2933" t="s">
        <v>42</v>
      </c>
      <c r="H2933" s="32">
        <v>13.58</v>
      </c>
      <c r="I2933" t="s">
        <v>43</v>
      </c>
      <c r="J2933">
        <v>4</v>
      </c>
      <c r="K2933">
        <v>3</v>
      </c>
    </row>
    <row r="2934" spans="1:11" x14ac:dyDescent="0.35">
      <c r="A2934" t="s">
        <v>1308</v>
      </c>
      <c r="B2934" t="s">
        <v>1309</v>
      </c>
      <c r="C2934">
        <v>2015</v>
      </c>
      <c r="D2934">
        <v>4.2</v>
      </c>
      <c r="E2934">
        <v>412</v>
      </c>
      <c r="F2934" t="s">
        <v>1405</v>
      </c>
      <c r="G2934" t="s">
        <v>9</v>
      </c>
      <c r="H2934" s="32">
        <v>37.9</v>
      </c>
      <c r="I2934" t="s">
        <v>10</v>
      </c>
      <c r="J2934">
        <v>5</v>
      </c>
      <c r="K2934">
        <v>3</v>
      </c>
    </row>
    <row r="2935" spans="1:11" x14ac:dyDescent="0.35">
      <c r="A2935" t="s">
        <v>270</v>
      </c>
      <c r="B2935" t="s">
        <v>120</v>
      </c>
      <c r="C2935">
        <v>2011</v>
      </c>
      <c r="D2935">
        <v>4.2</v>
      </c>
      <c r="E2935">
        <v>410</v>
      </c>
      <c r="F2935" t="s">
        <v>1405</v>
      </c>
      <c r="G2935" t="s">
        <v>9</v>
      </c>
      <c r="H2935" s="32">
        <v>51.35</v>
      </c>
      <c r="I2935" t="s">
        <v>10</v>
      </c>
      <c r="J2935">
        <v>5</v>
      </c>
      <c r="K2935">
        <v>3</v>
      </c>
    </row>
    <row r="2936" spans="1:11" x14ac:dyDescent="0.35">
      <c r="A2936" t="s">
        <v>930</v>
      </c>
      <c r="B2936" t="s">
        <v>848</v>
      </c>
      <c r="C2936">
        <v>2012</v>
      </c>
      <c r="D2936">
        <v>4.2</v>
      </c>
      <c r="E2936">
        <v>410</v>
      </c>
      <c r="F2936" t="s">
        <v>1405</v>
      </c>
      <c r="G2936" t="s">
        <v>42</v>
      </c>
      <c r="H2936" s="32">
        <v>22.99</v>
      </c>
      <c r="I2936" t="s">
        <v>43</v>
      </c>
      <c r="J2936">
        <v>4</v>
      </c>
      <c r="K2936">
        <v>3</v>
      </c>
    </row>
    <row r="2937" spans="1:11" x14ac:dyDescent="0.35">
      <c r="A2937" t="s">
        <v>1362</v>
      </c>
      <c r="B2937" t="s">
        <v>1363</v>
      </c>
      <c r="C2937">
        <v>2020</v>
      </c>
      <c r="D2937">
        <v>4.2</v>
      </c>
      <c r="E2937">
        <v>407</v>
      </c>
      <c r="F2937" t="s">
        <v>1405</v>
      </c>
      <c r="G2937" t="s">
        <v>204</v>
      </c>
      <c r="H2937" s="32">
        <v>11.95</v>
      </c>
      <c r="I2937" t="s">
        <v>85</v>
      </c>
      <c r="J2937" t="s">
        <v>85</v>
      </c>
      <c r="K2937" t="s">
        <v>85</v>
      </c>
    </row>
    <row r="2938" spans="1:11" x14ac:dyDescent="0.35">
      <c r="A2938" t="s">
        <v>861</v>
      </c>
      <c r="B2938" t="s">
        <v>1364</v>
      </c>
      <c r="C2938" t="s">
        <v>24</v>
      </c>
      <c r="D2938">
        <v>4.2</v>
      </c>
      <c r="E2938">
        <v>405</v>
      </c>
      <c r="F2938" t="s">
        <v>1405</v>
      </c>
      <c r="G2938" t="s">
        <v>25</v>
      </c>
      <c r="H2938" s="32">
        <v>7.1</v>
      </c>
      <c r="I2938" t="s">
        <v>26</v>
      </c>
      <c r="J2938">
        <v>4</v>
      </c>
      <c r="K2938">
        <v>3</v>
      </c>
    </row>
    <row r="2939" spans="1:11" x14ac:dyDescent="0.35">
      <c r="A2939" t="s">
        <v>606</v>
      </c>
      <c r="B2939" t="s">
        <v>619</v>
      </c>
      <c r="C2939">
        <v>2014</v>
      </c>
      <c r="D2939">
        <v>4.2</v>
      </c>
      <c r="E2939">
        <v>404</v>
      </c>
      <c r="F2939" t="s">
        <v>1405</v>
      </c>
      <c r="G2939" t="s">
        <v>32</v>
      </c>
      <c r="H2939" s="32">
        <v>77.36</v>
      </c>
      <c r="I2939" t="s">
        <v>33</v>
      </c>
      <c r="J2939">
        <v>4</v>
      </c>
      <c r="K2939">
        <v>3</v>
      </c>
    </row>
    <row r="2940" spans="1:11" x14ac:dyDescent="0.35">
      <c r="A2940" t="s">
        <v>1365</v>
      </c>
      <c r="B2940" t="s">
        <v>1366</v>
      </c>
      <c r="C2940">
        <v>2020</v>
      </c>
      <c r="D2940">
        <v>4.2</v>
      </c>
      <c r="E2940">
        <v>404</v>
      </c>
      <c r="F2940" t="s">
        <v>1405</v>
      </c>
      <c r="G2940" t="s">
        <v>207</v>
      </c>
      <c r="H2940" s="32">
        <v>19.899999999999999</v>
      </c>
      <c r="I2940" t="s">
        <v>85</v>
      </c>
      <c r="J2940" t="s">
        <v>85</v>
      </c>
      <c r="K2940" t="s">
        <v>85</v>
      </c>
    </row>
    <row r="2941" spans="1:11" x14ac:dyDescent="0.35">
      <c r="A2941" t="s">
        <v>682</v>
      </c>
      <c r="B2941" t="s">
        <v>863</v>
      </c>
      <c r="C2941">
        <v>2011</v>
      </c>
      <c r="D2941">
        <v>4.2</v>
      </c>
      <c r="E2941">
        <v>402</v>
      </c>
      <c r="F2941" t="s">
        <v>1405</v>
      </c>
      <c r="G2941" t="s">
        <v>42</v>
      </c>
      <c r="H2941" s="32">
        <v>28.53</v>
      </c>
      <c r="I2941" t="s">
        <v>43</v>
      </c>
      <c r="J2941">
        <v>4</v>
      </c>
      <c r="K2941">
        <v>3</v>
      </c>
    </row>
    <row r="2942" spans="1:11" x14ac:dyDescent="0.35">
      <c r="A2942" t="s">
        <v>487</v>
      </c>
      <c r="B2942" t="s">
        <v>488</v>
      </c>
      <c r="C2942">
        <v>2019</v>
      </c>
      <c r="D2942">
        <v>4.2</v>
      </c>
      <c r="E2942">
        <v>400</v>
      </c>
      <c r="F2942" t="s">
        <v>1405</v>
      </c>
      <c r="G2942" t="s">
        <v>2</v>
      </c>
      <c r="H2942" s="32">
        <v>27.89</v>
      </c>
      <c r="I2942" t="s">
        <v>3</v>
      </c>
      <c r="J2942">
        <v>5</v>
      </c>
      <c r="K2942">
        <v>3</v>
      </c>
    </row>
    <row r="2943" spans="1:11" x14ac:dyDescent="0.35">
      <c r="A2943" t="s">
        <v>4</v>
      </c>
      <c r="B2943" t="s">
        <v>448</v>
      </c>
      <c r="C2943">
        <v>2016</v>
      </c>
      <c r="D2943">
        <v>4.2</v>
      </c>
      <c r="E2943">
        <v>398</v>
      </c>
      <c r="F2943" t="s">
        <v>1405</v>
      </c>
      <c r="G2943" t="s">
        <v>1406</v>
      </c>
      <c r="H2943" s="32">
        <v>48.96</v>
      </c>
      <c r="I2943" t="s">
        <v>6</v>
      </c>
      <c r="J2943">
        <v>4</v>
      </c>
      <c r="K2943">
        <v>2</v>
      </c>
    </row>
    <row r="2944" spans="1:11" x14ac:dyDescent="0.35">
      <c r="A2944" t="s">
        <v>193</v>
      </c>
      <c r="B2944" t="s">
        <v>921</v>
      </c>
      <c r="C2944">
        <v>2011</v>
      </c>
      <c r="D2944">
        <v>4.2</v>
      </c>
      <c r="E2944">
        <v>395</v>
      </c>
      <c r="F2944" t="s">
        <v>1405</v>
      </c>
      <c r="G2944" t="s">
        <v>42</v>
      </c>
      <c r="H2944" s="32">
        <v>61.94</v>
      </c>
      <c r="I2944" t="s">
        <v>43</v>
      </c>
      <c r="J2944">
        <v>4</v>
      </c>
      <c r="K2944">
        <v>3</v>
      </c>
    </row>
    <row r="2945" spans="1:11" x14ac:dyDescent="0.35">
      <c r="A2945" t="s">
        <v>193</v>
      </c>
      <c r="B2945" t="s">
        <v>187</v>
      </c>
      <c r="C2945">
        <v>2016</v>
      </c>
      <c r="D2945">
        <v>4.2</v>
      </c>
      <c r="E2945">
        <v>392</v>
      </c>
      <c r="F2945" t="s">
        <v>1405</v>
      </c>
      <c r="G2945" t="s">
        <v>42</v>
      </c>
      <c r="H2945" s="32">
        <v>19.98</v>
      </c>
      <c r="I2945" t="s">
        <v>43</v>
      </c>
      <c r="J2945">
        <v>4</v>
      </c>
      <c r="K2945">
        <v>3</v>
      </c>
    </row>
    <row r="2946" spans="1:11" x14ac:dyDescent="0.35">
      <c r="A2946" t="s">
        <v>790</v>
      </c>
      <c r="B2946" t="s">
        <v>1367</v>
      </c>
      <c r="C2946">
        <v>2018</v>
      </c>
      <c r="D2946">
        <v>4.2</v>
      </c>
      <c r="E2946">
        <v>390</v>
      </c>
      <c r="F2946" t="s">
        <v>1405</v>
      </c>
      <c r="G2946" t="s">
        <v>32</v>
      </c>
      <c r="H2946" s="32">
        <v>16.760000000000002</v>
      </c>
      <c r="I2946" t="s">
        <v>33</v>
      </c>
      <c r="J2946">
        <v>4</v>
      </c>
      <c r="K2946">
        <v>3</v>
      </c>
    </row>
    <row r="2947" spans="1:11" x14ac:dyDescent="0.35">
      <c r="A2947" t="s">
        <v>574</v>
      </c>
      <c r="B2947" t="s">
        <v>880</v>
      </c>
      <c r="C2947">
        <v>2017</v>
      </c>
      <c r="D2947">
        <v>4.2</v>
      </c>
      <c r="E2947">
        <v>390</v>
      </c>
      <c r="F2947" t="s">
        <v>1405</v>
      </c>
      <c r="G2947" t="s">
        <v>576</v>
      </c>
      <c r="H2947" s="32">
        <v>24.45</v>
      </c>
      <c r="I2947" t="s">
        <v>21</v>
      </c>
      <c r="J2947">
        <v>4</v>
      </c>
      <c r="K2947">
        <v>3</v>
      </c>
    </row>
    <row r="2948" spans="1:11" x14ac:dyDescent="0.35">
      <c r="A2948" t="s">
        <v>144</v>
      </c>
      <c r="B2948" t="s">
        <v>120</v>
      </c>
      <c r="C2948">
        <v>2011</v>
      </c>
      <c r="D2948">
        <v>4.2</v>
      </c>
      <c r="E2948">
        <v>389</v>
      </c>
      <c r="F2948" t="s">
        <v>1405</v>
      </c>
      <c r="G2948" t="s">
        <v>9</v>
      </c>
      <c r="H2948" s="32">
        <v>64.5</v>
      </c>
      <c r="I2948" t="s">
        <v>10</v>
      </c>
      <c r="J2948">
        <v>5</v>
      </c>
      <c r="K2948">
        <v>3</v>
      </c>
    </row>
    <row r="2949" spans="1:11" x14ac:dyDescent="0.35">
      <c r="A2949" t="s">
        <v>385</v>
      </c>
      <c r="B2949" t="s">
        <v>1334</v>
      </c>
      <c r="C2949">
        <v>2016</v>
      </c>
      <c r="D2949">
        <v>4.2</v>
      </c>
      <c r="E2949">
        <v>388</v>
      </c>
      <c r="F2949" t="s">
        <v>1405</v>
      </c>
      <c r="G2949" t="s">
        <v>9</v>
      </c>
      <c r="H2949" s="32">
        <v>31.63</v>
      </c>
      <c r="I2949" t="s">
        <v>10</v>
      </c>
      <c r="J2949">
        <v>5</v>
      </c>
      <c r="K2949">
        <v>3</v>
      </c>
    </row>
    <row r="2950" spans="1:11" x14ac:dyDescent="0.35">
      <c r="A2950" t="s">
        <v>53</v>
      </c>
      <c r="B2950" t="s">
        <v>845</v>
      </c>
      <c r="C2950">
        <v>2005</v>
      </c>
      <c r="D2950">
        <v>4.2</v>
      </c>
      <c r="E2950">
        <v>384</v>
      </c>
      <c r="F2950" t="s">
        <v>1405</v>
      </c>
      <c r="G2950" t="s">
        <v>42</v>
      </c>
      <c r="H2950" s="32">
        <v>73</v>
      </c>
      <c r="I2950" t="s">
        <v>43</v>
      </c>
      <c r="J2950">
        <v>4</v>
      </c>
      <c r="K2950">
        <v>3</v>
      </c>
    </row>
    <row r="2951" spans="1:11" x14ac:dyDescent="0.35">
      <c r="A2951" t="s">
        <v>537</v>
      </c>
      <c r="B2951" t="s">
        <v>187</v>
      </c>
      <c r="C2951">
        <v>2015</v>
      </c>
      <c r="D2951">
        <v>4.2</v>
      </c>
      <c r="E2951">
        <v>420</v>
      </c>
      <c r="F2951" t="s">
        <v>1405</v>
      </c>
      <c r="G2951" t="s">
        <v>42</v>
      </c>
      <c r="H2951" s="32">
        <v>17.5</v>
      </c>
      <c r="I2951" t="s">
        <v>43</v>
      </c>
      <c r="J2951">
        <v>4</v>
      </c>
      <c r="K2951">
        <v>3</v>
      </c>
    </row>
    <row r="2952" spans="1:11" x14ac:dyDescent="0.35">
      <c r="A2952" t="s">
        <v>1357</v>
      </c>
      <c r="B2952" t="s">
        <v>1358</v>
      </c>
      <c r="C2952">
        <v>2017</v>
      </c>
      <c r="D2952">
        <v>4.2</v>
      </c>
      <c r="E2952">
        <v>420</v>
      </c>
      <c r="F2952" t="s">
        <v>1405</v>
      </c>
      <c r="G2952" t="s">
        <v>127</v>
      </c>
      <c r="H2952" s="32">
        <v>18.899999999999999</v>
      </c>
      <c r="I2952" t="s">
        <v>21</v>
      </c>
      <c r="J2952">
        <v>4</v>
      </c>
      <c r="K2952">
        <v>3</v>
      </c>
    </row>
    <row r="2953" spans="1:11" x14ac:dyDescent="0.35">
      <c r="A2953" t="s">
        <v>1359</v>
      </c>
      <c r="B2953" t="s">
        <v>1360</v>
      </c>
      <c r="C2953">
        <v>2011</v>
      </c>
      <c r="D2953">
        <v>4.2</v>
      </c>
      <c r="E2953">
        <v>420</v>
      </c>
      <c r="F2953" t="s">
        <v>1405</v>
      </c>
      <c r="G2953" t="s">
        <v>254</v>
      </c>
      <c r="H2953" s="32">
        <v>23.95</v>
      </c>
      <c r="I2953" t="s">
        <v>21</v>
      </c>
      <c r="J2953">
        <v>4</v>
      </c>
      <c r="K2953">
        <v>3</v>
      </c>
    </row>
    <row r="2954" spans="1:11" x14ac:dyDescent="0.35">
      <c r="A2954" t="s">
        <v>40</v>
      </c>
      <c r="B2954" t="s">
        <v>396</v>
      </c>
      <c r="C2954">
        <v>2012</v>
      </c>
      <c r="D2954">
        <v>4.2</v>
      </c>
      <c r="E2954">
        <v>420</v>
      </c>
      <c r="F2954" t="s">
        <v>1405</v>
      </c>
      <c r="G2954" t="s">
        <v>42</v>
      </c>
      <c r="H2954" s="32">
        <v>28.3</v>
      </c>
      <c r="I2954" t="s">
        <v>43</v>
      </c>
      <c r="J2954">
        <v>4</v>
      </c>
      <c r="K2954">
        <v>3</v>
      </c>
    </row>
    <row r="2955" spans="1:11" x14ac:dyDescent="0.35">
      <c r="A2955" t="s">
        <v>513</v>
      </c>
      <c r="B2955" t="s">
        <v>283</v>
      </c>
      <c r="C2955">
        <v>2004</v>
      </c>
      <c r="D2955">
        <v>4.2</v>
      </c>
      <c r="E2955">
        <v>417</v>
      </c>
      <c r="F2955" t="s">
        <v>1405</v>
      </c>
      <c r="G2955" t="s">
        <v>42</v>
      </c>
      <c r="H2955" s="32">
        <v>45</v>
      </c>
      <c r="I2955" t="s">
        <v>43</v>
      </c>
      <c r="J2955">
        <v>4</v>
      </c>
      <c r="K2955">
        <v>3</v>
      </c>
    </row>
    <row r="2956" spans="1:11" x14ac:dyDescent="0.35">
      <c r="A2956" t="s">
        <v>423</v>
      </c>
      <c r="B2956" t="s">
        <v>1020</v>
      </c>
      <c r="C2956">
        <v>2018</v>
      </c>
      <c r="D2956">
        <v>4.2</v>
      </c>
      <c r="E2956">
        <v>415</v>
      </c>
      <c r="F2956" t="s">
        <v>1405</v>
      </c>
      <c r="G2956" t="s">
        <v>46</v>
      </c>
      <c r="H2956" s="32">
        <v>17.899999999999999</v>
      </c>
      <c r="I2956" t="s">
        <v>213</v>
      </c>
      <c r="J2956">
        <v>3</v>
      </c>
      <c r="K2956">
        <v>3</v>
      </c>
    </row>
    <row r="2957" spans="1:11" x14ac:dyDescent="0.35">
      <c r="A2957" t="s">
        <v>1292</v>
      </c>
      <c r="B2957" t="s">
        <v>1361</v>
      </c>
      <c r="C2957">
        <v>2015</v>
      </c>
      <c r="D2957">
        <v>4.2</v>
      </c>
      <c r="E2957">
        <v>414</v>
      </c>
      <c r="F2957" t="s">
        <v>1405</v>
      </c>
      <c r="G2957" t="s">
        <v>326</v>
      </c>
      <c r="H2957" s="32">
        <v>16.78</v>
      </c>
      <c r="I2957" t="s">
        <v>327</v>
      </c>
      <c r="J2957">
        <v>3</v>
      </c>
      <c r="K2957">
        <v>3</v>
      </c>
    </row>
    <row r="2958" spans="1:11" x14ac:dyDescent="0.35">
      <c r="A2958" t="s">
        <v>47</v>
      </c>
      <c r="B2958" t="s">
        <v>1302</v>
      </c>
      <c r="C2958">
        <v>2018</v>
      </c>
      <c r="D2958">
        <v>4.2</v>
      </c>
      <c r="E2958">
        <v>410</v>
      </c>
      <c r="F2958" t="s">
        <v>1405</v>
      </c>
      <c r="G2958" t="s">
        <v>42</v>
      </c>
      <c r="H2958" s="32">
        <v>13.58</v>
      </c>
      <c r="I2958" t="s">
        <v>43</v>
      </c>
      <c r="J2958">
        <v>4</v>
      </c>
      <c r="K2958">
        <v>3</v>
      </c>
    </row>
    <row r="2959" spans="1:11" x14ac:dyDescent="0.35">
      <c r="A2959" t="s">
        <v>1308</v>
      </c>
      <c r="B2959" t="s">
        <v>1309</v>
      </c>
      <c r="C2959">
        <v>2015</v>
      </c>
      <c r="D2959">
        <v>4.2</v>
      </c>
      <c r="E2959">
        <v>412</v>
      </c>
      <c r="F2959" t="s">
        <v>1405</v>
      </c>
      <c r="G2959" t="s">
        <v>9</v>
      </c>
      <c r="H2959" s="32">
        <v>37.9</v>
      </c>
      <c r="I2959" t="s">
        <v>10</v>
      </c>
      <c r="J2959">
        <v>5</v>
      </c>
      <c r="K2959">
        <v>3</v>
      </c>
    </row>
    <row r="2960" spans="1:11" x14ac:dyDescent="0.35">
      <c r="A2960" t="s">
        <v>270</v>
      </c>
      <c r="B2960" t="s">
        <v>120</v>
      </c>
      <c r="C2960">
        <v>2011</v>
      </c>
      <c r="D2960">
        <v>4.2</v>
      </c>
      <c r="E2960">
        <v>410</v>
      </c>
      <c r="F2960" t="s">
        <v>1405</v>
      </c>
      <c r="G2960" t="s">
        <v>9</v>
      </c>
      <c r="H2960" s="32">
        <v>51.35</v>
      </c>
      <c r="I2960" t="s">
        <v>10</v>
      </c>
      <c r="J2960">
        <v>5</v>
      </c>
      <c r="K2960">
        <v>3</v>
      </c>
    </row>
    <row r="2961" spans="1:11" x14ac:dyDescent="0.35">
      <c r="A2961" t="s">
        <v>930</v>
      </c>
      <c r="B2961" t="s">
        <v>848</v>
      </c>
      <c r="C2961">
        <v>2012</v>
      </c>
      <c r="D2961">
        <v>4.2</v>
      </c>
      <c r="E2961">
        <v>410</v>
      </c>
      <c r="F2961" t="s">
        <v>1405</v>
      </c>
      <c r="G2961" t="s">
        <v>42</v>
      </c>
      <c r="H2961" s="32">
        <v>22.99</v>
      </c>
      <c r="I2961" t="s">
        <v>43</v>
      </c>
      <c r="J2961">
        <v>4</v>
      </c>
      <c r="K2961">
        <v>3</v>
      </c>
    </row>
    <row r="2962" spans="1:11" x14ac:dyDescent="0.35">
      <c r="A2962" t="s">
        <v>1362</v>
      </c>
      <c r="B2962" t="s">
        <v>1363</v>
      </c>
      <c r="C2962">
        <v>2020</v>
      </c>
      <c r="D2962">
        <v>4.2</v>
      </c>
      <c r="E2962">
        <v>407</v>
      </c>
      <c r="F2962" t="s">
        <v>1405</v>
      </c>
      <c r="G2962" t="s">
        <v>204</v>
      </c>
      <c r="H2962" s="32">
        <v>11.95</v>
      </c>
      <c r="I2962" t="s">
        <v>85</v>
      </c>
      <c r="J2962" t="s">
        <v>85</v>
      </c>
      <c r="K2962" t="s">
        <v>85</v>
      </c>
    </row>
    <row r="2963" spans="1:11" x14ac:dyDescent="0.35">
      <c r="A2963" t="s">
        <v>861</v>
      </c>
      <c r="B2963" t="s">
        <v>1364</v>
      </c>
      <c r="C2963" t="s">
        <v>24</v>
      </c>
      <c r="D2963">
        <v>4.2</v>
      </c>
      <c r="E2963">
        <v>405</v>
      </c>
      <c r="F2963" t="s">
        <v>1405</v>
      </c>
      <c r="G2963" t="s">
        <v>25</v>
      </c>
      <c r="H2963" s="32">
        <v>7.1</v>
      </c>
      <c r="I2963" t="s">
        <v>26</v>
      </c>
      <c r="J2963">
        <v>4</v>
      </c>
      <c r="K2963">
        <v>3</v>
      </c>
    </row>
    <row r="2964" spans="1:11" x14ac:dyDescent="0.35">
      <c r="A2964" t="s">
        <v>606</v>
      </c>
      <c r="B2964" t="s">
        <v>619</v>
      </c>
      <c r="C2964">
        <v>2014</v>
      </c>
      <c r="D2964">
        <v>4.2</v>
      </c>
      <c r="E2964">
        <v>404</v>
      </c>
      <c r="F2964" t="s">
        <v>1405</v>
      </c>
      <c r="G2964" t="s">
        <v>32</v>
      </c>
      <c r="H2964" s="32">
        <v>77.36</v>
      </c>
      <c r="I2964" t="s">
        <v>33</v>
      </c>
      <c r="J2964">
        <v>4</v>
      </c>
      <c r="K2964">
        <v>3</v>
      </c>
    </row>
    <row r="2965" spans="1:11" x14ac:dyDescent="0.35">
      <c r="A2965" t="s">
        <v>1365</v>
      </c>
      <c r="B2965" t="s">
        <v>1366</v>
      </c>
      <c r="C2965">
        <v>2020</v>
      </c>
      <c r="D2965">
        <v>4.2</v>
      </c>
      <c r="E2965">
        <v>404</v>
      </c>
      <c r="F2965" t="s">
        <v>1405</v>
      </c>
      <c r="G2965" t="s">
        <v>207</v>
      </c>
      <c r="H2965" s="32">
        <v>19.899999999999999</v>
      </c>
      <c r="I2965" t="s">
        <v>85</v>
      </c>
      <c r="J2965" t="s">
        <v>85</v>
      </c>
      <c r="K2965" t="s">
        <v>85</v>
      </c>
    </row>
    <row r="2966" spans="1:11" x14ac:dyDescent="0.35">
      <c r="A2966" t="s">
        <v>682</v>
      </c>
      <c r="B2966" t="s">
        <v>863</v>
      </c>
      <c r="C2966">
        <v>2011</v>
      </c>
      <c r="D2966">
        <v>4.2</v>
      </c>
      <c r="E2966">
        <v>402</v>
      </c>
      <c r="F2966" t="s">
        <v>1405</v>
      </c>
      <c r="G2966" t="s">
        <v>42</v>
      </c>
      <c r="H2966" s="32">
        <v>28.53</v>
      </c>
      <c r="I2966" t="s">
        <v>43</v>
      </c>
      <c r="J2966">
        <v>4</v>
      </c>
      <c r="K2966">
        <v>3</v>
      </c>
    </row>
    <row r="2967" spans="1:11" x14ac:dyDescent="0.35">
      <c r="A2967" t="s">
        <v>487</v>
      </c>
      <c r="B2967" t="s">
        <v>488</v>
      </c>
      <c r="C2967">
        <v>2019</v>
      </c>
      <c r="D2967">
        <v>4.2</v>
      </c>
      <c r="E2967">
        <v>400</v>
      </c>
      <c r="F2967" t="s">
        <v>1405</v>
      </c>
      <c r="G2967" t="s">
        <v>2</v>
      </c>
      <c r="H2967" s="32">
        <v>27.89</v>
      </c>
      <c r="I2967" t="s">
        <v>3</v>
      </c>
      <c r="J2967">
        <v>5</v>
      </c>
      <c r="K2967">
        <v>3</v>
      </c>
    </row>
    <row r="2968" spans="1:11" x14ac:dyDescent="0.35">
      <c r="A2968" t="s">
        <v>4</v>
      </c>
      <c r="B2968" t="s">
        <v>448</v>
      </c>
      <c r="C2968">
        <v>2016</v>
      </c>
      <c r="D2968">
        <v>4.2</v>
      </c>
      <c r="E2968">
        <v>398</v>
      </c>
      <c r="F2968" t="s">
        <v>1405</v>
      </c>
      <c r="G2968" t="s">
        <v>1406</v>
      </c>
      <c r="H2968" s="32">
        <v>48.96</v>
      </c>
      <c r="I2968" t="s">
        <v>6</v>
      </c>
      <c r="J2968">
        <v>4</v>
      </c>
      <c r="K2968">
        <v>2</v>
      </c>
    </row>
    <row r="2969" spans="1:11" x14ac:dyDescent="0.35">
      <c r="A2969" t="s">
        <v>193</v>
      </c>
      <c r="B2969" t="s">
        <v>921</v>
      </c>
      <c r="C2969">
        <v>2011</v>
      </c>
      <c r="D2969">
        <v>4.2</v>
      </c>
      <c r="E2969">
        <v>395</v>
      </c>
      <c r="F2969" t="s">
        <v>1405</v>
      </c>
      <c r="G2969" t="s">
        <v>42</v>
      </c>
      <c r="H2969" s="32">
        <v>61.94</v>
      </c>
      <c r="I2969" t="s">
        <v>43</v>
      </c>
      <c r="J2969">
        <v>4</v>
      </c>
      <c r="K2969">
        <v>3</v>
      </c>
    </row>
    <row r="2970" spans="1:11" x14ac:dyDescent="0.35">
      <c r="A2970" t="s">
        <v>193</v>
      </c>
      <c r="B2970" t="s">
        <v>187</v>
      </c>
      <c r="C2970">
        <v>2016</v>
      </c>
      <c r="D2970">
        <v>4.2</v>
      </c>
      <c r="E2970">
        <v>392</v>
      </c>
      <c r="F2970" t="s">
        <v>1405</v>
      </c>
      <c r="G2970" t="s">
        <v>42</v>
      </c>
      <c r="H2970" s="32">
        <v>19.98</v>
      </c>
      <c r="I2970" t="s">
        <v>43</v>
      </c>
      <c r="J2970">
        <v>4</v>
      </c>
      <c r="K2970">
        <v>3</v>
      </c>
    </row>
    <row r="2971" spans="1:11" x14ac:dyDescent="0.35">
      <c r="A2971" t="s">
        <v>790</v>
      </c>
      <c r="B2971" t="s">
        <v>1367</v>
      </c>
      <c r="C2971">
        <v>2018</v>
      </c>
      <c r="D2971">
        <v>4.2</v>
      </c>
      <c r="E2971">
        <v>390</v>
      </c>
      <c r="F2971" t="s">
        <v>1405</v>
      </c>
      <c r="G2971" t="s">
        <v>32</v>
      </c>
      <c r="H2971" s="32">
        <v>16.760000000000002</v>
      </c>
      <c r="I2971" t="s">
        <v>33</v>
      </c>
      <c r="J2971">
        <v>4</v>
      </c>
      <c r="K2971">
        <v>3</v>
      </c>
    </row>
    <row r="2972" spans="1:11" x14ac:dyDescent="0.35">
      <c r="A2972" t="s">
        <v>574</v>
      </c>
      <c r="B2972" t="s">
        <v>880</v>
      </c>
      <c r="C2972">
        <v>2017</v>
      </c>
      <c r="D2972">
        <v>4.2</v>
      </c>
      <c r="E2972">
        <v>390</v>
      </c>
      <c r="F2972" t="s">
        <v>1405</v>
      </c>
      <c r="G2972" t="s">
        <v>576</v>
      </c>
      <c r="H2972" s="32">
        <v>24.45</v>
      </c>
      <c r="I2972" t="s">
        <v>21</v>
      </c>
      <c r="J2972">
        <v>4</v>
      </c>
      <c r="K2972">
        <v>3</v>
      </c>
    </row>
    <row r="2973" spans="1:11" x14ac:dyDescent="0.35">
      <c r="A2973" t="s">
        <v>144</v>
      </c>
      <c r="B2973" t="s">
        <v>120</v>
      </c>
      <c r="C2973">
        <v>2011</v>
      </c>
      <c r="D2973">
        <v>4.2</v>
      </c>
      <c r="E2973">
        <v>389</v>
      </c>
      <c r="F2973" t="s">
        <v>1405</v>
      </c>
      <c r="G2973" t="s">
        <v>9</v>
      </c>
      <c r="H2973" s="32">
        <v>64.5</v>
      </c>
      <c r="I2973" t="s">
        <v>10</v>
      </c>
      <c r="J2973">
        <v>5</v>
      </c>
      <c r="K2973">
        <v>3</v>
      </c>
    </row>
    <row r="2974" spans="1:11" x14ac:dyDescent="0.35">
      <c r="A2974" t="s">
        <v>385</v>
      </c>
      <c r="B2974" t="s">
        <v>1334</v>
      </c>
      <c r="C2974">
        <v>2016</v>
      </c>
      <c r="D2974">
        <v>4.2</v>
      </c>
      <c r="E2974">
        <v>388</v>
      </c>
      <c r="F2974" t="s">
        <v>1405</v>
      </c>
      <c r="G2974" t="s">
        <v>9</v>
      </c>
      <c r="H2974" s="32">
        <v>31.63</v>
      </c>
      <c r="I2974" t="s">
        <v>10</v>
      </c>
      <c r="J2974">
        <v>5</v>
      </c>
      <c r="K2974">
        <v>3</v>
      </c>
    </row>
    <row r="2975" spans="1:11" x14ac:dyDescent="0.35">
      <c r="A2975" t="s">
        <v>53</v>
      </c>
      <c r="B2975" t="s">
        <v>845</v>
      </c>
      <c r="C2975">
        <v>2005</v>
      </c>
      <c r="D2975">
        <v>4.2</v>
      </c>
      <c r="E2975">
        <v>384</v>
      </c>
      <c r="F2975" t="s">
        <v>1405</v>
      </c>
      <c r="G2975" t="s">
        <v>42</v>
      </c>
      <c r="H2975" s="32">
        <v>73</v>
      </c>
      <c r="I2975" t="s">
        <v>43</v>
      </c>
      <c r="J2975">
        <v>4</v>
      </c>
      <c r="K2975">
        <v>3</v>
      </c>
    </row>
    <row r="2976" spans="1:11" x14ac:dyDescent="0.35">
      <c r="A2976" t="s">
        <v>537</v>
      </c>
      <c r="B2976" t="s">
        <v>187</v>
      </c>
      <c r="C2976">
        <v>2015</v>
      </c>
      <c r="D2976">
        <v>4.2</v>
      </c>
      <c r="E2976">
        <v>420</v>
      </c>
      <c r="F2976" t="s">
        <v>1405</v>
      </c>
      <c r="G2976" t="s">
        <v>42</v>
      </c>
      <c r="H2976" s="32">
        <v>17.5</v>
      </c>
      <c r="I2976" t="s">
        <v>43</v>
      </c>
      <c r="J2976">
        <v>4</v>
      </c>
      <c r="K2976">
        <v>3</v>
      </c>
    </row>
    <row r="2977" spans="1:11" x14ac:dyDescent="0.35">
      <c r="A2977" t="s">
        <v>1357</v>
      </c>
      <c r="B2977" t="s">
        <v>1358</v>
      </c>
      <c r="C2977">
        <v>2017</v>
      </c>
      <c r="D2977">
        <v>4.2</v>
      </c>
      <c r="E2977">
        <v>420</v>
      </c>
      <c r="F2977" t="s">
        <v>1405</v>
      </c>
      <c r="G2977" t="s">
        <v>127</v>
      </c>
      <c r="H2977" s="32">
        <v>18.899999999999999</v>
      </c>
      <c r="I2977" t="s">
        <v>21</v>
      </c>
      <c r="J2977">
        <v>4</v>
      </c>
      <c r="K2977">
        <v>3</v>
      </c>
    </row>
    <row r="2978" spans="1:11" x14ac:dyDescent="0.35">
      <c r="A2978" t="s">
        <v>1359</v>
      </c>
      <c r="B2978" t="s">
        <v>1360</v>
      </c>
      <c r="C2978">
        <v>2011</v>
      </c>
      <c r="D2978">
        <v>4.2</v>
      </c>
      <c r="E2978">
        <v>420</v>
      </c>
      <c r="F2978" t="s">
        <v>1405</v>
      </c>
      <c r="G2978" t="s">
        <v>254</v>
      </c>
      <c r="H2978" s="32">
        <v>23.95</v>
      </c>
      <c r="I2978" t="s">
        <v>21</v>
      </c>
      <c r="J2978">
        <v>4</v>
      </c>
      <c r="K2978">
        <v>3</v>
      </c>
    </row>
    <row r="2979" spans="1:11" x14ac:dyDescent="0.35">
      <c r="A2979" t="s">
        <v>40</v>
      </c>
      <c r="B2979" t="s">
        <v>396</v>
      </c>
      <c r="C2979">
        <v>2012</v>
      </c>
      <c r="D2979">
        <v>4.2</v>
      </c>
      <c r="E2979">
        <v>420</v>
      </c>
      <c r="F2979" t="s">
        <v>1405</v>
      </c>
      <c r="G2979" t="s">
        <v>42</v>
      </c>
      <c r="H2979" s="32">
        <v>28.3</v>
      </c>
      <c r="I2979" t="s">
        <v>43</v>
      </c>
      <c r="J2979">
        <v>4</v>
      </c>
      <c r="K2979">
        <v>3</v>
      </c>
    </row>
    <row r="2980" spans="1:11" x14ac:dyDescent="0.35">
      <c r="A2980" t="s">
        <v>513</v>
      </c>
      <c r="B2980" t="s">
        <v>283</v>
      </c>
      <c r="C2980">
        <v>2004</v>
      </c>
      <c r="D2980">
        <v>4.2</v>
      </c>
      <c r="E2980">
        <v>417</v>
      </c>
      <c r="F2980" t="s">
        <v>1405</v>
      </c>
      <c r="G2980" t="s">
        <v>42</v>
      </c>
      <c r="H2980" s="32">
        <v>45</v>
      </c>
      <c r="I2980" t="s">
        <v>43</v>
      </c>
      <c r="J2980">
        <v>4</v>
      </c>
      <c r="K2980">
        <v>3</v>
      </c>
    </row>
    <row r="2981" spans="1:11" x14ac:dyDescent="0.35">
      <c r="A2981" t="s">
        <v>423</v>
      </c>
      <c r="B2981" t="s">
        <v>1020</v>
      </c>
      <c r="C2981">
        <v>2018</v>
      </c>
      <c r="D2981">
        <v>4.2</v>
      </c>
      <c r="E2981">
        <v>415</v>
      </c>
      <c r="F2981" t="s">
        <v>1405</v>
      </c>
      <c r="G2981" t="s">
        <v>46</v>
      </c>
      <c r="H2981" s="32">
        <v>17.899999999999999</v>
      </c>
      <c r="I2981" t="s">
        <v>213</v>
      </c>
      <c r="J2981">
        <v>3</v>
      </c>
      <c r="K2981">
        <v>3</v>
      </c>
    </row>
    <row r="2982" spans="1:11" x14ac:dyDescent="0.35">
      <c r="A2982" t="s">
        <v>1292</v>
      </c>
      <c r="B2982" t="s">
        <v>1361</v>
      </c>
      <c r="C2982">
        <v>2015</v>
      </c>
      <c r="D2982">
        <v>4.2</v>
      </c>
      <c r="E2982">
        <v>414</v>
      </c>
      <c r="F2982" t="s">
        <v>1405</v>
      </c>
      <c r="G2982" t="s">
        <v>326</v>
      </c>
      <c r="H2982" s="32">
        <v>16.78</v>
      </c>
      <c r="I2982" t="s">
        <v>327</v>
      </c>
      <c r="J2982">
        <v>3</v>
      </c>
      <c r="K2982">
        <v>3</v>
      </c>
    </row>
    <row r="2983" spans="1:11" x14ac:dyDescent="0.35">
      <c r="A2983" t="s">
        <v>47</v>
      </c>
      <c r="B2983" t="s">
        <v>1302</v>
      </c>
      <c r="C2983">
        <v>2018</v>
      </c>
      <c r="D2983">
        <v>4.2</v>
      </c>
      <c r="E2983">
        <v>410</v>
      </c>
      <c r="F2983" t="s">
        <v>1405</v>
      </c>
      <c r="G2983" t="s">
        <v>42</v>
      </c>
      <c r="H2983" s="32">
        <v>13.58</v>
      </c>
      <c r="I2983" t="s">
        <v>43</v>
      </c>
      <c r="J2983">
        <v>4</v>
      </c>
      <c r="K2983">
        <v>3</v>
      </c>
    </row>
    <row r="2984" spans="1:11" x14ac:dyDescent="0.35">
      <c r="A2984" t="s">
        <v>1308</v>
      </c>
      <c r="B2984" t="s">
        <v>1309</v>
      </c>
      <c r="C2984">
        <v>2015</v>
      </c>
      <c r="D2984">
        <v>4.2</v>
      </c>
      <c r="E2984">
        <v>412</v>
      </c>
      <c r="F2984" t="s">
        <v>1405</v>
      </c>
      <c r="G2984" t="s">
        <v>9</v>
      </c>
      <c r="H2984" s="32">
        <v>37.9</v>
      </c>
      <c r="I2984" t="s">
        <v>10</v>
      </c>
      <c r="J2984">
        <v>5</v>
      </c>
      <c r="K2984">
        <v>3</v>
      </c>
    </row>
    <row r="2985" spans="1:11" x14ac:dyDescent="0.35">
      <c r="A2985" t="s">
        <v>270</v>
      </c>
      <c r="B2985" t="s">
        <v>120</v>
      </c>
      <c r="C2985">
        <v>2011</v>
      </c>
      <c r="D2985">
        <v>4.2</v>
      </c>
      <c r="E2985">
        <v>410</v>
      </c>
      <c r="F2985" t="s">
        <v>1405</v>
      </c>
      <c r="G2985" t="s">
        <v>9</v>
      </c>
      <c r="H2985" s="32">
        <v>51.35</v>
      </c>
      <c r="I2985" t="s">
        <v>10</v>
      </c>
      <c r="J2985">
        <v>5</v>
      </c>
      <c r="K2985">
        <v>3</v>
      </c>
    </row>
    <row r="2986" spans="1:11" x14ac:dyDescent="0.35">
      <c r="A2986" t="s">
        <v>930</v>
      </c>
      <c r="B2986" t="s">
        <v>848</v>
      </c>
      <c r="C2986">
        <v>2012</v>
      </c>
      <c r="D2986">
        <v>4.2</v>
      </c>
      <c r="E2986">
        <v>410</v>
      </c>
      <c r="F2986" t="s">
        <v>1405</v>
      </c>
      <c r="G2986" t="s">
        <v>42</v>
      </c>
      <c r="H2986" s="32">
        <v>22.99</v>
      </c>
      <c r="I2986" t="s">
        <v>43</v>
      </c>
      <c r="J2986">
        <v>4</v>
      </c>
      <c r="K2986">
        <v>3</v>
      </c>
    </row>
    <row r="2987" spans="1:11" x14ac:dyDescent="0.35">
      <c r="A2987" t="s">
        <v>1362</v>
      </c>
      <c r="B2987" t="s">
        <v>1363</v>
      </c>
      <c r="C2987">
        <v>2020</v>
      </c>
      <c r="D2987">
        <v>4.2</v>
      </c>
      <c r="E2987">
        <v>407</v>
      </c>
      <c r="F2987" t="s">
        <v>1405</v>
      </c>
      <c r="G2987" t="s">
        <v>204</v>
      </c>
      <c r="H2987" s="32">
        <v>11.95</v>
      </c>
      <c r="I2987" t="s">
        <v>85</v>
      </c>
      <c r="J2987" t="s">
        <v>85</v>
      </c>
      <c r="K2987" t="s">
        <v>85</v>
      </c>
    </row>
    <row r="2988" spans="1:11" x14ac:dyDescent="0.35">
      <c r="A2988" t="s">
        <v>861</v>
      </c>
      <c r="B2988" t="s">
        <v>1364</v>
      </c>
      <c r="C2988" t="s">
        <v>24</v>
      </c>
      <c r="D2988">
        <v>4.2</v>
      </c>
      <c r="E2988">
        <v>405</v>
      </c>
      <c r="F2988" t="s">
        <v>1405</v>
      </c>
      <c r="G2988" t="s">
        <v>25</v>
      </c>
      <c r="H2988" s="32">
        <v>7.1</v>
      </c>
      <c r="I2988" t="s">
        <v>26</v>
      </c>
      <c r="J2988">
        <v>4</v>
      </c>
      <c r="K2988">
        <v>3</v>
      </c>
    </row>
    <row r="2989" spans="1:11" x14ac:dyDescent="0.35">
      <c r="A2989" t="s">
        <v>606</v>
      </c>
      <c r="B2989" t="s">
        <v>619</v>
      </c>
      <c r="C2989">
        <v>2014</v>
      </c>
      <c r="D2989">
        <v>4.2</v>
      </c>
      <c r="E2989">
        <v>404</v>
      </c>
      <c r="F2989" t="s">
        <v>1405</v>
      </c>
      <c r="G2989" t="s">
        <v>32</v>
      </c>
      <c r="H2989" s="32">
        <v>77.36</v>
      </c>
      <c r="I2989" t="s">
        <v>33</v>
      </c>
      <c r="J2989">
        <v>4</v>
      </c>
      <c r="K2989">
        <v>3</v>
      </c>
    </row>
    <row r="2990" spans="1:11" x14ac:dyDescent="0.35">
      <c r="A2990" t="s">
        <v>1365</v>
      </c>
      <c r="B2990" t="s">
        <v>1366</v>
      </c>
      <c r="C2990">
        <v>2020</v>
      </c>
      <c r="D2990">
        <v>4.2</v>
      </c>
      <c r="E2990">
        <v>404</v>
      </c>
      <c r="F2990" t="s">
        <v>1405</v>
      </c>
      <c r="G2990" t="s">
        <v>207</v>
      </c>
      <c r="H2990" s="32">
        <v>19.899999999999999</v>
      </c>
      <c r="I2990" t="s">
        <v>85</v>
      </c>
      <c r="J2990" t="s">
        <v>85</v>
      </c>
      <c r="K2990" t="s">
        <v>85</v>
      </c>
    </row>
    <row r="2991" spans="1:11" x14ac:dyDescent="0.35">
      <c r="A2991" t="s">
        <v>682</v>
      </c>
      <c r="B2991" t="s">
        <v>863</v>
      </c>
      <c r="C2991">
        <v>2011</v>
      </c>
      <c r="D2991">
        <v>4.2</v>
      </c>
      <c r="E2991">
        <v>402</v>
      </c>
      <c r="F2991" t="s">
        <v>1405</v>
      </c>
      <c r="G2991" t="s">
        <v>42</v>
      </c>
      <c r="H2991" s="32">
        <v>28.53</v>
      </c>
      <c r="I2991" t="s">
        <v>43</v>
      </c>
      <c r="J2991">
        <v>4</v>
      </c>
      <c r="K2991">
        <v>3</v>
      </c>
    </row>
    <row r="2992" spans="1:11" x14ac:dyDescent="0.35">
      <c r="A2992" t="s">
        <v>487</v>
      </c>
      <c r="B2992" t="s">
        <v>488</v>
      </c>
      <c r="C2992">
        <v>2019</v>
      </c>
      <c r="D2992">
        <v>4.2</v>
      </c>
      <c r="E2992">
        <v>400</v>
      </c>
      <c r="F2992" t="s">
        <v>1405</v>
      </c>
      <c r="G2992" t="s">
        <v>2</v>
      </c>
      <c r="H2992" s="32">
        <v>27.89</v>
      </c>
      <c r="I2992" t="s">
        <v>3</v>
      </c>
      <c r="J2992">
        <v>5</v>
      </c>
      <c r="K2992">
        <v>3</v>
      </c>
    </row>
    <row r="2993" spans="1:11" x14ac:dyDescent="0.35">
      <c r="A2993" t="s">
        <v>4</v>
      </c>
      <c r="B2993" t="s">
        <v>448</v>
      </c>
      <c r="C2993">
        <v>2016</v>
      </c>
      <c r="D2993">
        <v>4.2</v>
      </c>
      <c r="E2993">
        <v>398</v>
      </c>
      <c r="F2993" t="s">
        <v>1405</v>
      </c>
      <c r="G2993" t="s">
        <v>1406</v>
      </c>
      <c r="H2993" s="32">
        <v>48.96</v>
      </c>
      <c r="I2993" t="s">
        <v>6</v>
      </c>
      <c r="J2993">
        <v>4</v>
      </c>
      <c r="K2993">
        <v>2</v>
      </c>
    </row>
    <row r="2994" spans="1:11" x14ac:dyDescent="0.35">
      <c r="A2994" t="s">
        <v>193</v>
      </c>
      <c r="B2994" t="s">
        <v>921</v>
      </c>
      <c r="C2994">
        <v>2011</v>
      </c>
      <c r="D2994">
        <v>4.2</v>
      </c>
      <c r="E2994">
        <v>395</v>
      </c>
      <c r="F2994" t="s">
        <v>1405</v>
      </c>
      <c r="G2994" t="s">
        <v>42</v>
      </c>
      <c r="H2994" s="32">
        <v>61.94</v>
      </c>
      <c r="I2994" t="s">
        <v>43</v>
      </c>
      <c r="J2994">
        <v>4</v>
      </c>
      <c r="K2994">
        <v>3</v>
      </c>
    </row>
    <row r="2995" spans="1:11" x14ac:dyDescent="0.35">
      <c r="A2995" t="s">
        <v>193</v>
      </c>
      <c r="B2995" t="s">
        <v>187</v>
      </c>
      <c r="C2995">
        <v>2016</v>
      </c>
      <c r="D2995">
        <v>4.2</v>
      </c>
      <c r="E2995">
        <v>392</v>
      </c>
      <c r="F2995" t="s">
        <v>1405</v>
      </c>
      <c r="G2995" t="s">
        <v>42</v>
      </c>
      <c r="H2995" s="32">
        <v>19.98</v>
      </c>
      <c r="I2995" t="s">
        <v>43</v>
      </c>
      <c r="J2995">
        <v>4</v>
      </c>
      <c r="K2995">
        <v>3</v>
      </c>
    </row>
    <row r="2996" spans="1:11" x14ac:dyDescent="0.35">
      <c r="A2996" t="s">
        <v>790</v>
      </c>
      <c r="B2996" t="s">
        <v>1367</v>
      </c>
      <c r="C2996">
        <v>2018</v>
      </c>
      <c r="D2996">
        <v>4.2</v>
      </c>
      <c r="E2996">
        <v>390</v>
      </c>
      <c r="F2996" t="s">
        <v>1405</v>
      </c>
      <c r="G2996" t="s">
        <v>32</v>
      </c>
      <c r="H2996" s="32">
        <v>16.760000000000002</v>
      </c>
      <c r="I2996" t="s">
        <v>33</v>
      </c>
      <c r="J2996">
        <v>4</v>
      </c>
      <c r="K2996">
        <v>3</v>
      </c>
    </row>
    <row r="2997" spans="1:11" x14ac:dyDescent="0.35">
      <c r="A2997" t="s">
        <v>574</v>
      </c>
      <c r="B2997" t="s">
        <v>880</v>
      </c>
      <c r="C2997">
        <v>2017</v>
      </c>
      <c r="D2997">
        <v>4.2</v>
      </c>
      <c r="E2997">
        <v>390</v>
      </c>
      <c r="F2997" t="s">
        <v>1405</v>
      </c>
      <c r="G2997" t="s">
        <v>576</v>
      </c>
      <c r="H2997" s="32">
        <v>24.45</v>
      </c>
      <c r="I2997" t="s">
        <v>21</v>
      </c>
      <c r="J2997">
        <v>4</v>
      </c>
      <c r="K2997">
        <v>3</v>
      </c>
    </row>
    <row r="2998" spans="1:11" x14ac:dyDescent="0.35">
      <c r="A2998" t="s">
        <v>144</v>
      </c>
      <c r="B2998" t="s">
        <v>120</v>
      </c>
      <c r="C2998">
        <v>2011</v>
      </c>
      <c r="D2998">
        <v>4.2</v>
      </c>
      <c r="E2998">
        <v>389</v>
      </c>
      <c r="F2998" t="s">
        <v>1405</v>
      </c>
      <c r="G2998" t="s">
        <v>9</v>
      </c>
      <c r="H2998" s="32">
        <v>64.5</v>
      </c>
      <c r="I2998" t="s">
        <v>10</v>
      </c>
      <c r="J2998">
        <v>5</v>
      </c>
      <c r="K2998">
        <v>3</v>
      </c>
    </row>
    <row r="2999" spans="1:11" x14ac:dyDescent="0.35">
      <c r="A2999" t="s">
        <v>385</v>
      </c>
      <c r="B2999" t="s">
        <v>1334</v>
      </c>
      <c r="C2999">
        <v>2016</v>
      </c>
      <c r="D2999">
        <v>4.2</v>
      </c>
      <c r="E2999">
        <v>388</v>
      </c>
      <c r="F2999" t="s">
        <v>1405</v>
      </c>
      <c r="G2999" t="s">
        <v>9</v>
      </c>
      <c r="H2999" s="32">
        <v>31.63</v>
      </c>
      <c r="I2999" t="s">
        <v>10</v>
      </c>
      <c r="J2999">
        <v>5</v>
      </c>
      <c r="K2999">
        <v>3</v>
      </c>
    </row>
    <row r="3000" spans="1:11" x14ac:dyDescent="0.35">
      <c r="A3000" t="s">
        <v>53</v>
      </c>
      <c r="B3000" t="s">
        <v>845</v>
      </c>
      <c r="C3000">
        <v>2005</v>
      </c>
      <c r="D3000">
        <v>4.2</v>
      </c>
      <c r="E3000">
        <v>384</v>
      </c>
      <c r="F3000" t="s">
        <v>1405</v>
      </c>
      <c r="G3000" t="s">
        <v>42</v>
      </c>
      <c r="H3000" s="32">
        <v>73</v>
      </c>
      <c r="I3000" t="s">
        <v>43</v>
      </c>
      <c r="J3000">
        <v>4</v>
      </c>
      <c r="K3000">
        <v>3</v>
      </c>
    </row>
    <row r="3001" spans="1:11" x14ac:dyDescent="0.35">
      <c r="A3001" t="s">
        <v>537</v>
      </c>
      <c r="B3001" t="s">
        <v>187</v>
      </c>
      <c r="C3001">
        <v>2015</v>
      </c>
      <c r="D3001">
        <v>4.2</v>
      </c>
      <c r="E3001">
        <v>420</v>
      </c>
      <c r="F3001" t="s">
        <v>1405</v>
      </c>
      <c r="G3001" t="s">
        <v>42</v>
      </c>
      <c r="H3001" s="32">
        <v>17.5</v>
      </c>
      <c r="I3001" t="s">
        <v>43</v>
      </c>
      <c r="J3001">
        <v>4</v>
      </c>
      <c r="K3001">
        <v>3</v>
      </c>
    </row>
    <row r="3002" spans="1:11" x14ac:dyDescent="0.35">
      <c r="A3002" t="s">
        <v>1357</v>
      </c>
      <c r="B3002" t="s">
        <v>1358</v>
      </c>
      <c r="C3002">
        <v>2017</v>
      </c>
      <c r="D3002">
        <v>4.2</v>
      </c>
      <c r="E3002">
        <v>420</v>
      </c>
      <c r="F3002" t="s">
        <v>1405</v>
      </c>
      <c r="G3002" t="s">
        <v>127</v>
      </c>
      <c r="H3002" s="32">
        <v>18.899999999999999</v>
      </c>
      <c r="I3002" t="s">
        <v>21</v>
      </c>
      <c r="J3002">
        <v>4</v>
      </c>
      <c r="K3002">
        <v>3</v>
      </c>
    </row>
    <row r="3003" spans="1:11" x14ac:dyDescent="0.35">
      <c r="A3003" t="s">
        <v>1359</v>
      </c>
      <c r="B3003" t="s">
        <v>1360</v>
      </c>
      <c r="C3003">
        <v>2011</v>
      </c>
      <c r="D3003">
        <v>4.2</v>
      </c>
      <c r="E3003">
        <v>420</v>
      </c>
      <c r="F3003" t="s">
        <v>1405</v>
      </c>
      <c r="G3003" t="s">
        <v>254</v>
      </c>
      <c r="H3003" s="32">
        <v>23.95</v>
      </c>
      <c r="I3003" t="s">
        <v>21</v>
      </c>
      <c r="J3003">
        <v>4</v>
      </c>
      <c r="K3003">
        <v>3</v>
      </c>
    </row>
    <row r="3004" spans="1:11" x14ac:dyDescent="0.35">
      <c r="A3004" t="s">
        <v>40</v>
      </c>
      <c r="B3004" t="s">
        <v>396</v>
      </c>
      <c r="C3004">
        <v>2012</v>
      </c>
      <c r="D3004">
        <v>4.2</v>
      </c>
      <c r="E3004">
        <v>420</v>
      </c>
      <c r="F3004" t="s">
        <v>1405</v>
      </c>
      <c r="G3004" t="s">
        <v>42</v>
      </c>
      <c r="H3004" s="32">
        <v>28.3</v>
      </c>
      <c r="I3004" t="s">
        <v>43</v>
      </c>
      <c r="J3004">
        <v>4</v>
      </c>
      <c r="K3004">
        <v>3</v>
      </c>
    </row>
    <row r="3005" spans="1:11" x14ac:dyDescent="0.35">
      <c r="A3005" t="s">
        <v>513</v>
      </c>
      <c r="B3005" t="s">
        <v>283</v>
      </c>
      <c r="C3005">
        <v>2004</v>
      </c>
      <c r="D3005">
        <v>4.2</v>
      </c>
      <c r="E3005">
        <v>417</v>
      </c>
      <c r="F3005" t="s">
        <v>1405</v>
      </c>
      <c r="G3005" t="s">
        <v>42</v>
      </c>
      <c r="H3005" s="32">
        <v>45</v>
      </c>
      <c r="I3005" t="s">
        <v>43</v>
      </c>
      <c r="J3005">
        <v>4</v>
      </c>
      <c r="K3005">
        <v>3</v>
      </c>
    </row>
    <row r="3006" spans="1:11" x14ac:dyDescent="0.35">
      <c r="A3006" t="s">
        <v>423</v>
      </c>
      <c r="B3006" t="s">
        <v>1020</v>
      </c>
      <c r="C3006">
        <v>2018</v>
      </c>
      <c r="D3006">
        <v>4.2</v>
      </c>
      <c r="E3006">
        <v>415</v>
      </c>
      <c r="F3006" t="s">
        <v>1405</v>
      </c>
      <c r="G3006" t="s">
        <v>46</v>
      </c>
      <c r="H3006" s="32">
        <v>17.899999999999999</v>
      </c>
      <c r="I3006" t="s">
        <v>213</v>
      </c>
      <c r="J3006">
        <v>3</v>
      </c>
      <c r="K3006">
        <v>3</v>
      </c>
    </row>
    <row r="3007" spans="1:11" x14ac:dyDescent="0.35">
      <c r="A3007" t="s">
        <v>1292</v>
      </c>
      <c r="B3007" t="s">
        <v>1361</v>
      </c>
      <c r="C3007">
        <v>2015</v>
      </c>
      <c r="D3007">
        <v>4.2</v>
      </c>
      <c r="E3007">
        <v>414</v>
      </c>
      <c r="F3007" t="s">
        <v>1405</v>
      </c>
      <c r="G3007" t="s">
        <v>326</v>
      </c>
      <c r="H3007" s="32">
        <v>16.78</v>
      </c>
      <c r="I3007" t="s">
        <v>327</v>
      </c>
      <c r="J3007">
        <v>3</v>
      </c>
      <c r="K3007">
        <v>3</v>
      </c>
    </row>
    <row r="3008" spans="1:11" x14ac:dyDescent="0.35">
      <c r="A3008" t="s">
        <v>47</v>
      </c>
      <c r="B3008" t="s">
        <v>1302</v>
      </c>
      <c r="C3008">
        <v>2018</v>
      </c>
      <c r="D3008">
        <v>4.2</v>
      </c>
      <c r="E3008">
        <v>410</v>
      </c>
      <c r="F3008" t="s">
        <v>1405</v>
      </c>
      <c r="G3008" t="s">
        <v>42</v>
      </c>
      <c r="H3008" s="32">
        <v>13.58</v>
      </c>
      <c r="I3008" t="s">
        <v>43</v>
      </c>
      <c r="J3008">
        <v>4</v>
      </c>
      <c r="K3008">
        <v>3</v>
      </c>
    </row>
    <row r="3009" spans="1:11" x14ac:dyDescent="0.35">
      <c r="A3009" t="s">
        <v>1308</v>
      </c>
      <c r="B3009" t="s">
        <v>1309</v>
      </c>
      <c r="C3009">
        <v>2015</v>
      </c>
      <c r="D3009">
        <v>4.2</v>
      </c>
      <c r="E3009">
        <v>412</v>
      </c>
      <c r="F3009" t="s">
        <v>1405</v>
      </c>
      <c r="G3009" t="s">
        <v>9</v>
      </c>
      <c r="H3009" s="32">
        <v>37.9</v>
      </c>
      <c r="I3009" t="s">
        <v>10</v>
      </c>
      <c r="J3009">
        <v>5</v>
      </c>
      <c r="K3009">
        <v>3</v>
      </c>
    </row>
    <row r="3010" spans="1:11" x14ac:dyDescent="0.35">
      <c r="A3010" t="s">
        <v>270</v>
      </c>
      <c r="B3010" t="s">
        <v>120</v>
      </c>
      <c r="C3010">
        <v>2011</v>
      </c>
      <c r="D3010">
        <v>4.2</v>
      </c>
      <c r="E3010">
        <v>410</v>
      </c>
      <c r="F3010" t="s">
        <v>1405</v>
      </c>
      <c r="G3010" t="s">
        <v>9</v>
      </c>
      <c r="H3010" s="32">
        <v>51.35</v>
      </c>
      <c r="I3010" t="s">
        <v>10</v>
      </c>
      <c r="J3010">
        <v>5</v>
      </c>
      <c r="K3010">
        <v>3</v>
      </c>
    </row>
    <row r="3011" spans="1:11" x14ac:dyDescent="0.35">
      <c r="A3011" t="s">
        <v>930</v>
      </c>
      <c r="B3011" t="s">
        <v>848</v>
      </c>
      <c r="C3011">
        <v>2012</v>
      </c>
      <c r="D3011">
        <v>4.2</v>
      </c>
      <c r="E3011">
        <v>410</v>
      </c>
      <c r="F3011" t="s">
        <v>1405</v>
      </c>
      <c r="G3011" t="s">
        <v>42</v>
      </c>
      <c r="H3011" s="32">
        <v>22.99</v>
      </c>
      <c r="I3011" t="s">
        <v>43</v>
      </c>
      <c r="J3011">
        <v>4</v>
      </c>
      <c r="K3011">
        <v>3</v>
      </c>
    </row>
    <row r="3012" spans="1:11" x14ac:dyDescent="0.35">
      <c r="A3012" t="s">
        <v>1362</v>
      </c>
      <c r="B3012" t="s">
        <v>1363</v>
      </c>
      <c r="C3012">
        <v>2020</v>
      </c>
      <c r="D3012">
        <v>4.2</v>
      </c>
      <c r="E3012">
        <v>407</v>
      </c>
      <c r="F3012" t="s">
        <v>1405</v>
      </c>
      <c r="G3012" t="s">
        <v>204</v>
      </c>
      <c r="H3012" s="32">
        <v>11.95</v>
      </c>
      <c r="I3012" t="s">
        <v>85</v>
      </c>
      <c r="J3012" t="s">
        <v>85</v>
      </c>
      <c r="K3012" t="s">
        <v>85</v>
      </c>
    </row>
    <row r="3013" spans="1:11" x14ac:dyDescent="0.35">
      <c r="A3013" t="s">
        <v>861</v>
      </c>
      <c r="B3013" t="s">
        <v>1364</v>
      </c>
      <c r="C3013" t="s">
        <v>24</v>
      </c>
      <c r="D3013">
        <v>4.2</v>
      </c>
      <c r="E3013">
        <v>405</v>
      </c>
      <c r="F3013" t="s">
        <v>1405</v>
      </c>
      <c r="G3013" t="s">
        <v>25</v>
      </c>
      <c r="H3013" s="32">
        <v>7.1</v>
      </c>
      <c r="I3013" t="s">
        <v>26</v>
      </c>
      <c r="J3013">
        <v>4</v>
      </c>
      <c r="K3013">
        <v>3</v>
      </c>
    </row>
    <row r="3014" spans="1:11" x14ac:dyDescent="0.35">
      <c r="A3014" t="s">
        <v>606</v>
      </c>
      <c r="B3014" t="s">
        <v>619</v>
      </c>
      <c r="C3014">
        <v>2014</v>
      </c>
      <c r="D3014">
        <v>4.2</v>
      </c>
      <c r="E3014">
        <v>404</v>
      </c>
      <c r="F3014" t="s">
        <v>1405</v>
      </c>
      <c r="G3014" t="s">
        <v>32</v>
      </c>
      <c r="H3014" s="32">
        <v>77.36</v>
      </c>
      <c r="I3014" t="s">
        <v>33</v>
      </c>
      <c r="J3014">
        <v>4</v>
      </c>
      <c r="K3014">
        <v>3</v>
      </c>
    </row>
    <row r="3015" spans="1:11" x14ac:dyDescent="0.35">
      <c r="A3015" t="s">
        <v>1365</v>
      </c>
      <c r="B3015" t="s">
        <v>1366</v>
      </c>
      <c r="C3015">
        <v>2020</v>
      </c>
      <c r="D3015">
        <v>4.2</v>
      </c>
      <c r="E3015">
        <v>404</v>
      </c>
      <c r="F3015" t="s">
        <v>1405</v>
      </c>
      <c r="G3015" t="s">
        <v>207</v>
      </c>
      <c r="H3015" s="32">
        <v>19.899999999999999</v>
      </c>
      <c r="I3015" t="s">
        <v>85</v>
      </c>
      <c r="J3015" t="s">
        <v>85</v>
      </c>
      <c r="K3015" t="s">
        <v>85</v>
      </c>
    </row>
    <row r="3016" spans="1:11" x14ac:dyDescent="0.35">
      <c r="A3016" t="s">
        <v>682</v>
      </c>
      <c r="B3016" t="s">
        <v>863</v>
      </c>
      <c r="C3016">
        <v>2011</v>
      </c>
      <c r="D3016">
        <v>4.2</v>
      </c>
      <c r="E3016">
        <v>402</v>
      </c>
      <c r="F3016" t="s">
        <v>1405</v>
      </c>
      <c r="G3016" t="s">
        <v>42</v>
      </c>
      <c r="H3016" s="32">
        <v>28.53</v>
      </c>
      <c r="I3016" t="s">
        <v>43</v>
      </c>
      <c r="J3016">
        <v>4</v>
      </c>
      <c r="K3016">
        <v>3</v>
      </c>
    </row>
    <row r="3017" spans="1:11" x14ac:dyDescent="0.35">
      <c r="A3017" t="s">
        <v>487</v>
      </c>
      <c r="B3017" t="s">
        <v>488</v>
      </c>
      <c r="C3017">
        <v>2019</v>
      </c>
      <c r="D3017">
        <v>4.2</v>
      </c>
      <c r="E3017">
        <v>400</v>
      </c>
      <c r="F3017" t="s">
        <v>1405</v>
      </c>
      <c r="G3017" t="s">
        <v>2</v>
      </c>
      <c r="H3017" s="32">
        <v>27.89</v>
      </c>
      <c r="I3017" t="s">
        <v>3</v>
      </c>
      <c r="J3017">
        <v>5</v>
      </c>
      <c r="K3017">
        <v>3</v>
      </c>
    </row>
    <row r="3018" spans="1:11" x14ac:dyDescent="0.35">
      <c r="A3018" t="s">
        <v>4</v>
      </c>
      <c r="B3018" t="s">
        <v>448</v>
      </c>
      <c r="C3018">
        <v>2016</v>
      </c>
      <c r="D3018">
        <v>4.2</v>
      </c>
      <c r="E3018">
        <v>398</v>
      </c>
      <c r="F3018" t="s">
        <v>1405</v>
      </c>
      <c r="G3018" t="s">
        <v>1406</v>
      </c>
      <c r="H3018" s="32">
        <v>48.96</v>
      </c>
      <c r="I3018" t="s">
        <v>6</v>
      </c>
      <c r="J3018">
        <v>4</v>
      </c>
      <c r="K3018">
        <v>2</v>
      </c>
    </row>
    <row r="3019" spans="1:11" x14ac:dyDescent="0.35">
      <c r="A3019" t="s">
        <v>193</v>
      </c>
      <c r="B3019" t="s">
        <v>921</v>
      </c>
      <c r="C3019">
        <v>2011</v>
      </c>
      <c r="D3019">
        <v>4.2</v>
      </c>
      <c r="E3019">
        <v>395</v>
      </c>
      <c r="F3019" t="s">
        <v>1405</v>
      </c>
      <c r="G3019" t="s">
        <v>42</v>
      </c>
      <c r="H3019" s="32">
        <v>61.94</v>
      </c>
      <c r="I3019" t="s">
        <v>43</v>
      </c>
      <c r="J3019">
        <v>4</v>
      </c>
      <c r="K3019">
        <v>3</v>
      </c>
    </row>
    <row r="3020" spans="1:11" x14ac:dyDescent="0.35">
      <c r="A3020" t="s">
        <v>193</v>
      </c>
      <c r="B3020" t="s">
        <v>187</v>
      </c>
      <c r="C3020">
        <v>2016</v>
      </c>
      <c r="D3020">
        <v>4.2</v>
      </c>
      <c r="E3020">
        <v>392</v>
      </c>
      <c r="F3020" t="s">
        <v>1405</v>
      </c>
      <c r="G3020" t="s">
        <v>42</v>
      </c>
      <c r="H3020" s="32">
        <v>19.98</v>
      </c>
      <c r="I3020" t="s">
        <v>43</v>
      </c>
      <c r="J3020">
        <v>4</v>
      </c>
      <c r="K3020">
        <v>3</v>
      </c>
    </row>
    <row r="3021" spans="1:11" x14ac:dyDescent="0.35">
      <c r="A3021" t="s">
        <v>790</v>
      </c>
      <c r="B3021" t="s">
        <v>1367</v>
      </c>
      <c r="C3021">
        <v>2018</v>
      </c>
      <c r="D3021">
        <v>4.2</v>
      </c>
      <c r="E3021">
        <v>390</v>
      </c>
      <c r="F3021" t="s">
        <v>1405</v>
      </c>
      <c r="G3021" t="s">
        <v>32</v>
      </c>
      <c r="H3021" s="32">
        <v>16.760000000000002</v>
      </c>
      <c r="I3021" t="s">
        <v>33</v>
      </c>
      <c r="J3021">
        <v>4</v>
      </c>
      <c r="K3021">
        <v>3</v>
      </c>
    </row>
    <row r="3022" spans="1:11" x14ac:dyDescent="0.35">
      <c r="A3022" t="s">
        <v>574</v>
      </c>
      <c r="B3022" t="s">
        <v>880</v>
      </c>
      <c r="C3022">
        <v>2017</v>
      </c>
      <c r="D3022">
        <v>4.2</v>
      </c>
      <c r="E3022">
        <v>390</v>
      </c>
      <c r="F3022" t="s">
        <v>1405</v>
      </c>
      <c r="G3022" t="s">
        <v>576</v>
      </c>
      <c r="H3022" s="32">
        <v>24.45</v>
      </c>
      <c r="I3022" t="s">
        <v>21</v>
      </c>
      <c r="J3022">
        <v>4</v>
      </c>
      <c r="K3022">
        <v>3</v>
      </c>
    </row>
    <row r="3023" spans="1:11" x14ac:dyDescent="0.35">
      <c r="A3023" t="s">
        <v>144</v>
      </c>
      <c r="B3023" t="s">
        <v>120</v>
      </c>
      <c r="C3023">
        <v>2011</v>
      </c>
      <c r="D3023">
        <v>4.2</v>
      </c>
      <c r="E3023">
        <v>389</v>
      </c>
      <c r="F3023" t="s">
        <v>1405</v>
      </c>
      <c r="G3023" t="s">
        <v>9</v>
      </c>
      <c r="H3023" s="32">
        <v>64.5</v>
      </c>
      <c r="I3023" t="s">
        <v>10</v>
      </c>
      <c r="J3023">
        <v>5</v>
      </c>
      <c r="K3023">
        <v>3</v>
      </c>
    </row>
    <row r="3024" spans="1:11" x14ac:dyDescent="0.35">
      <c r="A3024" t="s">
        <v>385</v>
      </c>
      <c r="B3024" t="s">
        <v>1334</v>
      </c>
      <c r="C3024">
        <v>2016</v>
      </c>
      <c r="D3024">
        <v>4.2</v>
      </c>
      <c r="E3024">
        <v>388</v>
      </c>
      <c r="F3024" t="s">
        <v>1405</v>
      </c>
      <c r="G3024" t="s">
        <v>9</v>
      </c>
      <c r="H3024" s="32">
        <v>31.63</v>
      </c>
      <c r="I3024" t="s">
        <v>10</v>
      </c>
      <c r="J3024">
        <v>5</v>
      </c>
      <c r="K3024">
        <v>3</v>
      </c>
    </row>
    <row r="3025" spans="1:11" x14ac:dyDescent="0.35">
      <c r="A3025" t="s">
        <v>53</v>
      </c>
      <c r="B3025" t="s">
        <v>845</v>
      </c>
      <c r="C3025">
        <v>2005</v>
      </c>
      <c r="D3025">
        <v>4.2</v>
      </c>
      <c r="E3025">
        <v>384</v>
      </c>
      <c r="F3025" t="s">
        <v>1405</v>
      </c>
      <c r="G3025" t="s">
        <v>42</v>
      </c>
      <c r="H3025" s="32">
        <v>73</v>
      </c>
      <c r="I3025" t="s">
        <v>43</v>
      </c>
      <c r="J3025">
        <v>4</v>
      </c>
      <c r="K3025">
        <v>3</v>
      </c>
    </row>
    <row r="3026" spans="1:11" x14ac:dyDescent="0.35">
      <c r="A3026" t="s">
        <v>537</v>
      </c>
      <c r="B3026" t="s">
        <v>187</v>
      </c>
      <c r="C3026">
        <v>2015</v>
      </c>
      <c r="D3026">
        <v>4.2</v>
      </c>
      <c r="E3026">
        <v>420</v>
      </c>
      <c r="F3026" t="s">
        <v>1405</v>
      </c>
      <c r="G3026" t="s">
        <v>42</v>
      </c>
      <c r="H3026" s="32">
        <v>17.5</v>
      </c>
      <c r="I3026" t="s">
        <v>43</v>
      </c>
      <c r="J3026">
        <v>4</v>
      </c>
      <c r="K3026">
        <v>3</v>
      </c>
    </row>
    <row r="3027" spans="1:11" x14ac:dyDescent="0.35">
      <c r="A3027" t="s">
        <v>1357</v>
      </c>
      <c r="B3027" t="s">
        <v>1358</v>
      </c>
      <c r="C3027">
        <v>2017</v>
      </c>
      <c r="D3027">
        <v>4.2</v>
      </c>
      <c r="E3027">
        <v>420</v>
      </c>
      <c r="F3027" t="s">
        <v>1405</v>
      </c>
      <c r="G3027" t="s">
        <v>127</v>
      </c>
      <c r="H3027" s="32">
        <v>18.899999999999999</v>
      </c>
      <c r="I3027" t="s">
        <v>21</v>
      </c>
      <c r="J3027">
        <v>4</v>
      </c>
      <c r="K3027">
        <v>3</v>
      </c>
    </row>
    <row r="3028" spans="1:11" x14ac:dyDescent="0.35">
      <c r="A3028" t="s">
        <v>1359</v>
      </c>
      <c r="B3028" t="s">
        <v>1360</v>
      </c>
      <c r="C3028">
        <v>2011</v>
      </c>
      <c r="D3028">
        <v>4.2</v>
      </c>
      <c r="E3028">
        <v>420</v>
      </c>
      <c r="F3028" t="s">
        <v>1405</v>
      </c>
      <c r="G3028" t="s">
        <v>254</v>
      </c>
      <c r="H3028" s="32">
        <v>23.95</v>
      </c>
      <c r="I3028" t="s">
        <v>21</v>
      </c>
      <c r="J3028">
        <v>4</v>
      </c>
      <c r="K3028">
        <v>3</v>
      </c>
    </row>
    <row r="3029" spans="1:11" x14ac:dyDescent="0.35">
      <c r="A3029" t="s">
        <v>40</v>
      </c>
      <c r="B3029" t="s">
        <v>396</v>
      </c>
      <c r="C3029">
        <v>2012</v>
      </c>
      <c r="D3029">
        <v>4.2</v>
      </c>
      <c r="E3029">
        <v>420</v>
      </c>
      <c r="F3029" t="s">
        <v>1405</v>
      </c>
      <c r="G3029" t="s">
        <v>42</v>
      </c>
      <c r="H3029" s="32">
        <v>28.3</v>
      </c>
      <c r="I3029" t="s">
        <v>43</v>
      </c>
      <c r="J3029">
        <v>4</v>
      </c>
      <c r="K3029">
        <v>3</v>
      </c>
    </row>
    <row r="3030" spans="1:11" x14ac:dyDescent="0.35">
      <c r="A3030" t="s">
        <v>513</v>
      </c>
      <c r="B3030" t="s">
        <v>283</v>
      </c>
      <c r="C3030">
        <v>2004</v>
      </c>
      <c r="D3030">
        <v>4.2</v>
      </c>
      <c r="E3030">
        <v>417</v>
      </c>
      <c r="F3030" t="s">
        <v>1405</v>
      </c>
      <c r="G3030" t="s">
        <v>42</v>
      </c>
      <c r="H3030" s="32">
        <v>45</v>
      </c>
      <c r="I3030" t="s">
        <v>43</v>
      </c>
      <c r="J3030">
        <v>4</v>
      </c>
      <c r="K3030">
        <v>3</v>
      </c>
    </row>
    <row r="3031" spans="1:11" x14ac:dyDescent="0.35">
      <c r="A3031" t="s">
        <v>423</v>
      </c>
      <c r="B3031" t="s">
        <v>1020</v>
      </c>
      <c r="C3031">
        <v>2018</v>
      </c>
      <c r="D3031">
        <v>4.2</v>
      </c>
      <c r="E3031">
        <v>415</v>
      </c>
      <c r="F3031" t="s">
        <v>1405</v>
      </c>
      <c r="G3031" t="s">
        <v>46</v>
      </c>
      <c r="H3031" s="32">
        <v>17.899999999999999</v>
      </c>
      <c r="I3031" t="s">
        <v>213</v>
      </c>
      <c r="J3031">
        <v>3</v>
      </c>
      <c r="K3031">
        <v>3</v>
      </c>
    </row>
    <row r="3032" spans="1:11" x14ac:dyDescent="0.35">
      <c r="A3032" t="s">
        <v>1292</v>
      </c>
      <c r="B3032" t="s">
        <v>1361</v>
      </c>
      <c r="C3032">
        <v>2015</v>
      </c>
      <c r="D3032">
        <v>4.2</v>
      </c>
      <c r="E3032">
        <v>414</v>
      </c>
      <c r="F3032" t="s">
        <v>1405</v>
      </c>
      <c r="G3032" t="s">
        <v>326</v>
      </c>
      <c r="H3032" s="32">
        <v>16.78</v>
      </c>
      <c r="I3032" t="s">
        <v>327</v>
      </c>
      <c r="J3032">
        <v>3</v>
      </c>
      <c r="K3032">
        <v>3</v>
      </c>
    </row>
    <row r="3033" spans="1:11" x14ac:dyDescent="0.35">
      <c r="A3033" t="s">
        <v>47</v>
      </c>
      <c r="B3033" t="s">
        <v>1302</v>
      </c>
      <c r="C3033">
        <v>2018</v>
      </c>
      <c r="D3033">
        <v>4.2</v>
      </c>
      <c r="E3033">
        <v>410</v>
      </c>
      <c r="F3033" t="s">
        <v>1405</v>
      </c>
      <c r="G3033" t="s">
        <v>42</v>
      </c>
      <c r="H3033" s="32">
        <v>13.58</v>
      </c>
      <c r="I3033" t="s">
        <v>43</v>
      </c>
      <c r="J3033">
        <v>4</v>
      </c>
      <c r="K3033">
        <v>3</v>
      </c>
    </row>
    <row r="3034" spans="1:11" x14ac:dyDescent="0.35">
      <c r="A3034" t="s">
        <v>1308</v>
      </c>
      <c r="B3034" t="s">
        <v>1309</v>
      </c>
      <c r="C3034">
        <v>2015</v>
      </c>
      <c r="D3034">
        <v>4.2</v>
      </c>
      <c r="E3034">
        <v>412</v>
      </c>
      <c r="F3034" t="s">
        <v>1405</v>
      </c>
      <c r="G3034" t="s">
        <v>9</v>
      </c>
      <c r="H3034" s="32">
        <v>37.9</v>
      </c>
      <c r="I3034" t="s">
        <v>10</v>
      </c>
      <c r="J3034">
        <v>5</v>
      </c>
      <c r="K3034">
        <v>3</v>
      </c>
    </row>
    <row r="3035" spans="1:11" x14ac:dyDescent="0.35">
      <c r="A3035" t="s">
        <v>270</v>
      </c>
      <c r="B3035" t="s">
        <v>120</v>
      </c>
      <c r="C3035">
        <v>2011</v>
      </c>
      <c r="D3035">
        <v>4.2</v>
      </c>
      <c r="E3035">
        <v>410</v>
      </c>
      <c r="F3035" t="s">
        <v>1405</v>
      </c>
      <c r="G3035" t="s">
        <v>9</v>
      </c>
      <c r="H3035" s="32">
        <v>51.35</v>
      </c>
      <c r="I3035" t="s">
        <v>10</v>
      </c>
      <c r="J3035">
        <v>5</v>
      </c>
      <c r="K3035">
        <v>3</v>
      </c>
    </row>
    <row r="3036" spans="1:11" x14ac:dyDescent="0.35">
      <c r="A3036" t="s">
        <v>930</v>
      </c>
      <c r="B3036" t="s">
        <v>848</v>
      </c>
      <c r="C3036">
        <v>2012</v>
      </c>
      <c r="D3036">
        <v>4.2</v>
      </c>
      <c r="E3036">
        <v>410</v>
      </c>
      <c r="F3036" t="s">
        <v>1405</v>
      </c>
      <c r="G3036" t="s">
        <v>42</v>
      </c>
      <c r="H3036" s="32">
        <v>22.99</v>
      </c>
      <c r="I3036" t="s">
        <v>43</v>
      </c>
      <c r="J3036">
        <v>4</v>
      </c>
      <c r="K3036">
        <v>3</v>
      </c>
    </row>
    <row r="3037" spans="1:11" x14ac:dyDescent="0.35">
      <c r="A3037" t="s">
        <v>1362</v>
      </c>
      <c r="B3037" t="s">
        <v>1363</v>
      </c>
      <c r="C3037">
        <v>2020</v>
      </c>
      <c r="D3037">
        <v>4.2</v>
      </c>
      <c r="E3037">
        <v>407</v>
      </c>
      <c r="F3037" t="s">
        <v>1405</v>
      </c>
      <c r="G3037" t="s">
        <v>204</v>
      </c>
      <c r="H3037" s="32">
        <v>11.95</v>
      </c>
      <c r="I3037" t="s">
        <v>85</v>
      </c>
      <c r="J3037" t="s">
        <v>85</v>
      </c>
      <c r="K3037" t="s">
        <v>85</v>
      </c>
    </row>
    <row r="3038" spans="1:11" x14ac:dyDescent="0.35">
      <c r="A3038" t="s">
        <v>861</v>
      </c>
      <c r="B3038" t="s">
        <v>1364</v>
      </c>
      <c r="C3038" t="s">
        <v>24</v>
      </c>
      <c r="D3038">
        <v>4.2</v>
      </c>
      <c r="E3038">
        <v>405</v>
      </c>
      <c r="F3038" t="s">
        <v>1405</v>
      </c>
      <c r="G3038" t="s">
        <v>25</v>
      </c>
      <c r="H3038" s="32">
        <v>7.1</v>
      </c>
      <c r="I3038" t="s">
        <v>26</v>
      </c>
      <c r="J3038">
        <v>4</v>
      </c>
      <c r="K3038">
        <v>3</v>
      </c>
    </row>
    <row r="3039" spans="1:11" x14ac:dyDescent="0.35">
      <c r="A3039" t="s">
        <v>606</v>
      </c>
      <c r="B3039" t="s">
        <v>619</v>
      </c>
      <c r="C3039">
        <v>2014</v>
      </c>
      <c r="D3039">
        <v>4.2</v>
      </c>
      <c r="E3039">
        <v>404</v>
      </c>
      <c r="F3039" t="s">
        <v>1405</v>
      </c>
      <c r="G3039" t="s">
        <v>32</v>
      </c>
      <c r="H3039" s="32">
        <v>77.36</v>
      </c>
      <c r="I3039" t="s">
        <v>33</v>
      </c>
      <c r="J3039">
        <v>4</v>
      </c>
      <c r="K3039">
        <v>3</v>
      </c>
    </row>
    <row r="3040" spans="1:11" x14ac:dyDescent="0.35">
      <c r="A3040" t="s">
        <v>1365</v>
      </c>
      <c r="B3040" t="s">
        <v>1366</v>
      </c>
      <c r="C3040">
        <v>2020</v>
      </c>
      <c r="D3040">
        <v>4.2</v>
      </c>
      <c r="E3040">
        <v>404</v>
      </c>
      <c r="F3040" t="s">
        <v>1405</v>
      </c>
      <c r="G3040" t="s">
        <v>207</v>
      </c>
      <c r="H3040" s="32">
        <v>19.899999999999999</v>
      </c>
      <c r="I3040" t="s">
        <v>85</v>
      </c>
      <c r="J3040" t="s">
        <v>85</v>
      </c>
      <c r="K3040" t="s">
        <v>85</v>
      </c>
    </row>
    <row r="3041" spans="1:11" x14ac:dyDescent="0.35">
      <c r="A3041" t="s">
        <v>682</v>
      </c>
      <c r="B3041" t="s">
        <v>863</v>
      </c>
      <c r="C3041">
        <v>2011</v>
      </c>
      <c r="D3041">
        <v>4.2</v>
      </c>
      <c r="E3041">
        <v>402</v>
      </c>
      <c r="F3041" t="s">
        <v>1405</v>
      </c>
      <c r="G3041" t="s">
        <v>42</v>
      </c>
      <c r="H3041" s="32">
        <v>28.53</v>
      </c>
      <c r="I3041" t="s">
        <v>43</v>
      </c>
      <c r="J3041">
        <v>4</v>
      </c>
      <c r="K3041">
        <v>3</v>
      </c>
    </row>
    <row r="3042" spans="1:11" x14ac:dyDescent="0.35">
      <c r="A3042" t="s">
        <v>487</v>
      </c>
      <c r="B3042" t="s">
        <v>488</v>
      </c>
      <c r="C3042">
        <v>2019</v>
      </c>
      <c r="D3042">
        <v>4.2</v>
      </c>
      <c r="E3042">
        <v>400</v>
      </c>
      <c r="F3042" t="s">
        <v>1405</v>
      </c>
      <c r="G3042" t="s">
        <v>2</v>
      </c>
      <c r="H3042" s="32">
        <v>27.89</v>
      </c>
      <c r="I3042" t="s">
        <v>3</v>
      </c>
      <c r="J3042">
        <v>5</v>
      </c>
      <c r="K3042">
        <v>3</v>
      </c>
    </row>
    <row r="3043" spans="1:11" x14ac:dyDescent="0.35">
      <c r="A3043" t="s">
        <v>4</v>
      </c>
      <c r="B3043" t="s">
        <v>448</v>
      </c>
      <c r="C3043">
        <v>2016</v>
      </c>
      <c r="D3043">
        <v>4.2</v>
      </c>
      <c r="E3043">
        <v>398</v>
      </c>
      <c r="F3043" t="s">
        <v>1405</v>
      </c>
      <c r="G3043" t="s">
        <v>1406</v>
      </c>
      <c r="H3043" s="32">
        <v>48.96</v>
      </c>
      <c r="I3043" t="s">
        <v>6</v>
      </c>
      <c r="J3043">
        <v>4</v>
      </c>
      <c r="K3043">
        <v>2</v>
      </c>
    </row>
    <row r="3044" spans="1:11" x14ac:dyDescent="0.35">
      <c r="A3044" t="s">
        <v>193</v>
      </c>
      <c r="B3044" t="s">
        <v>921</v>
      </c>
      <c r="C3044">
        <v>2011</v>
      </c>
      <c r="D3044">
        <v>4.2</v>
      </c>
      <c r="E3044">
        <v>395</v>
      </c>
      <c r="F3044" t="s">
        <v>1405</v>
      </c>
      <c r="G3044" t="s">
        <v>42</v>
      </c>
      <c r="H3044" s="32">
        <v>61.94</v>
      </c>
      <c r="I3044" t="s">
        <v>43</v>
      </c>
      <c r="J3044">
        <v>4</v>
      </c>
      <c r="K3044">
        <v>3</v>
      </c>
    </row>
    <row r="3045" spans="1:11" x14ac:dyDescent="0.35">
      <c r="A3045" t="s">
        <v>193</v>
      </c>
      <c r="B3045" t="s">
        <v>187</v>
      </c>
      <c r="C3045">
        <v>2016</v>
      </c>
      <c r="D3045">
        <v>4.2</v>
      </c>
      <c r="E3045">
        <v>392</v>
      </c>
      <c r="F3045" t="s">
        <v>1405</v>
      </c>
      <c r="G3045" t="s">
        <v>42</v>
      </c>
      <c r="H3045" s="32">
        <v>19.98</v>
      </c>
      <c r="I3045" t="s">
        <v>43</v>
      </c>
      <c r="J3045">
        <v>4</v>
      </c>
      <c r="K3045">
        <v>3</v>
      </c>
    </row>
    <row r="3046" spans="1:11" x14ac:dyDescent="0.35">
      <c r="A3046" t="s">
        <v>790</v>
      </c>
      <c r="B3046" t="s">
        <v>1367</v>
      </c>
      <c r="C3046">
        <v>2018</v>
      </c>
      <c r="D3046">
        <v>4.2</v>
      </c>
      <c r="E3046">
        <v>390</v>
      </c>
      <c r="F3046" t="s">
        <v>1405</v>
      </c>
      <c r="G3046" t="s">
        <v>32</v>
      </c>
      <c r="H3046" s="32">
        <v>16.760000000000002</v>
      </c>
      <c r="I3046" t="s">
        <v>33</v>
      </c>
      <c r="J3046">
        <v>4</v>
      </c>
      <c r="K3046">
        <v>3</v>
      </c>
    </row>
    <row r="3047" spans="1:11" x14ac:dyDescent="0.35">
      <c r="A3047" t="s">
        <v>574</v>
      </c>
      <c r="B3047" t="s">
        <v>880</v>
      </c>
      <c r="C3047">
        <v>2017</v>
      </c>
      <c r="D3047">
        <v>4.2</v>
      </c>
      <c r="E3047">
        <v>390</v>
      </c>
      <c r="F3047" t="s">
        <v>1405</v>
      </c>
      <c r="G3047" t="s">
        <v>576</v>
      </c>
      <c r="H3047" s="32">
        <v>24.45</v>
      </c>
      <c r="I3047" t="s">
        <v>21</v>
      </c>
      <c r="J3047">
        <v>4</v>
      </c>
      <c r="K3047">
        <v>3</v>
      </c>
    </row>
    <row r="3048" spans="1:11" x14ac:dyDescent="0.35">
      <c r="A3048" t="s">
        <v>144</v>
      </c>
      <c r="B3048" t="s">
        <v>120</v>
      </c>
      <c r="C3048">
        <v>2011</v>
      </c>
      <c r="D3048">
        <v>4.2</v>
      </c>
      <c r="E3048">
        <v>389</v>
      </c>
      <c r="F3048" t="s">
        <v>1405</v>
      </c>
      <c r="G3048" t="s">
        <v>9</v>
      </c>
      <c r="H3048" s="32">
        <v>64.5</v>
      </c>
      <c r="I3048" t="s">
        <v>10</v>
      </c>
      <c r="J3048">
        <v>5</v>
      </c>
      <c r="K3048">
        <v>3</v>
      </c>
    </row>
    <row r="3049" spans="1:11" x14ac:dyDescent="0.35">
      <c r="A3049" t="s">
        <v>385</v>
      </c>
      <c r="B3049" t="s">
        <v>1334</v>
      </c>
      <c r="C3049">
        <v>2016</v>
      </c>
      <c r="D3049">
        <v>4.2</v>
      </c>
      <c r="E3049">
        <v>388</v>
      </c>
      <c r="F3049" t="s">
        <v>1405</v>
      </c>
      <c r="G3049" t="s">
        <v>9</v>
      </c>
      <c r="H3049" s="32">
        <v>31.63</v>
      </c>
      <c r="I3049" t="s">
        <v>10</v>
      </c>
      <c r="J3049">
        <v>5</v>
      </c>
      <c r="K3049">
        <v>3</v>
      </c>
    </row>
    <row r="3050" spans="1:11" x14ac:dyDescent="0.35">
      <c r="A3050" t="s">
        <v>53</v>
      </c>
      <c r="B3050" t="s">
        <v>845</v>
      </c>
      <c r="C3050">
        <v>2005</v>
      </c>
      <c r="D3050">
        <v>4.2</v>
      </c>
      <c r="E3050">
        <v>384</v>
      </c>
      <c r="F3050" t="s">
        <v>1405</v>
      </c>
      <c r="G3050" t="s">
        <v>42</v>
      </c>
      <c r="H3050" s="32">
        <v>73</v>
      </c>
      <c r="I3050" t="s">
        <v>43</v>
      </c>
      <c r="J3050">
        <v>4</v>
      </c>
      <c r="K3050">
        <v>3</v>
      </c>
    </row>
    <row r="3051" spans="1:11" x14ac:dyDescent="0.35">
      <c r="A3051" t="s">
        <v>537</v>
      </c>
      <c r="B3051" t="s">
        <v>187</v>
      </c>
      <c r="C3051">
        <v>2015</v>
      </c>
      <c r="D3051">
        <v>4.2</v>
      </c>
      <c r="E3051">
        <v>420</v>
      </c>
      <c r="F3051" t="s">
        <v>1405</v>
      </c>
      <c r="G3051" t="s">
        <v>42</v>
      </c>
      <c r="H3051" s="32">
        <v>17.5</v>
      </c>
      <c r="I3051" t="s">
        <v>43</v>
      </c>
      <c r="J3051">
        <v>4</v>
      </c>
      <c r="K3051">
        <v>3</v>
      </c>
    </row>
    <row r="3052" spans="1:11" x14ac:dyDescent="0.35">
      <c r="A3052" t="s">
        <v>1357</v>
      </c>
      <c r="B3052" t="s">
        <v>1358</v>
      </c>
      <c r="C3052">
        <v>2017</v>
      </c>
      <c r="D3052">
        <v>4.2</v>
      </c>
      <c r="E3052">
        <v>420</v>
      </c>
      <c r="F3052" t="s">
        <v>1405</v>
      </c>
      <c r="G3052" t="s">
        <v>127</v>
      </c>
      <c r="H3052" s="32">
        <v>18.899999999999999</v>
      </c>
      <c r="I3052" t="s">
        <v>21</v>
      </c>
      <c r="J3052">
        <v>4</v>
      </c>
      <c r="K3052">
        <v>3</v>
      </c>
    </row>
    <row r="3053" spans="1:11" x14ac:dyDescent="0.35">
      <c r="A3053" t="s">
        <v>1359</v>
      </c>
      <c r="B3053" t="s">
        <v>1360</v>
      </c>
      <c r="C3053">
        <v>2011</v>
      </c>
      <c r="D3053">
        <v>4.2</v>
      </c>
      <c r="E3053">
        <v>420</v>
      </c>
      <c r="F3053" t="s">
        <v>1405</v>
      </c>
      <c r="G3053" t="s">
        <v>254</v>
      </c>
      <c r="H3053" s="32">
        <v>23.95</v>
      </c>
      <c r="I3053" t="s">
        <v>21</v>
      </c>
      <c r="J3053">
        <v>4</v>
      </c>
      <c r="K3053">
        <v>3</v>
      </c>
    </row>
    <row r="3054" spans="1:11" x14ac:dyDescent="0.35">
      <c r="A3054" t="s">
        <v>40</v>
      </c>
      <c r="B3054" t="s">
        <v>396</v>
      </c>
      <c r="C3054">
        <v>2012</v>
      </c>
      <c r="D3054">
        <v>4.2</v>
      </c>
      <c r="E3054">
        <v>420</v>
      </c>
      <c r="F3054" t="s">
        <v>1405</v>
      </c>
      <c r="G3054" t="s">
        <v>42</v>
      </c>
      <c r="H3054" s="32">
        <v>28.3</v>
      </c>
      <c r="I3054" t="s">
        <v>43</v>
      </c>
      <c r="J3054">
        <v>4</v>
      </c>
      <c r="K3054">
        <v>3</v>
      </c>
    </row>
    <row r="3055" spans="1:11" x14ac:dyDescent="0.35">
      <c r="A3055" t="s">
        <v>513</v>
      </c>
      <c r="B3055" t="s">
        <v>283</v>
      </c>
      <c r="C3055">
        <v>2004</v>
      </c>
      <c r="D3055">
        <v>4.2</v>
      </c>
      <c r="E3055">
        <v>417</v>
      </c>
      <c r="F3055" t="s">
        <v>1405</v>
      </c>
      <c r="G3055" t="s">
        <v>42</v>
      </c>
      <c r="H3055" s="32">
        <v>45</v>
      </c>
      <c r="I3055" t="s">
        <v>43</v>
      </c>
      <c r="J3055">
        <v>4</v>
      </c>
      <c r="K3055">
        <v>3</v>
      </c>
    </row>
    <row r="3056" spans="1:11" x14ac:dyDescent="0.35">
      <c r="A3056" t="s">
        <v>423</v>
      </c>
      <c r="B3056" t="s">
        <v>1020</v>
      </c>
      <c r="C3056">
        <v>2018</v>
      </c>
      <c r="D3056">
        <v>4.2</v>
      </c>
      <c r="E3056">
        <v>415</v>
      </c>
      <c r="F3056" t="s">
        <v>1405</v>
      </c>
      <c r="G3056" t="s">
        <v>46</v>
      </c>
      <c r="H3056" s="32">
        <v>17.899999999999999</v>
      </c>
      <c r="I3056" t="s">
        <v>213</v>
      </c>
      <c r="J3056">
        <v>3</v>
      </c>
      <c r="K3056">
        <v>3</v>
      </c>
    </row>
    <row r="3057" spans="1:11" x14ac:dyDescent="0.35">
      <c r="A3057" t="s">
        <v>1292</v>
      </c>
      <c r="B3057" t="s">
        <v>1361</v>
      </c>
      <c r="C3057">
        <v>2015</v>
      </c>
      <c r="D3057">
        <v>4.2</v>
      </c>
      <c r="E3057">
        <v>414</v>
      </c>
      <c r="F3057" t="s">
        <v>1405</v>
      </c>
      <c r="G3057" t="s">
        <v>326</v>
      </c>
      <c r="H3057" s="32">
        <v>16.78</v>
      </c>
      <c r="I3057" t="s">
        <v>327</v>
      </c>
      <c r="J3057">
        <v>3</v>
      </c>
      <c r="K3057">
        <v>3</v>
      </c>
    </row>
    <row r="3058" spans="1:11" x14ac:dyDescent="0.35">
      <c r="A3058" t="s">
        <v>47</v>
      </c>
      <c r="B3058" t="s">
        <v>1302</v>
      </c>
      <c r="C3058">
        <v>2018</v>
      </c>
      <c r="D3058">
        <v>4.2</v>
      </c>
      <c r="E3058">
        <v>410</v>
      </c>
      <c r="F3058" t="s">
        <v>1405</v>
      </c>
      <c r="G3058" t="s">
        <v>42</v>
      </c>
      <c r="H3058" s="32">
        <v>13.58</v>
      </c>
      <c r="I3058" t="s">
        <v>43</v>
      </c>
      <c r="J3058">
        <v>4</v>
      </c>
      <c r="K3058">
        <v>3</v>
      </c>
    </row>
    <row r="3059" spans="1:11" x14ac:dyDescent="0.35">
      <c r="A3059" t="s">
        <v>1308</v>
      </c>
      <c r="B3059" t="s">
        <v>1309</v>
      </c>
      <c r="C3059">
        <v>2015</v>
      </c>
      <c r="D3059">
        <v>4.2</v>
      </c>
      <c r="E3059">
        <v>412</v>
      </c>
      <c r="F3059" t="s">
        <v>1405</v>
      </c>
      <c r="G3059" t="s">
        <v>9</v>
      </c>
      <c r="H3059" s="32">
        <v>37.9</v>
      </c>
      <c r="I3059" t="s">
        <v>10</v>
      </c>
      <c r="J3059">
        <v>5</v>
      </c>
      <c r="K3059">
        <v>3</v>
      </c>
    </row>
    <row r="3060" spans="1:11" x14ac:dyDescent="0.35">
      <c r="A3060" t="s">
        <v>270</v>
      </c>
      <c r="B3060" t="s">
        <v>120</v>
      </c>
      <c r="C3060">
        <v>2011</v>
      </c>
      <c r="D3060">
        <v>4.2</v>
      </c>
      <c r="E3060">
        <v>410</v>
      </c>
      <c r="F3060" t="s">
        <v>1405</v>
      </c>
      <c r="G3060" t="s">
        <v>9</v>
      </c>
      <c r="H3060" s="32">
        <v>51.35</v>
      </c>
      <c r="I3060" t="s">
        <v>10</v>
      </c>
      <c r="J3060">
        <v>5</v>
      </c>
      <c r="K3060">
        <v>3</v>
      </c>
    </row>
    <row r="3061" spans="1:11" x14ac:dyDescent="0.35">
      <c r="A3061" t="s">
        <v>930</v>
      </c>
      <c r="B3061" t="s">
        <v>848</v>
      </c>
      <c r="C3061">
        <v>2012</v>
      </c>
      <c r="D3061">
        <v>4.2</v>
      </c>
      <c r="E3061">
        <v>410</v>
      </c>
      <c r="F3061" t="s">
        <v>1405</v>
      </c>
      <c r="G3061" t="s">
        <v>42</v>
      </c>
      <c r="H3061" s="32">
        <v>22.99</v>
      </c>
      <c r="I3061" t="s">
        <v>43</v>
      </c>
      <c r="J3061">
        <v>4</v>
      </c>
      <c r="K3061">
        <v>3</v>
      </c>
    </row>
    <row r="3062" spans="1:11" x14ac:dyDescent="0.35">
      <c r="A3062" t="s">
        <v>1362</v>
      </c>
      <c r="B3062" t="s">
        <v>1363</v>
      </c>
      <c r="C3062">
        <v>2020</v>
      </c>
      <c r="D3062">
        <v>4.2</v>
      </c>
      <c r="E3062">
        <v>407</v>
      </c>
      <c r="F3062" t="s">
        <v>1405</v>
      </c>
      <c r="G3062" t="s">
        <v>204</v>
      </c>
      <c r="H3062" s="32">
        <v>11.95</v>
      </c>
      <c r="I3062" t="s">
        <v>85</v>
      </c>
      <c r="J3062" t="s">
        <v>85</v>
      </c>
      <c r="K3062" t="s">
        <v>85</v>
      </c>
    </row>
    <row r="3063" spans="1:11" x14ac:dyDescent="0.35">
      <c r="A3063" t="s">
        <v>861</v>
      </c>
      <c r="B3063" t="s">
        <v>1364</v>
      </c>
      <c r="C3063" t="s">
        <v>24</v>
      </c>
      <c r="D3063">
        <v>4.2</v>
      </c>
      <c r="E3063">
        <v>405</v>
      </c>
      <c r="F3063" t="s">
        <v>1405</v>
      </c>
      <c r="G3063" t="s">
        <v>25</v>
      </c>
      <c r="H3063" s="32">
        <v>7.1</v>
      </c>
      <c r="I3063" t="s">
        <v>26</v>
      </c>
      <c r="J3063">
        <v>4</v>
      </c>
      <c r="K3063">
        <v>3</v>
      </c>
    </row>
    <row r="3064" spans="1:11" x14ac:dyDescent="0.35">
      <c r="A3064" t="s">
        <v>606</v>
      </c>
      <c r="B3064" t="s">
        <v>619</v>
      </c>
      <c r="C3064">
        <v>2014</v>
      </c>
      <c r="D3064">
        <v>4.2</v>
      </c>
      <c r="E3064">
        <v>404</v>
      </c>
      <c r="F3064" t="s">
        <v>1405</v>
      </c>
      <c r="G3064" t="s">
        <v>32</v>
      </c>
      <c r="H3064" s="32">
        <v>77.36</v>
      </c>
      <c r="I3064" t="s">
        <v>33</v>
      </c>
      <c r="J3064">
        <v>4</v>
      </c>
      <c r="K3064">
        <v>3</v>
      </c>
    </row>
    <row r="3065" spans="1:11" x14ac:dyDescent="0.35">
      <c r="A3065" t="s">
        <v>1365</v>
      </c>
      <c r="B3065" t="s">
        <v>1366</v>
      </c>
      <c r="C3065">
        <v>2020</v>
      </c>
      <c r="D3065">
        <v>4.2</v>
      </c>
      <c r="E3065">
        <v>404</v>
      </c>
      <c r="F3065" t="s">
        <v>1405</v>
      </c>
      <c r="G3065" t="s">
        <v>207</v>
      </c>
      <c r="H3065" s="32">
        <v>19.899999999999999</v>
      </c>
      <c r="I3065" t="s">
        <v>85</v>
      </c>
      <c r="J3065" t="s">
        <v>85</v>
      </c>
      <c r="K3065" t="s">
        <v>85</v>
      </c>
    </row>
    <row r="3066" spans="1:11" x14ac:dyDescent="0.35">
      <c r="A3066" t="s">
        <v>682</v>
      </c>
      <c r="B3066" t="s">
        <v>863</v>
      </c>
      <c r="C3066">
        <v>2011</v>
      </c>
      <c r="D3066">
        <v>4.2</v>
      </c>
      <c r="E3066">
        <v>402</v>
      </c>
      <c r="F3066" t="s">
        <v>1405</v>
      </c>
      <c r="G3066" t="s">
        <v>42</v>
      </c>
      <c r="H3066" s="32">
        <v>28.53</v>
      </c>
      <c r="I3066" t="s">
        <v>43</v>
      </c>
      <c r="J3066">
        <v>4</v>
      </c>
      <c r="K3066">
        <v>3</v>
      </c>
    </row>
    <row r="3067" spans="1:11" x14ac:dyDescent="0.35">
      <c r="A3067" t="s">
        <v>487</v>
      </c>
      <c r="B3067" t="s">
        <v>488</v>
      </c>
      <c r="C3067">
        <v>2019</v>
      </c>
      <c r="D3067">
        <v>4.2</v>
      </c>
      <c r="E3067">
        <v>400</v>
      </c>
      <c r="F3067" t="s">
        <v>1405</v>
      </c>
      <c r="G3067" t="s">
        <v>2</v>
      </c>
      <c r="H3067" s="32">
        <v>27.89</v>
      </c>
      <c r="I3067" t="s">
        <v>3</v>
      </c>
      <c r="J3067">
        <v>5</v>
      </c>
      <c r="K3067">
        <v>3</v>
      </c>
    </row>
    <row r="3068" spans="1:11" x14ac:dyDescent="0.35">
      <c r="A3068" t="s">
        <v>4</v>
      </c>
      <c r="B3068" t="s">
        <v>448</v>
      </c>
      <c r="C3068">
        <v>2016</v>
      </c>
      <c r="D3068">
        <v>4.2</v>
      </c>
      <c r="E3068">
        <v>398</v>
      </c>
      <c r="F3068" t="s">
        <v>1405</v>
      </c>
      <c r="G3068" t="s">
        <v>1406</v>
      </c>
      <c r="H3068" s="32">
        <v>48.96</v>
      </c>
      <c r="I3068" t="s">
        <v>6</v>
      </c>
      <c r="J3068">
        <v>4</v>
      </c>
      <c r="K3068">
        <v>2</v>
      </c>
    </row>
    <row r="3069" spans="1:11" x14ac:dyDescent="0.35">
      <c r="A3069" t="s">
        <v>193</v>
      </c>
      <c r="B3069" t="s">
        <v>921</v>
      </c>
      <c r="C3069">
        <v>2011</v>
      </c>
      <c r="D3069">
        <v>4.2</v>
      </c>
      <c r="E3069">
        <v>395</v>
      </c>
      <c r="F3069" t="s">
        <v>1405</v>
      </c>
      <c r="G3069" t="s">
        <v>42</v>
      </c>
      <c r="H3069" s="32">
        <v>61.94</v>
      </c>
      <c r="I3069" t="s">
        <v>43</v>
      </c>
      <c r="J3069">
        <v>4</v>
      </c>
      <c r="K3069">
        <v>3</v>
      </c>
    </row>
    <row r="3070" spans="1:11" x14ac:dyDescent="0.35">
      <c r="A3070" t="s">
        <v>193</v>
      </c>
      <c r="B3070" t="s">
        <v>187</v>
      </c>
      <c r="C3070">
        <v>2016</v>
      </c>
      <c r="D3070">
        <v>4.2</v>
      </c>
      <c r="E3070">
        <v>392</v>
      </c>
      <c r="F3070" t="s">
        <v>1405</v>
      </c>
      <c r="G3070" t="s">
        <v>42</v>
      </c>
      <c r="H3070" s="32">
        <v>19.98</v>
      </c>
      <c r="I3070" t="s">
        <v>43</v>
      </c>
      <c r="J3070">
        <v>4</v>
      </c>
      <c r="K3070">
        <v>3</v>
      </c>
    </row>
    <row r="3071" spans="1:11" x14ac:dyDescent="0.35">
      <c r="A3071" t="s">
        <v>790</v>
      </c>
      <c r="B3071" t="s">
        <v>1367</v>
      </c>
      <c r="C3071">
        <v>2018</v>
      </c>
      <c r="D3071">
        <v>4.2</v>
      </c>
      <c r="E3071">
        <v>390</v>
      </c>
      <c r="F3071" t="s">
        <v>1405</v>
      </c>
      <c r="G3071" t="s">
        <v>32</v>
      </c>
      <c r="H3071" s="32">
        <v>16.760000000000002</v>
      </c>
      <c r="I3071" t="s">
        <v>33</v>
      </c>
      <c r="J3071">
        <v>4</v>
      </c>
      <c r="K3071">
        <v>3</v>
      </c>
    </row>
    <row r="3072" spans="1:11" x14ac:dyDescent="0.35">
      <c r="A3072" t="s">
        <v>574</v>
      </c>
      <c r="B3072" t="s">
        <v>880</v>
      </c>
      <c r="C3072">
        <v>2017</v>
      </c>
      <c r="D3072">
        <v>4.2</v>
      </c>
      <c r="E3072">
        <v>390</v>
      </c>
      <c r="F3072" t="s">
        <v>1405</v>
      </c>
      <c r="G3072" t="s">
        <v>576</v>
      </c>
      <c r="H3072" s="32">
        <v>24.45</v>
      </c>
      <c r="I3072" t="s">
        <v>21</v>
      </c>
      <c r="J3072">
        <v>4</v>
      </c>
      <c r="K3072">
        <v>3</v>
      </c>
    </row>
    <row r="3073" spans="1:11" x14ac:dyDescent="0.35">
      <c r="A3073" t="s">
        <v>144</v>
      </c>
      <c r="B3073" t="s">
        <v>120</v>
      </c>
      <c r="C3073">
        <v>2011</v>
      </c>
      <c r="D3073">
        <v>4.2</v>
      </c>
      <c r="E3073">
        <v>389</v>
      </c>
      <c r="F3073" t="s">
        <v>1405</v>
      </c>
      <c r="G3073" t="s">
        <v>9</v>
      </c>
      <c r="H3073" s="32">
        <v>64.5</v>
      </c>
      <c r="I3073" t="s">
        <v>10</v>
      </c>
      <c r="J3073">
        <v>5</v>
      </c>
      <c r="K3073">
        <v>3</v>
      </c>
    </row>
    <row r="3074" spans="1:11" x14ac:dyDescent="0.35">
      <c r="A3074" t="s">
        <v>385</v>
      </c>
      <c r="B3074" t="s">
        <v>1334</v>
      </c>
      <c r="C3074">
        <v>2016</v>
      </c>
      <c r="D3074">
        <v>4.2</v>
      </c>
      <c r="E3074">
        <v>388</v>
      </c>
      <c r="F3074" t="s">
        <v>1405</v>
      </c>
      <c r="G3074" t="s">
        <v>9</v>
      </c>
      <c r="H3074" s="32">
        <v>31.63</v>
      </c>
      <c r="I3074" t="s">
        <v>10</v>
      </c>
      <c r="J3074">
        <v>5</v>
      </c>
      <c r="K3074">
        <v>3</v>
      </c>
    </row>
    <row r="3075" spans="1:11" x14ac:dyDescent="0.35">
      <c r="A3075" t="s">
        <v>53</v>
      </c>
      <c r="B3075" t="s">
        <v>845</v>
      </c>
      <c r="C3075">
        <v>2005</v>
      </c>
      <c r="D3075">
        <v>4.2</v>
      </c>
      <c r="E3075">
        <v>384</v>
      </c>
      <c r="F3075" t="s">
        <v>1405</v>
      </c>
      <c r="G3075" t="s">
        <v>42</v>
      </c>
      <c r="H3075" s="32">
        <v>73</v>
      </c>
      <c r="I3075" t="s">
        <v>43</v>
      </c>
      <c r="J3075">
        <v>4</v>
      </c>
      <c r="K3075">
        <v>3</v>
      </c>
    </row>
    <row r="3076" spans="1:11" x14ac:dyDescent="0.35">
      <c r="A3076" t="s">
        <v>537</v>
      </c>
      <c r="B3076" t="s">
        <v>187</v>
      </c>
      <c r="C3076">
        <v>2015</v>
      </c>
      <c r="D3076">
        <v>4.2</v>
      </c>
      <c r="E3076">
        <v>420</v>
      </c>
      <c r="F3076" t="s">
        <v>1405</v>
      </c>
      <c r="G3076" t="s">
        <v>42</v>
      </c>
      <c r="H3076" s="32">
        <v>17.5</v>
      </c>
      <c r="I3076" t="s">
        <v>43</v>
      </c>
      <c r="J3076">
        <v>4</v>
      </c>
      <c r="K3076">
        <v>3</v>
      </c>
    </row>
    <row r="3077" spans="1:11" x14ac:dyDescent="0.35">
      <c r="A3077" t="s">
        <v>1357</v>
      </c>
      <c r="B3077" t="s">
        <v>1358</v>
      </c>
      <c r="C3077">
        <v>2017</v>
      </c>
      <c r="D3077">
        <v>4.2</v>
      </c>
      <c r="E3077">
        <v>420</v>
      </c>
      <c r="F3077" t="s">
        <v>1405</v>
      </c>
      <c r="G3077" t="s">
        <v>127</v>
      </c>
      <c r="H3077" s="32">
        <v>18.899999999999999</v>
      </c>
      <c r="I3077" t="s">
        <v>21</v>
      </c>
      <c r="J3077">
        <v>4</v>
      </c>
      <c r="K3077">
        <v>3</v>
      </c>
    </row>
    <row r="3078" spans="1:11" x14ac:dyDescent="0.35">
      <c r="A3078" t="s">
        <v>1359</v>
      </c>
      <c r="B3078" t="s">
        <v>1360</v>
      </c>
      <c r="C3078">
        <v>2011</v>
      </c>
      <c r="D3078">
        <v>4.2</v>
      </c>
      <c r="E3078">
        <v>420</v>
      </c>
      <c r="F3078" t="s">
        <v>1405</v>
      </c>
      <c r="G3078" t="s">
        <v>254</v>
      </c>
      <c r="H3078" s="32">
        <v>23.95</v>
      </c>
      <c r="I3078" t="s">
        <v>21</v>
      </c>
      <c r="J3078">
        <v>4</v>
      </c>
      <c r="K3078">
        <v>3</v>
      </c>
    </row>
    <row r="3079" spans="1:11" x14ac:dyDescent="0.35">
      <c r="A3079" t="s">
        <v>40</v>
      </c>
      <c r="B3079" t="s">
        <v>396</v>
      </c>
      <c r="C3079">
        <v>2012</v>
      </c>
      <c r="D3079">
        <v>4.2</v>
      </c>
      <c r="E3079">
        <v>420</v>
      </c>
      <c r="F3079" t="s">
        <v>1405</v>
      </c>
      <c r="G3079" t="s">
        <v>42</v>
      </c>
      <c r="H3079" s="32">
        <v>28.3</v>
      </c>
      <c r="I3079" t="s">
        <v>43</v>
      </c>
      <c r="J3079">
        <v>4</v>
      </c>
      <c r="K3079">
        <v>3</v>
      </c>
    </row>
    <row r="3080" spans="1:11" x14ac:dyDescent="0.35">
      <c r="A3080" t="s">
        <v>513</v>
      </c>
      <c r="B3080" t="s">
        <v>283</v>
      </c>
      <c r="C3080">
        <v>2004</v>
      </c>
      <c r="D3080">
        <v>4.2</v>
      </c>
      <c r="E3080">
        <v>417</v>
      </c>
      <c r="F3080" t="s">
        <v>1405</v>
      </c>
      <c r="G3080" t="s">
        <v>42</v>
      </c>
      <c r="H3080" s="32">
        <v>45</v>
      </c>
      <c r="I3080" t="s">
        <v>43</v>
      </c>
      <c r="J3080">
        <v>4</v>
      </c>
      <c r="K3080">
        <v>3</v>
      </c>
    </row>
    <row r="3081" spans="1:11" x14ac:dyDescent="0.35">
      <c r="A3081" t="s">
        <v>423</v>
      </c>
      <c r="B3081" t="s">
        <v>1020</v>
      </c>
      <c r="C3081">
        <v>2018</v>
      </c>
      <c r="D3081">
        <v>4.2</v>
      </c>
      <c r="E3081">
        <v>415</v>
      </c>
      <c r="F3081" t="s">
        <v>1405</v>
      </c>
      <c r="G3081" t="s">
        <v>46</v>
      </c>
      <c r="H3081" s="32">
        <v>17.899999999999999</v>
      </c>
      <c r="I3081" t="s">
        <v>213</v>
      </c>
      <c r="J3081">
        <v>3</v>
      </c>
      <c r="K3081">
        <v>3</v>
      </c>
    </row>
    <row r="3082" spans="1:11" x14ac:dyDescent="0.35">
      <c r="A3082" t="s">
        <v>1292</v>
      </c>
      <c r="B3082" t="s">
        <v>1361</v>
      </c>
      <c r="C3082">
        <v>2015</v>
      </c>
      <c r="D3082">
        <v>4.2</v>
      </c>
      <c r="E3082">
        <v>414</v>
      </c>
      <c r="F3082" t="s">
        <v>1405</v>
      </c>
      <c r="G3082" t="s">
        <v>326</v>
      </c>
      <c r="H3082" s="32">
        <v>16.78</v>
      </c>
      <c r="I3082" t="s">
        <v>327</v>
      </c>
      <c r="J3082">
        <v>3</v>
      </c>
      <c r="K3082">
        <v>3</v>
      </c>
    </row>
    <row r="3083" spans="1:11" x14ac:dyDescent="0.35">
      <c r="A3083" t="s">
        <v>47</v>
      </c>
      <c r="B3083" t="s">
        <v>1302</v>
      </c>
      <c r="C3083">
        <v>2018</v>
      </c>
      <c r="D3083">
        <v>4.2</v>
      </c>
      <c r="E3083">
        <v>410</v>
      </c>
      <c r="F3083" t="s">
        <v>1405</v>
      </c>
      <c r="G3083" t="s">
        <v>42</v>
      </c>
      <c r="H3083" s="32">
        <v>13.58</v>
      </c>
      <c r="I3083" t="s">
        <v>43</v>
      </c>
      <c r="J3083">
        <v>4</v>
      </c>
      <c r="K3083">
        <v>3</v>
      </c>
    </row>
    <row r="3084" spans="1:11" x14ac:dyDescent="0.35">
      <c r="A3084" t="s">
        <v>1308</v>
      </c>
      <c r="B3084" t="s">
        <v>1309</v>
      </c>
      <c r="C3084">
        <v>2015</v>
      </c>
      <c r="D3084">
        <v>4.2</v>
      </c>
      <c r="E3084">
        <v>412</v>
      </c>
      <c r="F3084" t="s">
        <v>1405</v>
      </c>
      <c r="G3084" t="s">
        <v>9</v>
      </c>
      <c r="H3084" s="32">
        <v>37.9</v>
      </c>
      <c r="I3084" t="s">
        <v>10</v>
      </c>
      <c r="J3084">
        <v>5</v>
      </c>
      <c r="K3084">
        <v>3</v>
      </c>
    </row>
    <row r="3085" spans="1:11" x14ac:dyDescent="0.35">
      <c r="A3085" t="s">
        <v>270</v>
      </c>
      <c r="B3085" t="s">
        <v>120</v>
      </c>
      <c r="C3085">
        <v>2011</v>
      </c>
      <c r="D3085">
        <v>4.2</v>
      </c>
      <c r="E3085">
        <v>410</v>
      </c>
      <c r="F3085" t="s">
        <v>1405</v>
      </c>
      <c r="G3085" t="s">
        <v>9</v>
      </c>
      <c r="H3085" s="32">
        <v>51.35</v>
      </c>
      <c r="I3085" t="s">
        <v>10</v>
      </c>
      <c r="J3085">
        <v>5</v>
      </c>
      <c r="K3085">
        <v>3</v>
      </c>
    </row>
    <row r="3086" spans="1:11" x14ac:dyDescent="0.35">
      <c r="A3086" t="s">
        <v>930</v>
      </c>
      <c r="B3086" t="s">
        <v>848</v>
      </c>
      <c r="C3086">
        <v>2012</v>
      </c>
      <c r="D3086">
        <v>4.2</v>
      </c>
      <c r="E3086">
        <v>410</v>
      </c>
      <c r="F3086" t="s">
        <v>1405</v>
      </c>
      <c r="G3086" t="s">
        <v>42</v>
      </c>
      <c r="H3086" s="32">
        <v>22.99</v>
      </c>
      <c r="I3086" t="s">
        <v>43</v>
      </c>
      <c r="J3086">
        <v>4</v>
      </c>
      <c r="K3086">
        <v>3</v>
      </c>
    </row>
    <row r="3087" spans="1:11" x14ac:dyDescent="0.35">
      <c r="A3087" t="s">
        <v>1362</v>
      </c>
      <c r="B3087" t="s">
        <v>1363</v>
      </c>
      <c r="C3087">
        <v>2020</v>
      </c>
      <c r="D3087">
        <v>4.2</v>
      </c>
      <c r="E3087">
        <v>407</v>
      </c>
      <c r="F3087" t="s">
        <v>1405</v>
      </c>
      <c r="G3087" t="s">
        <v>204</v>
      </c>
      <c r="H3087" s="32">
        <v>11.95</v>
      </c>
      <c r="I3087" t="s">
        <v>85</v>
      </c>
      <c r="J3087" t="s">
        <v>85</v>
      </c>
      <c r="K3087" t="s">
        <v>85</v>
      </c>
    </row>
    <row r="3088" spans="1:11" x14ac:dyDescent="0.35">
      <c r="A3088" t="s">
        <v>861</v>
      </c>
      <c r="B3088" t="s">
        <v>1364</v>
      </c>
      <c r="C3088" t="s">
        <v>24</v>
      </c>
      <c r="D3088">
        <v>4.2</v>
      </c>
      <c r="E3088">
        <v>405</v>
      </c>
      <c r="F3088" t="s">
        <v>1405</v>
      </c>
      <c r="G3088" t="s">
        <v>25</v>
      </c>
      <c r="H3088" s="32">
        <v>7.1</v>
      </c>
      <c r="I3088" t="s">
        <v>26</v>
      </c>
      <c r="J3088">
        <v>4</v>
      </c>
      <c r="K3088">
        <v>3</v>
      </c>
    </row>
    <row r="3089" spans="1:11" x14ac:dyDescent="0.35">
      <c r="A3089" t="s">
        <v>606</v>
      </c>
      <c r="B3089" t="s">
        <v>619</v>
      </c>
      <c r="C3089">
        <v>2014</v>
      </c>
      <c r="D3089">
        <v>4.2</v>
      </c>
      <c r="E3089">
        <v>404</v>
      </c>
      <c r="F3089" t="s">
        <v>1405</v>
      </c>
      <c r="G3089" t="s">
        <v>32</v>
      </c>
      <c r="H3089" s="32">
        <v>77.36</v>
      </c>
      <c r="I3089" t="s">
        <v>33</v>
      </c>
      <c r="J3089">
        <v>4</v>
      </c>
      <c r="K3089">
        <v>3</v>
      </c>
    </row>
    <row r="3090" spans="1:11" x14ac:dyDescent="0.35">
      <c r="A3090" t="s">
        <v>1365</v>
      </c>
      <c r="B3090" t="s">
        <v>1366</v>
      </c>
      <c r="C3090">
        <v>2020</v>
      </c>
      <c r="D3090">
        <v>4.2</v>
      </c>
      <c r="E3090">
        <v>404</v>
      </c>
      <c r="F3090" t="s">
        <v>1405</v>
      </c>
      <c r="G3090" t="s">
        <v>207</v>
      </c>
      <c r="H3090" s="32">
        <v>19.899999999999999</v>
      </c>
      <c r="I3090" t="s">
        <v>85</v>
      </c>
      <c r="J3090" t="s">
        <v>85</v>
      </c>
      <c r="K3090" t="s">
        <v>85</v>
      </c>
    </row>
    <row r="3091" spans="1:11" x14ac:dyDescent="0.35">
      <c r="A3091" t="s">
        <v>682</v>
      </c>
      <c r="B3091" t="s">
        <v>863</v>
      </c>
      <c r="C3091">
        <v>2011</v>
      </c>
      <c r="D3091">
        <v>4.2</v>
      </c>
      <c r="E3091">
        <v>402</v>
      </c>
      <c r="F3091" t="s">
        <v>1405</v>
      </c>
      <c r="G3091" t="s">
        <v>42</v>
      </c>
      <c r="H3091" s="32">
        <v>28.53</v>
      </c>
      <c r="I3091" t="s">
        <v>43</v>
      </c>
      <c r="J3091">
        <v>4</v>
      </c>
      <c r="K3091">
        <v>3</v>
      </c>
    </row>
    <row r="3092" spans="1:11" x14ac:dyDescent="0.35">
      <c r="A3092" t="s">
        <v>487</v>
      </c>
      <c r="B3092" t="s">
        <v>488</v>
      </c>
      <c r="C3092">
        <v>2019</v>
      </c>
      <c r="D3092">
        <v>4.2</v>
      </c>
      <c r="E3092">
        <v>400</v>
      </c>
      <c r="F3092" t="s">
        <v>1405</v>
      </c>
      <c r="G3092" t="s">
        <v>2</v>
      </c>
      <c r="H3092" s="32">
        <v>27.89</v>
      </c>
      <c r="I3092" t="s">
        <v>3</v>
      </c>
      <c r="J3092">
        <v>5</v>
      </c>
      <c r="K3092">
        <v>3</v>
      </c>
    </row>
    <row r="3093" spans="1:11" x14ac:dyDescent="0.35">
      <c r="A3093" t="s">
        <v>4</v>
      </c>
      <c r="B3093" t="s">
        <v>448</v>
      </c>
      <c r="C3093">
        <v>2016</v>
      </c>
      <c r="D3093">
        <v>4.2</v>
      </c>
      <c r="E3093">
        <v>398</v>
      </c>
      <c r="F3093" t="s">
        <v>1405</v>
      </c>
      <c r="G3093" t="s">
        <v>1406</v>
      </c>
      <c r="H3093" s="32">
        <v>48.96</v>
      </c>
      <c r="I3093" t="s">
        <v>6</v>
      </c>
      <c r="J3093">
        <v>4</v>
      </c>
      <c r="K3093">
        <v>2</v>
      </c>
    </row>
    <row r="3094" spans="1:11" x14ac:dyDescent="0.35">
      <c r="A3094" t="s">
        <v>193</v>
      </c>
      <c r="B3094" t="s">
        <v>921</v>
      </c>
      <c r="C3094">
        <v>2011</v>
      </c>
      <c r="D3094">
        <v>4.2</v>
      </c>
      <c r="E3094">
        <v>395</v>
      </c>
      <c r="F3094" t="s">
        <v>1405</v>
      </c>
      <c r="G3094" t="s">
        <v>42</v>
      </c>
      <c r="H3094" s="32">
        <v>61.94</v>
      </c>
      <c r="I3094" t="s">
        <v>43</v>
      </c>
      <c r="J3094">
        <v>4</v>
      </c>
      <c r="K3094">
        <v>3</v>
      </c>
    </row>
    <row r="3095" spans="1:11" x14ac:dyDescent="0.35">
      <c r="A3095" t="s">
        <v>193</v>
      </c>
      <c r="B3095" t="s">
        <v>187</v>
      </c>
      <c r="C3095">
        <v>2016</v>
      </c>
      <c r="D3095">
        <v>4.2</v>
      </c>
      <c r="E3095">
        <v>392</v>
      </c>
      <c r="F3095" t="s">
        <v>1405</v>
      </c>
      <c r="G3095" t="s">
        <v>42</v>
      </c>
      <c r="H3095" s="32">
        <v>19.98</v>
      </c>
      <c r="I3095" t="s">
        <v>43</v>
      </c>
      <c r="J3095">
        <v>4</v>
      </c>
      <c r="K3095">
        <v>3</v>
      </c>
    </row>
    <row r="3096" spans="1:11" x14ac:dyDescent="0.35">
      <c r="A3096" t="s">
        <v>790</v>
      </c>
      <c r="B3096" t="s">
        <v>1367</v>
      </c>
      <c r="C3096">
        <v>2018</v>
      </c>
      <c r="D3096">
        <v>4.2</v>
      </c>
      <c r="E3096">
        <v>390</v>
      </c>
      <c r="F3096" t="s">
        <v>1405</v>
      </c>
      <c r="G3096" t="s">
        <v>32</v>
      </c>
      <c r="H3096" s="32">
        <v>16.760000000000002</v>
      </c>
      <c r="I3096" t="s">
        <v>33</v>
      </c>
      <c r="J3096">
        <v>4</v>
      </c>
      <c r="K3096">
        <v>3</v>
      </c>
    </row>
    <row r="3097" spans="1:11" x14ac:dyDescent="0.35">
      <c r="A3097" t="s">
        <v>574</v>
      </c>
      <c r="B3097" t="s">
        <v>880</v>
      </c>
      <c r="C3097">
        <v>2017</v>
      </c>
      <c r="D3097">
        <v>4.2</v>
      </c>
      <c r="E3097">
        <v>390</v>
      </c>
      <c r="F3097" t="s">
        <v>1405</v>
      </c>
      <c r="G3097" t="s">
        <v>576</v>
      </c>
      <c r="H3097" s="32">
        <v>24.45</v>
      </c>
      <c r="I3097" t="s">
        <v>21</v>
      </c>
      <c r="J3097">
        <v>4</v>
      </c>
      <c r="K3097">
        <v>3</v>
      </c>
    </row>
    <row r="3098" spans="1:11" x14ac:dyDescent="0.35">
      <c r="A3098" t="s">
        <v>144</v>
      </c>
      <c r="B3098" t="s">
        <v>120</v>
      </c>
      <c r="C3098">
        <v>2011</v>
      </c>
      <c r="D3098">
        <v>4.2</v>
      </c>
      <c r="E3098">
        <v>389</v>
      </c>
      <c r="F3098" t="s">
        <v>1405</v>
      </c>
      <c r="G3098" t="s">
        <v>9</v>
      </c>
      <c r="H3098" s="32">
        <v>64.5</v>
      </c>
      <c r="I3098" t="s">
        <v>10</v>
      </c>
      <c r="J3098">
        <v>5</v>
      </c>
      <c r="K3098">
        <v>3</v>
      </c>
    </row>
    <row r="3099" spans="1:11" x14ac:dyDescent="0.35">
      <c r="A3099" t="s">
        <v>385</v>
      </c>
      <c r="B3099" t="s">
        <v>1334</v>
      </c>
      <c r="C3099">
        <v>2016</v>
      </c>
      <c r="D3099">
        <v>4.2</v>
      </c>
      <c r="E3099">
        <v>388</v>
      </c>
      <c r="F3099" t="s">
        <v>1405</v>
      </c>
      <c r="G3099" t="s">
        <v>9</v>
      </c>
      <c r="H3099" s="32">
        <v>31.63</v>
      </c>
      <c r="I3099" t="s">
        <v>10</v>
      </c>
      <c r="J3099">
        <v>5</v>
      </c>
      <c r="K3099">
        <v>3</v>
      </c>
    </row>
    <row r="3100" spans="1:11" x14ac:dyDescent="0.35">
      <c r="A3100" t="s">
        <v>53</v>
      </c>
      <c r="B3100" t="s">
        <v>845</v>
      </c>
      <c r="C3100">
        <v>2005</v>
      </c>
      <c r="D3100">
        <v>4.2</v>
      </c>
      <c r="E3100">
        <v>384</v>
      </c>
      <c r="F3100" t="s">
        <v>1405</v>
      </c>
      <c r="G3100" t="s">
        <v>42</v>
      </c>
      <c r="H3100" s="32">
        <v>73</v>
      </c>
      <c r="I3100" t="s">
        <v>43</v>
      </c>
      <c r="J3100">
        <v>4</v>
      </c>
      <c r="K3100">
        <v>3</v>
      </c>
    </row>
    <row r="3101" spans="1:11" x14ac:dyDescent="0.35">
      <c r="A3101" t="s">
        <v>537</v>
      </c>
      <c r="B3101" t="s">
        <v>187</v>
      </c>
      <c r="C3101">
        <v>2015</v>
      </c>
      <c r="D3101">
        <v>4.2</v>
      </c>
      <c r="E3101">
        <v>420</v>
      </c>
      <c r="F3101" t="s">
        <v>1405</v>
      </c>
      <c r="G3101" t="s">
        <v>42</v>
      </c>
      <c r="H3101" s="32">
        <v>17.5</v>
      </c>
      <c r="I3101" t="s">
        <v>43</v>
      </c>
      <c r="J3101">
        <v>4</v>
      </c>
      <c r="K3101">
        <v>3</v>
      </c>
    </row>
    <row r="3102" spans="1:11" x14ac:dyDescent="0.35">
      <c r="A3102" t="s">
        <v>1357</v>
      </c>
      <c r="B3102" t="s">
        <v>1358</v>
      </c>
      <c r="C3102">
        <v>2017</v>
      </c>
      <c r="D3102">
        <v>4.2</v>
      </c>
      <c r="E3102">
        <v>420</v>
      </c>
      <c r="F3102" t="s">
        <v>1405</v>
      </c>
      <c r="G3102" t="s">
        <v>127</v>
      </c>
      <c r="H3102" s="32">
        <v>18.899999999999999</v>
      </c>
      <c r="I3102" t="s">
        <v>21</v>
      </c>
      <c r="J3102">
        <v>4</v>
      </c>
      <c r="K3102">
        <v>3</v>
      </c>
    </row>
    <row r="3103" spans="1:11" x14ac:dyDescent="0.35">
      <c r="A3103" t="s">
        <v>1359</v>
      </c>
      <c r="B3103" t="s">
        <v>1360</v>
      </c>
      <c r="C3103">
        <v>2011</v>
      </c>
      <c r="D3103">
        <v>4.2</v>
      </c>
      <c r="E3103">
        <v>420</v>
      </c>
      <c r="F3103" t="s">
        <v>1405</v>
      </c>
      <c r="G3103" t="s">
        <v>254</v>
      </c>
      <c r="H3103" s="32">
        <v>23.95</v>
      </c>
      <c r="I3103" t="s">
        <v>21</v>
      </c>
      <c r="J3103">
        <v>4</v>
      </c>
      <c r="K3103">
        <v>3</v>
      </c>
    </row>
    <row r="3104" spans="1:11" x14ac:dyDescent="0.35">
      <c r="A3104" t="s">
        <v>40</v>
      </c>
      <c r="B3104" t="s">
        <v>396</v>
      </c>
      <c r="C3104">
        <v>2012</v>
      </c>
      <c r="D3104">
        <v>4.2</v>
      </c>
      <c r="E3104">
        <v>420</v>
      </c>
      <c r="F3104" t="s">
        <v>1405</v>
      </c>
      <c r="G3104" t="s">
        <v>42</v>
      </c>
      <c r="H3104" s="32">
        <v>28.3</v>
      </c>
      <c r="I3104" t="s">
        <v>43</v>
      </c>
      <c r="J3104">
        <v>4</v>
      </c>
      <c r="K3104">
        <v>3</v>
      </c>
    </row>
    <row r="3105" spans="1:11" x14ac:dyDescent="0.35">
      <c r="A3105" t="s">
        <v>513</v>
      </c>
      <c r="B3105" t="s">
        <v>283</v>
      </c>
      <c r="C3105">
        <v>2004</v>
      </c>
      <c r="D3105">
        <v>4.2</v>
      </c>
      <c r="E3105">
        <v>417</v>
      </c>
      <c r="F3105" t="s">
        <v>1405</v>
      </c>
      <c r="G3105" t="s">
        <v>42</v>
      </c>
      <c r="H3105" s="32">
        <v>45</v>
      </c>
      <c r="I3105" t="s">
        <v>43</v>
      </c>
      <c r="J3105">
        <v>4</v>
      </c>
      <c r="K3105">
        <v>3</v>
      </c>
    </row>
    <row r="3106" spans="1:11" x14ac:dyDescent="0.35">
      <c r="A3106" t="s">
        <v>423</v>
      </c>
      <c r="B3106" t="s">
        <v>1020</v>
      </c>
      <c r="C3106">
        <v>2018</v>
      </c>
      <c r="D3106">
        <v>4.2</v>
      </c>
      <c r="E3106">
        <v>415</v>
      </c>
      <c r="F3106" t="s">
        <v>1405</v>
      </c>
      <c r="G3106" t="s">
        <v>46</v>
      </c>
      <c r="H3106" s="32">
        <v>17.899999999999999</v>
      </c>
      <c r="I3106" t="s">
        <v>213</v>
      </c>
      <c r="J3106">
        <v>3</v>
      </c>
      <c r="K3106">
        <v>3</v>
      </c>
    </row>
    <row r="3107" spans="1:11" x14ac:dyDescent="0.35">
      <c r="A3107" t="s">
        <v>1292</v>
      </c>
      <c r="B3107" t="s">
        <v>1361</v>
      </c>
      <c r="C3107">
        <v>2015</v>
      </c>
      <c r="D3107">
        <v>4.2</v>
      </c>
      <c r="E3107">
        <v>414</v>
      </c>
      <c r="F3107" t="s">
        <v>1405</v>
      </c>
      <c r="G3107" t="s">
        <v>326</v>
      </c>
      <c r="H3107" s="32">
        <v>16.78</v>
      </c>
      <c r="I3107" t="s">
        <v>327</v>
      </c>
      <c r="J3107">
        <v>3</v>
      </c>
      <c r="K3107">
        <v>3</v>
      </c>
    </row>
    <row r="3108" spans="1:11" x14ac:dyDescent="0.35">
      <c r="A3108" t="s">
        <v>47</v>
      </c>
      <c r="B3108" t="s">
        <v>1302</v>
      </c>
      <c r="C3108">
        <v>2018</v>
      </c>
      <c r="D3108">
        <v>4.2</v>
      </c>
      <c r="E3108">
        <v>410</v>
      </c>
      <c r="F3108" t="s">
        <v>1405</v>
      </c>
      <c r="G3108" t="s">
        <v>42</v>
      </c>
      <c r="H3108" s="32">
        <v>13.58</v>
      </c>
      <c r="I3108" t="s">
        <v>43</v>
      </c>
      <c r="J3108">
        <v>4</v>
      </c>
      <c r="K3108">
        <v>3</v>
      </c>
    </row>
    <row r="3109" spans="1:11" x14ac:dyDescent="0.35">
      <c r="A3109" t="s">
        <v>1308</v>
      </c>
      <c r="B3109" t="s">
        <v>1309</v>
      </c>
      <c r="C3109">
        <v>2015</v>
      </c>
      <c r="D3109">
        <v>4.2</v>
      </c>
      <c r="E3109">
        <v>412</v>
      </c>
      <c r="F3109" t="s">
        <v>1405</v>
      </c>
      <c r="G3109" t="s">
        <v>9</v>
      </c>
      <c r="H3109" s="32">
        <v>37.9</v>
      </c>
      <c r="I3109" t="s">
        <v>10</v>
      </c>
      <c r="J3109">
        <v>5</v>
      </c>
      <c r="K3109">
        <v>3</v>
      </c>
    </row>
    <row r="3110" spans="1:11" x14ac:dyDescent="0.35">
      <c r="A3110" t="s">
        <v>270</v>
      </c>
      <c r="B3110" t="s">
        <v>120</v>
      </c>
      <c r="C3110">
        <v>2011</v>
      </c>
      <c r="D3110">
        <v>4.2</v>
      </c>
      <c r="E3110">
        <v>410</v>
      </c>
      <c r="F3110" t="s">
        <v>1405</v>
      </c>
      <c r="G3110" t="s">
        <v>9</v>
      </c>
      <c r="H3110" s="32">
        <v>51.35</v>
      </c>
      <c r="I3110" t="s">
        <v>10</v>
      </c>
      <c r="J3110">
        <v>5</v>
      </c>
      <c r="K3110">
        <v>3</v>
      </c>
    </row>
    <row r="3111" spans="1:11" x14ac:dyDescent="0.35">
      <c r="A3111" t="s">
        <v>930</v>
      </c>
      <c r="B3111" t="s">
        <v>848</v>
      </c>
      <c r="C3111">
        <v>2012</v>
      </c>
      <c r="D3111">
        <v>4.2</v>
      </c>
      <c r="E3111">
        <v>410</v>
      </c>
      <c r="F3111" t="s">
        <v>1405</v>
      </c>
      <c r="G3111" t="s">
        <v>42</v>
      </c>
      <c r="H3111" s="32">
        <v>22.99</v>
      </c>
      <c r="I3111" t="s">
        <v>43</v>
      </c>
      <c r="J3111">
        <v>4</v>
      </c>
      <c r="K3111">
        <v>3</v>
      </c>
    </row>
    <row r="3112" spans="1:11" x14ac:dyDescent="0.35">
      <c r="A3112" t="s">
        <v>1362</v>
      </c>
      <c r="B3112" t="s">
        <v>1363</v>
      </c>
      <c r="C3112">
        <v>2020</v>
      </c>
      <c r="D3112">
        <v>4.2</v>
      </c>
      <c r="E3112">
        <v>407</v>
      </c>
      <c r="F3112" t="s">
        <v>1405</v>
      </c>
      <c r="G3112" t="s">
        <v>204</v>
      </c>
      <c r="H3112" s="32">
        <v>11.95</v>
      </c>
      <c r="I3112" t="s">
        <v>85</v>
      </c>
      <c r="J3112" t="s">
        <v>85</v>
      </c>
      <c r="K3112" t="s">
        <v>85</v>
      </c>
    </row>
    <row r="3113" spans="1:11" x14ac:dyDescent="0.35">
      <c r="A3113" t="s">
        <v>861</v>
      </c>
      <c r="B3113" t="s">
        <v>1364</v>
      </c>
      <c r="C3113" t="s">
        <v>24</v>
      </c>
      <c r="D3113">
        <v>4.2</v>
      </c>
      <c r="E3113">
        <v>405</v>
      </c>
      <c r="F3113" t="s">
        <v>1405</v>
      </c>
      <c r="G3113" t="s">
        <v>25</v>
      </c>
      <c r="H3113" s="32">
        <v>7.1</v>
      </c>
      <c r="I3113" t="s">
        <v>26</v>
      </c>
      <c r="J3113">
        <v>4</v>
      </c>
      <c r="K3113">
        <v>3</v>
      </c>
    </row>
    <row r="3114" spans="1:11" x14ac:dyDescent="0.35">
      <c r="A3114" t="s">
        <v>606</v>
      </c>
      <c r="B3114" t="s">
        <v>619</v>
      </c>
      <c r="C3114">
        <v>2014</v>
      </c>
      <c r="D3114">
        <v>4.2</v>
      </c>
      <c r="E3114">
        <v>404</v>
      </c>
      <c r="F3114" t="s">
        <v>1405</v>
      </c>
      <c r="G3114" t="s">
        <v>32</v>
      </c>
      <c r="H3114" s="32">
        <v>77.36</v>
      </c>
      <c r="I3114" t="s">
        <v>33</v>
      </c>
      <c r="J3114">
        <v>4</v>
      </c>
      <c r="K3114">
        <v>3</v>
      </c>
    </row>
    <row r="3115" spans="1:11" x14ac:dyDescent="0.35">
      <c r="A3115" t="s">
        <v>1365</v>
      </c>
      <c r="B3115" t="s">
        <v>1366</v>
      </c>
      <c r="C3115">
        <v>2020</v>
      </c>
      <c r="D3115">
        <v>4.2</v>
      </c>
      <c r="E3115">
        <v>404</v>
      </c>
      <c r="F3115" t="s">
        <v>1405</v>
      </c>
      <c r="G3115" t="s">
        <v>207</v>
      </c>
      <c r="H3115" s="32">
        <v>19.899999999999999</v>
      </c>
      <c r="I3115" t="s">
        <v>85</v>
      </c>
      <c r="J3115" t="s">
        <v>85</v>
      </c>
      <c r="K3115" t="s">
        <v>85</v>
      </c>
    </row>
    <row r="3116" spans="1:11" x14ac:dyDescent="0.35">
      <c r="A3116" t="s">
        <v>682</v>
      </c>
      <c r="B3116" t="s">
        <v>863</v>
      </c>
      <c r="C3116">
        <v>2011</v>
      </c>
      <c r="D3116">
        <v>4.2</v>
      </c>
      <c r="E3116">
        <v>402</v>
      </c>
      <c r="F3116" t="s">
        <v>1405</v>
      </c>
      <c r="G3116" t="s">
        <v>42</v>
      </c>
      <c r="H3116" s="32">
        <v>28.53</v>
      </c>
      <c r="I3116" t="s">
        <v>43</v>
      </c>
      <c r="J3116">
        <v>4</v>
      </c>
      <c r="K3116">
        <v>3</v>
      </c>
    </row>
    <row r="3117" spans="1:11" x14ac:dyDescent="0.35">
      <c r="A3117" t="s">
        <v>487</v>
      </c>
      <c r="B3117" t="s">
        <v>488</v>
      </c>
      <c r="C3117">
        <v>2019</v>
      </c>
      <c r="D3117">
        <v>4.2</v>
      </c>
      <c r="E3117">
        <v>400</v>
      </c>
      <c r="F3117" t="s">
        <v>1405</v>
      </c>
      <c r="G3117" t="s">
        <v>2</v>
      </c>
      <c r="H3117" s="32">
        <v>27.89</v>
      </c>
      <c r="I3117" t="s">
        <v>3</v>
      </c>
      <c r="J3117">
        <v>5</v>
      </c>
      <c r="K3117">
        <v>3</v>
      </c>
    </row>
    <row r="3118" spans="1:11" x14ac:dyDescent="0.35">
      <c r="A3118" t="s">
        <v>4</v>
      </c>
      <c r="B3118" t="s">
        <v>448</v>
      </c>
      <c r="C3118">
        <v>2016</v>
      </c>
      <c r="D3118">
        <v>4.2</v>
      </c>
      <c r="E3118">
        <v>398</v>
      </c>
      <c r="F3118" t="s">
        <v>1405</v>
      </c>
      <c r="G3118" t="s">
        <v>1406</v>
      </c>
      <c r="H3118" s="32">
        <v>48.96</v>
      </c>
      <c r="I3118" t="s">
        <v>6</v>
      </c>
      <c r="J3118">
        <v>4</v>
      </c>
      <c r="K3118">
        <v>2</v>
      </c>
    </row>
    <row r="3119" spans="1:11" x14ac:dyDescent="0.35">
      <c r="A3119" t="s">
        <v>193</v>
      </c>
      <c r="B3119" t="s">
        <v>921</v>
      </c>
      <c r="C3119">
        <v>2011</v>
      </c>
      <c r="D3119">
        <v>4.2</v>
      </c>
      <c r="E3119">
        <v>395</v>
      </c>
      <c r="F3119" t="s">
        <v>1405</v>
      </c>
      <c r="G3119" t="s">
        <v>42</v>
      </c>
      <c r="H3119" s="32">
        <v>61.94</v>
      </c>
      <c r="I3119" t="s">
        <v>43</v>
      </c>
      <c r="J3119">
        <v>4</v>
      </c>
      <c r="K3119">
        <v>3</v>
      </c>
    </row>
    <row r="3120" spans="1:11" x14ac:dyDescent="0.35">
      <c r="A3120" t="s">
        <v>193</v>
      </c>
      <c r="B3120" t="s">
        <v>187</v>
      </c>
      <c r="C3120">
        <v>2016</v>
      </c>
      <c r="D3120">
        <v>4.2</v>
      </c>
      <c r="E3120">
        <v>392</v>
      </c>
      <c r="F3120" t="s">
        <v>1405</v>
      </c>
      <c r="G3120" t="s">
        <v>42</v>
      </c>
      <c r="H3120" s="32">
        <v>19.98</v>
      </c>
      <c r="I3120" t="s">
        <v>43</v>
      </c>
      <c r="J3120">
        <v>4</v>
      </c>
      <c r="K3120">
        <v>3</v>
      </c>
    </row>
    <row r="3121" spans="1:11" x14ac:dyDescent="0.35">
      <c r="A3121" t="s">
        <v>790</v>
      </c>
      <c r="B3121" t="s">
        <v>1367</v>
      </c>
      <c r="C3121">
        <v>2018</v>
      </c>
      <c r="D3121">
        <v>4.2</v>
      </c>
      <c r="E3121">
        <v>390</v>
      </c>
      <c r="F3121" t="s">
        <v>1405</v>
      </c>
      <c r="G3121" t="s">
        <v>32</v>
      </c>
      <c r="H3121" s="32">
        <v>16.760000000000002</v>
      </c>
      <c r="I3121" t="s">
        <v>33</v>
      </c>
      <c r="J3121">
        <v>4</v>
      </c>
      <c r="K3121">
        <v>3</v>
      </c>
    </row>
    <row r="3122" spans="1:11" x14ac:dyDescent="0.35">
      <c r="A3122" t="s">
        <v>574</v>
      </c>
      <c r="B3122" t="s">
        <v>880</v>
      </c>
      <c r="C3122">
        <v>2017</v>
      </c>
      <c r="D3122">
        <v>4.2</v>
      </c>
      <c r="E3122">
        <v>390</v>
      </c>
      <c r="F3122" t="s">
        <v>1405</v>
      </c>
      <c r="G3122" t="s">
        <v>576</v>
      </c>
      <c r="H3122" s="32">
        <v>24.45</v>
      </c>
      <c r="I3122" t="s">
        <v>21</v>
      </c>
      <c r="J3122">
        <v>4</v>
      </c>
      <c r="K3122">
        <v>3</v>
      </c>
    </row>
    <row r="3123" spans="1:11" x14ac:dyDescent="0.35">
      <c r="A3123" t="s">
        <v>144</v>
      </c>
      <c r="B3123" t="s">
        <v>120</v>
      </c>
      <c r="C3123">
        <v>2011</v>
      </c>
      <c r="D3123">
        <v>4.2</v>
      </c>
      <c r="E3123">
        <v>389</v>
      </c>
      <c r="F3123" t="s">
        <v>1405</v>
      </c>
      <c r="G3123" t="s">
        <v>9</v>
      </c>
      <c r="H3123" s="32">
        <v>64.5</v>
      </c>
      <c r="I3123" t="s">
        <v>10</v>
      </c>
      <c r="J3123">
        <v>5</v>
      </c>
      <c r="K3123">
        <v>3</v>
      </c>
    </row>
    <row r="3124" spans="1:11" x14ac:dyDescent="0.35">
      <c r="A3124" t="s">
        <v>385</v>
      </c>
      <c r="B3124" t="s">
        <v>1334</v>
      </c>
      <c r="C3124">
        <v>2016</v>
      </c>
      <c r="D3124">
        <v>4.2</v>
      </c>
      <c r="E3124">
        <v>388</v>
      </c>
      <c r="F3124" t="s">
        <v>1405</v>
      </c>
      <c r="G3124" t="s">
        <v>9</v>
      </c>
      <c r="H3124" s="32">
        <v>31.63</v>
      </c>
      <c r="I3124" t="s">
        <v>10</v>
      </c>
      <c r="J3124">
        <v>5</v>
      </c>
      <c r="K3124">
        <v>3</v>
      </c>
    </row>
    <row r="3125" spans="1:11" x14ac:dyDescent="0.35">
      <c r="A3125" t="s">
        <v>53</v>
      </c>
      <c r="B3125" t="s">
        <v>845</v>
      </c>
      <c r="C3125">
        <v>2005</v>
      </c>
      <c r="D3125">
        <v>4.2</v>
      </c>
      <c r="E3125">
        <v>384</v>
      </c>
      <c r="F3125" t="s">
        <v>1405</v>
      </c>
      <c r="G3125" t="s">
        <v>42</v>
      </c>
      <c r="H3125" s="32">
        <v>73</v>
      </c>
      <c r="I3125" t="s">
        <v>43</v>
      </c>
      <c r="J3125">
        <v>4</v>
      </c>
      <c r="K3125">
        <v>3</v>
      </c>
    </row>
    <row r="3126" spans="1:11" x14ac:dyDescent="0.35">
      <c r="A3126" t="s">
        <v>537</v>
      </c>
      <c r="B3126" t="s">
        <v>187</v>
      </c>
      <c r="C3126">
        <v>2015</v>
      </c>
      <c r="D3126">
        <v>4.2</v>
      </c>
      <c r="E3126">
        <v>420</v>
      </c>
      <c r="F3126" t="s">
        <v>1405</v>
      </c>
      <c r="G3126" t="s">
        <v>42</v>
      </c>
      <c r="H3126" s="32">
        <v>17.5</v>
      </c>
      <c r="I3126" t="s">
        <v>43</v>
      </c>
      <c r="J3126" t="s">
        <v>85</v>
      </c>
      <c r="K3126" t="s">
        <v>85</v>
      </c>
    </row>
    <row r="3127" spans="1:11" x14ac:dyDescent="0.35">
      <c r="A3127" t="s">
        <v>1357</v>
      </c>
      <c r="B3127" t="s">
        <v>1358</v>
      </c>
      <c r="C3127">
        <v>2017</v>
      </c>
      <c r="D3127">
        <v>4.2</v>
      </c>
      <c r="E3127">
        <v>420</v>
      </c>
      <c r="F3127" t="s">
        <v>1405</v>
      </c>
      <c r="G3127" t="s">
        <v>127</v>
      </c>
      <c r="H3127" s="32">
        <v>18.899999999999999</v>
      </c>
      <c r="I3127" t="s">
        <v>21</v>
      </c>
      <c r="J3127" t="s">
        <v>85</v>
      </c>
      <c r="K3127" t="s">
        <v>85</v>
      </c>
    </row>
    <row r="3128" spans="1:11" x14ac:dyDescent="0.35">
      <c r="A3128" t="s">
        <v>1359</v>
      </c>
      <c r="B3128" t="s">
        <v>1360</v>
      </c>
      <c r="C3128">
        <v>2011</v>
      </c>
      <c r="D3128">
        <v>4.2</v>
      </c>
      <c r="E3128">
        <v>420</v>
      </c>
      <c r="F3128" t="s">
        <v>1405</v>
      </c>
      <c r="G3128" t="s">
        <v>254</v>
      </c>
      <c r="H3128" s="32">
        <v>23.95</v>
      </c>
      <c r="I3128" t="s">
        <v>21</v>
      </c>
      <c r="J3128" t="s">
        <v>85</v>
      </c>
      <c r="K3128" t="s">
        <v>85</v>
      </c>
    </row>
    <row r="3129" spans="1:11" x14ac:dyDescent="0.35">
      <c r="A3129" t="s">
        <v>40</v>
      </c>
      <c r="B3129" t="s">
        <v>396</v>
      </c>
      <c r="C3129">
        <v>2012</v>
      </c>
      <c r="D3129">
        <v>4.2</v>
      </c>
      <c r="E3129">
        <v>420</v>
      </c>
      <c r="F3129" t="s">
        <v>1405</v>
      </c>
      <c r="G3129" t="s">
        <v>42</v>
      </c>
      <c r="H3129" s="32">
        <v>28.3</v>
      </c>
      <c r="I3129" t="s">
        <v>43</v>
      </c>
      <c r="J3129" t="s">
        <v>85</v>
      </c>
      <c r="K3129" t="s">
        <v>85</v>
      </c>
    </row>
    <row r="3130" spans="1:11" x14ac:dyDescent="0.35">
      <c r="A3130" t="s">
        <v>513</v>
      </c>
      <c r="B3130" t="s">
        <v>283</v>
      </c>
      <c r="C3130">
        <v>2004</v>
      </c>
      <c r="D3130">
        <v>4.2</v>
      </c>
      <c r="E3130">
        <v>417</v>
      </c>
      <c r="F3130" t="s">
        <v>1405</v>
      </c>
      <c r="G3130" t="s">
        <v>42</v>
      </c>
      <c r="H3130" s="32">
        <v>45</v>
      </c>
      <c r="I3130" t="s">
        <v>43</v>
      </c>
      <c r="J3130" t="s">
        <v>85</v>
      </c>
      <c r="K3130" t="s">
        <v>85</v>
      </c>
    </row>
    <row r="3131" spans="1:11" x14ac:dyDescent="0.35">
      <c r="A3131" t="s">
        <v>423</v>
      </c>
      <c r="B3131" t="s">
        <v>1020</v>
      </c>
      <c r="C3131">
        <v>2018</v>
      </c>
      <c r="D3131">
        <v>4.2</v>
      </c>
      <c r="E3131">
        <v>415</v>
      </c>
      <c r="F3131" t="s">
        <v>1405</v>
      </c>
      <c r="G3131" t="s">
        <v>46</v>
      </c>
      <c r="H3131" s="32">
        <v>17.899999999999999</v>
      </c>
      <c r="I3131" t="s">
        <v>213</v>
      </c>
      <c r="J3131" t="s">
        <v>85</v>
      </c>
      <c r="K3131" t="s">
        <v>85</v>
      </c>
    </row>
    <row r="3132" spans="1:11" x14ac:dyDescent="0.35">
      <c r="A3132" t="s">
        <v>1292</v>
      </c>
      <c r="B3132" t="s">
        <v>1361</v>
      </c>
      <c r="C3132">
        <v>2015</v>
      </c>
      <c r="D3132">
        <v>4.2</v>
      </c>
      <c r="E3132">
        <v>414</v>
      </c>
      <c r="F3132" t="s">
        <v>1405</v>
      </c>
      <c r="G3132" t="s">
        <v>326</v>
      </c>
      <c r="H3132" s="32">
        <v>16.78</v>
      </c>
      <c r="I3132" t="s">
        <v>327</v>
      </c>
      <c r="J3132" t="s">
        <v>85</v>
      </c>
      <c r="K3132" t="s">
        <v>85</v>
      </c>
    </row>
    <row r="3133" spans="1:11" x14ac:dyDescent="0.35">
      <c r="A3133" t="s">
        <v>47</v>
      </c>
      <c r="B3133" t="s">
        <v>1302</v>
      </c>
      <c r="C3133">
        <v>2018</v>
      </c>
      <c r="D3133">
        <v>4.2</v>
      </c>
      <c r="E3133">
        <v>410</v>
      </c>
      <c r="F3133" t="s">
        <v>1405</v>
      </c>
      <c r="G3133" t="s">
        <v>42</v>
      </c>
      <c r="H3133" s="32">
        <v>13.58</v>
      </c>
      <c r="I3133" t="s">
        <v>43</v>
      </c>
      <c r="J3133" t="s">
        <v>85</v>
      </c>
      <c r="K3133" t="s">
        <v>85</v>
      </c>
    </row>
    <row r="3134" spans="1:11" x14ac:dyDescent="0.35">
      <c r="A3134" t="s">
        <v>1308</v>
      </c>
      <c r="B3134" t="s">
        <v>1309</v>
      </c>
      <c r="C3134">
        <v>2015</v>
      </c>
      <c r="D3134">
        <v>4.2</v>
      </c>
      <c r="E3134">
        <v>412</v>
      </c>
      <c r="F3134" t="s">
        <v>1405</v>
      </c>
      <c r="G3134" t="s">
        <v>9</v>
      </c>
      <c r="H3134" s="32">
        <v>37.9</v>
      </c>
      <c r="I3134" t="s">
        <v>10</v>
      </c>
      <c r="J3134" t="s">
        <v>85</v>
      </c>
      <c r="K3134" t="s">
        <v>85</v>
      </c>
    </row>
    <row r="3135" spans="1:11" x14ac:dyDescent="0.35">
      <c r="A3135" t="s">
        <v>270</v>
      </c>
      <c r="B3135" t="s">
        <v>120</v>
      </c>
      <c r="C3135">
        <v>2011</v>
      </c>
      <c r="D3135">
        <v>4.2</v>
      </c>
      <c r="E3135">
        <v>410</v>
      </c>
      <c r="F3135" t="s">
        <v>1405</v>
      </c>
      <c r="G3135" t="s">
        <v>9</v>
      </c>
      <c r="H3135" s="32">
        <v>51.35</v>
      </c>
      <c r="I3135" t="s">
        <v>10</v>
      </c>
      <c r="J3135" t="s">
        <v>85</v>
      </c>
      <c r="K3135" t="s">
        <v>85</v>
      </c>
    </row>
    <row r="3136" spans="1:11" x14ac:dyDescent="0.35">
      <c r="A3136" t="s">
        <v>930</v>
      </c>
      <c r="B3136" t="s">
        <v>848</v>
      </c>
      <c r="C3136">
        <v>2012</v>
      </c>
      <c r="D3136">
        <v>4.2</v>
      </c>
      <c r="E3136">
        <v>410</v>
      </c>
      <c r="F3136" t="s">
        <v>1405</v>
      </c>
      <c r="G3136" t="s">
        <v>42</v>
      </c>
      <c r="H3136" s="32">
        <v>22.99</v>
      </c>
      <c r="I3136" t="s">
        <v>43</v>
      </c>
      <c r="J3136" t="s">
        <v>85</v>
      </c>
      <c r="K3136" t="s">
        <v>85</v>
      </c>
    </row>
    <row r="3137" spans="1:11" x14ac:dyDescent="0.35">
      <c r="A3137" t="s">
        <v>1362</v>
      </c>
      <c r="B3137" t="s">
        <v>1363</v>
      </c>
      <c r="C3137">
        <v>2020</v>
      </c>
      <c r="D3137">
        <v>4.2</v>
      </c>
      <c r="E3137">
        <v>407</v>
      </c>
      <c r="F3137" t="s">
        <v>1405</v>
      </c>
      <c r="G3137" t="s">
        <v>204</v>
      </c>
      <c r="H3137" s="32">
        <v>11.95</v>
      </c>
      <c r="I3137" t="s">
        <v>85</v>
      </c>
      <c r="J3137" t="s">
        <v>85</v>
      </c>
      <c r="K3137" t="s">
        <v>85</v>
      </c>
    </row>
    <row r="3138" spans="1:11" x14ac:dyDescent="0.35">
      <c r="A3138" t="s">
        <v>861</v>
      </c>
      <c r="B3138" t="s">
        <v>1364</v>
      </c>
      <c r="C3138" t="s">
        <v>24</v>
      </c>
      <c r="D3138">
        <v>4.2</v>
      </c>
      <c r="E3138">
        <v>405</v>
      </c>
      <c r="F3138" t="s">
        <v>1405</v>
      </c>
      <c r="G3138" t="s">
        <v>25</v>
      </c>
      <c r="H3138" s="32">
        <v>7.1</v>
      </c>
      <c r="I3138" t="s">
        <v>26</v>
      </c>
      <c r="J3138" t="s">
        <v>85</v>
      </c>
      <c r="K3138" t="s">
        <v>85</v>
      </c>
    </row>
    <row r="3139" spans="1:11" x14ac:dyDescent="0.35">
      <c r="A3139" t="s">
        <v>606</v>
      </c>
      <c r="B3139" t="s">
        <v>619</v>
      </c>
      <c r="C3139">
        <v>2014</v>
      </c>
      <c r="D3139">
        <v>4.2</v>
      </c>
      <c r="E3139">
        <v>404</v>
      </c>
      <c r="F3139" t="s">
        <v>1405</v>
      </c>
      <c r="G3139" t="s">
        <v>32</v>
      </c>
      <c r="H3139" s="32">
        <v>77.36</v>
      </c>
      <c r="I3139" t="s">
        <v>33</v>
      </c>
      <c r="J3139" t="s">
        <v>85</v>
      </c>
      <c r="K3139" t="s">
        <v>85</v>
      </c>
    </row>
    <row r="3140" spans="1:11" x14ac:dyDescent="0.35">
      <c r="A3140" t="s">
        <v>1365</v>
      </c>
      <c r="B3140" t="s">
        <v>1366</v>
      </c>
      <c r="C3140">
        <v>2020</v>
      </c>
      <c r="D3140">
        <v>4.2</v>
      </c>
      <c r="E3140">
        <v>404</v>
      </c>
      <c r="F3140" t="s">
        <v>1405</v>
      </c>
      <c r="G3140" t="s">
        <v>207</v>
      </c>
      <c r="H3140" s="32">
        <v>19.899999999999999</v>
      </c>
      <c r="I3140" t="s">
        <v>85</v>
      </c>
      <c r="J3140" t="s">
        <v>85</v>
      </c>
      <c r="K3140" t="s">
        <v>85</v>
      </c>
    </row>
    <row r="3141" spans="1:11" x14ac:dyDescent="0.35">
      <c r="A3141" t="s">
        <v>682</v>
      </c>
      <c r="B3141" t="s">
        <v>863</v>
      </c>
      <c r="C3141">
        <v>2011</v>
      </c>
      <c r="D3141">
        <v>4.2</v>
      </c>
      <c r="E3141">
        <v>402</v>
      </c>
      <c r="F3141" t="s">
        <v>1405</v>
      </c>
      <c r="G3141" t="s">
        <v>42</v>
      </c>
      <c r="H3141" s="32">
        <v>28.53</v>
      </c>
      <c r="I3141" t="s">
        <v>43</v>
      </c>
      <c r="J3141" t="s">
        <v>85</v>
      </c>
      <c r="K3141" t="s">
        <v>85</v>
      </c>
    </row>
    <row r="3142" spans="1:11" x14ac:dyDescent="0.35">
      <c r="A3142" t="s">
        <v>487</v>
      </c>
      <c r="B3142" t="s">
        <v>488</v>
      </c>
      <c r="C3142">
        <v>2019</v>
      </c>
      <c r="D3142">
        <v>4.2</v>
      </c>
      <c r="E3142">
        <v>400</v>
      </c>
      <c r="F3142" t="s">
        <v>1405</v>
      </c>
      <c r="G3142" t="s">
        <v>2</v>
      </c>
      <c r="H3142" s="32">
        <v>27.89</v>
      </c>
      <c r="I3142" t="s">
        <v>3</v>
      </c>
      <c r="J3142" t="s">
        <v>85</v>
      </c>
      <c r="K3142" t="s">
        <v>85</v>
      </c>
    </row>
    <row r="3143" spans="1:11" x14ac:dyDescent="0.35">
      <c r="A3143" t="s">
        <v>4</v>
      </c>
      <c r="B3143" t="s">
        <v>448</v>
      </c>
      <c r="C3143">
        <v>2016</v>
      </c>
      <c r="D3143">
        <v>4.2</v>
      </c>
      <c r="E3143">
        <v>398</v>
      </c>
      <c r="F3143" t="s">
        <v>1405</v>
      </c>
      <c r="G3143" t="s">
        <v>1406</v>
      </c>
      <c r="H3143" s="32">
        <v>48.96</v>
      </c>
      <c r="I3143" t="s">
        <v>6</v>
      </c>
      <c r="J3143" t="s">
        <v>85</v>
      </c>
      <c r="K3143" t="s">
        <v>85</v>
      </c>
    </row>
    <row r="3144" spans="1:11" x14ac:dyDescent="0.35">
      <c r="A3144" t="s">
        <v>193</v>
      </c>
      <c r="B3144" t="s">
        <v>921</v>
      </c>
      <c r="C3144">
        <v>2011</v>
      </c>
      <c r="D3144">
        <v>4.2</v>
      </c>
      <c r="E3144">
        <v>395</v>
      </c>
      <c r="F3144" t="s">
        <v>1405</v>
      </c>
      <c r="G3144" t="s">
        <v>42</v>
      </c>
      <c r="H3144" s="32">
        <v>61.94</v>
      </c>
      <c r="I3144" t="s">
        <v>43</v>
      </c>
      <c r="J3144" t="s">
        <v>85</v>
      </c>
      <c r="K3144" t="s">
        <v>85</v>
      </c>
    </row>
    <row r="3145" spans="1:11" x14ac:dyDescent="0.35">
      <c r="A3145" t="s">
        <v>193</v>
      </c>
      <c r="B3145" t="s">
        <v>187</v>
      </c>
      <c r="C3145">
        <v>2016</v>
      </c>
      <c r="D3145">
        <v>4.2</v>
      </c>
      <c r="E3145">
        <v>392</v>
      </c>
      <c r="F3145" t="s">
        <v>1405</v>
      </c>
      <c r="G3145" t="s">
        <v>42</v>
      </c>
      <c r="H3145" s="32">
        <v>19.98</v>
      </c>
      <c r="I3145" t="s">
        <v>43</v>
      </c>
      <c r="J3145" t="s">
        <v>85</v>
      </c>
      <c r="K3145" t="s">
        <v>85</v>
      </c>
    </row>
    <row r="3146" spans="1:11" x14ac:dyDescent="0.35">
      <c r="A3146" t="s">
        <v>790</v>
      </c>
      <c r="B3146" t="s">
        <v>1367</v>
      </c>
      <c r="C3146">
        <v>2018</v>
      </c>
      <c r="D3146">
        <v>4.2</v>
      </c>
      <c r="E3146">
        <v>390</v>
      </c>
      <c r="F3146" t="s">
        <v>1405</v>
      </c>
      <c r="G3146" t="s">
        <v>32</v>
      </c>
      <c r="H3146" s="32">
        <v>16.760000000000002</v>
      </c>
      <c r="I3146" t="s">
        <v>33</v>
      </c>
      <c r="J3146" t="s">
        <v>85</v>
      </c>
      <c r="K3146" t="s">
        <v>85</v>
      </c>
    </row>
    <row r="3147" spans="1:11" x14ac:dyDescent="0.35">
      <c r="A3147" t="s">
        <v>574</v>
      </c>
      <c r="B3147" t="s">
        <v>880</v>
      </c>
      <c r="C3147">
        <v>2017</v>
      </c>
      <c r="D3147">
        <v>4.2</v>
      </c>
      <c r="E3147">
        <v>390</v>
      </c>
      <c r="F3147" t="s">
        <v>1405</v>
      </c>
      <c r="G3147" t="s">
        <v>576</v>
      </c>
      <c r="H3147" s="32">
        <v>24.45</v>
      </c>
      <c r="I3147" t="s">
        <v>21</v>
      </c>
      <c r="J3147" t="s">
        <v>85</v>
      </c>
      <c r="K3147" t="s">
        <v>85</v>
      </c>
    </row>
    <row r="3148" spans="1:11" x14ac:dyDescent="0.35">
      <c r="A3148" t="s">
        <v>144</v>
      </c>
      <c r="B3148" t="s">
        <v>120</v>
      </c>
      <c r="C3148">
        <v>2011</v>
      </c>
      <c r="D3148">
        <v>4.2</v>
      </c>
      <c r="E3148">
        <v>389</v>
      </c>
      <c r="F3148" t="s">
        <v>1405</v>
      </c>
      <c r="G3148" t="s">
        <v>9</v>
      </c>
      <c r="H3148" s="32">
        <v>64.5</v>
      </c>
      <c r="I3148" t="s">
        <v>10</v>
      </c>
      <c r="J3148" t="s">
        <v>85</v>
      </c>
      <c r="K3148" t="s">
        <v>85</v>
      </c>
    </row>
    <row r="3149" spans="1:11" x14ac:dyDescent="0.35">
      <c r="A3149" t="s">
        <v>385</v>
      </c>
      <c r="B3149" t="s">
        <v>1334</v>
      </c>
      <c r="C3149">
        <v>2016</v>
      </c>
      <c r="D3149">
        <v>4.2</v>
      </c>
      <c r="E3149">
        <v>388</v>
      </c>
      <c r="F3149" t="s">
        <v>1405</v>
      </c>
      <c r="G3149" t="s">
        <v>9</v>
      </c>
      <c r="H3149" s="32">
        <v>31.63</v>
      </c>
      <c r="I3149" t="s">
        <v>10</v>
      </c>
      <c r="J3149" t="s">
        <v>85</v>
      </c>
      <c r="K3149" t="s">
        <v>85</v>
      </c>
    </row>
    <row r="3150" spans="1:11" x14ac:dyDescent="0.35">
      <c r="A3150" t="s">
        <v>53</v>
      </c>
      <c r="B3150" t="s">
        <v>845</v>
      </c>
      <c r="C3150">
        <v>2005</v>
      </c>
      <c r="D3150">
        <v>4.2</v>
      </c>
      <c r="E3150">
        <v>384</v>
      </c>
      <c r="F3150" t="s">
        <v>1405</v>
      </c>
      <c r="G3150" t="s">
        <v>42</v>
      </c>
      <c r="H3150" s="32">
        <v>73</v>
      </c>
      <c r="I3150" t="s">
        <v>43</v>
      </c>
      <c r="J3150" t="s">
        <v>85</v>
      </c>
      <c r="K3150" t="s">
        <v>85</v>
      </c>
    </row>
    <row r="3151" spans="1:11" x14ac:dyDescent="0.35">
      <c r="A3151" t="s">
        <v>537</v>
      </c>
      <c r="B3151" t="s">
        <v>187</v>
      </c>
      <c r="C3151">
        <v>2015</v>
      </c>
      <c r="D3151">
        <v>4.2</v>
      </c>
      <c r="E3151">
        <v>420</v>
      </c>
      <c r="F3151" t="s">
        <v>1405</v>
      </c>
      <c r="G3151" t="s">
        <v>42</v>
      </c>
      <c r="H3151" s="32">
        <v>17.5</v>
      </c>
      <c r="I3151" t="s">
        <v>43</v>
      </c>
      <c r="J3151">
        <v>4</v>
      </c>
      <c r="K3151">
        <v>3</v>
      </c>
    </row>
    <row r="3152" spans="1:11" x14ac:dyDescent="0.35">
      <c r="A3152" t="s">
        <v>1357</v>
      </c>
      <c r="B3152" t="s">
        <v>1358</v>
      </c>
      <c r="C3152">
        <v>2017</v>
      </c>
      <c r="D3152">
        <v>4.2</v>
      </c>
      <c r="E3152">
        <v>420</v>
      </c>
      <c r="F3152" t="s">
        <v>1405</v>
      </c>
      <c r="G3152" t="s">
        <v>127</v>
      </c>
      <c r="H3152" s="32">
        <v>18.899999999999999</v>
      </c>
      <c r="I3152" t="s">
        <v>21</v>
      </c>
      <c r="J3152">
        <v>4</v>
      </c>
      <c r="K3152">
        <v>3</v>
      </c>
    </row>
    <row r="3153" spans="1:11" x14ac:dyDescent="0.35">
      <c r="A3153" t="s">
        <v>1359</v>
      </c>
      <c r="B3153" t="s">
        <v>1360</v>
      </c>
      <c r="C3153">
        <v>2011</v>
      </c>
      <c r="D3153">
        <v>4.2</v>
      </c>
      <c r="E3153">
        <v>420</v>
      </c>
      <c r="F3153" t="s">
        <v>1405</v>
      </c>
      <c r="G3153" t="s">
        <v>254</v>
      </c>
      <c r="H3153" s="32">
        <v>23.95</v>
      </c>
      <c r="I3153" t="s">
        <v>21</v>
      </c>
      <c r="J3153">
        <v>4</v>
      </c>
      <c r="K3153">
        <v>3</v>
      </c>
    </row>
    <row r="3154" spans="1:11" x14ac:dyDescent="0.35">
      <c r="A3154" t="s">
        <v>40</v>
      </c>
      <c r="B3154" t="s">
        <v>396</v>
      </c>
      <c r="C3154">
        <v>2012</v>
      </c>
      <c r="D3154">
        <v>4.2</v>
      </c>
      <c r="E3154">
        <v>420</v>
      </c>
      <c r="F3154" t="s">
        <v>1405</v>
      </c>
      <c r="G3154" t="s">
        <v>42</v>
      </c>
      <c r="H3154" s="32">
        <v>28.3</v>
      </c>
      <c r="I3154" t="s">
        <v>43</v>
      </c>
      <c r="J3154">
        <v>4</v>
      </c>
      <c r="K3154">
        <v>3</v>
      </c>
    </row>
    <row r="3155" spans="1:11" x14ac:dyDescent="0.35">
      <c r="A3155" t="s">
        <v>513</v>
      </c>
      <c r="B3155" t="s">
        <v>283</v>
      </c>
      <c r="C3155">
        <v>2004</v>
      </c>
      <c r="D3155">
        <v>4.2</v>
      </c>
      <c r="E3155">
        <v>417</v>
      </c>
      <c r="F3155" t="s">
        <v>1405</v>
      </c>
      <c r="G3155" t="s">
        <v>42</v>
      </c>
      <c r="H3155" s="32">
        <v>45</v>
      </c>
      <c r="I3155" t="s">
        <v>43</v>
      </c>
      <c r="J3155">
        <v>4</v>
      </c>
      <c r="K3155">
        <v>3</v>
      </c>
    </row>
    <row r="3156" spans="1:11" x14ac:dyDescent="0.35">
      <c r="A3156" t="s">
        <v>423</v>
      </c>
      <c r="B3156" t="s">
        <v>1020</v>
      </c>
      <c r="C3156">
        <v>2018</v>
      </c>
      <c r="D3156">
        <v>4.2</v>
      </c>
      <c r="E3156">
        <v>415</v>
      </c>
      <c r="F3156" t="s">
        <v>1405</v>
      </c>
      <c r="G3156" t="s">
        <v>46</v>
      </c>
      <c r="H3156" s="32">
        <v>17.899999999999999</v>
      </c>
      <c r="I3156" t="s">
        <v>213</v>
      </c>
      <c r="J3156">
        <v>3</v>
      </c>
      <c r="K3156">
        <v>3</v>
      </c>
    </row>
    <row r="3157" spans="1:11" x14ac:dyDescent="0.35">
      <c r="A3157" t="s">
        <v>1292</v>
      </c>
      <c r="B3157" t="s">
        <v>1361</v>
      </c>
      <c r="C3157">
        <v>2015</v>
      </c>
      <c r="D3157">
        <v>4.2</v>
      </c>
      <c r="E3157">
        <v>414</v>
      </c>
      <c r="F3157" t="s">
        <v>1405</v>
      </c>
      <c r="G3157" t="s">
        <v>326</v>
      </c>
      <c r="H3157" s="32">
        <v>16.78</v>
      </c>
      <c r="I3157" t="s">
        <v>327</v>
      </c>
      <c r="J3157">
        <v>3</v>
      </c>
      <c r="K3157">
        <v>3</v>
      </c>
    </row>
    <row r="3158" spans="1:11" x14ac:dyDescent="0.35">
      <c r="A3158" t="s">
        <v>47</v>
      </c>
      <c r="B3158" t="s">
        <v>1302</v>
      </c>
      <c r="C3158">
        <v>2018</v>
      </c>
      <c r="D3158">
        <v>4.2</v>
      </c>
      <c r="E3158">
        <v>410</v>
      </c>
      <c r="F3158" t="s">
        <v>1405</v>
      </c>
      <c r="G3158" t="s">
        <v>42</v>
      </c>
      <c r="H3158" s="32">
        <v>13.58</v>
      </c>
      <c r="I3158" t="s">
        <v>43</v>
      </c>
      <c r="J3158">
        <v>4</v>
      </c>
      <c r="K3158">
        <v>3</v>
      </c>
    </row>
    <row r="3159" spans="1:11" x14ac:dyDescent="0.35">
      <c r="A3159" t="s">
        <v>1308</v>
      </c>
      <c r="B3159" t="s">
        <v>1309</v>
      </c>
      <c r="C3159">
        <v>2015</v>
      </c>
      <c r="D3159">
        <v>4.2</v>
      </c>
      <c r="E3159">
        <v>412</v>
      </c>
      <c r="F3159" t="s">
        <v>1405</v>
      </c>
      <c r="G3159" t="s">
        <v>9</v>
      </c>
      <c r="H3159" s="32">
        <v>37.9</v>
      </c>
      <c r="I3159" t="s">
        <v>10</v>
      </c>
      <c r="J3159">
        <v>5</v>
      </c>
      <c r="K3159">
        <v>3</v>
      </c>
    </row>
    <row r="3160" spans="1:11" x14ac:dyDescent="0.35">
      <c r="A3160" t="s">
        <v>270</v>
      </c>
      <c r="B3160" t="s">
        <v>120</v>
      </c>
      <c r="C3160">
        <v>2011</v>
      </c>
      <c r="D3160">
        <v>4.2</v>
      </c>
      <c r="E3160">
        <v>410</v>
      </c>
      <c r="F3160" t="s">
        <v>1405</v>
      </c>
      <c r="G3160" t="s">
        <v>9</v>
      </c>
      <c r="H3160" s="32">
        <v>51.35</v>
      </c>
      <c r="I3160" t="s">
        <v>10</v>
      </c>
      <c r="J3160">
        <v>5</v>
      </c>
      <c r="K3160">
        <v>3</v>
      </c>
    </row>
    <row r="3161" spans="1:11" x14ac:dyDescent="0.35">
      <c r="A3161" t="s">
        <v>930</v>
      </c>
      <c r="B3161" t="s">
        <v>848</v>
      </c>
      <c r="C3161">
        <v>2012</v>
      </c>
      <c r="D3161">
        <v>4.2</v>
      </c>
      <c r="E3161">
        <v>410</v>
      </c>
      <c r="F3161" t="s">
        <v>1405</v>
      </c>
      <c r="G3161" t="s">
        <v>42</v>
      </c>
      <c r="H3161" s="32">
        <v>22.99</v>
      </c>
      <c r="I3161" t="s">
        <v>43</v>
      </c>
      <c r="J3161">
        <v>4</v>
      </c>
      <c r="K3161">
        <v>3</v>
      </c>
    </row>
    <row r="3162" spans="1:11" x14ac:dyDescent="0.35">
      <c r="A3162" t="s">
        <v>1362</v>
      </c>
      <c r="B3162" t="s">
        <v>1363</v>
      </c>
      <c r="C3162">
        <v>2020</v>
      </c>
      <c r="D3162">
        <v>4.2</v>
      </c>
      <c r="E3162">
        <v>407</v>
      </c>
      <c r="F3162" t="s">
        <v>1405</v>
      </c>
      <c r="G3162" t="s">
        <v>204</v>
      </c>
      <c r="H3162" s="32">
        <v>11.95</v>
      </c>
      <c r="I3162" t="s">
        <v>85</v>
      </c>
      <c r="J3162" t="s">
        <v>85</v>
      </c>
      <c r="K3162" t="s">
        <v>85</v>
      </c>
    </row>
    <row r="3163" spans="1:11" x14ac:dyDescent="0.35">
      <c r="A3163" t="s">
        <v>861</v>
      </c>
      <c r="B3163" t="s">
        <v>1364</v>
      </c>
      <c r="C3163" t="s">
        <v>24</v>
      </c>
      <c r="D3163">
        <v>4.2</v>
      </c>
      <c r="E3163">
        <v>405</v>
      </c>
      <c r="F3163" t="s">
        <v>1405</v>
      </c>
      <c r="G3163" t="s">
        <v>25</v>
      </c>
      <c r="H3163" s="32">
        <v>7.1</v>
      </c>
      <c r="I3163" t="s">
        <v>26</v>
      </c>
      <c r="J3163">
        <v>4</v>
      </c>
      <c r="K3163">
        <v>3</v>
      </c>
    </row>
    <row r="3164" spans="1:11" x14ac:dyDescent="0.35">
      <c r="A3164" t="s">
        <v>606</v>
      </c>
      <c r="B3164" t="s">
        <v>619</v>
      </c>
      <c r="C3164">
        <v>2014</v>
      </c>
      <c r="D3164">
        <v>4.2</v>
      </c>
      <c r="E3164">
        <v>404</v>
      </c>
      <c r="F3164" t="s">
        <v>1405</v>
      </c>
      <c r="G3164" t="s">
        <v>32</v>
      </c>
      <c r="H3164" s="32">
        <v>77.36</v>
      </c>
      <c r="I3164" t="s">
        <v>33</v>
      </c>
      <c r="J3164">
        <v>4</v>
      </c>
      <c r="K3164">
        <v>3</v>
      </c>
    </row>
    <row r="3165" spans="1:11" x14ac:dyDescent="0.35">
      <c r="A3165" t="s">
        <v>1365</v>
      </c>
      <c r="B3165" t="s">
        <v>1366</v>
      </c>
      <c r="C3165">
        <v>2020</v>
      </c>
      <c r="D3165">
        <v>4.2</v>
      </c>
      <c r="E3165">
        <v>404</v>
      </c>
      <c r="F3165" t="s">
        <v>1405</v>
      </c>
      <c r="G3165" t="s">
        <v>207</v>
      </c>
      <c r="H3165" s="32">
        <v>19.899999999999999</v>
      </c>
      <c r="I3165" t="s">
        <v>85</v>
      </c>
      <c r="J3165" t="s">
        <v>85</v>
      </c>
      <c r="K3165" t="s">
        <v>85</v>
      </c>
    </row>
    <row r="3166" spans="1:11" x14ac:dyDescent="0.35">
      <c r="A3166" t="s">
        <v>682</v>
      </c>
      <c r="B3166" t="s">
        <v>863</v>
      </c>
      <c r="C3166">
        <v>2011</v>
      </c>
      <c r="D3166">
        <v>4.2</v>
      </c>
      <c r="E3166">
        <v>402</v>
      </c>
      <c r="F3166" t="s">
        <v>1405</v>
      </c>
      <c r="G3166" t="s">
        <v>42</v>
      </c>
      <c r="H3166" s="32">
        <v>28.53</v>
      </c>
      <c r="I3166" t="s">
        <v>43</v>
      </c>
      <c r="J3166">
        <v>4</v>
      </c>
      <c r="K3166">
        <v>3</v>
      </c>
    </row>
    <row r="3167" spans="1:11" x14ac:dyDescent="0.35">
      <c r="A3167" t="s">
        <v>487</v>
      </c>
      <c r="B3167" t="s">
        <v>488</v>
      </c>
      <c r="C3167">
        <v>2019</v>
      </c>
      <c r="D3167">
        <v>4.2</v>
      </c>
      <c r="E3167">
        <v>400</v>
      </c>
      <c r="F3167" t="s">
        <v>1405</v>
      </c>
      <c r="G3167" t="s">
        <v>2</v>
      </c>
      <c r="H3167" s="32">
        <v>27.89</v>
      </c>
      <c r="I3167" t="s">
        <v>3</v>
      </c>
      <c r="J3167">
        <v>5</v>
      </c>
      <c r="K3167">
        <v>3</v>
      </c>
    </row>
    <row r="3168" spans="1:11" x14ac:dyDescent="0.35">
      <c r="A3168" t="s">
        <v>4</v>
      </c>
      <c r="B3168" t="s">
        <v>448</v>
      </c>
      <c r="C3168">
        <v>2016</v>
      </c>
      <c r="D3168">
        <v>4.2</v>
      </c>
      <c r="E3168">
        <v>398</v>
      </c>
      <c r="F3168" t="s">
        <v>1405</v>
      </c>
      <c r="G3168" t="s">
        <v>1406</v>
      </c>
      <c r="H3168" s="32">
        <v>48.96</v>
      </c>
      <c r="I3168" t="s">
        <v>6</v>
      </c>
      <c r="J3168">
        <v>4</v>
      </c>
      <c r="K3168">
        <v>2</v>
      </c>
    </row>
    <row r="3169" spans="1:11" x14ac:dyDescent="0.35">
      <c r="A3169" t="s">
        <v>193</v>
      </c>
      <c r="B3169" t="s">
        <v>921</v>
      </c>
      <c r="C3169">
        <v>2011</v>
      </c>
      <c r="D3169">
        <v>4.2</v>
      </c>
      <c r="E3169">
        <v>395</v>
      </c>
      <c r="F3169" t="s">
        <v>1405</v>
      </c>
      <c r="G3169" t="s">
        <v>42</v>
      </c>
      <c r="H3169" s="32">
        <v>61.94</v>
      </c>
      <c r="I3169" t="s">
        <v>43</v>
      </c>
      <c r="J3169">
        <v>4</v>
      </c>
      <c r="K3169">
        <v>3</v>
      </c>
    </row>
    <row r="3170" spans="1:11" x14ac:dyDescent="0.35">
      <c r="A3170" t="s">
        <v>193</v>
      </c>
      <c r="B3170" t="s">
        <v>187</v>
      </c>
      <c r="C3170">
        <v>2016</v>
      </c>
      <c r="D3170">
        <v>4.2</v>
      </c>
      <c r="E3170">
        <v>392</v>
      </c>
      <c r="F3170" t="s">
        <v>1405</v>
      </c>
      <c r="G3170" t="s">
        <v>42</v>
      </c>
      <c r="H3170" s="32">
        <v>19.98</v>
      </c>
      <c r="I3170" t="s">
        <v>43</v>
      </c>
      <c r="J3170">
        <v>4</v>
      </c>
      <c r="K3170">
        <v>3</v>
      </c>
    </row>
    <row r="3171" spans="1:11" x14ac:dyDescent="0.35">
      <c r="A3171" t="s">
        <v>790</v>
      </c>
      <c r="B3171" t="s">
        <v>1367</v>
      </c>
      <c r="C3171">
        <v>2018</v>
      </c>
      <c r="D3171">
        <v>4.2</v>
      </c>
      <c r="E3171">
        <v>390</v>
      </c>
      <c r="F3171" t="s">
        <v>1405</v>
      </c>
      <c r="G3171" t="s">
        <v>32</v>
      </c>
      <c r="H3171" s="32">
        <v>16.760000000000002</v>
      </c>
      <c r="I3171" t="s">
        <v>33</v>
      </c>
      <c r="J3171">
        <v>4</v>
      </c>
      <c r="K3171">
        <v>3</v>
      </c>
    </row>
    <row r="3172" spans="1:11" x14ac:dyDescent="0.35">
      <c r="A3172" t="s">
        <v>574</v>
      </c>
      <c r="B3172" t="s">
        <v>880</v>
      </c>
      <c r="C3172">
        <v>2017</v>
      </c>
      <c r="D3172">
        <v>4.2</v>
      </c>
      <c r="E3172">
        <v>390</v>
      </c>
      <c r="F3172" t="s">
        <v>1405</v>
      </c>
      <c r="G3172" t="s">
        <v>576</v>
      </c>
      <c r="H3172" s="32">
        <v>24.45</v>
      </c>
      <c r="I3172" t="s">
        <v>21</v>
      </c>
      <c r="J3172">
        <v>4</v>
      </c>
      <c r="K3172">
        <v>3</v>
      </c>
    </row>
    <row r="3173" spans="1:11" x14ac:dyDescent="0.35">
      <c r="A3173" t="s">
        <v>144</v>
      </c>
      <c r="B3173" t="s">
        <v>120</v>
      </c>
      <c r="C3173">
        <v>2011</v>
      </c>
      <c r="D3173">
        <v>4.2</v>
      </c>
      <c r="E3173">
        <v>389</v>
      </c>
      <c r="F3173" t="s">
        <v>1405</v>
      </c>
      <c r="G3173" t="s">
        <v>9</v>
      </c>
      <c r="H3173" s="32">
        <v>64.5</v>
      </c>
      <c r="I3173" t="s">
        <v>10</v>
      </c>
      <c r="J3173">
        <v>5</v>
      </c>
      <c r="K3173">
        <v>3</v>
      </c>
    </row>
    <row r="3174" spans="1:11" x14ac:dyDescent="0.35">
      <c r="A3174" t="s">
        <v>385</v>
      </c>
      <c r="B3174" t="s">
        <v>1334</v>
      </c>
      <c r="C3174">
        <v>2016</v>
      </c>
      <c r="D3174">
        <v>4.2</v>
      </c>
      <c r="E3174">
        <v>388</v>
      </c>
      <c r="F3174" t="s">
        <v>1405</v>
      </c>
      <c r="G3174" t="s">
        <v>9</v>
      </c>
      <c r="H3174" s="32">
        <v>31.63</v>
      </c>
      <c r="I3174" t="s">
        <v>10</v>
      </c>
      <c r="J3174">
        <v>5</v>
      </c>
      <c r="K3174">
        <v>3</v>
      </c>
    </row>
    <row r="3175" spans="1:11" x14ac:dyDescent="0.35">
      <c r="A3175" t="s">
        <v>53</v>
      </c>
      <c r="B3175" t="s">
        <v>845</v>
      </c>
      <c r="C3175">
        <v>2005</v>
      </c>
      <c r="D3175">
        <v>4.2</v>
      </c>
      <c r="E3175">
        <v>384</v>
      </c>
      <c r="F3175" t="s">
        <v>1405</v>
      </c>
      <c r="G3175" t="s">
        <v>42</v>
      </c>
      <c r="H3175" s="32">
        <v>73</v>
      </c>
      <c r="I3175" t="s">
        <v>43</v>
      </c>
      <c r="J3175">
        <v>4</v>
      </c>
      <c r="K3175">
        <v>3</v>
      </c>
    </row>
    <row r="3176" spans="1:11" x14ac:dyDescent="0.35">
      <c r="A3176" t="s">
        <v>537</v>
      </c>
      <c r="B3176" t="s">
        <v>187</v>
      </c>
      <c r="C3176">
        <v>2015</v>
      </c>
      <c r="D3176">
        <v>4.2</v>
      </c>
      <c r="E3176">
        <v>420</v>
      </c>
      <c r="F3176" t="s">
        <v>1405</v>
      </c>
      <c r="G3176" t="s">
        <v>42</v>
      </c>
      <c r="H3176" s="32">
        <v>17.5</v>
      </c>
      <c r="I3176" t="s">
        <v>43</v>
      </c>
      <c r="J3176">
        <v>4</v>
      </c>
      <c r="K3176">
        <v>3</v>
      </c>
    </row>
    <row r="3177" spans="1:11" x14ac:dyDescent="0.35">
      <c r="A3177" t="s">
        <v>1357</v>
      </c>
      <c r="B3177" t="s">
        <v>1358</v>
      </c>
      <c r="C3177">
        <v>2017</v>
      </c>
      <c r="D3177">
        <v>4.2</v>
      </c>
      <c r="E3177">
        <v>420</v>
      </c>
      <c r="F3177" t="s">
        <v>1405</v>
      </c>
      <c r="G3177" t="s">
        <v>127</v>
      </c>
      <c r="H3177" s="32">
        <v>18.899999999999999</v>
      </c>
      <c r="I3177" t="s">
        <v>21</v>
      </c>
      <c r="J3177">
        <v>4</v>
      </c>
      <c r="K3177">
        <v>3</v>
      </c>
    </row>
    <row r="3178" spans="1:11" x14ac:dyDescent="0.35">
      <c r="A3178" t="s">
        <v>1359</v>
      </c>
      <c r="B3178" t="s">
        <v>1360</v>
      </c>
      <c r="C3178">
        <v>2011</v>
      </c>
      <c r="D3178">
        <v>4.2</v>
      </c>
      <c r="E3178">
        <v>420</v>
      </c>
      <c r="F3178" t="s">
        <v>1405</v>
      </c>
      <c r="G3178" t="s">
        <v>254</v>
      </c>
      <c r="H3178" s="32">
        <v>23.95</v>
      </c>
      <c r="I3178" t="s">
        <v>21</v>
      </c>
      <c r="J3178">
        <v>4</v>
      </c>
      <c r="K3178">
        <v>3</v>
      </c>
    </row>
    <row r="3179" spans="1:11" x14ac:dyDescent="0.35">
      <c r="A3179" t="s">
        <v>40</v>
      </c>
      <c r="B3179" t="s">
        <v>396</v>
      </c>
      <c r="C3179">
        <v>2012</v>
      </c>
      <c r="D3179">
        <v>4.2</v>
      </c>
      <c r="E3179">
        <v>420</v>
      </c>
      <c r="F3179" t="s">
        <v>1405</v>
      </c>
      <c r="G3179" t="s">
        <v>42</v>
      </c>
      <c r="H3179" s="32">
        <v>28.3</v>
      </c>
      <c r="I3179" t="s">
        <v>43</v>
      </c>
      <c r="J3179">
        <v>4</v>
      </c>
      <c r="K3179">
        <v>3</v>
      </c>
    </row>
    <row r="3180" spans="1:11" x14ac:dyDescent="0.35">
      <c r="A3180" t="s">
        <v>513</v>
      </c>
      <c r="B3180" t="s">
        <v>283</v>
      </c>
      <c r="C3180">
        <v>2004</v>
      </c>
      <c r="D3180">
        <v>4.2</v>
      </c>
      <c r="E3180">
        <v>417</v>
      </c>
      <c r="F3180" t="s">
        <v>1405</v>
      </c>
      <c r="G3180" t="s">
        <v>42</v>
      </c>
      <c r="H3180" s="32">
        <v>45</v>
      </c>
      <c r="I3180" t="s">
        <v>43</v>
      </c>
      <c r="J3180">
        <v>4</v>
      </c>
      <c r="K3180">
        <v>3</v>
      </c>
    </row>
    <row r="3181" spans="1:11" x14ac:dyDescent="0.35">
      <c r="A3181" t="s">
        <v>423</v>
      </c>
      <c r="B3181" t="s">
        <v>1020</v>
      </c>
      <c r="C3181">
        <v>2018</v>
      </c>
      <c r="D3181">
        <v>4.2</v>
      </c>
      <c r="E3181">
        <v>415</v>
      </c>
      <c r="F3181" t="s">
        <v>1405</v>
      </c>
      <c r="G3181" t="s">
        <v>46</v>
      </c>
      <c r="H3181" s="32">
        <v>17.899999999999999</v>
      </c>
      <c r="I3181" t="s">
        <v>213</v>
      </c>
      <c r="J3181">
        <v>3</v>
      </c>
      <c r="K3181">
        <v>3</v>
      </c>
    </row>
    <row r="3182" spans="1:11" x14ac:dyDescent="0.35">
      <c r="A3182" t="s">
        <v>1292</v>
      </c>
      <c r="B3182" t="s">
        <v>1361</v>
      </c>
      <c r="C3182">
        <v>2015</v>
      </c>
      <c r="D3182">
        <v>4.2</v>
      </c>
      <c r="E3182">
        <v>414</v>
      </c>
      <c r="F3182" t="s">
        <v>1405</v>
      </c>
      <c r="G3182" t="s">
        <v>326</v>
      </c>
      <c r="H3182" s="32">
        <v>16.78</v>
      </c>
      <c r="I3182" t="s">
        <v>327</v>
      </c>
      <c r="J3182">
        <v>3</v>
      </c>
      <c r="K3182">
        <v>3</v>
      </c>
    </row>
    <row r="3183" spans="1:11" x14ac:dyDescent="0.35">
      <c r="A3183" t="s">
        <v>47</v>
      </c>
      <c r="B3183" t="s">
        <v>1302</v>
      </c>
      <c r="C3183">
        <v>2018</v>
      </c>
      <c r="D3183">
        <v>4.2</v>
      </c>
      <c r="E3183">
        <v>410</v>
      </c>
      <c r="F3183" t="s">
        <v>1405</v>
      </c>
      <c r="G3183" t="s">
        <v>42</v>
      </c>
      <c r="H3183" s="32">
        <v>13.58</v>
      </c>
      <c r="I3183" t="s">
        <v>43</v>
      </c>
      <c r="J3183">
        <v>4</v>
      </c>
      <c r="K3183">
        <v>3</v>
      </c>
    </row>
    <row r="3184" spans="1:11" x14ac:dyDescent="0.35">
      <c r="A3184" t="s">
        <v>1308</v>
      </c>
      <c r="B3184" t="s">
        <v>1309</v>
      </c>
      <c r="C3184">
        <v>2015</v>
      </c>
      <c r="D3184">
        <v>4.2</v>
      </c>
      <c r="E3184">
        <v>412</v>
      </c>
      <c r="F3184" t="s">
        <v>1405</v>
      </c>
      <c r="G3184" t="s">
        <v>9</v>
      </c>
      <c r="H3184" s="32">
        <v>37.9</v>
      </c>
      <c r="I3184" t="s">
        <v>10</v>
      </c>
      <c r="J3184">
        <v>5</v>
      </c>
      <c r="K3184">
        <v>3</v>
      </c>
    </row>
    <row r="3185" spans="1:11" x14ac:dyDescent="0.35">
      <c r="A3185" t="s">
        <v>270</v>
      </c>
      <c r="B3185" t="s">
        <v>120</v>
      </c>
      <c r="C3185">
        <v>2011</v>
      </c>
      <c r="D3185">
        <v>4.2</v>
      </c>
      <c r="E3185">
        <v>410</v>
      </c>
      <c r="F3185" t="s">
        <v>1405</v>
      </c>
      <c r="G3185" t="s">
        <v>9</v>
      </c>
      <c r="H3185" s="32">
        <v>51.35</v>
      </c>
      <c r="I3185" t="s">
        <v>10</v>
      </c>
      <c r="J3185">
        <v>5</v>
      </c>
      <c r="K3185">
        <v>3</v>
      </c>
    </row>
    <row r="3186" spans="1:11" x14ac:dyDescent="0.35">
      <c r="A3186" t="s">
        <v>930</v>
      </c>
      <c r="B3186" t="s">
        <v>848</v>
      </c>
      <c r="C3186">
        <v>2012</v>
      </c>
      <c r="D3186">
        <v>4.2</v>
      </c>
      <c r="E3186">
        <v>410</v>
      </c>
      <c r="F3186" t="s">
        <v>1405</v>
      </c>
      <c r="G3186" t="s">
        <v>42</v>
      </c>
      <c r="H3186" s="32">
        <v>22.99</v>
      </c>
      <c r="I3186" t="s">
        <v>43</v>
      </c>
      <c r="J3186">
        <v>4</v>
      </c>
      <c r="K3186">
        <v>3</v>
      </c>
    </row>
    <row r="3187" spans="1:11" x14ac:dyDescent="0.35">
      <c r="A3187" t="s">
        <v>1362</v>
      </c>
      <c r="B3187" t="s">
        <v>1363</v>
      </c>
      <c r="C3187">
        <v>2020</v>
      </c>
      <c r="D3187">
        <v>4.2</v>
      </c>
      <c r="E3187">
        <v>407</v>
      </c>
      <c r="F3187" t="s">
        <v>1405</v>
      </c>
      <c r="G3187" t="s">
        <v>204</v>
      </c>
      <c r="H3187" s="32">
        <v>11.95</v>
      </c>
      <c r="I3187" t="s">
        <v>85</v>
      </c>
      <c r="J3187" t="s">
        <v>85</v>
      </c>
      <c r="K3187" t="s">
        <v>85</v>
      </c>
    </row>
    <row r="3188" spans="1:11" x14ac:dyDescent="0.35">
      <c r="A3188" t="s">
        <v>861</v>
      </c>
      <c r="B3188" t="s">
        <v>1364</v>
      </c>
      <c r="C3188" t="s">
        <v>24</v>
      </c>
      <c r="D3188">
        <v>4.2</v>
      </c>
      <c r="E3188">
        <v>405</v>
      </c>
      <c r="F3188" t="s">
        <v>1405</v>
      </c>
      <c r="G3188" t="s">
        <v>25</v>
      </c>
      <c r="H3188" s="32">
        <v>7.1</v>
      </c>
      <c r="I3188" t="s">
        <v>26</v>
      </c>
      <c r="J3188">
        <v>4</v>
      </c>
      <c r="K3188">
        <v>3</v>
      </c>
    </row>
    <row r="3189" spans="1:11" x14ac:dyDescent="0.35">
      <c r="A3189" t="s">
        <v>606</v>
      </c>
      <c r="B3189" t="s">
        <v>619</v>
      </c>
      <c r="C3189">
        <v>2014</v>
      </c>
      <c r="D3189">
        <v>4.2</v>
      </c>
      <c r="E3189">
        <v>404</v>
      </c>
      <c r="F3189" t="s">
        <v>1405</v>
      </c>
      <c r="G3189" t="s">
        <v>32</v>
      </c>
      <c r="H3189" s="32">
        <v>77.36</v>
      </c>
      <c r="I3189" t="s">
        <v>33</v>
      </c>
      <c r="J3189">
        <v>4</v>
      </c>
      <c r="K3189">
        <v>3</v>
      </c>
    </row>
    <row r="3190" spans="1:11" x14ac:dyDescent="0.35">
      <c r="A3190" t="s">
        <v>1365</v>
      </c>
      <c r="B3190" t="s">
        <v>1366</v>
      </c>
      <c r="C3190">
        <v>2020</v>
      </c>
      <c r="D3190">
        <v>4.2</v>
      </c>
      <c r="E3190">
        <v>404</v>
      </c>
      <c r="F3190" t="s">
        <v>1405</v>
      </c>
      <c r="G3190" t="s">
        <v>207</v>
      </c>
      <c r="H3190" s="32">
        <v>19.899999999999999</v>
      </c>
      <c r="I3190" t="s">
        <v>85</v>
      </c>
      <c r="J3190" t="s">
        <v>85</v>
      </c>
      <c r="K3190" t="s">
        <v>85</v>
      </c>
    </row>
    <row r="3191" spans="1:11" x14ac:dyDescent="0.35">
      <c r="A3191" t="s">
        <v>682</v>
      </c>
      <c r="B3191" t="s">
        <v>863</v>
      </c>
      <c r="C3191">
        <v>2011</v>
      </c>
      <c r="D3191">
        <v>4.2</v>
      </c>
      <c r="E3191">
        <v>402</v>
      </c>
      <c r="F3191" t="s">
        <v>1405</v>
      </c>
      <c r="G3191" t="s">
        <v>42</v>
      </c>
      <c r="H3191" s="32">
        <v>28.53</v>
      </c>
      <c r="I3191" t="s">
        <v>43</v>
      </c>
      <c r="J3191">
        <v>4</v>
      </c>
      <c r="K3191">
        <v>3</v>
      </c>
    </row>
    <row r="3192" spans="1:11" x14ac:dyDescent="0.35">
      <c r="A3192" t="s">
        <v>487</v>
      </c>
      <c r="B3192" t="s">
        <v>488</v>
      </c>
      <c r="C3192">
        <v>2019</v>
      </c>
      <c r="D3192">
        <v>4.2</v>
      </c>
      <c r="E3192">
        <v>400</v>
      </c>
      <c r="F3192" t="s">
        <v>1405</v>
      </c>
      <c r="G3192" t="s">
        <v>2</v>
      </c>
      <c r="H3192" s="32">
        <v>27.89</v>
      </c>
      <c r="I3192" t="s">
        <v>3</v>
      </c>
      <c r="J3192">
        <v>5</v>
      </c>
      <c r="K3192">
        <v>3</v>
      </c>
    </row>
    <row r="3193" spans="1:11" x14ac:dyDescent="0.35">
      <c r="A3193" t="s">
        <v>4</v>
      </c>
      <c r="B3193" t="s">
        <v>448</v>
      </c>
      <c r="C3193">
        <v>2016</v>
      </c>
      <c r="D3193">
        <v>4.2</v>
      </c>
      <c r="E3193">
        <v>398</v>
      </c>
      <c r="F3193" t="s">
        <v>1405</v>
      </c>
      <c r="G3193" t="s">
        <v>1406</v>
      </c>
      <c r="H3193" s="32">
        <v>48.96</v>
      </c>
      <c r="I3193" t="s">
        <v>6</v>
      </c>
      <c r="J3193">
        <v>4</v>
      </c>
      <c r="K3193">
        <v>2</v>
      </c>
    </row>
    <row r="3194" spans="1:11" x14ac:dyDescent="0.35">
      <c r="A3194" t="s">
        <v>193</v>
      </c>
      <c r="B3194" t="s">
        <v>921</v>
      </c>
      <c r="C3194">
        <v>2011</v>
      </c>
      <c r="D3194">
        <v>4.2</v>
      </c>
      <c r="E3194">
        <v>395</v>
      </c>
      <c r="F3194" t="s">
        <v>1405</v>
      </c>
      <c r="G3194" t="s">
        <v>42</v>
      </c>
      <c r="H3194" s="32">
        <v>61.94</v>
      </c>
      <c r="I3194" t="s">
        <v>43</v>
      </c>
      <c r="J3194">
        <v>4</v>
      </c>
      <c r="K3194">
        <v>3</v>
      </c>
    </row>
    <row r="3195" spans="1:11" x14ac:dyDescent="0.35">
      <c r="A3195" t="s">
        <v>193</v>
      </c>
      <c r="B3195" t="s">
        <v>187</v>
      </c>
      <c r="C3195">
        <v>2016</v>
      </c>
      <c r="D3195">
        <v>4.2</v>
      </c>
      <c r="E3195">
        <v>392</v>
      </c>
      <c r="F3195" t="s">
        <v>1405</v>
      </c>
      <c r="G3195" t="s">
        <v>42</v>
      </c>
      <c r="H3195" s="32">
        <v>19.98</v>
      </c>
      <c r="I3195" t="s">
        <v>43</v>
      </c>
      <c r="J3195">
        <v>4</v>
      </c>
      <c r="K3195">
        <v>3</v>
      </c>
    </row>
    <row r="3196" spans="1:11" x14ac:dyDescent="0.35">
      <c r="A3196" t="s">
        <v>790</v>
      </c>
      <c r="B3196" t="s">
        <v>1367</v>
      </c>
      <c r="C3196">
        <v>2018</v>
      </c>
      <c r="D3196">
        <v>4.2</v>
      </c>
      <c r="E3196">
        <v>390</v>
      </c>
      <c r="F3196" t="s">
        <v>1405</v>
      </c>
      <c r="G3196" t="s">
        <v>32</v>
      </c>
      <c r="H3196" s="32">
        <v>16.760000000000002</v>
      </c>
      <c r="I3196" t="s">
        <v>33</v>
      </c>
      <c r="J3196">
        <v>4</v>
      </c>
      <c r="K3196">
        <v>3</v>
      </c>
    </row>
    <row r="3197" spans="1:11" x14ac:dyDescent="0.35">
      <c r="A3197" t="s">
        <v>574</v>
      </c>
      <c r="B3197" t="s">
        <v>880</v>
      </c>
      <c r="C3197">
        <v>2017</v>
      </c>
      <c r="D3197">
        <v>4.2</v>
      </c>
      <c r="E3197">
        <v>390</v>
      </c>
      <c r="F3197" t="s">
        <v>1405</v>
      </c>
      <c r="G3197" t="s">
        <v>576</v>
      </c>
      <c r="H3197" s="32">
        <v>24.45</v>
      </c>
      <c r="I3197" t="s">
        <v>21</v>
      </c>
      <c r="J3197">
        <v>4</v>
      </c>
      <c r="K3197">
        <v>3</v>
      </c>
    </row>
    <row r="3198" spans="1:11" x14ac:dyDescent="0.35">
      <c r="A3198" t="s">
        <v>144</v>
      </c>
      <c r="B3198" t="s">
        <v>120</v>
      </c>
      <c r="C3198">
        <v>2011</v>
      </c>
      <c r="D3198">
        <v>4.2</v>
      </c>
      <c r="E3198">
        <v>389</v>
      </c>
      <c r="F3198" t="s">
        <v>1405</v>
      </c>
      <c r="G3198" t="s">
        <v>9</v>
      </c>
      <c r="H3198" s="32">
        <v>64.5</v>
      </c>
      <c r="I3198" t="s">
        <v>10</v>
      </c>
      <c r="J3198">
        <v>5</v>
      </c>
      <c r="K3198">
        <v>3</v>
      </c>
    </row>
    <row r="3199" spans="1:11" x14ac:dyDescent="0.35">
      <c r="A3199" t="s">
        <v>385</v>
      </c>
      <c r="B3199" t="s">
        <v>1334</v>
      </c>
      <c r="C3199">
        <v>2016</v>
      </c>
      <c r="D3199">
        <v>4.2</v>
      </c>
      <c r="E3199">
        <v>388</v>
      </c>
      <c r="F3199" t="s">
        <v>1405</v>
      </c>
      <c r="G3199" t="s">
        <v>9</v>
      </c>
      <c r="H3199" s="32">
        <v>31.63</v>
      </c>
      <c r="I3199" t="s">
        <v>10</v>
      </c>
      <c r="J3199">
        <v>5</v>
      </c>
      <c r="K3199">
        <v>3</v>
      </c>
    </row>
    <row r="3200" spans="1:11" x14ac:dyDescent="0.35">
      <c r="A3200" t="s">
        <v>53</v>
      </c>
      <c r="B3200" t="s">
        <v>845</v>
      </c>
      <c r="C3200">
        <v>2005</v>
      </c>
      <c r="D3200">
        <v>4.2</v>
      </c>
      <c r="E3200">
        <v>384</v>
      </c>
      <c r="F3200" t="s">
        <v>1405</v>
      </c>
      <c r="G3200" t="s">
        <v>42</v>
      </c>
      <c r="H3200" s="32">
        <v>73</v>
      </c>
      <c r="I3200" t="s">
        <v>43</v>
      </c>
      <c r="J3200">
        <v>4</v>
      </c>
      <c r="K3200">
        <v>3</v>
      </c>
    </row>
    <row r="3201" spans="1:11" x14ac:dyDescent="0.35">
      <c r="A3201" t="s">
        <v>537</v>
      </c>
      <c r="B3201" t="s">
        <v>187</v>
      </c>
      <c r="C3201">
        <v>2015</v>
      </c>
      <c r="D3201">
        <v>4.2</v>
      </c>
      <c r="E3201">
        <v>420</v>
      </c>
      <c r="F3201" t="s">
        <v>1405</v>
      </c>
      <c r="G3201" t="s">
        <v>42</v>
      </c>
      <c r="H3201" s="32">
        <v>17.5</v>
      </c>
      <c r="I3201" t="s">
        <v>43</v>
      </c>
      <c r="J3201">
        <v>4</v>
      </c>
      <c r="K3201">
        <v>3</v>
      </c>
    </row>
    <row r="3202" spans="1:11" x14ac:dyDescent="0.35">
      <c r="A3202" t="s">
        <v>1357</v>
      </c>
      <c r="B3202" t="s">
        <v>1358</v>
      </c>
      <c r="C3202">
        <v>2017</v>
      </c>
      <c r="D3202">
        <v>4.2</v>
      </c>
      <c r="E3202">
        <v>420</v>
      </c>
      <c r="F3202" t="s">
        <v>1405</v>
      </c>
      <c r="G3202" t="s">
        <v>127</v>
      </c>
      <c r="H3202" s="32">
        <v>18.899999999999999</v>
      </c>
      <c r="I3202" t="s">
        <v>21</v>
      </c>
      <c r="J3202">
        <v>4</v>
      </c>
      <c r="K3202">
        <v>3</v>
      </c>
    </row>
    <row r="3203" spans="1:11" x14ac:dyDescent="0.35">
      <c r="A3203" t="s">
        <v>1359</v>
      </c>
      <c r="B3203" t="s">
        <v>1360</v>
      </c>
      <c r="C3203">
        <v>2011</v>
      </c>
      <c r="D3203">
        <v>4.2</v>
      </c>
      <c r="E3203">
        <v>420</v>
      </c>
      <c r="F3203" t="s">
        <v>1405</v>
      </c>
      <c r="G3203" t="s">
        <v>254</v>
      </c>
      <c r="H3203" s="32">
        <v>23.95</v>
      </c>
      <c r="I3203" t="s">
        <v>21</v>
      </c>
      <c r="J3203">
        <v>4</v>
      </c>
      <c r="K3203">
        <v>3</v>
      </c>
    </row>
    <row r="3204" spans="1:11" x14ac:dyDescent="0.35">
      <c r="A3204" t="s">
        <v>40</v>
      </c>
      <c r="B3204" t="s">
        <v>396</v>
      </c>
      <c r="C3204">
        <v>2012</v>
      </c>
      <c r="D3204">
        <v>4.2</v>
      </c>
      <c r="E3204">
        <v>420</v>
      </c>
      <c r="F3204" t="s">
        <v>1405</v>
      </c>
      <c r="G3204" t="s">
        <v>42</v>
      </c>
      <c r="H3204" s="32">
        <v>28.3</v>
      </c>
      <c r="I3204" t="s">
        <v>43</v>
      </c>
      <c r="J3204">
        <v>4</v>
      </c>
      <c r="K3204">
        <v>3</v>
      </c>
    </row>
    <row r="3205" spans="1:11" x14ac:dyDescent="0.35">
      <c r="A3205" t="s">
        <v>513</v>
      </c>
      <c r="B3205" t="s">
        <v>283</v>
      </c>
      <c r="C3205">
        <v>2004</v>
      </c>
      <c r="D3205">
        <v>4.2</v>
      </c>
      <c r="E3205">
        <v>417</v>
      </c>
      <c r="F3205" t="s">
        <v>1405</v>
      </c>
      <c r="G3205" t="s">
        <v>42</v>
      </c>
      <c r="H3205" s="32">
        <v>45</v>
      </c>
      <c r="I3205" t="s">
        <v>43</v>
      </c>
      <c r="J3205">
        <v>4</v>
      </c>
      <c r="K3205">
        <v>3</v>
      </c>
    </row>
    <row r="3206" spans="1:11" x14ac:dyDescent="0.35">
      <c r="A3206" t="s">
        <v>423</v>
      </c>
      <c r="B3206" t="s">
        <v>1020</v>
      </c>
      <c r="C3206">
        <v>2018</v>
      </c>
      <c r="D3206">
        <v>4.2</v>
      </c>
      <c r="E3206">
        <v>415</v>
      </c>
      <c r="F3206" t="s">
        <v>1405</v>
      </c>
      <c r="G3206" t="s">
        <v>46</v>
      </c>
      <c r="H3206" s="32">
        <v>17.899999999999999</v>
      </c>
      <c r="I3206" t="s">
        <v>213</v>
      </c>
      <c r="J3206">
        <v>3</v>
      </c>
      <c r="K3206">
        <v>3</v>
      </c>
    </row>
    <row r="3207" spans="1:11" x14ac:dyDescent="0.35">
      <c r="A3207" t="s">
        <v>1292</v>
      </c>
      <c r="B3207" t="s">
        <v>1361</v>
      </c>
      <c r="C3207">
        <v>2015</v>
      </c>
      <c r="D3207">
        <v>4.2</v>
      </c>
      <c r="E3207">
        <v>414</v>
      </c>
      <c r="F3207" t="s">
        <v>1405</v>
      </c>
      <c r="G3207" t="s">
        <v>326</v>
      </c>
      <c r="H3207" s="32">
        <v>16.78</v>
      </c>
      <c r="I3207" t="s">
        <v>327</v>
      </c>
      <c r="J3207">
        <v>3</v>
      </c>
      <c r="K3207">
        <v>3</v>
      </c>
    </row>
    <row r="3208" spans="1:11" x14ac:dyDescent="0.35">
      <c r="A3208" t="s">
        <v>47</v>
      </c>
      <c r="B3208" t="s">
        <v>1302</v>
      </c>
      <c r="C3208">
        <v>2018</v>
      </c>
      <c r="D3208">
        <v>4.2</v>
      </c>
      <c r="E3208">
        <v>410</v>
      </c>
      <c r="F3208" t="s">
        <v>1405</v>
      </c>
      <c r="G3208" t="s">
        <v>42</v>
      </c>
      <c r="H3208" s="32">
        <v>13.58</v>
      </c>
      <c r="I3208" t="s">
        <v>43</v>
      </c>
      <c r="J3208">
        <v>4</v>
      </c>
      <c r="K3208">
        <v>3</v>
      </c>
    </row>
    <row r="3209" spans="1:11" x14ac:dyDescent="0.35">
      <c r="A3209" t="s">
        <v>1308</v>
      </c>
      <c r="B3209" t="s">
        <v>1309</v>
      </c>
      <c r="C3209">
        <v>2015</v>
      </c>
      <c r="D3209">
        <v>4.2</v>
      </c>
      <c r="E3209">
        <v>412</v>
      </c>
      <c r="F3209" t="s">
        <v>1405</v>
      </c>
      <c r="G3209" t="s">
        <v>9</v>
      </c>
      <c r="H3209" s="32">
        <v>37.9</v>
      </c>
      <c r="I3209" t="s">
        <v>10</v>
      </c>
      <c r="J3209">
        <v>5</v>
      </c>
      <c r="K3209">
        <v>3</v>
      </c>
    </row>
    <row r="3210" spans="1:11" x14ac:dyDescent="0.35">
      <c r="A3210" t="s">
        <v>270</v>
      </c>
      <c r="B3210" t="s">
        <v>120</v>
      </c>
      <c r="C3210">
        <v>2011</v>
      </c>
      <c r="D3210">
        <v>4.2</v>
      </c>
      <c r="E3210">
        <v>410</v>
      </c>
      <c r="F3210" t="s">
        <v>1405</v>
      </c>
      <c r="G3210" t="s">
        <v>9</v>
      </c>
      <c r="H3210" s="32">
        <v>51.35</v>
      </c>
      <c r="I3210" t="s">
        <v>10</v>
      </c>
      <c r="J3210">
        <v>5</v>
      </c>
      <c r="K3210">
        <v>3</v>
      </c>
    </row>
    <row r="3211" spans="1:11" x14ac:dyDescent="0.35">
      <c r="A3211" t="s">
        <v>930</v>
      </c>
      <c r="B3211" t="s">
        <v>848</v>
      </c>
      <c r="C3211">
        <v>2012</v>
      </c>
      <c r="D3211">
        <v>4.2</v>
      </c>
      <c r="E3211">
        <v>410</v>
      </c>
      <c r="F3211" t="s">
        <v>1405</v>
      </c>
      <c r="G3211" t="s">
        <v>42</v>
      </c>
      <c r="H3211" s="32">
        <v>22.99</v>
      </c>
      <c r="I3211" t="s">
        <v>43</v>
      </c>
      <c r="J3211">
        <v>4</v>
      </c>
      <c r="K3211">
        <v>3</v>
      </c>
    </row>
    <row r="3212" spans="1:11" x14ac:dyDescent="0.35">
      <c r="A3212" t="s">
        <v>1362</v>
      </c>
      <c r="B3212" t="s">
        <v>1363</v>
      </c>
      <c r="C3212">
        <v>2020</v>
      </c>
      <c r="D3212">
        <v>4.2</v>
      </c>
      <c r="E3212">
        <v>407</v>
      </c>
      <c r="F3212" t="s">
        <v>1405</v>
      </c>
      <c r="G3212" t="s">
        <v>204</v>
      </c>
      <c r="H3212" s="32">
        <v>11.95</v>
      </c>
      <c r="I3212" t="s">
        <v>85</v>
      </c>
      <c r="J3212" t="s">
        <v>85</v>
      </c>
      <c r="K3212" t="s">
        <v>85</v>
      </c>
    </row>
    <row r="3213" spans="1:11" x14ac:dyDescent="0.35">
      <c r="A3213" t="s">
        <v>861</v>
      </c>
      <c r="B3213" t="s">
        <v>1364</v>
      </c>
      <c r="C3213" t="s">
        <v>24</v>
      </c>
      <c r="D3213">
        <v>4.2</v>
      </c>
      <c r="E3213">
        <v>405</v>
      </c>
      <c r="F3213" t="s">
        <v>1405</v>
      </c>
      <c r="G3213" t="s">
        <v>25</v>
      </c>
      <c r="H3213" s="32">
        <v>7.1</v>
      </c>
      <c r="I3213" t="s">
        <v>26</v>
      </c>
      <c r="J3213">
        <v>4</v>
      </c>
      <c r="K3213">
        <v>3</v>
      </c>
    </row>
    <row r="3214" spans="1:11" x14ac:dyDescent="0.35">
      <c r="A3214" t="s">
        <v>606</v>
      </c>
      <c r="B3214" t="s">
        <v>619</v>
      </c>
      <c r="C3214">
        <v>2014</v>
      </c>
      <c r="D3214">
        <v>4.2</v>
      </c>
      <c r="E3214">
        <v>404</v>
      </c>
      <c r="F3214" t="s">
        <v>1405</v>
      </c>
      <c r="G3214" t="s">
        <v>32</v>
      </c>
      <c r="H3214" s="32">
        <v>77.36</v>
      </c>
      <c r="I3214" t="s">
        <v>33</v>
      </c>
      <c r="J3214">
        <v>4</v>
      </c>
      <c r="K3214">
        <v>3</v>
      </c>
    </row>
    <row r="3215" spans="1:11" x14ac:dyDescent="0.35">
      <c r="A3215" t="s">
        <v>1365</v>
      </c>
      <c r="B3215" t="s">
        <v>1366</v>
      </c>
      <c r="C3215">
        <v>2020</v>
      </c>
      <c r="D3215">
        <v>4.2</v>
      </c>
      <c r="E3215">
        <v>404</v>
      </c>
      <c r="F3215" t="s">
        <v>1405</v>
      </c>
      <c r="G3215" t="s">
        <v>207</v>
      </c>
      <c r="H3215" s="32">
        <v>19.899999999999999</v>
      </c>
      <c r="I3215" t="s">
        <v>85</v>
      </c>
      <c r="J3215" t="s">
        <v>85</v>
      </c>
      <c r="K3215" t="s">
        <v>85</v>
      </c>
    </row>
    <row r="3216" spans="1:11" x14ac:dyDescent="0.35">
      <c r="A3216" t="s">
        <v>682</v>
      </c>
      <c r="B3216" t="s">
        <v>863</v>
      </c>
      <c r="C3216">
        <v>2011</v>
      </c>
      <c r="D3216">
        <v>4.2</v>
      </c>
      <c r="E3216">
        <v>402</v>
      </c>
      <c r="F3216" t="s">
        <v>1405</v>
      </c>
      <c r="G3216" t="s">
        <v>42</v>
      </c>
      <c r="H3216" s="32">
        <v>28.53</v>
      </c>
      <c r="I3216" t="s">
        <v>43</v>
      </c>
      <c r="J3216">
        <v>4</v>
      </c>
      <c r="K3216">
        <v>3</v>
      </c>
    </row>
    <row r="3217" spans="1:11" x14ac:dyDescent="0.35">
      <c r="A3217" t="s">
        <v>487</v>
      </c>
      <c r="B3217" t="s">
        <v>488</v>
      </c>
      <c r="C3217">
        <v>2019</v>
      </c>
      <c r="D3217">
        <v>4.2</v>
      </c>
      <c r="E3217">
        <v>400</v>
      </c>
      <c r="F3217" t="s">
        <v>1405</v>
      </c>
      <c r="G3217" t="s">
        <v>2</v>
      </c>
      <c r="H3217" s="32">
        <v>27.89</v>
      </c>
      <c r="I3217" t="s">
        <v>3</v>
      </c>
      <c r="J3217">
        <v>5</v>
      </c>
      <c r="K3217">
        <v>3</v>
      </c>
    </row>
    <row r="3218" spans="1:11" x14ac:dyDescent="0.35">
      <c r="A3218" t="s">
        <v>4</v>
      </c>
      <c r="B3218" t="s">
        <v>448</v>
      </c>
      <c r="C3218">
        <v>2016</v>
      </c>
      <c r="D3218">
        <v>4.2</v>
      </c>
      <c r="E3218">
        <v>398</v>
      </c>
      <c r="F3218" t="s">
        <v>1405</v>
      </c>
      <c r="G3218" t="s">
        <v>1406</v>
      </c>
      <c r="H3218" s="32">
        <v>48.96</v>
      </c>
      <c r="I3218" t="s">
        <v>6</v>
      </c>
      <c r="J3218">
        <v>4</v>
      </c>
      <c r="K3218">
        <v>2</v>
      </c>
    </row>
    <row r="3219" spans="1:11" x14ac:dyDescent="0.35">
      <c r="A3219" t="s">
        <v>193</v>
      </c>
      <c r="B3219" t="s">
        <v>921</v>
      </c>
      <c r="C3219">
        <v>2011</v>
      </c>
      <c r="D3219">
        <v>4.2</v>
      </c>
      <c r="E3219">
        <v>395</v>
      </c>
      <c r="F3219" t="s">
        <v>1405</v>
      </c>
      <c r="G3219" t="s">
        <v>42</v>
      </c>
      <c r="H3219" s="32">
        <v>61.94</v>
      </c>
      <c r="I3219" t="s">
        <v>43</v>
      </c>
      <c r="J3219">
        <v>4</v>
      </c>
      <c r="K3219">
        <v>3</v>
      </c>
    </row>
    <row r="3220" spans="1:11" x14ac:dyDescent="0.35">
      <c r="A3220" t="s">
        <v>193</v>
      </c>
      <c r="B3220" t="s">
        <v>187</v>
      </c>
      <c r="C3220">
        <v>2016</v>
      </c>
      <c r="D3220">
        <v>4.2</v>
      </c>
      <c r="E3220">
        <v>392</v>
      </c>
      <c r="F3220" t="s">
        <v>1405</v>
      </c>
      <c r="G3220" t="s">
        <v>42</v>
      </c>
      <c r="H3220" s="32">
        <v>19.98</v>
      </c>
      <c r="I3220" t="s">
        <v>43</v>
      </c>
      <c r="J3220">
        <v>4</v>
      </c>
      <c r="K3220">
        <v>3</v>
      </c>
    </row>
    <row r="3221" spans="1:11" x14ac:dyDescent="0.35">
      <c r="A3221" t="s">
        <v>790</v>
      </c>
      <c r="B3221" t="s">
        <v>1367</v>
      </c>
      <c r="C3221">
        <v>2018</v>
      </c>
      <c r="D3221">
        <v>4.2</v>
      </c>
      <c r="E3221">
        <v>390</v>
      </c>
      <c r="F3221" t="s">
        <v>1405</v>
      </c>
      <c r="G3221" t="s">
        <v>32</v>
      </c>
      <c r="H3221" s="32">
        <v>16.760000000000002</v>
      </c>
      <c r="I3221" t="s">
        <v>33</v>
      </c>
      <c r="J3221">
        <v>4</v>
      </c>
      <c r="K3221">
        <v>3</v>
      </c>
    </row>
    <row r="3222" spans="1:11" x14ac:dyDescent="0.35">
      <c r="A3222" t="s">
        <v>574</v>
      </c>
      <c r="B3222" t="s">
        <v>880</v>
      </c>
      <c r="C3222">
        <v>2017</v>
      </c>
      <c r="D3222">
        <v>4.2</v>
      </c>
      <c r="E3222">
        <v>390</v>
      </c>
      <c r="F3222" t="s">
        <v>1405</v>
      </c>
      <c r="G3222" t="s">
        <v>576</v>
      </c>
      <c r="H3222" s="32">
        <v>24.45</v>
      </c>
      <c r="I3222" t="s">
        <v>21</v>
      </c>
      <c r="J3222">
        <v>4</v>
      </c>
      <c r="K3222">
        <v>3</v>
      </c>
    </row>
    <row r="3223" spans="1:11" x14ac:dyDescent="0.35">
      <c r="A3223" t="s">
        <v>144</v>
      </c>
      <c r="B3223" t="s">
        <v>120</v>
      </c>
      <c r="C3223">
        <v>2011</v>
      </c>
      <c r="D3223">
        <v>4.2</v>
      </c>
      <c r="E3223">
        <v>389</v>
      </c>
      <c r="F3223" t="s">
        <v>1405</v>
      </c>
      <c r="G3223" t="s">
        <v>9</v>
      </c>
      <c r="H3223" s="32">
        <v>64.5</v>
      </c>
      <c r="I3223" t="s">
        <v>10</v>
      </c>
      <c r="J3223">
        <v>5</v>
      </c>
      <c r="K3223">
        <v>3</v>
      </c>
    </row>
    <row r="3224" spans="1:11" x14ac:dyDescent="0.35">
      <c r="A3224" t="s">
        <v>385</v>
      </c>
      <c r="B3224" t="s">
        <v>1334</v>
      </c>
      <c r="C3224">
        <v>2016</v>
      </c>
      <c r="D3224">
        <v>4.2</v>
      </c>
      <c r="E3224">
        <v>388</v>
      </c>
      <c r="F3224" t="s">
        <v>1405</v>
      </c>
      <c r="G3224" t="s">
        <v>9</v>
      </c>
      <c r="H3224" s="32">
        <v>31.63</v>
      </c>
      <c r="I3224" t="s">
        <v>10</v>
      </c>
      <c r="J3224">
        <v>5</v>
      </c>
      <c r="K3224">
        <v>3</v>
      </c>
    </row>
    <row r="3225" spans="1:11" x14ac:dyDescent="0.35">
      <c r="A3225" t="s">
        <v>53</v>
      </c>
      <c r="B3225" t="s">
        <v>845</v>
      </c>
      <c r="C3225">
        <v>2005</v>
      </c>
      <c r="D3225">
        <v>4.2</v>
      </c>
      <c r="E3225">
        <v>384</v>
      </c>
      <c r="F3225" t="s">
        <v>1405</v>
      </c>
      <c r="G3225" t="s">
        <v>42</v>
      </c>
      <c r="H3225" s="32">
        <v>73</v>
      </c>
      <c r="I3225" t="s">
        <v>43</v>
      </c>
      <c r="J3225">
        <v>4</v>
      </c>
      <c r="K3225">
        <v>3</v>
      </c>
    </row>
    <row r="3226" spans="1:11" x14ac:dyDescent="0.35">
      <c r="A3226" t="s">
        <v>537</v>
      </c>
      <c r="B3226" t="s">
        <v>187</v>
      </c>
      <c r="C3226">
        <v>2015</v>
      </c>
      <c r="D3226">
        <v>4.2</v>
      </c>
      <c r="E3226">
        <v>420</v>
      </c>
      <c r="F3226" t="s">
        <v>1405</v>
      </c>
      <c r="G3226" t="s">
        <v>42</v>
      </c>
      <c r="H3226" s="32">
        <v>17.5</v>
      </c>
      <c r="I3226" t="s">
        <v>43</v>
      </c>
      <c r="J3226">
        <v>4</v>
      </c>
      <c r="K3226">
        <v>3</v>
      </c>
    </row>
    <row r="3227" spans="1:11" x14ac:dyDescent="0.35">
      <c r="A3227" t="s">
        <v>1357</v>
      </c>
      <c r="B3227" t="s">
        <v>1358</v>
      </c>
      <c r="C3227">
        <v>2017</v>
      </c>
      <c r="D3227">
        <v>4.2</v>
      </c>
      <c r="E3227">
        <v>420</v>
      </c>
      <c r="F3227" t="s">
        <v>1405</v>
      </c>
      <c r="G3227" t="s">
        <v>127</v>
      </c>
      <c r="H3227" s="32">
        <v>18.899999999999999</v>
      </c>
      <c r="I3227" t="s">
        <v>21</v>
      </c>
      <c r="J3227">
        <v>4</v>
      </c>
      <c r="K3227">
        <v>3</v>
      </c>
    </row>
    <row r="3228" spans="1:11" x14ac:dyDescent="0.35">
      <c r="A3228" t="s">
        <v>1359</v>
      </c>
      <c r="B3228" t="s">
        <v>1360</v>
      </c>
      <c r="C3228">
        <v>2011</v>
      </c>
      <c r="D3228">
        <v>4.2</v>
      </c>
      <c r="E3228">
        <v>420</v>
      </c>
      <c r="F3228" t="s">
        <v>1405</v>
      </c>
      <c r="G3228" t="s">
        <v>254</v>
      </c>
      <c r="H3228" s="32">
        <v>23.95</v>
      </c>
      <c r="I3228" t="s">
        <v>21</v>
      </c>
      <c r="J3228">
        <v>4</v>
      </c>
      <c r="K3228">
        <v>3</v>
      </c>
    </row>
    <row r="3229" spans="1:11" x14ac:dyDescent="0.35">
      <c r="A3229" t="s">
        <v>40</v>
      </c>
      <c r="B3229" t="s">
        <v>396</v>
      </c>
      <c r="C3229">
        <v>2012</v>
      </c>
      <c r="D3229">
        <v>4.2</v>
      </c>
      <c r="E3229">
        <v>420</v>
      </c>
      <c r="F3229" t="s">
        <v>1405</v>
      </c>
      <c r="G3229" t="s">
        <v>42</v>
      </c>
      <c r="H3229" s="32">
        <v>28.3</v>
      </c>
      <c r="I3229" t="s">
        <v>43</v>
      </c>
      <c r="J3229">
        <v>4</v>
      </c>
      <c r="K3229">
        <v>3</v>
      </c>
    </row>
    <row r="3230" spans="1:11" x14ac:dyDescent="0.35">
      <c r="A3230" t="s">
        <v>513</v>
      </c>
      <c r="B3230" t="s">
        <v>283</v>
      </c>
      <c r="C3230">
        <v>2004</v>
      </c>
      <c r="D3230">
        <v>4.2</v>
      </c>
      <c r="E3230">
        <v>417</v>
      </c>
      <c r="F3230" t="s">
        <v>1405</v>
      </c>
      <c r="G3230" t="s">
        <v>42</v>
      </c>
      <c r="H3230" s="32">
        <v>45</v>
      </c>
      <c r="I3230" t="s">
        <v>43</v>
      </c>
      <c r="J3230">
        <v>4</v>
      </c>
      <c r="K3230">
        <v>3</v>
      </c>
    </row>
    <row r="3231" spans="1:11" x14ac:dyDescent="0.35">
      <c r="A3231" t="s">
        <v>423</v>
      </c>
      <c r="B3231" t="s">
        <v>1020</v>
      </c>
      <c r="C3231">
        <v>2018</v>
      </c>
      <c r="D3231">
        <v>4.2</v>
      </c>
      <c r="E3231">
        <v>415</v>
      </c>
      <c r="F3231" t="s">
        <v>1405</v>
      </c>
      <c r="G3231" t="s">
        <v>46</v>
      </c>
      <c r="H3231" s="32">
        <v>17.899999999999999</v>
      </c>
      <c r="I3231" t="s">
        <v>213</v>
      </c>
      <c r="J3231">
        <v>3</v>
      </c>
      <c r="K3231">
        <v>3</v>
      </c>
    </row>
    <row r="3232" spans="1:11" x14ac:dyDescent="0.35">
      <c r="A3232" t="s">
        <v>1292</v>
      </c>
      <c r="B3232" t="s">
        <v>1361</v>
      </c>
      <c r="C3232">
        <v>2015</v>
      </c>
      <c r="D3232">
        <v>4.2</v>
      </c>
      <c r="E3232">
        <v>414</v>
      </c>
      <c r="F3232" t="s">
        <v>1405</v>
      </c>
      <c r="G3232" t="s">
        <v>326</v>
      </c>
      <c r="H3232" s="32">
        <v>16.78</v>
      </c>
      <c r="I3232" t="s">
        <v>327</v>
      </c>
      <c r="J3232">
        <v>3</v>
      </c>
      <c r="K3232">
        <v>3</v>
      </c>
    </row>
    <row r="3233" spans="1:11" x14ac:dyDescent="0.35">
      <c r="A3233" t="s">
        <v>47</v>
      </c>
      <c r="B3233" t="s">
        <v>1302</v>
      </c>
      <c r="C3233">
        <v>2018</v>
      </c>
      <c r="D3233">
        <v>4.2</v>
      </c>
      <c r="E3233">
        <v>410</v>
      </c>
      <c r="F3233" t="s">
        <v>1405</v>
      </c>
      <c r="G3233" t="s">
        <v>42</v>
      </c>
      <c r="H3233" s="32">
        <v>13.58</v>
      </c>
      <c r="I3233" t="s">
        <v>43</v>
      </c>
      <c r="J3233">
        <v>4</v>
      </c>
      <c r="K3233">
        <v>3</v>
      </c>
    </row>
    <row r="3234" spans="1:11" x14ac:dyDescent="0.35">
      <c r="A3234" t="s">
        <v>1308</v>
      </c>
      <c r="B3234" t="s">
        <v>1309</v>
      </c>
      <c r="C3234">
        <v>2015</v>
      </c>
      <c r="D3234">
        <v>4.2</v>
      </c>
      <c r="E3234">
        <v>412</v>
      </c>
      <c r="F3234" t="s">
        <v>1405</v>
      </c>
      <c r="G3234" t="s">
        <v>9</v>
      </c>
      <c r="H3234" s="32">
        <v>37.9</v>
      </c>
      <c r="I3234" t="s">
        <v>10</v>
      </c>
      <c r="J3234">
        <v>5</v>
      </c>
      <c r="K3234">
        <v>3</v>
      </c>
    </row>
    <row r="3235" spans="1:11" x14ac:dyDescent="0.35">
      <c r="A3235" t="s">
        <v>270</v>
      </c>
      <c r="B3235" t="s">
        <v>120</v>
      </c>
      <c r="C3235">
        <v>2011</v>
      </c>
      <c r="D3235">
        <v>4.2</v>
      </c>
      <c r="E3235">
        <v>410</v>
      </c>
      <c r="F3235" t="s">
        <v>1405</v>
      </c>
      <c r="G3235" t="s">
        <v>9</v>
      </c>
      <c r="H3235" s="32">
        <v>51.35</v>
      </c>
      <c r="I3235" t="s">
        <v>10</v>
      </c>
      <c r="J3235">
        <v>5</v>
      </c>
      <c r="K3235">
        <v>3</v>
      </c>
    </row>
    <row r="3236" spans="1:11" x14ac:dyDescent="0.35">
      <c r="A3236" t="s">
        <v>930</v>
      </c>
      <c r="B3236" t="s">
        <v>848</v>
      </c>
      <c r="C3236">
        <v>2012</v>
      </c>
      <c r="D3236">
        <v>4.2</v>
      </c>
      <c r="E3236">
        <v>410</v>
      </c>
      <c r="F3236" t="s">
        <v>1405</v>
      </c>
      <c r="G3236" t="s">
        <v>42</v>
      </c>
      <c r="H3236" s="32">
        <v>22.99</v>
      </c>
      <c r="I3236" t="s">
        <v>43</v>
      </c>
      <c r="J3236">
        <v>4</v>
      </c>
      <c r="K3236">
        <v>3</v>
      </c>
    </row>
    <row r="3237" spans="1:11" x14ac:dyDescent="0.35">
      <c r="A3237" t="s">
        <v>1362</v>
      </c>
      <c r="B3237" t="s">
        <v>1363</v>
      </c>
      <c r="C3237">
        <v>2020</v>
      </c>
      <c r="D3237">
        <v>4.2</v>
      </c>
      <c r="E3237">
        <v>407</v>
      </c>
      <c r="F3237" t="s">
        <v>1405</v>
      </c>
      <c r="G3237" t="s">
        <v>204</v>
      </c>
      <c r="H3237" s="32">
        <v>11.95</v>
      </c>
      <c r="I3237" t="s">
        <v>85</v>
      </c>
      <c r="J3237" t="s">
        <v>85</v>
      </c>
      <c r="K3237" t="s">
        <v>85</v>
      </c>
    </row>
    <row r="3238" spans="1:11" x14ac:dyDescent="0.35">
      <c r="A3238" t="s">
        <v>861</v>
      </c>
      <c r="B3238" t="s">
        <v>1364</v>
      </c>
      <c r="C3238" t="s">
        <v>24</v>
      </c>
      <c r="D3238">
        <v>4.2</v>
      </c>
      <c r="E3238">
        <v>405</v>
      </c>
      <c r="F3238" t="s">
        <v>1405</v>
      </c>
      <c r="G3238" t="s">
        <v>25</v>
      </c>
      <c r="H3238" s="32">
        <v>7.1</v>
      </c>
      <c r="I3238" t="s">
        <v>26</v>
      </c>
      <c r="J3238">
        <v>4</v>
      </c>
      <c r="K3238">
        <v>3</v>
      </c>
    </row>
    <row r="3239" spans="1:11" x14ac:dyDescent="0.35">
      <c r="A3239" t="s">
        <v>606</v>
      </c>
      <c r="B3239" t="s">
        <v>619</v>
      </c>
      <c r="C3239">
        <v>2014</v>
      </c>
      <c r="D3239">
        <v>4.2</v>
      </c>
      <c r="E3239">
        <v>404</v>
      </c>
      <c r="F3239" t="s">
        <v>1405</v>
      </c>
      <c r="G3239" t="s">
        <v>32</v>
      </c>
      <c r="H3239" s="32">
        <v>77.36</v>
      </c>
      <c r="I3239" t="s">
        <v>33</v>
      </c>
      <c r="J3239">
        <v>4</v>
      </c>
      <c r="K3239">
        <v>3</v>
      </c>
    </row>
    <row r="3240" spans="1:11" x14ac:dyDescent="0.35">
      <c r="A3240" t="s">
        <v>1365</v>
      </c>
      <c r="B3240" t="s">
        <v>1366</v>
      </c>
      <c r="C3240">
        <v>2020</v>
      </c>
      <c r="D3240">
        <v>4.2</v>
      </c>
      <c r="E3240">
        <v>404</v>
      </c>
      <c r="F3240" t="s">
        <v>1405</v>
      </c>
      <c r="G3240" t="s">
        <v>207</v>
      </c>
      <c r="H3240" s="32">
        <v>19.899999999999999</v>
      </c>
      <c r="I3240" t="s">
        <v>85</v>
      </c>
      <c r="J3240" t="s">
        <v>85</v>
      </c>
      <c r="K3240" t="s">
        <v>85</v>
      </c>
    </row>
    <row r="3241" spans="1:11" x14ac:dyDescent="0.35">
      <c r="A3241" t="s">
        <v>682</v>
      </c>
      <c r="B3241" t="s">
        <v>863</v>
      </c>
      <c r="C3241">
        <v>2011</v>
      </c>
      <c r="D3241">
        <v>4.2</v>
      </c>
      <c r="E3241">
        <v>402</v>
      </c>
      <c r="F3241" t="s">
        <v>1405</v>
      </c>
      <c r="G3241" t="s">
        <v>42</v>
      </c>
      <c r="H3241" s="32">
        <v>28.53</v>
      </c>
      <c r="I3241" t="s">
        <v>43</v>
      </c>
      <c r="J3241">
        <v>4</v>
      </c>
      <c r="K3241">
        <v>3</v>
      </c>
    </row>
    <row r="3242" spans="1:11" x14ac:dyDescent="0.35">
      <c r="A3242" t="s">
        <v>487</v>
      </c>
      <c r="B3242" t="s">
        <v>488</v>
      </c>
      <c r="C3242">
        <v>2019</v>
      </c>
      <c r="D3242">
        <v>4.2</v>
      </c>
      <c r="E3242">
        <v>400</v>
      </c>
      <c r="F3242" t="s">
        <v>1405</v>
      </c>
      <c r="G3242" t="s">
        <v>2</v>
      </c>
      <c r="H3242" s="32">
        <v>27.89</v>
      </c>
      <c r="I3242" t="s">
        <v>3</v>
      </c>
      <c r="J3242">
        <v>5</v>
      </c>
      <c r="K3242">
        <v>3</v>
      </c>
    </row>
    <row r="3243" spans="1:11" x14ac:dyDescent="0.35">
      <c r="A3243" t="s">
        <v>4</v>
      </c>
      <c r="B3243" t="s">
        <v>448</v>
      </c>
      <c r="C3243">
        <v>2016</v>
      </c>
      <c r="D3243">
        <v>4.2</v>
      </c>
      <c r="E3243">
        <v>398</v>
      </c>
      <c r="F3243" t="s">
        <v>1405</v>
      </c>
      <c r="G3243" t="s">
        <v>1406</v>
      </c>
      <c r="H3243" s="32">
        <v>48.96</v>
      </c>
      <c r="I3243" t="s">
        <v>6</v>
      </c>
      <c r="J3243">
        <v>4</v>
      </c>
      <c r="K3243">
        <v>2</v>
      </c>
    </row>
    <row r="3244" spans="1:11" x14ac:dyDescent="0.35">
      <c r="A3244" t="s">
        <v>193</v>
      </c>
      <c r="B3244" t="s">
        <v>921</v>
      </c>
      <c r="C3244">
        <v>2011</v>
      </c>
      <c r="D3244">
        <v>4.2</v>
      </c>
      <c r="E3244">
        <v>395</v>
      </c>
      <c r="F3244" t="s">
        <v>1405</v>
      </c>
      <c r="G3244" t="s">
        <v>42</v>
      </c>
      <c r="H3244" s="32">
        <v>61.94</v>
      </c>
      <c r="I3244" t="s">
        <v>43</v>
      </c>
      <c r="J3244">
        <v>4</v>
      </c>
      <c r="K3244">
        <v>3</v>
      </c>
    </row>
    <row r="3245" spans="1:11" x14ac:dyDescent="0.35">
      <c r="A3245" t="s">
        <v>193</v>
      </c>
      <c r="B3245" t="s">
        <v>187</v>
      </c>
      <c r="C3245">
        <v>2016</v>
      </c>
      <c r="D3245">
        <v>4.2</v>
      </c>
      <c r="E3245">
        <v>392</v>
      </c>
      <c r="F3245" t="s">
        <v>1405</v>
      </c>
      <c r="G3245" t="s">
        <v>42</v>
      </c>
      <c r="H3245" s="32">
        <v>19.98</v>
      </c>
      <c r="I3245" t="s">
        <v>43</v>
      </c>
      <c r="J3245">
        <v>4</v>
      </c>
      <c r="K3245">
        <v>3</v>
      </c>
    </row>
    <row r="3246" spans="1:11" x14ac:dyDescent="0.35">
      <c r="A3246" t="s">
        <v>790</v>
      </c>
      <c r="B3246" t="s">
        <v>1367</v>
      </c>
      <c r="C3246">
        <v>2018</v>
      </c>
      <c r="D3246">
        <v>4.2</v>
      </c>
      <c r="E3246">
        <v>390</v>
      </c>
      <c r="F3246" t="s">
        <v>1405</v>
      </c>
      <c r="G3246" t="s">
        <v>32</v>
      </c>
      <c r="H3246" s="32">
        <v>16.760000000000002</v>
      </c>
      <c r="I3246" t="s">
        <v>33</v>
      </c>
      <c r="J3246">
        <v>4</v>
      </c>
      <c r="K3246">
        <v>3</v>
      </c>
    </row>
    <row r="3247" spans="1:11" x14ac:dyDescent="0.35">
      <c r="A3247" t="s">
        <v>574</v>
      </c>
      <c r="B3247" t="s">
        <v>880</v>
      </c>
      <c r="C3247">
        <v>2017</v>
      </c>
      <c r="D3247">
        <v>4.2</v>
      </c>
      <c r="E3247">
        <v>390</v>
      </c>
      <c r="F3247" t="s">
        <v>1405</v>
      </c>
      <c r="G3247" t="s">
        <v>576</v>
      </c>
      <c r="H3247" s="32">
        <v>24.45</v>
      </c>
      <c r="I3247" t="s">
        <v>21</v>
      </c>
      <c r="J3247">
        <v>4</v>
      </c>
      <c r="K3247">
        <v>3</v>
      </c>
    </row>
    <row r="3248" spans="1:11" x14ac:dyDescent="0.35">
      <c r="A3248" t="s">
        <v>144</v>
      </c>
      <c r="B3248" t="s">
        <v>120</v>
      </c>
      <c r="C3248">
        <v>2011</v>
      </c>
      <c r="D3248">
        <v>4.2</v>
      </c>
      <c r="E3248">
        <v>389</v>
      </c>
      <c r="F3248" t="s">
        <v>1405</v>
      </c>
      <c r="G3248" t="s">
        <v>9</v>
      </c>
      <c r="H3248" s="32">
        <v>64.5</v>
      </c>
      <c r="I3248" t="s">
        <v>10</v>
      </c>
      <c r="J3248">
        <v>5</v>
      </c>
      <c r="K3248">
        <v>3</v>
      </c>
    </row>
    <row r="3249" spans="1:11" x14ac:dyDescent="0.35">
      <c r="A3249" t="s">
        <v>385</v>
      </c>
      <c r="B3249" t="s">
        <v>1334</v>
      </c>
      <c r="C3249">
        <v>2016</v>
      </c>
      <c r="D3249">
        <v>4.2</v>
      </c>
      <c r="E3249">
        <v>388</v>
      </c>
      <c r="F3249" t="s">
        <v>1405</v>
      </c>
      <c r="G3249" t="s">
        <v>9</v>
      </c>
      <c r="H3249" s="32">
        <v>31.63</v>
      </c>
      <c r="I3249" t="s">
        <v>10</v>
      </c>
      <c r="J3249">
        <v>5</v>
      </c>
      <c r="K3249">
        <v>3</v>
      </c>
    </row>
    <row r="3250" spans="1:11" x14ac:dyDescent="0.35">
      <c r="A3250" t="s">
        <v>53</v>
      </c>
      <c r="B3250" t="s">
        <v>845</v>
      </c>
      <c r="C3250">
        <v>2005</v>
      </c>
      <c r="D3250">
        <v>4.2</v>
      </c>
      <c r="E3250">
        <v>384</v>
      </c>
      <c r="F3250" t="s">
        <v>1405</v>
      </c>
      <c r="G3250" t="s">
        <v>42</v>
      </c>
      <c r="H3250" s="32">
        <v>73</v>
      </c>
      <c r="I3250" t="s">
        <v>43</v>
      </c>
      <c r="J3250">
        <v>4</v>
      </c>
      <c r="K3250">
        <v>3</v>
      </c>
    </row>
    <row r="3251" spans="1:11" x14ac:dyDescent="0.35">
      <c r="A3251" t="s">
        <v>537</v>
      </c>
      <c r="B3251" t="s">
        <v>187</v>
      </c>
      <c r="C3251">
        <v>2015</v>
      </c>
      <c r="D3251">
        <v>4.2</v>
      </c>
      <c r="E3251">
        <v>420</v>
      </c>
      <c r="F3251" t="s">
        <v>1405</v>
      </c>
      <c r="G3251" t="s">
        <v>42</v>
      </c>
      <c r="H3251" s="32">
        <v>17.5</v>
      </c>
      <c r="I3251" t="s">
        <v>43</v>
      </c>
      <c r="J3251">
        <v>4</v>
      </c>
      <c r="K3251">
        <v>3</v>
      </c>
    </row>
    <row r="3252" spans="1:11" x14ac:dyDescent="0.35">
      <c r="A3252" t="s">
        <v>1357</v>
      </c>
      <c r="B3252" t="s">
        <v>1358</v>
      </c>
      <c r="C3252">
        <v>2017</v>
      </c>
      <c r="D3252">
        <v>4.2</v>
      </c>
      <c r="E3252">
        <v>420</v>
      </c>
      <c r="F3252" t="s">
        <v>1405</v>
      </c>
      <c r="G3252" t="s">
        <v>127</v>
      </c>
      <c r="H3252" s="32">
        <v>18.899999999999999</v>
      </c>
      <c r="I3252" t="s">
        <v>21</v>
      </c>
      <c r="J3252">
        <v>4</v>
      </c>
      <c r="K3252">
        <v>3</v>
      </c>
    </row>
    <row r="3253" spans="1:11" x14ac:dyDescent="0.35">
      <c r="A3253" t="s">
        <v>1359</v>
      </c>
      <c r="B3253" t="s">
        <v>1360</v>
      </c>
      <c r="C3253">
        <v>2011</v>
      </c>
      <c r="D3253">
        <v>4.2</v>
      </c>
      <c r="E3253">
        <v>420</v>
      </c>
      <c r="F3253" t="s">
        <v>1405</v>
      </c>
      <c r="G3253" t="s">
        <v>254</v>
      </c>
      <c r="H3253" s="32">
        <v>23.95</v>
      </c>
      <c r="I3253" t="s">
        <v>21</v>
      </c>
      <c r="J3253">
        <v>4</v>
      </c>
      <c r="K3253">
        <v>3</v>
      </c>
    </row>
    <row r="3254" spans="1:11" x14ac:dyDescent="0.35">
      <c r="A3254" t="s">
        <v>40</v>
      </c>
      <c r="B3254" t="s">
        <v>396</v>
      </c>
      <c r="C3254">
        <v>2012</v>
      </c>
      <c r="D3254">
        <v>4.2</v>
      </c>
      <c r="E3254">
        <v>420</v>
      </c>
      <c r="F3254" t="s">
        <v>1405</v>
      </c>
      <c r="G3254" t="s">
        <v>42</v>
      </c>
      <c r="H3254" s="32">
        <v>28.3</v>
      </c>
      <c r="I3254" t="s">
        <v>43</v>
      </c>
      <c r="J3254">
        <v>4</v>
      </c>
      <c r="K3254">
        <v>3</v>
      </c>
    </row>
    <row r="3255" spans="1:11" x14ac:dyDescent="0.35">
      <c r="A3255" t="s">
        <v>513</v>
      </c>
      <c r="B3255" t="s">
        <v>283</v>
      </c>
      <c r="C3255">
        <v>2004</v>
      </c>
      <c r="D3255">
        <v>4.2</v>
      </c>
      <c r="E3255">
        <v>417</v>
      </c>
      <c r="F3255" t="s">
        <v>1405</v>
      </c>
      <c r="G3255" t="s">
        <v>42</v>
      </c>
      <c r="H3255" s="32">
        <v>45</v>
      </c>
      <c r="I3255" t="s">
        <v>43</v>
      </c>
      <c r="J3255">
        <v>4</v>
      </c>
      <c r="K3255">
        <v>3</v>
      </c>
    </row>
    <row r="3256" spans="1:11" x14ac:dyDescent="0.35">
      <c r="A3256" t="s">
        <v>423</v>
      </c>
      <c r="B3256" t="s">
        <v>1020</v>
      </c>
      <c r="C3256">
        <v>2018</v>
      </c>
      <c r="D3256">
        <v>4.2</v>
      </c>
      <c r="E3256">
        <v>415</v>
      </c>
      <c r="F3256" t="s">
        <v>1405</v>
      </c>
      <c r="G3256" t="s">
        <v>46</v>
      </c>
      <c r="H3256" s="32">
        <v>17.899999999999999</v>
      </c>
      <c r="I3256" t="s">
        <v>213</v>
      </c>
      <c r="J3256">
        <v>3</v>
      </c>
      <c r="K3256">
        <v>3</v>
      </c>
    </row>
    <row r="3257" spans="1:11" x14ac:dyDescent="0.35">
      <c r="A3257" t="s">
        <v>1292</v>
      </c>
      <c r="B3257" t="s">
        <v>1361</v>
      </c>
      <c r="C3257">
        <v>2015</v>
      </c>
      <c r="D3257">
        <v>4.2</v>
      </c>
      <c r="E3257">
        <v>414</v>
      </c>
      <c r="F3257" t="s">
        <v>1405</v>
      </c>
      <c r="G3257" t="s">
        <v>326</v>
      </c>
      <c r="H3257" s="32">
        <v>16.78</v>
      </c>
      <c r="I3257" t="s">
        <v>327</v>
      </c>
      <c r="J3257">
        <v>3</v>
      </c>
      <c r="K3257">
        <v>3</v>
      </c>
    </row>
    <row r="3258" spans="1:11" x14ac:dyDescent="0.35">
      <c r="A3258" t="s">
        <v>47</v>
      </c>
      <c r="B3258" t="s">
        <v>1302</v>
      </c>
      <c r="C3258">
        <v>2018</v>
      </c>
      <c r="D3258">
        <v>4.2</v>
      </c>
      <c r="E3258">
        <v>410</v>
      </c>
      <c r="F3258" t="s">
        <v>1405</v>
      </c>
      <c r="G3258" t="s">
        <v>42</v>
      </c>
      <c r="H3258" s="32">
        <v>13.58</v>
      </c>
      <c r="I3258" t="s">
        <v>43</v>
      </c>
      <c r="J3258">
        <v>4</v>
      </c>
      <c r="K3258">
        <v>3</v>
      </c>
    </row>
    <row r="3259" spans="1:11" x14ac:dyDescent="0.35">
      <c r="A3259" t="s">
        <v>1308</v>
      </c>
      <c r="B3259" t="s">
        <v>1309</v>
      </c>
      <c r="C3259">
        <v>2015</v>
      </c>
      <c r="D3259">
        <v>4.2</v>
      </c>
      <c r="E3259">
        <v>412</v>
      </c>
      <c r="F3259" t="s">
        <v>1405</v>
      </c>
      <c r="G3259" t="s">
        <v>9</v>
      </c>
      <c r="H3259" s="32">
        <v>37.9</v>
      </c>
      <c r="I3259" t="s">
        <v>10</v>
      </c>
      <c r="J3259">
        <v>5</v>
      </c>
      <c r="K3259">
        <v>3</v>
      </c>
    </row>
    <row r="3260" spans="1:11" x14ac:dyDescent="0.35">
      <c r="A3260" t="s">
        <v>270</v>
      </c>
      <c r="B3260" t="s">
        <v>120</v>
      </c>
      <c r="C3260">
        <v>2011</v>
      </c>
      <c r="D3260">
        <v>4.2</v>
      </c>
      <c r="E3260">
        <v>410</v>
      </c>
      <c r="F3260" t="s">
        <v>1405</v>
      </c>
      <c r="G3260" t="s">
        <v>9</v>
      </c>
      <c r="H3260" s="32">
        <v>51.35</v>
      </c>
      <c r="I3260" t="s">
        <v>10</v>
      </c>
      <c r="J3260">
        <v>5</v>
      </c>
      <c r="K3260">
        <v>3</v>
      </c>
    </row>
    <row r="3261" spans="1:11" x14ac:dyDescent="0.35">
      <c r="A3261" t="s">
        <v>930</v>
      </c>
      <c r="B3261" t="s">
        <v>848</v>
      </c>
      <c r="C3261">
        <v>2012</v>
      </c>
      <c r="D3261">
        <v>4.2</v>
      </c>
      <c r="E3261">
        <v>410</v>
      </c>
      <c r="F3261" t="s">
        <v>1405</v>
      </c>
      <c r="G3261" t="s">
        <v>42</v>
      </c>
      <c r="H3261" s="32">
        <v>22.99</v>
      </c>
      <c r="I3261" t="s">
        <v>43</v>
      </c>
      <c r="J3261">
        <v>4</v>
      </c>
      <c r="K3261">
        <v>3</v>
      </c>
    </row>
    <row r="3262" spans="1:11" x14ac:dyDescent="0.35">
      <c r="A3262" t="s">
        <v>1362</v>
      </c>
      <c r="B3262" t="s">
        <v>1363</v>
      </c>
      <c r="C3262">
        <v>2020</v>
      </c>
      <c r="D3262">
        <v>4.2</v>
      </c>
      <c r="E3262">
        <v>407</v>
      </c>
      <c r="F3262" t="s">
        <v>1405</v>
      </c>
      <c r="G3262" t="s">
        <v>204</v>
      </c>
      <c r="H3262" s="32">
        <v>11.95</v>
      </c>
      <c r="I3262" t="s">
        <v>85</v>
      </c>
      <c r="J3262" t="s">
        <v>85</v>
      </c>
      <c r="K3262" t="s">
        <v>85</v>
      </c>
    </row>
    <row r="3263" spans="1:11" x14ac:dyDescent="0.35">
      <c r="A3263" t="s">
        <v>861</v>
      </c>
      <c r="B3263" t="s">
        <v>1364</v>
      </c>
      <c r="C3263" t="s">
        <v>24</v>
      </c>
      <c r="D3263">
        <v>4.2</v>
      </c>
      <c r="E3263">
        <v>405</v>
      </c>
      <c r="F3263" t="s">
        <v>1405</v>
      </c>
      <c r="G3263" t="s">
        <v>25</v>
      </c>
      <c r="H3263" s="32">
        <v>7.1</v>
      </c>
      <c r="I3263" t="s">
        <v>26</v>
      </c>
      <c r="J3263">
        <v>4</v>
      </c>
      <c r="K3263">
        <v>3</v>
      </c>
    </row>
    <row r="3264" spans="1:11" x14ac:dyDescent="0.35">
      <c r="A3264" t="s">
        <v>606</v>
      </c>
      <c r="B3264" t="s">
        <v>619</v>
      </c>
      <c r="C3264">
        <v>2014</v>
      </c>
      <c r="D3264">
        <v>4.2</v>
      </c>
      <c r="E3264">
        <v>404</v>
      </c>
      <c r="F3264" t="s">
        <v>1405</v>
      </c>
      <c r="G3264" t="s">
        <v>32</v>
      </c>
      <c r="H3264" s="32">
        <v>77.36</v>
      </c>
      <c r="I3264" t="s">
        <v>33</v>
      </c>
      <c r="J3264">
        <v>4</v>
      </c>
      <c r="K3264">
        <v>3</v>
      </c>
    </row>
    <row r="3265" spans="1:11" x14ac:dyDescent="0.35">
      <c r="A3265" t="s">
        <v>1365</v>
      </c>
      <c r="B3265" t="s">
        <v>1366</v>
      </c>
      <c r="C3265">
        <v>2020</v>
      </c>
      <c r="D3265">
        <v>4.2</v>
      </c>
      <c r="E3265">
        <v>404</v>
      </c>
      <c r="F3265" t="s">
        <v>1405</v>
      </c>
      <c r="G3265" t="s">
        <v>207</v>
      </c>
      <c r="H3265" s="32">
        <v>19.899999999999999</v>
      </c>
      <c r="I3265" t="s">
        <v>85</v>
      </c>
      <c r="J3265" t="s">
        <v>85</v>
      </c>
      <c r="K3265" t="s">
        <v>85</v>
      </c>
    </row>
    <row r="3266" spans="1:11" x14ac:dyDescent="0.35">
      <c r="A3266" t="s">
        <v>682</v>
      </c>
      <c r="B3266" t="s">
        <v>863</v>
      </c>
      <c r="C3266">
        <v>2011</v>
      </c>
      <c r="D3266">
        <v>4.2</v>
      </c>
      <c r="E3266">
        <v>402</v>
      </c>
      <c r="F3266" t="s">
        <v>1405</v>
      </c>
      <c r="G3266" t="s">
        <v>42</v>
      </c>
      <c r="H3266" s="32">
        <v>28.53</v>
      </c>
      <c r="I3266" t="s">
        <v>43</v>
      </c>
      <c r="J3266">
        <v>4</v>
      </c>
      <c r="K3266">
        <v>3</v>
      </c>
    </row>
    <row r="3267" spans="1:11" x14ac:dyDescent="0.35">
      <c r="A3267" t="s">
        <v>487</v>
      </c>
      <c r="B3267" t="s">
        <v>488</v>
      </c>
      <c r="C3267">
        <v>2019</v>
      </c>
      <c r="D3267">
        <v>4.2</v>
      </c>
      <c r="E3267">
        <v>400</v>
      </c>
      <c r="F3267" t="s">
        <v>1405</v>
      </c>
      <c r="G3267" t="s">
        <v>2</v>
      </c>
      <c r="H3267" s="32">
        <v>27.89</v>
      </c>
      <c r="I3267" t="s">
        <v>3</v>
      </c>
      <c r="J3267">
        <v>5</v>
      </c>
      <c r="K3267">
        <v>3</v>
      </c>
    </row>
    <row r="3268" spans="1:11" x14ac:dyDescent="0.35">
      <c r="A3268" t="s">
        <v>4</v>
      </c>
      <c r="B3268" t="s">
        <v>448</v>
      </c>
      <c r="C3268">
        <v>2016</v>
      </c>
      <c r="D3268">
        <v>4.2</v>
      </c>
      <c r="E3268">
        <v>398</v>
      </c>
      <c r="F3268" t="s">
        <v>1405</v>
      </c>
      <c r="G3268" t="s">
        <v>1406</v>
      </c>
      <c r="H3268" s="32">
        <v>48.96</v>
      </c>
      <c r="I3268" t="s">
        <v>6</v>
      </c>
      <c r="J3268">
        <v>4</v>
      </c>
      <c r="K3268">
        <v>2</v>
      </c>
    </row>
    <row r="3269" spans="1:11" x14ac:dyDescent="0.35">
      <c r="A3269" t="s">
        <v>193</v>
      </c>
      <c r="B3269" t="s">
        <v>921</v>
      </c>
      <c r="C3269">
        <v>2011</v>
      </c>
      <c r="D3269">
        <v>4.2</v>
      </c>
      <c r="E3269">
        <v>395</v>
      </c>
      <c r="F3269" t="s">
        <v>1405</v>
      </c>
      <c r="G3269" t="s">
        <v>42</v>
      </c>
      <c r="H3269" s="32">
        <v>61.94</v>
      </c>
      <c r="I3269" t="s">
        <v>43</v>
      </c>
      <c r="J3269">
        <v>4</v>
      </c>
      <c r="K3269">
        <v>3</v>
      </c>
    </row>
    <row r="3270" spans="1:11" x14ac:dyDescent="0.35">
      <c r="A3270" t="s">
        <v>193</v>
      </c>
      <c r="B3270" t="s">
        <v>187</v>
      </c>
      <c r="C3270">
        <v>2016</v>
      </c>
      <c r="D3270">
        <v>4.2</v>
      </c>
      <c r="E3270">
        <v>392</v>
      </c>
      <c r="F3270" t="s">
        <v>1405</v>
      </c>
      <c r="G3270" t="s">
        <v>42</v>
      </c>
      <c r="H3270" s="32">
        <v>19.98</v>
      </c>
      <c r="I3270" t="s">
        <v>43</v>
      </c>
      <c r="J3270">
        <v>4</v>
      </c>
      <c r="K3270">
        <v>3</v>
      </c>
    </row>
    <row r="3271" spans="1:11" x14ac:dyDescent="0.35">
      <c r="A3271" t="s">
        <v>790</v>
      </c>
      <c r="B3271" t="s">
        <v>1367</v>
      </c>
      <c r="C3271">
        <v>2018</v>
      </c>
      <c r="D3271">
        <v>4.2</v>
      </c>
      <c r="E3271">
        <v>390</v>
      </c>
      <c r="F3271" t="s">
        <v>1405</v>
      </c>
      <c r="G3271" t="s">
        <v>32</v>
      </c>
      <c r="H3271" s="32">
        <v>16.760000000000002</v>
      </c>
      <c r="I3271" t="s">
        <v>33</v>
      </c>
      <c r="J3271">
        <v>4</v>
      </c>
      <c r="K3271">
        <v>3</v>
      </c>
    </row>
    <row r="3272" spans="1:11" x14ac:dyDescent="0.35">
      <c r="A3272" t="s">
        <v>574</v>
      </c>
      <c r="B3272" t="s">
        <v>880</v>
      </c>
      <c r="C3272">
        <v>2017</v>
      </c>
      <c r="D3272">
        <v>4.2</v>
      </c>
      <c r="E3272">
        <v>390</v>
      </c>
      <c r="F3272" t="s">
        <v>1405</v>
      </c>
      <c r="G3272" t="s">
        <v>576</v>
      </c>
      <c r="H3272" s="32">
        <v>24.45</v>
      </c>
      <c r="I3272" t="s">
        <v>21</v>
      </c>
      <c r="J3272">
        <v>4</v>
      </c>
      <c r="K3272">
        <v>3</v>
      </c>
    </row>
    <row r="3273" spans="1:11" x14ac:dyDescent="0.35">
      <c r="A3273" t="s">
        <v>144</v>
      </c>
      <c r="B3273" t="s">
        <v>120</v>
      </c>
      <c r="C3273">
        <v>2011</v>
      </c>
      <c r="D3273">
        <v>4.2</v>
      </c>
      <c r="E3273">
        <v>389</v>
      </c>
      <c r="F3273" t="s">
        <v>1405</v>
      </c>
      <c r="G3273" t="s">
        <v>9</v>
      </c>
      <c r="H3273" s="32">
        <v>64.5</v>
      </c>
      <c r="I3273" t="s">
        <v>10</v>
      </c>
      <c r="J3273">
        <v>5</v>
      </c>
      <c r="K3273">
        <v>3</v>
      </c>
    </row>
    <row r="3274" spans="1:11" x14ac:dyDescent="0.35">
      <c r="A3274" t="s">
        <v>385</v>
      </c>
      <c r="B3274" t="s">
        <v>1334</v>
      </c>
      <c r="C3274">
        <v>2016</v>
      </c>
      <c r="D3274">
        <v>4.2</v>
      </c>
      <c r="E3274">
        <v>388</v>
      </c>
      <c r="F3274" t="s">
        <v>1405</v>
      </c>
      <c r="G3274" t="s">
        <v>9</v>
      </c>
      <c r="H3274" s="32">
        <v>31.63</v>
      </c>
      <c r="I3274" t="s">
        <v>10</v>
      </c>
      <c r="J3274">
        <v>5</v>
      </c>
      <c r="K3274">
        <v>3</v>
      </c>
    </row>
    <row r="3275" spans="1:11" x14ac:dyDescent="0.35">
      <c r="A3275" t="s">
        <v>53</v>
      </c>
      <c r="B3275" t="s">
        <v>845</v>
      </c>
      <c r="C3275">
        <v>2005</v>
      </c>
      <c r="D3275">
        <v>4.2</v>
      </c>
      <c r="E3275">
        <v>384</v>
      </c>
      <c r="F3275" t="s">
        <v>1405</v>
      </c>
      <c r="G3275" t="s">
        <v>42</v>
      </c>
      <c r="H3275" s="32">
        <v>73</v>
      </c>
      <c r="I3275" t="s">
        <v>43</v>
      </c>
      <c r="J3275">
        <v>4</v>
      </c>
      <c r="K3275">
        <v>3</v>
      </c>
    </row>
    <row r="3276" spans="1:11" x14ac:dyDescent="0.35">
      <c r="A3276" t="s">
        <v>537</v>
      </c>
      <c r="B3276" t="s">
        <v>187</v>
      </c>
      <c r="C3276">
        <v>2015</v>
      </c>
      <c r="D3276">
        <v>4.2</v>
      </c>
      <c r="E3276">
        <v>420</v>
      </c>
      <c r="F3276" t="s">
        <v>1405</v>
      </c>
      <c r="G3276" t="s">
        <v>42</v>
      </c>
      <c r="H3276" s="32">
        <v>17.5</v>
      </c>
      <c r="I3276" t="s">
        <v>43</v>
      </c>
      <c r="J3276" t="s">
        <v>85</v>
      </c>
      <c r="K3276" t="s">
        <v>85</v>
      </c>
    </row>
    <row r="3277" spans="1:11" x14ac:dyDescent="0.35">
      <c r="A3277" t="s">
        <v>1357</v>
      </c>
      <c r="B3277" t="s">
        <v>1358</v>
      </c>
      <c r="C3277">
        <v>2017</v>
      </c>
      <c r="D3277">
        <v>4.2</v>
      </c>
      <c r="E3277">
        <v>420</v>
      </c>
      <c r="F3277" t="s">
        <v>1405</v>
      </c>
      <c r="G3277" t="s">
        <v>127</v>
      </c>
      <c r="H3277" s="32">
        <v>18.899999999999999</v>
      </c>
      <c r="I3277" t="s">
        <v>21</v>
      </c>
      <c r="J3277" t="s">
        <v>85</v>
      </c>
      <c r="K3277" t="s">
        <v>85</v>
      </c>
    </row>
    <row r="3278" spans="1:11" x14ac:dyDescent="0.35">
      <c r="A3278" t="s">
        <v>1359</v>
      </c>
      <c r="B3278" t="s">
        <v>1360</v>
      </c>
      <c r="C3278">
        <v>2011</v>
      </c>
      <c r="D3278">
        <v>4.2</v>
      </c>
      <c r="E3278">
        <v>420</v>
      </c>
      <c r="F3278" t="s">
        <v>1405</v>
      </c>
      <c r="G3278" t="s">
        <v>254</v>
      </c>
      <c r="H3278" s="32">
        <v>23.95</v>
      </c>
      <c r="I3278" t="s">
        <v>21</v>
      </c>
      <c r="J3278" t="s">
        <v>85</v>
      </c>
      <c r="K3278" t="s">
        <v>85</v>
      </c>
    </row>
    <row r="3279" spans="1:11" x14ac:dyDescent="0.35">
      <c r="A3279" t="s">
        <v>40</v>
      </c>
      <c r="B3279" t="s">
        <v>396</v>
      </c>
      <c r="C3279">
        <v>2012</v>
      </c>
      <c r="D3279">
        <v>4.2</v>
      </c>
      <c r="E3279">
        <v>420</v>
      </c>
      <c r="F3279" t="s">
        <v>1405</v>
      </c>
      <c r="G3279" t="s">
        <v>42</v>
      </c>
      <c r="H3279" s="32">
        <v>28.3</v>
      </c>
      <c r="I3279" t="s">
        <v>43</v>
      </c>
      <c r="J3279" t="s">
        <v>85</v>
      </c>
      <c r="K3279" t="s">
        <v>85</v>
      </c>
    </row>
    <row r="3280" spans="1:11" x14ac:dyDescent="0.35">
      <c r="A3280" t="s">
        <v>513</v>
      </c>
      <c r="B3280" t="s">
        <v>283</v>
      </c>
      <c r="C3280">
        <v>2004</v>
      </c>
      <c r="D3280">
        <v>4.2</v>
      </c>
      <c r="E3280">
        <v>417</v>
      </c>
      <c r="F3280" t="s">
        <v>1405</v>
      </c>
      <c r="G3280" t="s">
        <v>42</v>
      </c>
      <c r="H3280" s="32">
        <v>45</v>
      </c>
      <c r="I3280" t="s">
        <v>43</v>
      </c>
      <c r="J3280" t="s">
        <v>85</v>
      </c>
      <c r="K3280" t="s">
        <v>85</v>
      </c>
    </row>
    <row r="3281" spans="1:11" x14ac:dyDescent="0.35">
      <c r="A3281" t="s">
        <v>423</v>
      </c>
      <c r="B3281" t="s">
        <v>1020</v>
      </c>
      <c r="C3281">
        <v>2018</v>
      </c>
      <c r="D3281">
        <v>4.2</v>
      </c>
      <c r="E3281">
        <v>415</v>
      </c>
      <c r="F3281" t="s">
        <v>1405</v>
      </c>
      <c r="G3281" t="s">
        <v>46</v>
      </c>
      <c r="H3281" s="32">
        <v>17.899999999999999</v>
      </c>
      <c r="I3281" t="s">
        <v>213</v>
      </c>
      <c r="J3281" t="s">
        <v>85</v>
      </c>
      <c r="K3281" t="s">
        <v>85</v>
      </c>
    </row>
    <row r="3282" spans="1:11" x14ac:dyDescent="0.35">
      <c r="A3282" t="s">
        <v>1292</v>
      </c>
      <c r="B3282" t="s">
        <v>1361</v>
      </c>
      <c r="C3282">
        <v>2015</v>
      </c>
      <c r="D3282">
        <v>4.2</v>
      </c>
      <c r="E3282">
        <v>414</v>
      </c>
      <c r="F3282" t="s">
        <v>1405</v>
      </c>
      <c r="G3282" t="s">
        <v>326</v>
      </c>
      <c r="H3282" s="32">
        <v>16.78</v>
      </c>
      <c r="I3282" t="s">
        <v>327</v>
      </c>
      <c r="J3282" t="s">
        <v>85</v>
      </c>
      <c r="K3282" t="s">
        <v>85</v>
      </c>
    </row>
    <row r="3283" spans="1:11" x14ac:dyDescent="0.35">
      <c r="A3283" t="s">
        <v>47</v>
      </c>
      <c r="B3283" t="s">
        <v>1302</v>
      </c>
      <c r="C3283">
        <v>2018</v>
      </c>
      <c r="D3283">
        <v>4.2</v>
      </c>
      <c r="E3283">
        <v>410</v>
      </c>
      <c r="F3283" t="s">
        <v>1405</v>
      </c>
      <c r="G3283" t="s">
        <v>42</v>
      </c>
      <c r="H3283" s="32">
        <v>13.58</v>
      </c>
      <c r="I3283" t="s">
        <v>43</v>
      </c>
      <c r="J3283" t="s">
        <v>85</v>
      </c>
      <c r="K3283" t="s">
        <v>85</v>
      </c>
    </row>
    <row r="3284" spans="1:11" x14ac:dyDescent="0.35">
      <c r="A3284" t="s">
        <v>1308</v>
      </c>
      <c r="B3284" t="s">
        <v>1309</v>
      </c>
      <c r="C3284">
        <v>2015</v>
      </c>
      <c r="D3284">
        <v>4.2</v>
      </c>
      <c r="E3284">
        <v>412</v>
      </c>
      <c r="F3284" t="s">
        <v>1405</v>
      </c>
      <c r="G3284" t="s">
        <v>9</v>
      </c>
      <c r="H3284" s="32">
        <v>37.9</v>
      </c>
      <c r="I3284" t="s">
        <v>10</v>
      </c>
      <c r="J3284" t="s">
        <v>85</v>
      </c>
      <c r="K3284" t="s">
        <v>85</v>
      </c>
    </row>
    <row r="3285" spans="1:11" x14ac:dyDescent="0.35">
      <c r="A3285" t="s">
        <v>270</v>
      </c>
      <c r="B3285" t="s">
        <v>120</v>
      </c>
      <c r="C3285">
        <v>2011</v>
      </c>
      <c r="D3285">
        <v>4.2</v>
      </c>
      <c r="E3285">
        <v>410</v>
      </c>
      <c r="F3285" t="s">
        <v>1405</v>
      </c>
      <c r="G3285" t="s">
        <v>9</v>
      </c>
      <c r="H3285" s="32">
        <v>51.35</v>
      </c>
      <c r="I3285" t="s">
        <v>10</v>
      </c>
      <c r="J3285" t="s">
        <v>85</v>
      </c>
      <c r="K3285" t="s">
        <v>85</v>
      </c>
    </row>
    <row r="3286" spans="1:11" x14ac:dyDescent="0.35">
      <c r="A3286" t="s">
        <v>930</v>
      </c>
      <c r="B3286" t="s">
        <v>848</v>
      </c>
      <c r="C3286">
        <v>2012</v>
      </c>
      <c r="D3286">
        <v>4.2</v>
      </c>
      <c r="E3286">
        <v>410</v>
      </c>
      <c r="F3286" t="s">
        <v>1405</v>
      </c>
      <c r="G3286" t="s">
        <v>42</v>
      </c>
      <c r="H3286" s="32">
        <v>22.99</v>
      </c>
      <c r="I3286" t="s">
        <v>43</v>
      </c>
      <c r="J3286" t="s">
        <v>85</v>
      </c>
      <c r="K3286" t="s">
        <v>85</v>
      </c>
    </row>
    <row r="3287" spans="1:11" x14ac:dyDescent="0.35">
      <c r="A3287" t="s">
        <v>1362</v>
      </c>
      <c r="B3287" t="s">
        <v>1363</v>
      </c>
      <c r="C3287">
        <v>2020</v>
      </c>
      <c r="D3287">
        <v>4.2</v>
      </c>
      <c r="E3287">
        <v>407</v>
      </c>
      <c r="F3287" t="s">
        <v>1405</v>
      </c>
      <c r="G3287" t="s">
        <v>204</v>
      </c>
      <c r="H3287" s="32">
        <v>11.95</v>
      </c>
      <c r="I3287" t="s">
        <v>85</v>
      </c>
      <c r="J3287" t="s">
        <v>85</v>
      </c>
      <c r="K3287" t="s">
        <v>85</v>
      </c>
    </row>
    <row r="3288" spans="1:11" x14ac:dyDescent="0.35">
      <c r="A3288" t="s">
        <v>861</v>
      </c>
      <c r="B3288" t="s">
        <v>1364</v>
      </c>
      <c r="C3288" t="s">
        <v>24</v>
      </c>
      <c r="D3288">
        <v>4.2</v>
      </c>
      <c r="E3288">
        <v>405</v>
      </c>
      <c r="F3288" t="s">
        <v>1405</v>
      </c>
      <c r="G3288" t="s">
        <v>25</v>
      </c>
      <c r="H3288" s="32">
        <v>7.1</v>
      </c>
      <c r="I3288" t="s">
        <v>26</v>
      </c>
      <c r="J3288" t="s">
        <v>85</v>
      </c>
      <c r="K3288" t="s">
        <v>85</v>
      </c>
    </row>
    <row r="3289" spans="1:11" x14ac:dyDescent="0.35">
      <c r="A3289" t="s">
        <v>606</v>
      </c>
      <c r="B3289" t="s">
        <v>619</v>
      </c>
      <c r="C3289">
        <v>2014</v>
      </c>
      <c r="D3289">
        <v>4.2</v>
      </c>
      <c r="E3289">
        <v>404</v>
      </c>
      <c r="F3289" t="s">
        <v>1405</v>
      </c>
      <c r="G3289" t="s">
        <v>32</v>
      </c>
      <c r="H3289" s="32">
        <v>77.36</v>
      </c>
      <c r="I3289" t="s">
        <v>33</v>
      </c>
      <c r="J3289" t="s">
        <v>85</v>
      </c>
      <c r="K3289" t="s">
        <v>85</v>
      </c>
    </row>
    <row r="3290" spans="1:11" x14ac:dyDescent="0.35">
      <c r="A3290" t="s">
        <v>1365</v>
      </c>
      <c r="B3290" t="s">
        <v>1366</v>
      </c>
      <c r="C3290">
        <v>2020</v>
      </c>
      <c r="D3290">
        <v>4.2</v>
      </c>
      <c r="E3290">
        <v>404</v>
      </c>
      <c r="F3290" t="s">
        <v>1405</v>
      </c>
      <c r="G3290" t="s">
        <v>207</v>
      </c>
      <c r="H3290" s="32">
        <v>19.899999999999999</v>
      </c>
      <c r="I3290" t="s">
        <v>85</v>
      </c>
      <c r="J3290" t="s">
        <v>85</v>
      </c>
      <c r="K3290" t="s">
        <v>85</v>
      </c>
    </row>
    <row r="3291" spans="1:11" x14ac:dyDescent="0.35">
      <c r="A3291" t="s">
        <v>682</v>
      </c>
      <c r="B3291" t="s">
        <v>863</v>
      </c>
      <c r="C3291">
        <v>2011</v>
      </c>
      <c r="D3291">
        <v>4.2</v>
      </c>
      <c r="E3291">
        <v>402</v>
      </c>
      <c r="F3291" t="s">
        <v>1405</v>
      </c>
      <c r="G3291" t="s">
        <v>42</v>
      </c>
      <c r="H3291" s="32">
        <v>28.53</v>
      </c>
      <c r="I3291" t="s">
        <v>43</v>
      </c>
      <c r="J3291" t="s">
        <v>85</v>
      </c>
      <c r="K3291" t="s">
        <v>85</v>
      </c>
    </row>
    <row r="3292" spans="1:11" x14ac:dyDescent="0.35">
      <c r="A3292" t="s">
        <v>487</v>
      </c>
      <c r="B3292" t="s">
        <v>488</v>
      </c>
      <c r="C3292">
        <v>2019</v>
      </c>
      <c r="D3292">
        <v>4.2</v>
      </c>
      <c r="E3292">
        <v>400</v>
      </c>
      <c r="F3292" t="s">
        <v>1405</v>
      </c>
      <c r="G3292" t="s">
        <v>2</v>
      </c>
      <c r="H3292" s="32">
        <v>27.89</v>
      </c>
      <c r="I3292" t="s">
        <v>3</v>
      </c>
      <c r="J3292" t="s">
        <v>85</v>
      </c>
      <c r="K3292" t="s">
        <v>85</v>
      </c>
    </row>
    <row r="3293" spans="1:11" x14ac:dyDescent="0.35">
      <c r="A3293" t="s">
        <v>4</v>
      </c>
      <c r="B3293" t="s">
        <v>448</v>
      </c>
      <c r="C3293">
        <v>2016</v>
      </c>
      <c r="D3293">
        <v>4.2</v>
      </c>
      <c r="E3293">
        <v>398</v>
      </c>
      <c r="F3293" t="s">
        <v>1405</v>
      </c>
      <c r="G3293" t="s">
        <v>1406</v>
      </c>
      <c r="H3293" s="32">
        <v>48.96</v>
      </c>
      <c r="I3293" t="s">
        <v>6</v>
      </c>
      <c r="J3293" t="s">
        <v>85</v>
      </c>
      <c r="K3293" t="s">
        <v>85</v>
      </c>
    </row>
    <row r="3294" spans="1:11" x14ac:dyDescent="0.35">
      <c r="A3294" t="s">
        <v>193</v>
      </c>
      <c r="B3294" t="s">
        <v>921</v>
      </c>
      <c r="C3294">
        <v>2011</v>
      </c>
      <c r="D3294">
        <v>4.2</v>
      </c>
      <c r="E3294">
        <v>395</v>
      </c>
      <c r="F3294" t="s">
        <v>1405</v>
      </c>
      <c r="G3294" t="s">
        <v>42</v>
      </c>
      <c r="H3294" s="32">
        <v>61.94</v>
      </c>
      <c r="I3294" t="s">
        <v>43</v>
      </c>
      <c r="J3294" t="s">
        <v>85</v>
      </c>
      <c r="K3294" t="s">
        <v>85</v>
      </c>
    </row>
    <row r="3295" spans="1:11" x14ac:dyDescent="0.35">
      <c r="A3295" t="s">
        <v>193</v>
      </c>
      <c r="B3295" t="s">
        <v>187</v>
      </c>
      <c r="C3295">
        <v>2016</v>
      </c>
      <c r="D3295">
        <v>4.2</v>
      </c>
      <c r="E3295">
        <v>392</v>
      </c>
      <c r="F3295" t="s">
        <v>1405</v>
      </c>
      <c r="G3295" t="s">
        <v>42</v>
      </c>
      <c r="H3295" s="32">
        <v>19.98</v>
      </c>
      <c r="I3295" t="s">
        <v>43</v>
      </c>
      <c r="J3295" t="s">
        <v>85</v>
      </c>
      <c r="K3295" t="s">
        <v>85</v>
      </c>
    </row>
    <row r="3296" spans="1:11" x14ac:dyDescent="0.35">
      <c r="A3296" t="s">
        <v>790</v>
      </c>
      <c r="B3296" t="s">
        <v>1367</v>
      </c>
      <c r="C3296">
        <v>2018</v>
      </c>
      <c r="D3296">
        <v>4.2</v>
      </c>
      <c r="E3296">
        <v>390</v>
      </c>
      <c r="F3296" t="s">
        <v>1405</v>
      </c>
      <c r="G3296" t="s">
        <v>32</v>
      </c>
      <c r="H3296" s="32">
        <v>16.760000000000002</v>
      </c>
      <c r="I3296" t="s">
        <v>33</v>
      </c>
      <c r="J3296" t="s">
        <v>85</v>
      </c>
      <c r="K3296" t="s">
        <v>85</v>
      </c>
    </row>
    <row r="3297" spans="1:11" x14ac:dyDescent="0.35">
      <c r="A3297" t="s">
        <v>574</v>
      </c>
      <c r="B3297" t="s">
        <v>880</v>
      </c>
      <c r="C3297">
        <v>2017</v>
      </c>
      <c r="D3297">
        <v>4.2</v>
      </c>
      <c r="E3297">
        <v>390</v>
      </c>
      <c r="F3297" t="s">
        <v>1405</v>
      </c>
      <c r="G3297" t="s">
        <v>576</v>
      </c>
      <c r="H3297" s="32">
        <v>24.45</v>
      </c>
      <c r="I3297" t="s">
        <v>21</v>
      </c>
      <c r="J3297" t="s">
        <v>85</v>
      </c>
      <c r="K3297" t="s">
        <v>85</v>
      </c>
    </row>
    <row r="3298" spans="1:11" x14ac:dyDescent="0.35">
      <c r="A3298" t="s">
        <v>144</v>
      </c>
      <c r="B3298" t="s">
        <v>120</v>
      </c>
      <c r="C3298">
        <v>2011</v>
      </c>
      <c r="D3298">
        <v>4.2</v>
      </c>
      <c r="E3298">
        <v>389</v>
      </c>
      <c r="F3298" t="s">
        <v>1405</v>
      </c>
      <c r="G3298" t="s">
        <v>9</v>
      </c>
      <c r="H3298" s="32">
        <v>64.5</v>
      </c>
      <c r="I3298" t="s">
        <v>10</v>
      </c>
      <c r="J3298" t="s">
        <v>85</v>
      </c>
      <c r="K3298" t="s">
        <v>85</v>
      </c>
    </row>
    <row r="3299" spans="1:11" x14ac:dyDescent="0.35">
      <c r="A3299" t="s">
        <v>385</v>
      </c>
      <c r="B3299" t="s">
        <v>1334</v>
      </c>
      <c r="C3299">
        <v>2016</v>
      </c>
      <c r="D3299">
        <v>4.2</v>
      </c>
      <c r="E3299">
        <v>388</v>
      </c>
      <c r="F3299" t="s">
        <v>1405</v>
      </c>
      <c r="G3299" t="s">
        <v>9</v>
      </c>
      <c r="H3299" s="32">
        <v>31.63</v>
      </c>
      <c r="I3299" t="s">
        <v>10</v>
      </c>
      <c r="J3299" t="s">
        <v>85</v>
      </c>
      <c r="K3299" t="s">
        <v>85</v>
      </c>
    </row>
    <row r="3300" spans="1:11" x14ac:dyDescent="0.35">
      <c r="A3300" t="s">
        <v>53</v>
      </c>
      <c r="B3300" t="s">
        <v>845</v>
      </c>
      <c r="C3300">
        <v>2005</v>
      </c>
      <c r="D3300">
        <v>4.2</v>
      </c>
      <c r="E3300">
        <v>384</v>
      </c>
      <c r="F3300" t="s">
        <v>1405</v>
      </c>
      <c r="G3300" t="s">
        <v>42</v>
      </c>
      <c r="H3300" s="32">
        <v>73</v>
      </c>
      <c r="I3300" t="s">
        <v>43</v>
      </c>
      <c r="J3300" t="s">
        <v>85</v>
      </c>
      <c r="K3300" t="s">
        <v>85</v>
      </c>
    </row>
    <row r="3301" spans="1:11" x14ac:dyDescent="0.35">
      <c r="A3301" t="s">
        <v>537</v>
      </c>
      <c r="B3301" t="s">
        <v>187</v>
      </c>
      <c r="C3301">
        <v>2015</v>
      </c>
      <c r="D3301">
        <v>4.2</v>
      </c>
      <c r="E3301">
        <v>420</v>
      </c>
      <c r="F3301" t="s">
        <v>1405</v>
      </c>
      <c r="G3301" t="s">
        <v>42</v>
      </c>
      <c r="H3301" s="32">
        <v>17.5</v>
      </c>
      <c r="I3301" t="s">
        <v>43</v>
      </c>
      <c r="J3301">
        <v>4</v>
      </c>
      <c r="K3301">
        <v>3</v>
      </c>
    </row>
    <row r="3302" spans="1:11" x14ac:dyDescent="0.35">
      <c r="A3302" t="s">
        <v>1357</v>
      </c>
      <c r="B3302" t="s">
        <v>1358</v>
      </c>
      <c r="C3302">
        <v>2017</v>
      </c>
      <c r="D3302">
        <v>4.2</v>
      </c>
      <c r="E3302">
        <v>420</v>
      </c>
      <c r="F3302" t="s">
        <v>1405</v>
      </c>
      <c r="G3302" t="s">
        <v>127</v>
      </c>
      <c r="H3302" s="32">
        <v>18.899999999999999</v>
      </c>
      <c r="I3302" t="s">
        <v>21</v>
      </c>
      <c r="J3302">
        <v>4</v>
      </c>
      <c r="K3302">
        <v>3</v>
      </c>
    </row>
    <row r="3303" spans="1:11" x14ac:dyDescent="0.35">
      <c r="A3303" t="s">
        <v>1359</v>
      </c>
      <c r="B3303" t="s">
        <v>1360</v>
      </c>
      <c r="C3303">
        <v>2011</v>
      </c>
      <c r="D3303">
        <v>4.2</v>
      </c>
      <c r="E3303">
        <v>420</v>
      </c>
      <c r="F3303" t="s">
        <v>1405</v>
      </c>
      <c r="G3303" t="s">
        <v>254</v>
      </c>
      <c r="H3303" s="32">
        <v>23.95</v>
      </c>
      <c r="I3303" t="s">
        <v>21</v>
      </c>
      <c r="J3303">
        <v>4</v>
      </c>
      <c r="K3303">
        <v>3</v>
      </c>
    </row>
    <row r="3304" spans="1:11" x14ac:dyDescent="0.35">
      <c r="A3304" t="s">
        <v>40</v>
      </c>
      <c r="B3304" t="s">
        <v>396</v>
      </c>
      <c r="C3304">
        <v>2012</v>
      </c>
      <c r="D3304">
        <v>4.2</v>
      </c>
      <c r="E3304">
        <v>420</v>
      </c>
      <c r="F3304" t="s">
        <v>1405</v>
      </c>
      <c r="G3304" t="s">
        <v>42</v>
      </c>
      <c r="H3304" s="32">
        <v>28.3</v>
      </c>
      <c r="I3304" t="s">
        <v>43</v>
      </c>
      <c r="J3304">
        <v>4</v>
      </c>
      <c r="K3304">
        <v>3</v>
      </c>
    </row>
    <row r="3305" spans="1:11" x14ac:dyDescent="0.35">
      <c r="A3305" t="s">
        <v>513</v>
      </c>
      <c r="B3305" t="s">
        <v>283</v>
      </c>
      <c r="C3305">
        <v>2004</v>
      </c>
      <c r="D3305">
        <v>4.2</v>
      </c>
      <c r="E3305">
        <v>417</v>
      </c>
      <c r="F3305" t="s">
        <v>1405</v>
      </c>
      <c r="G3305" t="s">
        <v>42</v>
      </c>
      <c r="H3305" s="32">
        <v>45</v>
      </c>
      <c r="I3305" t="s">
        <v>43</v>
      </c>
      <c r="J3305">
        <v>4</v>
      </c>
      <c r="K3305">
        <v>3</v>
      </c>
    </row>
    <row r="3306" spans="1:11" x14ac:dyDescent="0.35">
      <c r="A3306" t="s">
        <v>423</v>
      </c>
      <c r="B3306" t="s">
        <v>1020</v>
      </c>
      <c r="C3306">
        <v>2018</v>
      </c>
      <c r="D3306">
        <v>4.2</v>
      </c>
      <c r="E3306">
        <v>415</v>
      </c>
      <c r="F3306" t="s">
        <v>1405</v>
      </c>
      <c r="G3306" t="s">
        <v>46</v>
      </c>
      <c r="H3306" s="32">
        <v>17.899999999999999</v>
      </c>
      <c r="I3306" t="s">
        <v>213</v>
      </c>
      <c r="J3306">
        <v>3</v>
      </c>
      <c r="K3306">
        <v>3</v>
      </c>
    </row>
    <row r="3307" spans="1:11" x14ac:dyDescent="0.35">
      <c r="A3307" t="s">
        <v>1292</v>
      </c>
      <c r="B3307" t="s">
        <v>1361</v>
      </c>
      <c r="C3307">
        <v>2015</v>
      </c>
      <c r="D3307">
        <v>4.2</v>
      </c>
      <c r="E3307">
        <v>414</v>
      </c>
      <c r="F3307" t="s">
        <v>1405</v>
      </c>
      <c r="G3307" t="s">
        <v>326</v>
      </c>
      <c r="H3307" s="32">
        <v>16.78</v>
      </c>
      <c r="I3307" t="s">
        <v>327</v>
      </c>
      <c r="J3307">
        <v>3</v>
      </c>
      <c r="K3307">
        <v>3</v>
      </c>
    </row>
    <row r="3308" spans="1:11" x14ac:dyDescent="0.35">
      <c r="A3308" t="s">
        <v>47</v>
      </c>
      <c r="B3308" t="s">
        <v>1302</v>
      </c>
      <c r="C3308">
        <v>2018</v>
      </c>
      <c r="D3308">
        <v>4.2</v>
      </c>
      <c r="E3308">
        <v>410</v>
      </c>
      <c r="F3308" t="s">
        <v>1405</v>
      </c>
      <c r="G3308" t="s">
        <v>42</v>
      </c>
      <c r="H3308" s="32">
        <v>13.58</v>
      </c>
      <c r="I3308" t="s">
        <v>43</v>
      </c>
      <c r="J3308">
        <v>4</v>
      </c>
      <c r="K3308">
        <v>3</v>
      </c>
    </row>
    <row r="3309" spans="1:11" x14ac:dyDescent="0.35">
      <c r="A3309" t="s">
        <v>1308</v>
      </c>
      <c r="B3309" t="s">
        <v>1309</v>
      </c>
      <c r="C3309">
        <v>2015</v>
      </c>
      <c r="D3309">
        <v>4.2</v>
      </c>
      <c r="E3309">
        <v>412</v>
      </c>
      <c r="F3309" t="s">
        <v>1405</v>
      </c>
      <c r="G3309" t="s">
        <v>9</v>
      </c>
      <c r="H3309" s="32">
        <v>37.9</v>
      </c>
      <c r="I3309" t="s">
        <v>10</v>
      </c>
      <c r="J3309">
        <v>5</v>
      </c>
      <c r="K3309">
        <v>3</v>
      </c>
    </row>
    <row r="3310" spans="1:11" x14ac:dyDescent="0.35">
      <c r="A3310" t="s">
        <v>270</v>
      </c>
      <c r="B3310" t="s">
        <v>120</v>
      </c>
      <c r="C3310">
        <v>2011</v>
      </c>
      <c r="D3310">
        <v>4.2</v>
      </c>
      <c r="E3310">
        <v>410</v>
      </c>
      <c r="F3310" t="s">
        <v>1405</v>
      </c>
      <c r="G3310" t="s">
        <v>9</v>
      </c>
      <c r="H3310" s="32">
        <v>51.35</v>
      </c>
      <c r="I3310" t="s">
        <v>10</v>
      </c>
      <c r="J3310">
        <v>5</v>
      </c>
      <c r="K3310">
        <v>3</v>
      </c>
    </row>
    <row r="3311" spans="1:11" x14ac:dyDescent="0.35">
      <c r="A3311" t="s">
        <v>930</v>
      </c>
      <c r="B3311" t="s">
        <v>848</v>
      </c>
      <c r="C3311">
        <v>2012</v>
      </c>
      <c r="D3311">
        <v>4.2</v>
      </c>
      <c r="E3311">
        <v>410</v>
      </c>
      <c r="F3311" t="s">
        <v>1405</v>
      </c>
      <c r="G3311" t="s">
        <v>42</v>
      </c>
      <c r="H3311" s="32">
        <v>22.99</v>
      </c>
      <c r="I3311" t="s">
        <v>43</v>
      </c>
      <c r="J3311">
        <v>4</v>
      </c>
      <c r="K3311">
        <v>3</v>
      </c>
    </row>
    <row r="3312" spans="1:11" x14ac:dyDescent="0.35">
      <c r="A3312" t="s">
        <v>1362</v>
      </c>
      <c r="B3312" t="s">
        <v>1363</v>
      </c>
      <c r="C3312">
        <v>2020</v>
      </c>
      <c r="D3312">
        <v>4.2</v>
      </c>
      <c r="E3312">
        <v>407</v>
      </c>
      <c r="F3312" t="s">
        <v>1405</v>
      </c>
      <c r="G3312" t="s">
        <v>204</v>
      </c>
      <c r="H3312" s="32">
        <v>11.95</v>
      </c>
      <c r="I3312" t="s">
        <v>85</v>
      </c>
      <c r="J3312" t="s">
        <v>85</v>
      </c>
      <c r="K3312" t="s">
        <v>85</v>
      </c>
    </row>
    <row r="3313" spans="1:11" x14ac:dyDescent="0.35">
      <c r="A3313" t="s">
        <v>861</v>
      </c>
      <c r="B3313" t="s">
        <v>1364</v>
      </c>
      <c r="C3313" t="s">
        <v>24</v>
      </c>
      <c r="D3313">
        <v>4.2</v>
      </c>
      <c r="E3313">
        <v>405</v>
      </c>
      <c r="F3313" t="s">
        <v>1405</v>
      </c>
      <c r="G3313" t="s">
        <v>25</v>
      </c>
      <c r="H3313" s="32">
        <v>7.1</v>
      </c>
      <c r="I3313" t="s">
        <v>26</v>
      </c>
      <c r="J3313">
        <v>4</v>
      </c>
      <c r="K3313">
        <v>3</v>
      </c>
    </row>
    <row r="3314" spans="1:11" x14ac:dyDescent="0.35">
      <c r="A3314" t="s">
        <v>606</v>
      </c>
      <c r="B3314" t="s">
        <v>619</v>
      </c>
      <c r="C3314">
        <v>2014</v>
      </c>
      <c r="D3314">
        <v>4.2</v>
      </c>
      <c r="E3314">
        <v>404</v>
      </c>
      <c r="F3314" t="s">
        <v>1405</v>
      </c>
      <c r="G3314" t="s">
        <v>32</v>
      </c>
      <c r="H3314" s="32">
        <v>77.36</v>
      </c>
      <c r="I3314" t="s">
        <v>33</v>
      </c>
      <c r="J3314">
        <v>4</v>
      </c>
      <c r="K3314">
        <v>3</v>
      </c>
    </row>
    <row r="3315" spans="1:11" x14ac:dyDescent="0.35">
      <c r="A3315" t="s">
        <v>1365</v>
      </c>
      <c r="B3315" t="s">
        <v>1366</v>
      </c>
      <c r="C3315">
        <v>2020</v>
      </c>
      <c r="D3315">
        <v>4.2</v>
      </c>
      <c r="E3315">
        <v>404</v>
      </c>
      <c r="F3315" t="s">
        <v>1405</v>
      </c>
      <c r="G3315" t="s">
        <v>207</v>
      </c>
      <c r="H3315" s="32">
        <v>19.899999999999999</v>
      </c>
      <c r="I3315" t="s">
        <v>85</v>
      </c>
      <c r="J3315" t="s">
        <v>85</v>
      </c>
      <c r="K3315" t="s">
        <v>85</v>
      </c>
    </row>
    <row r="3316" spans="1:11" x14ac:dyDescent="0.35">
      <c r="A3316" t="s">
        <v>682</v>
      </c>
      <c r="B3316" t="s">
        <v>863</v>
      </c>
      <c r="C3316">
        <v>2011</v>
      </c>
      <c r="D3316">
        <v>4.2</v>
      </c>
      <c r="E3316">
        <v>402</v>
      </c>
      <c r="F3316" t="s">
        <v>1405</v>
      </c>
      <c r="G3316" t="s">
        <v>42</v>
      </c>
      <c r="H3316" s="32">
        <v>28.53</v>
      </c>
      <c r="I3316" t="s">
        <v>43</v>
      </c>
      <c r="J3316">
        <v>4</v>
      </c>
      <c r="K3316">
        <v>3</v>
      </c>
    </row>
    <row r="3317" spans="1:11" x14ac:dyDescent="0.35">
      <c r="A3317" t="s">
        <v>487</v>
      </c>
      <c r="B3317" t="s">
        <v>488</v>
      </c>
      <c r="C3317">
        <v>2019</v>
      </c>
      <c r="D3317">
        <v>4.2</v>
      </c>
      <c r="E3317">
        <v>400</v>
      </c>
      <c r="F3317" t="s">
        <v>1405</v>
      </c>
      <c r="G3317" t="s">
        <v>2</v>
      </c>
      <c r="H3317" s="32">
        <v>27.89</v>
      </c>
      <c r="I3317" t="s">
        <v>3</v>
      </c>
      <c r="J3317">
        <v>5</v>
      </c>
      <c r="K3317">
        <v>3</v>
      </c>
    </row>
    <row r="3318" spans="1:11" x14ac:dyDescent="0.35">
      <c r="A3318" t="s">
        <v>4</v>
      </c>
      <c r="B3318" t="s">
        <v>448</v>
      </c>
      <c r="C3318">
        <v>2016</v>
      </c>
      <c r="D3318">
        <v>4.2</v>
      </c>
      <c r="E3318">
        <v>398</v>
      </c>
      <c r="F3318" t="s">
        <v>1405</v>
      </c>
      <c r="G3318" t="s">
        <v>1406</v>
      </c>
      <c r="H3318" s="32">
        <v>48.96</v>
      </c>
      <c r="I3318" t="s">
        <v>6</v>
      </c>
      <c r="J3318">
        <v>4</v>
      </c>
      <c r="K3318">
        <v>2</v>
      </c>
    </row>
    <row r="3319" spans="1:11" x14ac:dyDescent="0.35">
      <c r="A3319" t="s">
        <v>193</v>
      </c>
      <c r="B3319" t="s">
        <v>921</v>
      </c>
      <c r="C3319">
        <v>2011</v>
      </c>
      <c r="D3319">
        <v>4.2</v>
      </c>
      <c r="E3319">
        <v>395</v>
      </c>
      <c r="F3319" t="s">
        <v>1405</v>
      </c>
      <c r="G3319" t="s">
        <v>42</v>
      </c>
      <c r="H3319" s="32">
        <v>61.94</v>
      </c>
      <c r="I3319" t="s">
        <v>43</v>
      </c>
      <c r="J3319">
        <v>4</v>
      </c>
      <c r="K3319">
        <v>3</v>
      </c>
    </row>
    <row r="3320" spans="1:11" x14ac:dyDescent="0.35">
      <c r="A3320" t="s">
        <v>193</v>
      </c>
      <c r="B3320" t="s">
        <v>187</v>
      </c>
      <c r="C3320">
        <v>2016</v>
      </c>
      <c r="D3320">
        <v>4.2</v>
      </c>
      <c r="E3320">
        <v>392</v>
      </c>
      <c r="F3320" t="s">
        <v>1405</v>
      </c>
      <c r="G3320" t="s">
        <v>42</v>
      </c>
      <c r="H3320" s="32">
        <v>19.98</v>
      </c>
      <c r="I3320" t="s">
        <v>43</v>
      </c>
      <c r="J3320">
        <v>4</v>
      </c>
      <c r="K3320">
        <v>3</v>
      </c>
    </row>
    <row r="3321" spans="1:11" x14ac:dyDescent="0.35">
      <c r="A3321" t="s">
        <v>790</v>
      </c>
      <c r="B3321" t="s">
        <v>1367</v>
      </c>
      <c r="C3321">
        <v>2018</v>
      </c>
      <c r="D3321">
        <v>4.2</v>
      </c>
      <c r="E3321">
        <v>390</v>
      </c>
      <c r="F3321" t="s">
        <v>1405</v>
      </c>
      <c r="G3321" t="s">
        <v>32</v>
      </c>
      <c r="H3321" s="32">
        <v>16.760000000000002</v>
      </c>
      <c r="I3321" t="s">
        <v>33</v>
      </c>
      <c r="J3321">
        <v>4</v>
      </c>
      <c r="K3321">
        <v>3</v>
      </c>
    </row>
    <row r="3322" spans="1:11" x14ac:dyDescent="0.35">
      <c r="A3322" t="s">
        <v>574</v>
      </c>
      <c r="B3322" t="s">
        <v>880</v>
      </c>
      <c r="C3322">
        <v>2017</v>
      </c>
      <c r="D3322">
        <v>4.2</v>
      </c>
      <c r="E3322">
        <v>390</v>
      </c>
      <c r="F3322" t="s">
        <v>1405</v>
      </c>
      <c r="G3322" t="s">
        <v>576</v>
      </c>
      <c r="H3322" s="32">
        <v>24.45</v>
      </c>
      <c r="I3322" t="s">
        <v>21</v>
      </c>
      <c r="J3322">
        <v>4</v>
      </c>
      <c r="K3322">
        <v>3</v>
      </c>
    </row>
    <row r="3323" spans="1:11" x14ac:dyDescent="0.35">
      <c r="A3323" t="s">
        <v>144</v>
      </c>
      <c r="B3323" t="s">
        <v>120</v>
      </c>
      <c r="C3323">
        <v>2011</v>
      </c>
      <c r="D3323">
        <v>4.2</v>
      </c>
      <c r="E3323">
        <v>389</v>
      </c>
      <c r="F3323" t="s">
        <v>1405</v>
      </c>
      <c r="G3323" t="s">
        <v>9</v>
      </c>
      <c r="H3323" s="32">
        <v>64.5</v>
      </c>
      <c r="I3323" t="s">
        <v>10</v>
      </c>
      <c r="J3323">
        <v>5</v>
      </c>
      <c r="K3323">
        <v>3</v>
      </c>
    </row>
    <row r="3324" spans="1:11" x14ac:dyDescent="0.35">
      <c r="A3324" t="s">
        <v>385</v>
      </c>
      <c r="B3324" t="s">
        <v>1334</v>
      </c>
      <c r="C3324">
        <v>2016</v>
      </c>
      <c r="D3324">
        <v>4.2</v>
      </c>
      <c r="E3324">
        <v>388</v>
      </c>
      <c r="F3324" t="s">
        <v>1405</v>
      </c>
      <c r="G3324" t="s">
        <v>9</v>
      </c>
      <c r="H3324" s="32">
        <v>31.63</v>
      </c>
      <c r="I3324" t="s">
        <v>10</v>
      </c>
      <c r="J3324">
        <v>5</v>
      </c>
      <c r="K3324">
        <v>3</v>
      </c>
    </row>
    <row r="3325" spans="1:11" x14ac:dyDescent="0.35">
      <c r="A3325" t="s">
        <v>53</v>
      </c>
      <c r="B3325" t="s">
        <v>845</v>
      </c>
      <c r="C3325">
        <v>2005</v>
      </c>
      <c r="D3325">
        <v>4.2</v>
      </c>
      <c r="E3325">
        <v>384</v>
      </c>
      <c r="F3325" t="s">
        <v>1405</v>
      </c>
      <c r="G3325" t="s">
        <v>42</v>
      </c>
      <c r="H3325" s="32">
        <v>73</v>
      </c>
      <c r="I3325" t="s">
        <v>43</v>
      </c>
      <c r="J3325">
        <v>4</v>
      </c>
      <c r="K3325">
        <v>3</v>
      </c>
    </row>
    <row r="3326" spans="1:11" x14ac:dyDescent="0.35">
      <c r="A3326" t="s">
        <v>537</v>
      </c>
      <c r="B3326" t="s">
        <v>187</v>
      </c>
      <c r="C3326">
        <v>2015</v>
      </c>
      <c r="D3326">
        <v>4.2</v>
      </c>
      <c r="E3326">
        <v>420</v>
      </c>
      <c r="F3326" t="s">
        <v>1405</v>
      </c>
      <c r="G3326" t="s">
        <v>42</v>
      </c>
      <c r="H3326" s="32">
        <v>17.5</v>
      </c>
      <c r="I3326" t="s">
        <v>43</v>
      </c>
      <c r="J3326">
        <v>4</v>
      </c>
      <c r="K3326">
        <v>3</v>
      </c>
    </row>
    <row r="3327" spans="1:11" x14ac:dyDescent="0.35">
      <c r="A3327" t="s">
        <v>1357</v>
      </c>
      <c r="B3327" t="s">
        <v>1358</v>
      </c>
      <c r="C3327">
        <v>2017</v>
      </c>
      <c r="D3327">
        <v>4.2</v>
      </c>
      <c r="E3327">
        <v>420</v>
      </c>
      <c r="F3327" t="s">
        <v>1405</v>
      </c>
      <c r="G3327" t="s">
        <v>127</v>
      </c>
      <c r="H3327" s="32">
        <v>18.899999999999999</v>
      </c>
      <c r="I3327" t="s">
        <v>21</v>
      </c>
      <c r="J3327">
        <v>4</v>
      </c>
      <c r="K3327">
        <v>3</v>
      </c>
    </row>
    <row r="3328" spans="1:11" x14ac:dyDescent="0.35">
      <c r="A3328" t="s">
        <v>1359</v>
      </c>
      <c r="B3328" t="s">
        <v>1360</v>
      </c>
      <c r="C3328">
        <v>2011</v>
      </c>
      <c r="D3328">
        <v>4.2</v>
      </c>
      <c r="E3328">
        <v>420</v>
      </c>
      <c r="F3328" t="s">
        <v>1405</v>
      </c>
      <c r="G3328" t="s">
        <v>254</v>
      </c>
      <c r="H3328" s="32">
        <v>23.95</v>
      </c>
      <c r="I3328" t="s">
        <v>21</v>
      </c>
      <c r="J3328">
        <v>4</v>
      </c>
      <c r="K3328">
        <v>3</v>
      </c>
    </row>
    <row r="3329" spans="1:11" x14ac:dyDescent="0.35">
      <c r="A3329" t="s">
        <v>40</v>
      </c>
      <c r="B3329" t="s">
        <v>396</v>
      </c>
      <c r="C3329">
        <v>2012</v>
      </c>
      <c r="D3329">
        <v>4.2</v>
      </c>
      <c r="E3329">
        <v>420</v>
      </c>
      <c r="F3329" t="s">
        <v>1405</v>
      </c>
      <c r="G3329" t="s">
        <v>42</v>
      </c>
      <c r="H3329" s="32">
        <v>28.3</v>
      </c>
      <c r="I3329" t="s">
        <v>43</v>
      </c>
      <c r="J3329">
        <v>4</v>
      </c>
      <c r="K3329">
        <v>3</v>
      </c>
    </row>
    <row r="3330" spans="1:11" x14ac:dyDescent="0.35">
      <c r="A3330" t="s">
        <v>513</v>
      </c>
      <c r="B3330" t="s">
        <v>283</v>
      </c>
      <c r="C3330">
        <v>2004</v>
      </c>
      <c r="D3330">
        <v>4.2</v>
      </c>
      <c r="E3330">
        <v>417</v>
      </c>
      <c r="F3330" t="s">
        <v>1405</v>
      </c>
      <c r="G3330" t="s">
        <v>42</v>
      </c>
      <c r="H3330" s="32">
        <v>45</v>
      </c>
      <c r="I3330" t="s">
        <v>43</v>
      </c>
      <c r="J3330">
        <v>4</v>
      </c>
      <c r="K3330">
        <v>3</v>
      </c>
    </row>
    <row r="3331" spans="1:11" x14ac:dyDescent="0.35">
      <c r="A3331" t="s">
        <v>423</v>
      </c>
      <c r="B3331" t="s">
        <v>1020</v>
      </c>
      <c r="C3331">
        <v>2018</v>
      </c>
      <c r="D3331">
        <v>4.2</v>
      </c>
      <c r="E3331">
        <v>415</v>
      </c>
      <c r="F3331" t="s">
        <v>1405</v>
      </c>
      <c r="G3331" t="s">
        <v>46</v>
      </c>
      <c r="H3331" s="32">
        <v>17.899999999999999</v>
      </c>
      <c r="I3331" t="s">
        <v>213</v>
      </c>
      <c r="J3331">
        <v>3</v>
      </c>
      <c r="K3331">
        <v>3</v>
      </c>
    </row>
    <row r="3332" spans="1:11" x14ac:dyDescent="0.35">
      <c r="A3332" t="s">
        <v>1292</v>
      </c>
      <c r="B3332" t="s">
        <v>1361</v>
      </c>
      <c r="C3332">
        <v>2015</v>
      </c>
      <c r="D3332">
        <v>4.2</v>
      </c>
      <c r="E3332">
        <v>414</v>
      </c>
      <c r="F3332" t="s">
        <v>1405</v>
      </c>
      <c r="G3332" t="s">
        <v>326</v>
      </c>
      <c r="H3332" s="32">
        <v>16.78</v>
      </c>
      <c r="I3332" t="s">
        <v>327</v>
      </c>
      <c r="J3332">
        <v>3</v>
      </c>
      <c r="K3332">
        <v>3</v>
      </c>
    </row>
    <row r="3333" spans="1:11" x14ac:dyDescent="0.35">
      <c r="A3333" t="s">
        <v>47</v>
      </c>
      <c r="B3333" t="s">
        <v>1302</v>
      </c>
      <c r="C3333">
        <v>2018</v>
      </c>
      <c r="D3333">
        <v>4.2</v>
      </c>
      <c r="E3333">
        <v>410</v>
      </c>
      <c r="F3333" t="s">
        <v>1405</v>
      </c>
      <c r="G3333" t="s">
        <v>42</v>
      </c>
      <c r="H3333" s="32">
        <v>13.58</v>
      </c>
      <c r="I3333" t="s">
        <v>43</v>
      </c>
      <c r="J3333">
        <v>4</v>
      </c>
      <c r="K3333">
        <v>3</v>
      </c>
    </row>
    <row r="3334" spans="1:11" x14ac:dyDescent="0.35">
      <c r="A3334" t="s">
        <v>1308</v>
      </c>
      <c r="B3334" t="s">
        <v>1309</v>
      </c>
      <c r="C3334">
        <v>2015</v>
      </c>
      <c r="D3334">
        <v>4.2</v>
      </c>
      <c r="E3334">
        <v>412</v>
      </c>
      <c r="F3334" t="s">
        <v>1405</v>
      </c>
      <c r="G3334" t="s">
        <v>9</v>
      </c>
      <c r="H3334" s="32">
        <v>37.9</v>
      </c>
      <c r="I3334" t="s">
        <v>10</v>
      </c>
      <c r="J3334">
        <v>5</v>
      </c>
      <c r="K3334">
        <v>3</v>
      </c>
    </row>
    <row r="3335" spans="1:11" x14ac:dyDescent="0.35">
      <c r="A3335" t="s">
        <v>270</v>
      </c>
      <c r="B3335" t="s">
        <v>120</v>
      </c>
      <c r="C3335">
        <v>2011</v>
      </c>
      <c r="D3335">
        <v>4.2</v>
      </c>
      <c r="E3335">
        <v>410</v>
      </c>
      <c r="F3335" t="s">
        <v>1405</v>
      </c>
      <c r="G3335" t="s">
        <v>9</v>
      </c>
      <c r="H3335" s="32">
        <v>51.35</v>
      </c>
      <c r="I3335" t="s">
        <v>10</v>
      </c>
      <c r="J3335">
        <v>5</v>
      </c>
      <c r="K3335">
        <v>3</v>
      </c>
    </row>
    <row r="3336" spans="1:11" x14ac:dyDescent="0.35">
      <c r="A3336" t="s">
        <v>930</v>
      </c>
      <c r="B3336" t="s">
        <v>848</v>
      </c>
      <c r="C3336">
        <v>2012</v>
      </c>
      <c r="D3336">
        <v>4.2</v>
      </c>
      <c r="E3336">
        <v>410</v>
      </c>
      <c r="F3336" t="s">
        <v>1405</v>
      </c>
      <c r="G3336" t="s">
        <v>42</v>
      </c>
      <c r="H3336" s="32">
        <v>22.99</v>
      </c>
      <c r="I3336" t="s">
        <v>43</v>
      </c>
      <c r="J3336">
        <v>4</v>
      </c>
      <c r="K3336">
        <v>3</v>
      </c>
    </row>
    <row r="3337" spans="1:11" x14ac:dyDescent="0.35">
      <c r="A3337" t="s">
        <v>1362</v>
      </c>
      <c r="B3337" t="s">
        <v>1363</v>
      </c>
      <c r="C3337">
        <v>2020</v>
      </c>
      <c r="D3337">
        <v>4.2</v>
      </c>
      <c r="E3337">
        <v>407</v>
      </c>
      <c r="F3337" t="s">
        <v>1405</v>
      </c>
      <c r="G3337" t="s">
        <v>204</v>
      </c>
      <c r="H3337" s="32">
        <v>11.95</v>
      </c>
      <c r="I3337" t="s">
        <v>85</v>
      </c>
      <c r="J3337" t="s">
        <v>85</v>
      </c>
      <c r="K3337" t="s">
        <v>85</v>
      </c>
    </row>
    <row r="3338" spans="1:11" x14ac:dyDescent="0.35">
      <c r="A3338" t="s">
        <v>861</v>
      </c>
      <c r="B3338" t="s">
        <v>1364</v>
      </c>
      <c r="C3338" t="s">
        <v>24</v>
      </c>
      <c r="D3338">
        <v>4.2</v>
      </c>
      <c r="E3338">
        <v>405</v>
      </c>
      <c r="F3338" t="s">
        <v>1405</v>
      </c>
      <c r="G3338" t="s">
        <v>25</v>
      </c>
      <c r="H3338" s="32">
        <v>7.1</v>
      </c>
      <c r="I3338" t="s">
        <v>26</v>
      </c>
      <c r="J3338">
        <v>4</v>
      </c>
      <c r="K3338">
        <v>3</v>
      </c>
    </row>
    <row r="3339" spans="1:11" x14ac:dyDescent="0.35">
      <c r="A3339" t="s">
        <v>606</v>
      </c>
      <c r="B3339" t="s">
        <v>619</v>
      </c>
      <c r="C3339">
        <v>2014</v>
      </c>
      <c r="D3339">
        <v>4.2</v>
      </c>
      <c r="E3339">
        <v>404</v>
      </c>
      <c r="F3339" t="s">
        <v>1405</v>
      </c>
      <c r="G3339" t="s">
        <v>32</v>
      </c>
      <c r="H3339" s="32">
        <v>77.36</v>
      </c>
      <c r="I3339" t="s">
        <v>33</v>
      </c>
      <c r="J3339">
        <v>4</v>
      </c>
      <c r="K3339">
        <v>3</v>
      </c>
    </row>
    <row r="3340" spans="1:11" x14ac:dyDescent="0.35">
      <c r="A3340" t="s">
        <v>1365</v>
      </c>
      <c r="B3340" t="s">
        <v>1366</v>
      </c>
      <c r="C3340">
        <v>2020</v>
      </c>
      <c r="D3340">
        <v>4.2</v>
      </c>
      <c r="E3340">
        <v>404</v>
      </c>
      <c r="F3340" t="s">
        <v>1405</v>
      </c>
      <c r="G3340" t="s">
        <v>207</v>
      </c>
      <c r="H3340" s="32">
        <v>19.899999999999999</v>
      </c>
      <c r="I3340" t="s">
        <v>85</v>
      </c>
      <c r="J3340" t="s">
        <v>85</v>
      </c>
      <c r="K3340" t="s">
        <v>85</v>
      </c>
    </row>
    <row r="3341" spans="1:11" x14ac:dyDescent="0.35">
      <c r="A3341" t="s">
        <v>682</v>
      </c>
      <c r="B3341" t="s">
        <v>863</v>
      </c>
      <c r="C3341">
        <v>2011</v>
      </c>
      <c r="D3341">
        <v>4.2</v>
      </c>
      <c r="E3341">
        <v>402</v>
      </c>
      <c r="F3341" t="s">
        <v>1405</v>
      </c>
      <c r="G3341" t="s">
        <v>42</v>
      </c>
      <c r="H3341" s="32">
        <v>28.53</v>
      </c>
      <c r="I3341" t="s">
        <v>43</v>
      </c>
      <c r="J3341">
        <v>4</v>
      </c>
      <c r="K3341">
        <v>3</v>
      </c>
    </row>
    <row r="3342" spans="1:11" x14ac:dyDescent="0.35">
      <c r="A3342" t="s">
        <v>487</v>
      </c>
      <c r="B3342" t="s">
        <v>488</v>
      </c>
      <c r="C3342">
        <v>2019</v>
      </c>
      <c r="D3342">
        <v>4.2</v>
      </c>
      <c r="E3342">
        <v>400</v>
      </c>
      <c r="F3342" t="s">
        <v>1405</v>
      </c>
      <c r="G3342" t="s">
        <v>2</v>
      </c>
      <c r="H3342" s="32">
        <v>27.89</v>
      </c>
      <c r="I3342" t="s">
        <v>3</v>
      </c>
      <c r="J3342">
        <v>5</v>
      </c>
      <c r="K3342">
        <v>3</v>
      </c>
    </row>
    <row r="3343" spans="1:11" x14ac:dyDescent="0.35">
      <c r="A3343" t="s">
        <v>4</v>
      </c>
      <c r="B3343" t="s">
        <v>448</v>
      </c>
      <c r="C3343">
        <v>2016</v>
      </c>
      <c r="D3343">
        <v>4.2</v>
      </c>
      <c r="E3343">
        <v>398</v>
      </c>
      <c r="F3343" t="s">
        <v>1405</v>
      </c>
      <c r="G3343" t="s">
        <v>1406</v>
      </c>
      <c r="H3343" s="32">
        <v>48.96</v>
      </c>
      <c r="I3343" t="s">
        <v>6</v>
      </c>
      <c r="J3343">
        <v>4</v>
      </c>
      <c r="K3343">
        <v>2</v>
      </c>
    </row>
    <row r="3344" spans="1:11" x14ac:dyDescent="0.35">
      <c r="A3344" t="s">
        <v>193</v>
      </c>
      <c r="B3344" t="s">
        <v>921</v>
      </c>
      <c r="C3344">
        <v>2011</v>
      </c>
      <c r="D3344">
        <v>4.2</v>
      </c>
      <c r="E3344">
        <v>395</v>
      </c>
      <c r="F3344" t="s">
        <v>1405</v>
      </c>
      <c r="G3344" t="s">
        <v>42</v>
      </c>
      <c r="H3344" s="32">
        <v>61.94</v>
      </c>
      <c r="I3344" t="s">
        <v>43</v>
      </c>
      <c r="J3344">
        <v>4</v>
      </c>
      <c r="K3344">
        <v>3</v>
      </c>
    </row>
    <row r="3345" spans="1:11" x14ac:dyDescent="0.35">
      <c r="A3345" t="s">
        <v>193</v>
      </c>
      <c r="B3345" t="s">
        <v>187</v>
      </c>
      <c r="C3345">
        <v>2016</v>
      </c>
      <c r="D3345">
        <v>4.2</v>
      </c>
      <c r="E3345">
        <v>392</v>
      </c>
      <c r="F3345" t="s">
        <v>1405</v>
      </c>
      <c r="G3345" t="s">
        <v>42</v>
      </c>
      <c r="H3345" s="32">
        <v>19.98</v>
      </c>
      <c r="I3345" t="s">
        <v>43</v>
      </c>
      <c r="J3345">
        <v>4</v>
      </c>
      <c r="K3345">
        <v>3</v>
      </c>
    </row>
    <row r="3346" spans="1:11" x14ac:dyDescent="0.35">
      <c r="A3346" t="s">
        <v>790</v>
      </c>
      <c r="B3346" t="s">
        <v>1367</v>
      </c>
      <c r="C3346">
        <v>2018</v>
      </c>
      <c r="D3346">
        <v>4.2</v>
      </c>
      <c r="E3346">
        <v>390</v>
      </c>
      <c r="F3346" t="s">
        <v>1405</v>
      </c>
      <c r="G3346" t="s">
        <v>32</v>
      </c>
      <c r="H3346" s="32">
        <v>16.760000000000002</v>
      </c>
      <c r="I3346" t="s">
        <v>33</v>
      </c>
      <c r="J3346">
        <v>4</v>
      </c>
      <c r="K3346">
        <v>3</v>
      </c>
    </row>
    <row r="3347" spans="1:11" x14ac:dyDescent="0.35">
      <c r="A3347" t="s">
        <v>574</v>
      </c>
      <c r="B3347" t="s">
        <v>880</v>
      </c>
      <c r="C3347">
        <v>2017</v>
      </c>
      <c r="D3347">
        <v>4.2</v>
      </c>
      <c r="E3347">
        <v>390</v>
      </c>
      <c r="F3347" t="s">
        <v>1405</v>
      </c>
      <c r="G3347" t="s">
        <v>576</v>
      </c>
      <c r="H3347" s="32">
        <v>24.45</v>
      </c>
      <c r="I3347" t="s">
        <v>21</v>
      </c>
      <c r="J3347">
        <v>4</v>
      </c>
      <c r="K3347">
        <v>3</v>
      </c>
    </row>
    <row r="3348" spans="1:11" x14ac:dyDescent="0.35">
      <c r="A3348" t="s">
        <v>144</v>
      </c>
      <c r="B3348" t="s">
        <v>120</v>
      </c>
      <c r="C3348">
        <v>2011</v>
      </c>
      <c r="D3348">
        <v>4.2</v>
      </c>
      <c r="E3348">
        <v>389</v>
      </c>
      <c r="F3348" t="s">
        <v>1405</v>
      </c>
      <c r="G3348" t="s">
        <v>9</v>
      </c>
      <c r="H3348" s="32">
        <v>64.5</v>
      </c>
      <c r="I3348" t="s">
        <v>10</v>
      </c>
      <c r="J3348">
        <v>5</v>
      </c>
      <c r="K3348">
        <v>3</v>
      </c>
    </row>
    <row r="3349" spans="1:11" x14ac:dyDescent="0.35">
      <c r="A3349" t="s">
        <v>385</v>
      </c>
      <c r="B3349" t="s">
        <v>1334</v>
      </c>
      <c r="C3349">
        <v>2016</v>
      </c>
      <c r="D3349">
        <v>4.2</v>
      </c>
      <c r="E3349">
        <v>388</v>
      </c>
      <c r="F3349" t="s">
        <v>1405</v>
      </c>
      <c r="G3349" t="s">
        <v>9</v>
      </c>
      <c r="H3349" s="32">
        <v>31.63</v>
      </c>
      <c r="I3349" t="s">
        <v>10</v>
      </c>
      <c r="J3349">
        <v>5</v>
      </c>
      <c r="K3349">
        <v>3</v>
      </c>
    </row>
    <row r="3350" spans="1:11" x14ac:dyDescent="0.35">
      <c r="A3350" t="s">
        <v>53</v>
      </c>
      <c r="B3350" t="s">
        <v>845</v>
      </c>
      <c r="C3350">
        <v>2005</v>
      </c>
      <c r="D3350">
        <v>4.2</v>
      </c>
      <c r="E3350">
        <v>384</v>
      </c>
      <c r="F3350" t="s">
        <v>1405</v>
      </c>
      <c r="G3350" t="s">
        <v>42</v>
      </c>
      <c r="H3350" s="32">
        <v>73</v>
      </c>
      <c r="I3350" t="s">
        <v>43</v>
      </c>
      <c r="J3350">
        <v>4</v>
      </c>
      <c r="K3350">
        <v>3</v>
      </c>
    </row>
    <row r="3351" spans="1:11" x14ac:dyDescent="0.35">
      <c r="A3351" t="s">
        <v>537</v>
      </c>
      <c r="B3351" t="s">
        <v>187</v>
      </c>
      <c r="C3351">
        <v>2015</v>
      </c>
      <c r="D3351">
        <v>4.2</v>
      </c>
      <c r="E3351">
        <v>420</v>
      </c>
      <c r="F3351" t="s">
        <v>1405</v>
      </c>
      <c r="G3351" t="s">
        <v>42</v>
      </c>
      <c r="H3351" s="32">
        <v>17.5</v>
      </c>
      <c r="I3351" t="s">
        <v>43</v>
      </c>
      <c r="J3351">
        <v>4</v>
      </c>
      <c r="K3351">
        <v>3</v>
      </c>
    </row>
    <row r="3352" spans="1:11" x14ac:dyDescent="0.35">
      <c r="A3352" t="s">
        <v>1357</v>
      </c>
      <c r="B3352" t="s">
        <v>1358</v>
      </c>
      <c r="C3352">
        <v>2017</v>
      </c>
      <c r="D3352">
        <v>4.2</v>
      </c>
      <c r="E3352">
        <v>420</v>
      </c>
      <c r="F3352" t="s">
        <v>1405</v>
      </c>
      <c r="G3352" t="s">
        <v>127</v>
      </c>
      <c r="H3352" s="32">
        <v>18.899999999999999</v>
      </c>
      <c r="I3352" t="s">
        <v>21</v>
      </c>
      <c r="J3352">
        <v>4</v>
      </c>
      <c r="K3352">
        <v>3</v>
      </c>
    </row>
    <row r="3353" spans="1:11" x14ac:dyDescent="0.35">
      <c r="A3353" t="s">
        <v>1359</v>
      </c>
      <c r="B3353" t="s">
        <v>1360</v>
      </c>
      <c r="C3353">
        <v>2011</v>
      </c>
      <c r="D3353">
        <v>4.2</v>
      </c>
      <c r="E3353">
        <v>420</v>
      </c>
      <c r="F3353" t="s">
        <v>1405</v>
      </c>
      <c r="G3353" t="s">
        <v>254</v>
      </c>
      <c r="H3353" s="32">
        <v>23.95</v>
      </c>
      <c r="I3353" t="s">
        <v>21</v>
      </c>
      <c r="J3353">
        <v>4</v>
      </c>
      <c r="K3353">
        <v>3</v>
      </c>
    </row>
    <row r="3354" spans="1:11" x14ac:dyDescent="0.35">
      <c r="A3354" t="s">
        <v>40</v>
      </c>
      <c r="B3354" t="s">
        <v>396</v>
      </c>
      <c r="C3354">
        <v>2012</v>
      </c>
      <c r="D3354">
        <v>4.2</v>
      </c>
      <c r="E3354">
        <v>420</v>
      </c>
      <c r="F3354" t="s">
        <v>1405</v>
      </c>
      <c r="G3354" t="s">
        <v>42</v>
      </c>
      <c r="H3354" s="32">
        <v>28.3</v>
      </c>
      <c r="I3354" t="s">
        <v>43</v>
      </c>
      <c r="J3354">
        <v>4</v>
      </c>
      <c r="K3354">
        <v>3</v>
      </c>
    </row>
    <row r="3355" spans="1:11" x14ac:dyDescent="0.35">
      <c r="A3355" t="s">
        <v>513</v>
      </c>
      <c r="B3355" t="s">
        <v>283</v>
      </c>
      <c r="C3355">
        <v>2004</v>
      </c>
      <c r="D3355">
        <v>4.2</v>
      </c>
      <c r="E3355">
        <v>417</v>
      </c>
      <c r="F3355" t="s">
        <v>1405</v>
      </c>
      <c r="G3355" t="s">
        <v>42</v>
      </c>
      <c r="H3355" s="32">
        <v>45</v>
      </c>
      <c r="I3355" t="s">
        <v>43</v>
      </c>
      <c r="J3355">
        <v>4</v>
      </c>
      <c r="K3355">
        <v>3</v>
      </c>
    </row>
    <row r="3356" spans="1:11" x14ac:dyDescent="0.35">
      <c r="A3356" t="s">
        <v>423</v>
      </c>
      <c r="B3356" t="s">
        <v>1020</v>
      </c>
      <c r="C3356">
        <v>2018</v>
      </c>
      <c r="D3356">
        <v>4.2</v>
      </c>
      <c r="E3356">
        <v>415</v>
      </c>
      <c r="F3356" t="s">
        <v>1405</v>
      </c>
      <c r="G3356" t="s">
        <v>46</v>
      </c>
      <c r="H3356" s="32">
        <v>17.899999999999999</v>
      </c>
      <c r="I3356" t="s">
        <v>213</v>
      </c>
      <c r="J3356">
        <v>3</v>
      </c>
      <c r="K3356">
        <v>3</v>
      </c>
    </row>
    <row r="3357" spans="1:11" x14ac:dyDescent="0.35">
      <c r="A3357" t="s">
        <v>1292</v>
      </c>
      <c r="B3357" t="s">
        <v>1361</v>
      </c>
      <c r="C3357">
        <v>2015</v>
      </c>
      <c r="D3357">
        <v>4.2</v>
      </c>
      <c r="E3357">
        <v>414</v>
      </c>
      <c r="F3357" t="s">
        <v>1405</v>
      </c>
      <c r="G3357" t="s">
        <v>326</v>
      </c>
      <c r="H3357" s="32">
        <v>16.78</v>
      </c>
      <c r="I3357" t="s">
        <v>327</v>
      </c>
      <c r="J3357">
        <v>3</v>
      </c>
      <c r="K3357">
        <v>3</v>
      </c>
    </row>
    <row r="3358" spans="1:11" x14ac:dyDescent="0.35">
      <c r="A3358" t="s">
        <v>47</v>
      </c>
      <c r="B3358" t="s">
        <v>1302</v>
      </c>
      <c r="C3358">
        <v>2018</v>
      </c>
      <c r="D3358">
        <v>4.2</v>
      </c>
      <c r="E3358">
        <v>410</v>
      </c>
      <c r="F3358" t="s">
        <v>1405</v>
      </c>
      <c r="G3358" t="s">
        <v>42</v>
      </c>
      <c r="H3358" s="32">
        <v>13.58</v>
      </c>
      <c r="I3358" t="s">
        <v>43</v>
      </c>
      <c r="J3358">
        <v>4</v>
      </c>
      <c r="K3358">
        <v>3</v>
      </c>
    </row>
    <row r="3359" spans="1:11" x14ac:dyDescent="0.35">
      <c r="A3359" t="s">
        <v>1308</v>
      </c>
      <c r="B3359" t="s">
        <v>1309</v>
      </c>
      <c r="C3359">
        <v>2015</v>
      </c>
      <c r="D3359">
        <v>4.2</v>
      </c>
      <c r="E3359">
        <v>412</v>
      </c>
      <c r="F3359" t="s">
        <v>1405</v>
      </c>
      <c r="G3359" t="s">
        <v>9</v>
      </c>
      <c r="H3359" s="32">
        <v>37.9</v>
      </c>
      <c r="I3359" t="s">
        <v>10</v>
      </c>
      <c r="J3359">
        <v>5</v>
      </c>
      <c r="K3359">
        <v>3</v>
      </c>
    </row>
    <row r="3360" spans="1:11" x14ac:dyDescent="0.35">
      <c r="A3360" t="s">
        <v>270</v>
      </c>
      <c r="B3360" t="s">
        <v>120</v>
      </c>
      <c r="C3360">
        <v>2011</v>
      </c>
      <c r="D3360">
        <v>4.2</v>
      </c>
      <c r="E3360">
        <v>410</v>
      </c>
      <c r="F3360" t="s">
        <v>1405</v>
      </c>
      <c r="G3360" t="s">
        <v>9</v>
      </c>
      <c r="H3360" s="32">
        <v>51.35</v>
      </c>
      <c r="I3360" t="s">
        <v>10</v>
      </c>
      <c r="J3360">
        <v>5</v>
      </c>
      <c r="K3360">
        <v>3</v>
      </c>
    </row>
    <row r="3361" spans="1:11" x14ac:dyDescent="0.35">
      <c r="A3361" t="s">
        <v>930</v>
      </c>
      <c r="B3361" t="s">
        <v>848</v>
      </c>
      <c r="C3361">
        <v>2012</v>
      </c>
      <c r="D3361">
        <v>4.2</v>
      </c>
      <c r="E3361">
        <v>410</v>
      </c>
      <c r="F3361" t="s">
        <v>1405</v>
      </c>
      <c r="G3361" t="s">
        <v>42</v>
      </c>
      <c r="H3361" s="32">
        <v>22.99</v>
      </c>
      <c r="I3361" t="s">
        <v>43</v>
      </c>
      <c r="J3361">
        <v>4</v>
      </c>
      <c r="K3361">
        <v>3</v>
      </c>
    </row>
    <row r="3362" spans="1:11" x14ac:dyDescent="0.35">
      <c r="A3362" t="s">
        <v>1362</v>
      </c>
      <c r="B3362" t="s">
        <v>1363</v>
      </c>
      <c r="C3362">
        <v>2020</v>
      </c>
      <c r="D3362">
        <v>4.2</v>
      </c>
      <c r="E3362">
        <v>407</v>
      </c>
      <c r="F3362" t="s">
        <v>1405</v>
      </c>
      <c r="G3362" t="s">
        <v>204</v>
      </c>
      <c r="H3362" s="32">
        <v>11.95</v>
      </c>
      <c r="I3362" t="s">
        <v>85</v>
      </c>
      <c r="J3362" t="s">
        <v>85</v>
      </c>
      <c r="K3362" t="s">
        <v>85</v>
      </c>
    </row>
    <row r="3363" spans="1:11" x14ac:dyDescent="0.35">
      <c r="A3363" t="s">
        <v>861</v>
      </c>
      <c r="B3363" t="s">
        <v>1364</v>
      </c>
      <c r="C3363" t="s">
        <v>24</v>
      </c>
      <c r="D3363">
        <v>4.2</v>
      </c>
      <c r="E3363">
        <v>405</v>
      </c>
      <c r="F3363" t="s">
        <v>1405</v>
      </c>
      <c r="G3363" t="s">
        <v>25</v>
      </c>
      <c r="H3363" s="32">
        <v>7.1</v>
      </c>
      <c r="I3363" t="s">
        <v>26</v>
      </c>
      <c r="J3363">
        <v>4</v>
      </c>
      <c r="K3363">
        <v>3</v>
      </c>
    </row>
    <row r="3364" spans="1:11" x14ac:dyDescent="0.35">
      <c r="A3364" t="s">
        <v>606</v>
      </c>
      <c r="B3364" t="s">
        <v>619</v>
      </c>
      <c r="C3364">
        <v>2014</v>
      </c>
      <c r="D3364">
        <v>4.2</v>
      </c>
      <c r="E3364">
        <v>404</v>
      </c>
      <c r="F3364" t="s">
        <v>1405</v>
      </c>
      <c r="G3364" t="s">
        <v>32</v>
      </c>
      <c r="H3364" s="32">
        <v>77.36</v>
      </c>
      <c r="I3364" t="s">
        <v>33</v>
      </c>
      <c r="J3364">
        <v>4</v>
      </c>
      <c r="K3364">
        <v>3</v>
      </c>
    </row>
    <row r="3365" spans="1:11" x14ac:dyDescent="0.35">
      <c r="A3365" t="s">
        <v>1365</v>
      </c>
      <c r="B3365" t="s">
        <v>1366</v>
      </c>
      <c r="C3365">
        <v>2020</v>
      </c>
      <c r="D3365">
        <v>4.2</v>
      </c>
      <c r="E3365">
        <v>404</v>
      </c>
      <c r="F3365" t="s">
        <v>1405</v>
      </c>
      <c r="G3365" t="s">
        <v>207</v>
      </c>
      <c r="H3365" s="32">
        <v>19.899999999999999</v>
      </c>
      <c r="I3365" t="s">
        <v>85</v>
      </c>
      <c r="J3365" t="s">
        <v>85</v>
      </c>
      <c r="K3365" t="s">
        <v>85</v>
      </c>
    </row>
    <row r="3366" spans="1:11" x14ac:dyDescent="0.35">
      <c r="A3366" t="s">
        <v>682</v>
      </c>
      <c r="B3366" t="s">
        <v>863</v>
      </c>
      <c r="C3366">
        <v>2011</v>
      </c>
      <c r="D3366">
        <v>4.2</v>
      </c>
      <c r="E3366">
        <v>402</v>
      </c>
      <c r="F3366" t="s">
        <v>1405</v>
      </c>
      <c r="G3366" t="s">
        <v>42</v>
      </c>
      <c r="H3366" s="32">
        <v>28.53</v>
      </c>
      <c r="I3366" t="s">
        <v>43</v>
      </c>
      <c r="J3366">
        <v>4</v>
      </c>
      <c r="K3366">
        <v>3</v>
      </c>
    </row>
    <row r="3367" spans="1:11" x14ac:dyDescent="0.35">
      <c r="A3367" t="s">
        <v>487</v>
      </c>
      <c r="B3367" t="s">
        <v>488</v>
      </c>
      <c r="C3367">
        <v>2019</v>
      </c>
      <c r="D3367">
        <v>4.2</v>
      </c>
      <c r="E3367">
        <v>400</v>
      </c>
      <c r="F3367" t="s">
        <v>1405</v>
      </c>
      <c r="G3367" t="s">
        <v>2</v>
      </c>
      <c r="H3367" s="32">
        <v>27.89</v>
      </c>
      <c r="I3367" t="s">
        <v>3</v>
      </c>
      <c r="J3367">
        <v>5</v>
      </c>
      <c r="K3367">
        <v>3</v>
      </c>
    </row>
    <row r="3368" spans="1:11" x14ac:dyDescent="0.35">
      <c r="A3368" t="s">
        <v>4</v>
      </c>
      <c r="B3368" t="s">
        <v>448</v>
      </c>
      <c r="C3368">
        <v>2016</v>
      </c>
      <c r="D3368">
        <v>4.2</v>
      </c>
      <c r="E3368">
        <v>398</v>
      </c>
      <c r="F3368" t="s">
        <v>1405</v>
      </c>
      <c r="G3368" t="s">
        <v>1406</v>
      </c>
      <c r="H3368" s="32">
        <v>48.96</v>
      </c>
      <c r="I3368" t="s">
        <v>6</v>
      </c>
      <c r="J3368">
        <v>4</v>
      </c>
      <c r="K3368">
        <v>2</v>
      </c>
    </row>
    <row r="3369" spans="1:11" x14ac:dyDescent="0.35">
      <c r="A3369" t="s">
        <v>193</v>
      </c>
      <c r="B3369" t="s">
        <v>921</v>
      </c>
      <c r="C3369">
        <v>2011</v>
      </c>
      <c r="D3369">
        <v>4.2</v>
      </c>
      <c r="E3369">
        <v>395</v>
      </c>
      <c r="F3369" t="s">
        <v>1405</v>
      </c>
      <c r="G3369" t="s">
        <v>42</v>
      </c>
      <c r="H3369" s="32">
        <v>61.94</v>
      </c>
      <c r="I3369" t="s">
        <v>43</v>
      </c>
      <c r="J3369">
        <v>4</v>
      </c>
      <c r="K3369">
        <v>3</v>
      </c>
    </row>
    <row r="3370" spans="1:11" x14ac:dyDescent="0.35">
      <c r="A3370" t="s">
        <v>193</v>
      </c>
      <c r="B3370" t="s">
        <v>187</v>
      </c>
      <c r="C3370">
        <v>2016</v>
      </c>
      <c r="D3370">
        <v>4.2</v>
      </c>
      <c r="E3370">
        <v>392</v>
      </c>
      <c r="F3370" t="s">
        <v>1405</v>
      </c>
      <c r="G3370" t="s">
        <v>42</v>
      </c>
      <c r="H3370" s="32">
        <v>19.98</v>
      </c>
      <c r="I3370" t="s">
        <v>43</v>
      </c>
      <c r="J3370">
        <v>4</v>
      </c>
      <c r="K3370">
        <v>3</v>
      </c>
    </row>
    <row r="3371" spans="1:11" x14ac:dyDescent="0.35">
      <c r="A3371" t="s">
        <v>790</v>
      </c>
      <c r="B3371" t="s">
        <v>1367</v>
      </c>
      <c r="C3371">
        <v>2018</v>
      </c>
      <c r="D3371">
        <v>4.2</v>
      </c>
      <c r="E3371">
        <v>390</v>
      </c>
      <c r="F3371" t="s">
        <v>1405</v>
      </c>
      <c r="G3371" t="s">
        <v>32</v>
      </c>
      <c r="H3371" s="32">
        <v>16.760000000000002</v>
      </c>
      <c r="I3371" t="s">
        <v>33</v>
      </c>
      <c r="J3371">
        <v>4</v>
      </c>
      <c r="K3371">
        <v>3</v>
      </c>
    </row>
    <row r="3372" spans="1:11" x14ac:dyDescent="0.35">
      <c r="A3372" t="s">
        <v>574</v>
      </c>
      <c r="B3372" t="s">
        <v>880</v>
      </c>
      <c r="C3372">
        <v>2017</v>
      </c>
      <c r="D3372">
        <v>4.2</v>
      </c>
      <c r="E3372">
        <v>390</v>
      </c>
      <c r="F3372" t="s">
        <v>1405</v>
      </c>
      <c r="G3372" t="s">
        <v>576</v>
      </c>
      <c r="H3372" s="32">
        <v>24.45</v>
      </c>
      <c r="I3372" t="s">
        <v>21</v>
      </c>
      <c r="J3372">
        <v>4</v>
      </c>
      <c r="K3372">
        <v>3</v>
      </c>
    </row>
    <row r="3373" spans="1:11" x14ac:dyDescent="0.35">
      <c r="A3373" t="s">
        <v>144</v>
      </c>
      <c r="B3373" t="s">
        <v>120</v>
      </c>
      <c r="C3373">
        <v>2011</v>
      </c>
      <c r="D3373">
        <v>4.2</v>
      </c>
      <c r="E3373">
        <v>389</v>
      </c>
      <c r="F3373" t="s">
        <v>1405</v>
      </c>
      <c r="G3373" t="s">
        <v>9</v>
      </c>
      <c r="H3373" s="32">
        <v>64.5</v>
      </c>
      <c r="I3373" t="s">
        <v>10</v>
      </c>
      <c r="J3373">
        <v>5</v>
      </c>
      <c r="K3373">
        <v>3</v>
      </c>
    </row>
    <row r="3374" spans="1:11" x14ac:dyDescent="0.35">
      <c r="A3374" t="s">
        <v>385</v>
      </c>
      <c r="B3374" t="s">
        <v>1334</v>
      </c>
      <c r="C3374">
        <v>2016</v>
      </c>
      <c r="D3374">
        <v>4.2</v>
      </c>
      <c r="E3374">
        <v>388</v>
      </c>
      <c r="F3374" t="s">
        <v>1405</v>
      </c>
      <c r="G3374" t="s">
        <v>9</v>
      </c>
      <c r="H3374" s="32">
        <v>31.63</v>
      </c>
      <c r="I3374" t="s">
        <v>10</v>
      </c>
      <c r="J3374">
        <v>5</v>
      </c>
      <c r="K3374">
        <v>3</v>
      </c>
    </row>
    <row r="3375" spans="1:11" x14ac:dyDescent="0.35">
      <c r="A3375" t="s">
        <v>53</v>
      </c>
      <c r="B3375" t="s">
        <v>845</v>
      </c>
      <c r="C3375">
        <v>2005</v>
      </c>
      <c r="D3375">
        <v>4.2</v>
      </c>
      <c r="E3375">
        <v>384</v>
      </c>
      <c r="F3375" t="s">
        <v>1405</v>
      </c>
      <c r="G3375" t="s">
        <v>42</v>
      </c>
      <c r="H3375" s="32">
        <v>73</v>
      </c>
      <c r="I3375" t="s">
        <v>43</v>
      </c>
      <c r="J3375">
        <v>4</v>
      </c>
      <c r="K3375">
        <v>3</v>
      </c>
    </row>
    <row r="3376" spans="1:11" x14ac:dyDescent="0.35">
      <c r="A3376" t="s">
        <v>537</v>
      </c>
      <c r="B3376" t="s">
        <v>187</v>
      </c>
      <c r="C3376">
        <v>2015</v>
      </c>
      <c r="D3376">
        <v>4.2</v>
      </c>
      <c r="E3376">
        <v>420</v>
      </c>
      <c r="F3376" t="s">
        <v>1405</v>
      </c>
      <c r="G3376" t="s">
        <v>42</v>
      </c>
      <c r="H3376" s="32">
        <v>17.5</v>
      </c>
      <c r="I3376" t="s">
        <v>43</v>
      </c>
      <c r="J3376">
        <v>4</v>
      </c>
      <c r="K3376">
        <v>3</v>
      </c>
    </row>
    <row r="3377" spans="1:11" x14ac:dyDescent="0.35">
      <c r="A3377" t="s">
        <v>1357</v>
      </c>
      <c r="B3377" t="s">
        <v>1358</v>
      </c>
      <c r="C3377">
        <v>2017</v>
      </c>
      <c r="D3377">
        <v>4.2</v>
      </c>
      <c r="E3377">
        <v>420</v>
      </c>
      <c r="F3377" t="s">
        <v>1405</v>
      </c>
      <c r="G3377" t="s">
        <v>127</v>
      </c>
      <c r="H3377" s="32">
        <v>18.899999999999999</v>
      </c>
      <c r="I3377" t="s">
        <v>21</v>
      </c>
      <c r="J3377">
        <v>4</v>
      </c>
      <c r="K3377">
        <v>3</v>
      </c>
    </row>
    <row r="3378" spans="1:11" x14ac:dyDescent="0.35">
      <c r="A3378" t="s">
        <v>1359</v>
      </c>
      <c r="B3378" t="s">
        <v>1360</v>
      </c>
      <c r="C3378">
        <v>2011</v>
      </c>
      <c r="D3378">
        <v>4.2</v>
      </c>
      <c r="E3378">
        <v>420</v>
      </c>
      <c r="F3378" t="s">
        <v>1405</v>
      </c>
      <c r="G3378" t="s">
        <v>254</v>
      </c>
      <c r="H3378" s="32">
        <v>23.95</v>
      </c>
      <c r="I3378" t="s">
        <v>21</v>
      </c>
      <c r="J3378">
        <v>4</v>
      </c>
      <c r="K3378">
        <v>3</v>
      </c>
    </row>
    <row r="3379" spans="1:11" x14ac:dyDescent="0.35">
      <c r="A3379" t="s">
        <v>40</v>
      </c>
      <c r="B3379" t="s">
        <v>396</v>
      </c>
      <c r="C3379">
        <v>2012</v>
      </c>
      <c r="D3379">
        <v>4.2</v>
      </c>
      <c r="E3379">
        <v>420</v>
      </c>
      <c r="F3379" t="s">
        <v>1405</v>
      </c>
      <c r="G3379" t="s">
        <v>42</v>
      </c>
      <c r="H3379" s="32">
        <v>28.3</v>
      </c>
      <c r="I3379" t="s">
        <v>43</v>
      </c>
      <c r="J3379">
        <v>4</v>
      </c>
      <c r="K3379">
        <v>3</v>
      </c>
    </row>
    <row r="3380" spans="1:11" x14ac:dyDescent="0.35">
      <c r="A3380" t="s">
        <v>513</v>
      </c>
      <c r="B3380" t="s">
        <v>283</v>
      </c>
      <c r="C3380">
        <v>2004</v>
      </c>
      <c r="D3380">
        <v>4.2</v>
      </c>
      <c r="E3380">
        <v>417</v>
      </c>
      <c r="F3380" t="s">
        <v>1405</v>
      </c>
      <c r="G3380" t="s">
        <v>42</v>
      </c>
      <c r="H3380" s="32">
        <v>45</v>
      </c>
      <c r="I3380" t="s">
        <v>43</v>
      </c>
      <c r="J3380">
        <v>4</v>
      </c>
      <c r="K3380">
        <v>3</v>
      </c>
    </row>
    <row r="3381" spans="1:11" x14ac:dyDescent="0.35">
      <c r="A3381" t="s">
        <v>423</v>
      </c>
      <c r="B3381" t="s">
        <v>1020</v>
      </c>
      <c r="C3381">
        <v>2018</v>
      </c>
      <c r="D3381">
        <v>4.2</v>
      </c>
      <c r="E3381">
        <v>415</v>
      </c>
      <c r="F3381" t="s">
        <v>1405</v>
      </c>
      <c r="G3381" t="s">
        <v>46</v>
      </c>
      <c r="H3381" s="32">
        <v>17.899999999999999</v>
      </c>
      <c r="I3381" t="s">
        <v>213</v>
      </c>
      <c r="J3381">
        <v>3</v>
      </c>
      <c r="K3381">
        <v>3</v>
      </c>
    </row>
    <row r="3382" spans="1:11" x14ac:dyDescent="0.35">
      <c r="A3382" t="s">
        <v>1292</v>
      </c>
      <c r="B3382" t="s">
        <v>1361</v>
      </c>
      <c r="C3382">
        <v>2015</v>
      </c>
      <c r="D3382">
        <v>4.2</v>
      </c>
      <c r="E3382">
        <v>414</v>
      </c>
      <c r="F3382" t="s">
        <v>1405</v>
      </c>
      <c r="G3382" t="s">
        <v>326</v>
      </c>
      <c r="H3382" s="32">
        <v>16.78</v>
      </c>
      <c r="I3382" t="s">
        <v>327</v>
      </c>
      <c r="J3382">
        <v>3</v>
      </c>
      <c r="K3382">
        <v>3</v>
      </c>
    </row>
    <row r="3383" spans="1:11" x14ac:dyDescent="0.35">
      <c r="A3383" t="s">
        <v>47</v>
      </c>
      <c r="B3383" t="s">
        <v>1302</v>
      </c>
      <c r="C3383">
        <v>2018</v>
      </c>
      <c r="D3383">
        <v>4.2</v>
      </c>
      <c r="E3383">
        <v>410</v>
      </c>
      <c r="F3383" t="s">
        <v>1405</v>
      </c>
      <c r="G3383" t="s">
        <v>42</v>
      </c>
      <c r="H3383" s="32">
        <v>13.58</v>
      </c>
      <c r="I3383" t="s">
        <v>43</v>
      </c>
      <c r="J3383">
        <v>4</v>
      </c>
      <c r="K3383">
        <v>3</v>
      </c>
    </row>
    <row r="3384" spans="1:11" x14ac:dyDescent="0.35">
      <c r="A3384" t="s">
        <v>1308</v>
      </c>
      <c r="B3384" t="s">
        <v>1309</v>
      </c>
      <c r="C3384">
        <v>2015</v>
      </c>
      <c r="D3384">
        <v>4.2</v>
      </c>
      <c r="E3384">
        <v>412</v>
      </c>
      <c r="F3384" t="s">
        <v>1405</v>
      </c>
      <c r="G3384" t="s">
        <v>9</v>
      </c>
      <c r="H3384" s="32">
        <v>37.9</v>
      </c>
      <c r="I3384" t="s">
        <v>10</v>
      </c>
      <c r="J3384">
        <v>5</v>
      </c>
      <c r="K3384">
        <v>3</v>
      </c>
    </row>
    <row r="3385" spans="1:11" x14ac:dyDescent="0.35">
      <c r="A3385" t="s">
        <v>270</v>
      </c>
      <c r="B3385" t="s">
        <v>120</v>
      </c>
      <c r="C3385">
        <v>2011</v>
      </c>
      <c r="D3385">
        <v>4.2</v>
      </c>
      <c r="E3385">
        <v>410</v>
      </c>
      <c r="F3385" t="s">
        <v>1405</v>
      </c>
      <c r="G3385" t="s">
        <v>9</v>
      </c>
      <c r="H3385" s="32">
        <v>51.35</v>
      </c>
      <c r="I3385" t="s">
        <v>10</v>
      </c>
      <c r="J3385">
        <v>5</v>
      </c>
      <c r="K3385">
        <v>3</v>
      </c>
    </row>
    <row r="3386" spans="1:11" x14ac:dyDescent="0.35">
      <c r="A3386" t="s">
        <v>930</v>
      </c>
      <c r="B3386" t="s">
        <v>848</v>
      </c>
      <c r="C3386">
        <v>2012</v>
      </c>
      <c r="D3386">
        <v>4.2</v>
      </c>
      <c r="E3386">
        <v>410</v>
      </c>
      <c r="F3386" t="s">
        <v>1405</v>
      </c>
      <c r="G3386" t="s">
        <v>42</v>
      </c>
      <c r="H3386" s="32">
        <v>22.99</v>
      </c>
      <c r="I3386" t="s">
        <v>43</v>
      </c>
      <c r="J3386">
        <v>4</v>
      </c>
      <c r="K3386">
        <v>3</v>
      </c>
    </row>
    <row r="3387" spans="1:11" x14ac:dyDescent="0.35">
      <c r="A3387" t="s">
        <v>1362</v>
      </c>
      <c r="B3387" t="s">
        <v>1363</v>
      </c>
      <c r="C3387">
        <v>2020</v>
      </c>
      <c r="D3387">
        <v>4.2</v>
      </c>
      <c r="E3387">
        <v>407</v>
      </c>
      <c r="F3387" t="s">
        <v>1405</v>
      </c>
      <c r="G3387" t="s">
        <v>204</v>
      </c>
      <c r="H3387" s="32">
        <v>11.95</v>
      </c>
      <c r="I3387" t="s">
        <v>85</v>
      </c>
      <c r="J3387" t="s">
        <v>85</v>
      </c>
      <c r="K3387" t="s">
        <v>85</v>
      </c>
    </row>
    <row r="3388" spans="1:11" x14ac:dyDescent="0.35">
      <c r="A3388" t="s">
        <v>861</v>
      </c>
      <c r="B3388" t="s">
        <v>1364</v>
      </c>
      <c r="C3388" t="s">
        <v>24</v>
      </c>
      <c r="D3388">
        <v>4.2</v>
      </c>
      <c r="E3388">
        <v>405</v>
      </c>
      <c r="F3388" t="s">
        <v>1405</v>
      </c>
      <c r="G3388" t="s">
        <v>25</v>
      </c>
      <c r="H3388" s="32">
        <v>7.1</v>
      </c>
      <c r="I3388" t="s">
        <v>26</v>
      </c>
      <c r="J3388">
        <v>4</v>
      </c>
      <c r="K3388">
        <v>3</v>
      </c>
    </row>
    <row r="3389" spans="1:11" x14ac:dyDescent="0.35">
      <c r="A3389" t="s">
        <v>606</v>
      </c>
      <c r="B3389" t="s">
        <v>619</v>
      </c>
      <c r="C3389">
        <v>2014</v>
      </c>
      <c r="D3389">
        <v>4.2</v>
      </c>
      <c r="E3389">
        <v>404</v>
      </c>
      <c r="F3389" t="s">
        <v>1405</v>
      </c>
      <c r="G3389" t="s">
        <v>32</v>
      </c>
      <c r="H3389" s="32">
        <v>77.36</v>
      </c>
      <c r="I3389" t="s">
        <v>33</v>
      </c>
      <c r="J3389">
        <v>4</v>
      </c>
      <c r="K3389">
        <v>3</v>
      </c>
    </row>
    <row r="3390" spans="1:11" x14ac:dyDescent="0.35">
      <c r="A3390" t="s">
        <v>1365</v>
      </c>
      <c r="B3390" t="s">
        <v>1366</v>
      </c>
      <c r="C3390">
        <v>2020</v>
      </c>
      <c r="D3390">
        <v>4.2</v>
      </c>
      <c r="E3390">
        <v>404</v>
      </c>
      <c r="F3390" t="s">
        <v>1405</v>
      </c>
      <c r="G3390" t="s">
        <v>207</v>
      </c>
      <c r="H3390" s="32">
        <v>19.899999999999999</v>
      </c>
      <c r="I3390" t="s">
        <v>85</v>
      </c>
      <c r="J3390" t="s">
        <v>85</v>
      </c>
      <c r="K3390" t="s">
        <v>85</v>
      </c>
    </row>
    <row r="3391" spans="1:11" x14ac:dyDescent="0.35">
      <c r="A3391" t="s">
        <v>682</v>
      </c>
      <c r="B3391" t="s">
        <v>863</v>
      </c>
      <c r="C3391">
        <v>2011</v>
      </c>
      <c r="D3391">
        <v>4.2</v>
      </c>
      <c r="E3391">
        <v>402</v>
      </c>
      <c r="F3391" t="s">
        <v>1405</v>
      </c>
      <c r="G3391" t="s">
        <v>42</v>
      </c>
      <c r="H3391" s="32">
        <v>28.53</v>
      </c>
      <c r="I3391" t="s">
        <v>43</v>
      </c>
      <c r="J3391">
        <v>4</v>
      </c>
      <c r="K3391">
        <v>3</v>
      </c>
    </row>
    <row r="3392" spans="1:11" x14ac:dyDescent="0.35">
      <c r="A3392" t="s">
        <v>487</v>
      </c>
      <c r="B3392" t="s">
        <v>488</v>
      </c>
      <c r="C3392">
        <v>2019</v>
      </c>
      <c r="D3392">
        <v>4.2</v>
      </c>
      <c r="E3392">
        <v>400</v>
      </c>
      <c r="F3392" t="s">
        <v>1405</v>
      </c>
      <c r="G3392" t="s">
        <v>2</v>
      </c>
      <c r="H3392" s="32">
        <v>27.89</v>
      </c>
      <c r="I3392" t="s">
        <v>3</v>
      </c>
      <c r="J3392">
        <v>5</v>
      </c>
      <c r="K3392">
        <v>3</v>
      </c>
    </row>
    <row r="3393" spans="1:11" x14ac:dyDescent="0.35">
      <c r="A3393" t="s">
        <v>4</v>
      </c>
      <c r="B3393" t="s">
        <v>448</v>
      </c>
      <c r="C3393">
        <v>2016</v>
      </c>
      <c r="D3393">
        <v>4.2</v>
      </c>
      <c r="E3393">
        <v>398</v>
      </c>
      <c r="F3393" t="s">
        <v>1405</v>
      </c>
      <c r="G3393" t="s">
        <v>1406</v>
      </c>
      <c r="H3393" s="32">
        <v>48.96</v>
      </c>
      <c r="I3393" t="s">
        <v>6</v>
      </c>
      <c r="J3393">
        <v>4</v>
      </c>
      <c r="K3393">
        <v>2</v>
      </c>
    </row>
    <row r="3394" spans="1:11" x14ac:dyDescent="0.35">
      <c r="A3394" t="s">
        <v>193</v>
      </c>
      <c r="B3394" t="s">
        <v>921</v>
      </c>
      <c r="C3394">
        <v>2011</v>
      </c>
      <c r="D3394">
        <v>4.2</v>
      </c>
      <c r="E3394">
        <v>395</v>
      </c>
      <c r="F3394" t="s">
        <v>1405</v>
      </c>
      <c r="G3394" t="s">
        <v>42</v>
      </c>
      <c r="H3394" s="32">
        <v>61.94</v>
      </c>
      <c r="I3394" t="s">
        <v>43</v>
      </c>
      <c r="J3394">
        <v>4</v>
      </c>
      <c r="K3394">
        <v>3</v>
      </c>
    </row>
    <row r="3395" spans="1:11" x14ac:dyDescent="0.35">
      <c r="A3395" t="s">
        <v>193</v>
      </c>
      <c r="B3395" t="s">
        <v>187</v>
      </c>
      <c r="C3395">
        <v>2016</v>
      </c>
      <c r="D3395">
        <v>4.2</v>
      </c>
      <c r="E3395">
        <v>392</v>
      </c>
      <c r="F3395" t="s">
        <v>1405</v>
      </c>
      <c r="G3395" t="s">
        <v>42</v>
      </c>
      <c r="H3395" s="32">
        <v>19.98</v>
      </c>
      <c r="I3395" t="s">
        <v>43</v>
      </c>
      <c r="J3395">
        <v>4</v>
      </c>
      <c r="K3395">
        <v>3</v>
      </c>
    </row>
    <row r="3396" spans="1:11" x14ac:dyDescent="0.35">
      <c r="A3396" t="s">
        <v>790</v>
      </c>
      <c r="B3396" t="s">
        <v>1367</v>
      </c>
      <c r="C3396">
        <v>2018</v>
      </c>
      <c r="D3396">
        <v>4.2</v>
      </c>
      <c r="E3396">
        <v>390</v>
      </c>
      <c r="F3396" t="s">
        <v>1405</v>
      </c>
      <c r="G3396" t="s">
        <v>32</v>
      </c>
      <c r="H3396" s="32">
        <v>16.760000000000002</v>
      </c>
      <c r="I3396" t="s">
        <v>33</v>
      </c>
      <c r="J3396">
        <v>4</v>
      </c>
      <c r="K3396">
        <v>3</v>
      </c>
    </row>
    <row r="3397" spans="1:11" x14ac:dyDescent="0.35">
      <c r="A3397" t="s">
        <v>574</v>
      </c>
      <c r="B3397" t="s">
        <v>880</v>
      </c>
      <c r="C3397">
        <v>2017</v>
      </c>
      <c r="D3397">
        <v>4.2</v>
      </c>
      <c r="E3397">
        <v>390</v>
      </c>
      <c r="F3397" t="s">
        <v>1405</v>
      </c>
      <c r="G3397" t="s">
        <v>576</v>
      </c>
      <c r="H3397" s="32">
        <v>24.45</v>
      </c>
      <c r="I3397" t="s">
        <v>21</v>
      </c>
      <c r="J3397">
        <v>4</v>
      </c>
      <c r="K3397">
        <v>3</v>
      </c>
    </row>
    <row r="3398" spans="1:11" x14ac:dyDescent="0.35">
      <c r="A3398" t="s">
        <v>144</v>
      </c>
      <c r="B3398" t="s">
        <v>120</v>
      </c>
      <c r="C3398">
        <v>2011</v>
      </c>
      <c r="D3398">
        <v>4.2</v>
      </c>
      <c r="E3398">
        <v>389</v>
      </c>
      <c r="F3398" t="s">
        <v>1405</v>
      </c>
      <c r="G3398" t="s">
        <v>9</v>
      </c>
      <c r="H3398" s="32">
        <v>64.5</v>
      </c>
      <c r="I3398" t="s">
        <v>10</v>
      </c>
      <c r="J3398">
        <v>5</v>
      </c>
      <c r="K3398">
        <v>3</v>
      </c>
    </row>
    <row r="3399" spans="1:11" x14ac:dyDescent="0.35">
      <c r="A3399" t="s">
        <v>385</v>
      </c>
      <c r="B3399" t="s">
        <v>1334</v>
      </c>
      <c r="C3399">
        <v>2016</v>
      </c>
      <c r="D3399">
        <v>4.2</v>
      </c>
      <c r="E3399">
        <v>388</v>
      </c>
      <c r="F3399" t="s">
        <v>1405</v>
      </c>
      <c r="G3399" t="s">
        <v>9</v>
      </c>
      <c r="H3399" s="32">
        <v>31.63</v>
      </c>
      <c r="I3399" t="s">
        <v>10</v>
      </c>
      <c r="J3399">
        <v>5</v>
      </c>
      <c r="K3399">
        <v>3</v>
      </c>
    </row>
    <row r="3400" spans="1:11" x14ac:dyDescent="0.35">
      <c r="A3400" t="s">
        <v>53</v>
      </c>
      <c r="B3400" t="s">
        <v>845</v>
      </c>
      <c r="C3400">
        <v>2005</v>
      </c>
      <c r="D3400">
        <v>4.2</v>
      </c>
      <c r="E3400">
        <v>384</v>
      </c>
      <c r="F3400" t="s">
        <v>1405</v>
      </c>
      <c r="G3400" t="s">
        <v>42</v>
      </c>
      <c r="H3400" s="32">
        <v>73</v>
      </c>
      <c r="I3400" t="s">
        <v>43</v>
      </c>
      <c r="J3400">
        <v>4</v>
      </c>
      <c r="K3400">
        <v>3</v>
      </c>
    </row>
    <row r="3401" spans="1:11" x14ac:dyDescent="0.35">
      <c r="A3401" t="s">
        <v>537</v>
      </c>
      <c r="B3401" t="s">
        <v>187</v>
      </c>
      <c r="C3401">
        <v>2015</v>
      </c>
      <c r="D3401">
        <v>4.2</v>
      </c>
      <c r="E3401">
        <v>420</v>
      </c>
      <c r="F3401" t="s">
        <v>1405</v>
      </c>
      <c r="G3401" t="s">
        <v>42</v>
      </c>
      <c r="H3401" s="32">
        <v>17.5</v>
      </c>
      <c r="I3401" t="s">
        <v>43</v>
      </c>
      <c r="J3401">
        <v>4</v>
      </c>
      <c r="K3401">
        <v>3</v>
      </c>
    </row>
    <row r="3402" spans="1:11" x14ac:dyDescent="0.35">
      <c r="A3402" t="s">
        <v>1357</v>
      </c>
      <c r="B3402" t="s">
        <v>1358</v>
      </c>
      <c r="C3402">
        <v>2017</v>
      </c>
      <c r="D3402">
        <v>4.2</v>
      </c>
      <c r="E3402">
        <v>420</v>
      </c>
      <c r="F3402" t="s">
        <v>1405</v>
      </c>
      <c r="G3402" t="s">
        <v>127</v>
      </c>
      <c r="H3402" s="32">
        <v>18.899999999999999</v>
      </c>
      <c r="I3402" t="s">
        <v>21</v>
      </c>
      <c r="J3402">
        <v>4</v>
      </c>
      <c r="K3402">
        <v>3</v>
      </c>
    </row>
    <row r="3403" spans="1:11" x14ac:dyDescent="0.35">
      <c r="A3403" t="s">
        <v>1359</v>
      </c>
      <c r="B3403" t="s">
        <v>1360</v>
      </c>
      <c r="C3403">
        <v>2011</v>
      </c>
      <c r="D3403">
        <v>4.2</v>
      </c>
      <c r="E3403">
        <v>420</v>
      </c>
      <c r="F3403" t="s">
        <v>1405</v>
      </c>
      <c r="G3403" t="s">
        <v>254</v>
      </c>
      <c r="H3403" s="32">
        <v>23.95</v>
      </c>
      <c r="I3403" t="s">
        <v>21</v>
      </c>
      <c r="J3403">
        <v>4</v>
      </c>
      <c r="K3403">
        <v>3</v>
      </c>
    </row>
    <row r="3404" spans="1:11" x14ac:dyDescent="0.35">
      <c r="A3404" t="s">
        <v>40</v>
      </c>
      <c r="B3404" t="s">
        <v>396</v>
      </c>
      <c r="C3404">
        <v>2012</v>
      </c>
      <c r="D3404">
        <v>4.2</v>
      </c>
      <c r="E3404">
        <v>420</v>
      </c>
      <c r="F3404" t="s">
        <v>1405</v>
      </c>
      <c r="G3404" t="s">
        <v>42</v>
      </c>
      <c r="H3404" s="32">
        <v>28.3</v>
      </c>
      <c r="I3404" t="s">
        <v>43</v>
      </c>
      <c r="J3404">
        <v>4</v>
      </c>
      <c r="K3404">
        <v>3</v>
      </c>
    </row>
    <row r="3405" spans="1:11" x14ac:dyDescent="0.35">
      <c r="A3405" t="s">
        <v>513</v>
      </c>
      <c r="B3405" t="s">
        <v>283</v>
      </c>
      <c r="C3405">
        <v>2004</v>
      </c>
      <c r="D3405">
        <v>4.2</v>
      </c>
      <c r="E3405">
        <v>417</v>
      </c>
      <c r="F3405" t="s">
        <v>1405</v>
      </c>
      <c r="G3405" t="s">
        <v>42</v>
      </c>
      <c r="H3405" s="32">
        <v>45</v>
      </c>
      <c r="I3405" t="s">
        <v>43</v>
      </c>
      <c r="J3405">
        <v>4</v>
      </c>
      <c r="K3405">
        <v>3</v>
      </c>
    </row>
    <row r="3406" spans="1:11" x14ac:dyDescent="0.35">
      <c r="A3406" t="s">
        <v>423</v>
      </c>
      <c r="B3406" t="s">
        <v>1020</v>
      </c>
      <c r="C3406">
        <v>2018</v>
      </c>
      <c r="D3406">
        <v>4.2</v>
      </c>
      <c r="E3406">
        <v>415</v>
      </c>
      <c r="F3406" t="s">
        <v>1405</v>
      </c>
      <c r="G3406" t="s">
        <v>46</v>
      </c>
      <c r="H3406" s="32">
        <v>17.899999999999999</v>
      </c>
      <c r="I3406" t="s">
        <v>213</v>
      </c>
      <c r="J3406">
        <v>3</v>
      </c>
      <c r="K3406">
        <v>3</v>
      </c>
    </row>
    <row r="3407" spans="1:11" x14ac:dyDescent="0.35">
      <c r="A3407" t="s">
        <v>1292</v>
      </c>
      <c r="B3407" t="s">
        <v>1361</v>
      </c>
      <c r="C3407">
        <v>2015</v>
      </c>
      <c r="D3407">
        <v>4.2</v>
      </c>
      <c r="E3407">
        <v>414</v>
      </c>
      <c r="F3407" t="s">
        <v>1405</v>
      </c>
      <c r="G3407" t="s">
        <v>326</v>
      </c>
      <c r="H3407" s="32">
        <v>16.78</v>
      </c>
      <c r="I3407" t="s">
        <v>327</v>
      </c>
      <c r="J3407">
        <v>3</v>
      </c>
      <c r="K3407">
        <v>3</v>
      </c>
    </row>
    <row r="3408" spans="1:11" x14ac:dyDescent="0.35">
      <c r="A3408" t="s">
        <v>47</v>
      </c>
      <c r="B3408" t="s">
        <v>1302</v>
      </c>
      <c r="C3408">
        <v>2018</v>
      </c>
      <c r="D3408">
        <v>4.2</v>
      </c>
      <c r="E3408">
        <v>410</v>
      </c>
      <c r="F3408" t="s">
        <v>1405</v>
      </c>
      <c r="G3408" t="s">
        <v>42</v>
      </c>
      <c r="H3408" s="32">
        <v>13.58</v>
      </c>
      <c r="I3408" t="s">
        <v>43</v>
      </c>
      <c r="J3408">
        <v>4</v>
      </c>
      <c r="K3408">
        <v>3</v>
      </c>
    </row>
    <row r="3409" spans="1:11" x14ac:dyDescent="0.35">
      <c r="A3409" t="s">
        <v>1308</v>
      </c>
      <c r="B3409" t="s">
        <v>1309</v>
      </c>
      <c r="C3409">
        <v>2015</v>
      </c>
      <c r="D3409">
        <v>4.2</v>
      </c>
      <c r="E3409">
        <v>412</v>
      </c>
      <c r="F3409" t="s">
        <v>1405</v>
      </c>
      <c r="G3409" t="s">
        <v>9</v>
      </c>
      <c r="H3409" s="32">
        <v>37.9</v>
      </c>
      <c r="I3409" t="s">
        <v>10</v>
      </c>
      <c r="J3409">
        <v>5</v>
      </c>
      <c r="K3409">
        <v>3</v>
      </c>
    </row>
    <row r="3410" spans="1:11" x14ac:dyDescent="0.35">
      <c r="A3410" t="s">
        <v>270</v>
      </c>
      <c r="B3410" t="s">
        <v>120</v>
      </c>
      <c r="C3410">
        <v>2011</v>
      </c>
      <c r="D3410">
        <v>4.2</v>
      </c>
      <c r="E3410">
        <v>410</v>
      </c>
      <c r="F3410" t="s">
        <v>1405</v>
      </c>
      <c r="G3410" t="s">
        <v>9</v>
      </c>
      <c r="H3410" s="32">
        <v>51.35</v>
      </c>
      <c r="I3410" t="s">
        <v>10</v>
      </c>
      <c r="J3410">
        <v>5</v>
      </c>
      <c r="K3410">
        <v>3</v>
      </c>
    </row>
    <row r="3411" spans="1:11" x14ac:dyDescent="0.35">
      <c r="A3411" t="s">
        <v>930</v>
      </c>
      <c r="B3411" t="s">
        <v>848</v>
      </c>
      <c r="C3411">
        <v>2012</v>
      </c>
      <c r="D3411">
        <v>4.2</v>
      </c>
      <c r="E3411">
        <v>410</v>
      </c>
      <c r="F3411" t="s">
        <v>1405</v>
      </c>
      <c r="G3411" t="s">
        <v>42</v>
      </c>
      <c r="H3411" s="32">
        <v>22.99</v>
      </c>
      <c r="I3411" t="s">
        <v>43</v>
      </c>
      <c r="J3411">
        <v>4</v>
      </c>
      <c r="K3411">
        <v>3</v>
      </c>
    </row>
    <row r="3412" spans="1:11" x14ac:dyDescent="0.35">
      <c r="A3412" t="s">
        <v>1362</v>
      </c>
      <c r="B3412" t="s">
        <v>1363</v>
      </c>
      <c r="C3412">
        <v>2020</v>
      </c>
      <c r="D3412">
        <v>4.2</v>
      </c>
      <c r="E3412">
        <v>407</v>
      </c>
      <c r="F3412" t="s">
        <v>1405</v>
      </c>
      <c r="G3412" t="s">
        <v>204</v>
      </c>
      <c r="H3412" s="32">
        <v>11.95</v>
      </c>
      <c r="I3412" t="s">
        <v>85</v>
      </c>
      <c r="J3412" t="s">
        <v>85</v>
      </c>
      <c r="K3412" t="s">
        <v>85</v>
      </c>
    </row>
    <row r="3413" spans="1:11" x14ac:dyDescent="0.35">
      <c r="A3413" t="s">
        <v>861</v>
      </c>
      <c r="B3413" t="s">
        <v>1364</v>
      </c>
      <c r="C3413" t="s">
        <v>24</v>
      </c>
      <c r="D3413">
        <v>4.2</v>
      </c>
      <c r="E3413">
        <v>405</v>
      </c>
      <c r="F3413" t="s">
        <v>1405</v>
      </c>
      <c r="G3413" t="s">
        <v>25</v>
      </c>
      <c r="H3413" s="32">
        <v>7.1</v>
      </c>
      <c r="I3413" t="s">
        <v>26</v>
      </c>
      <c r="J3413">
        <v>4</v>
      </c>
      <c r="K3413">
        <v>3</v>
      </c>
    </row>
    <row r="3414" spans="1:11" x14ac:dyDescent="0.35">
      <c r="A3414" t="s">
        <v>606</v>
      </c>
      <c r="B3414" t="s">
        <v>619</v>
      </c>
      <c r="C3414">
        <v>2014</v>
      </c>
      <c r="D3414">
        <v>4.2</v>
      </c>
      <c r="E3414">
        <v>404</v>
      </c>
      <c r="F3414" t="s">
        <v>1405</v>
      </c>
      <c r="G3414" t="s">
        <v>32</v>
      </c>
      <c r="H3414" s="32">
        <v>77.36</v>
      </c>
      <c r="I3414" t="s">
        <v>33</v>
      </c>
      <c r="J3414">
        <v>4</v>
      </c>
      <c r="K3414">
        <v>3</v>
      </c>
    </row>
    <row r="3415" spans="1:11" x14ac:dyDescent="0.35">
      <c r="A3415" t="s">
        <v>1365</v>
      </c>
      <c r="B3415" t="s">
        <v>1366</v>
      </c>
      <c r="C3415">
        <v>2020</v>
      </c>
      <c r="D3415">
        <v>4.2</v>
      </c>
      <c r="E3415">
        <v>404</v>
      </c>
      <c r="F3415" t="s">
        <v>1405</v>
      </c>
      <c r="G3415" t="s">
        <v>207</v>
      </c>
      <c r="H3415" s="32">
        <v>19.899999999999999</v>
      </c>
      <c r="I3415" t="s">
        <v>85</v>
      </c>
      <c r="J3415" t="s">
        <v>85</v>
      </c>
      <c r="K3415" t="s">
        <v>85</v>
      </c>
    </row>
    <row r="3416" spans="1:11" x14ac:dyDescent="0.35">
      <c r="A3416" t="s">
        <v>682</v>
      </c>
      <c r="B3416" t="s">
        <v>863</v>
      </c>
      <c r="C3416">
        <v>2011</v>
      </c>
      <c r="D3416">
        <v>4.2</v>
      </c>
      <c r="E3416">
        <v>402</v>
      </c>
      <c r="F3416" t="s">
        <v>1405</v>
      </c>
      <c r="G3416" t="s">
        <v>42</v>
      </c>
      <c r="H3416" s="32">
        <v>28.53</v>
      </c>
      <c r="I3416" t="s">
        <v>43</v>
      </c>
      <c r="J3416">
        <v>4</v>
      </c>
      <c r="K3416">
        <v>3</v>
      </c>
    </row>
    <row r="3417" spans="1:11" x14ac:dyDescent="0.35">
      <c r="A3417" t="s">
        <v>487</v>
      </c>
      <c r="B3417" t="s">
        <v>488</v>
      </c>
      <c r="C3417">
        <v>2019</v>
      </c>
      <c r="D3417">
        <v>4.2</v>
      </c>
      <c r="E3417">
        <v>400</v>
      </c>
      <c r="F3417" t="s">
        <v>1405</v>
      </c>
      <c r="G3417" t="s">
        <v>2</v>
      </c>
      <c r="H3417" s="32">
        <v>27.89</v>
      </c>
      <c r="I3417" t="s">
        <v>3</v>
      </c>
      <c r="J3417">
        <v>5</v>
      </c>
      <c r="K3417">
        <v>3</v>
      </c>
    </row>
    <row r="3418" spans="1:11" x14ac:dyDescent="0.35">
      <c r="A3418" t="s">
        <v>4</v>
      </c>
      <c r="B3418" t="s">
        <v>448</v>
      </c>
      <c r="C3418">
        <v>2016</v>
      </c>
      <c r="D3418">
        <v>4.2</v>
      </c>
      <c r="E3418">
        <v>398</v>
      </c>
      <c r="F3418" t="s">
        <v>1405</v>
      </c>
      <c r="G3418" t="s">
        <v>1406</v>
      </c>
      <c r="H3418" s="32">
        <v>48.96</v>
      </c>
      <c r="I3418" t="s">
        <v>6</v>
      </c>
      <c r="J3418">
        <v>4</v>
      </c>
      <c r="K3418">
        <v>2</v>
      </c>
    </row>
    <row r="3419" spans="1:11" x14ac:dyDescent="0.35">
      <c r="A3419" t="s">
        <v>193</v>
      </c>
      <c r="B3419" t="s">
        <v>921</v>
      </c>
      <c r="C3419">
        <v>2011</v>
      </c>
      <c r="D3419">
        <v>4.2</v>
      </c>
      <c r="E3419">
        <v>395</v>
      </c>
      <c r="F3419" t="s">
        <v>1405</v>
      </c>
      <c r="G3419" t="s">
        <v>42</v>
      </c>
      <c r="H3419" s="32">
        <v>61.94</v>
      </c>
      <c r="I3419" t="s">
        <v>43</v>
      </c>
      <c r="J3419">
        <v>4</v>
      </c>
      <c r="K3419">
        <v>3</v>
      </c>
    </row>
    <row r="3420" spans="1:11" x14ac:dyDescent="0.35">
      <c r="A3420" t="s">
        <v>193</v>
      </c>
      <c r="B3420" t="s">
        <v>187</v>
      </c>
      <c r="C3420">
        <v>2016</v>
      </c>
      <c r="D3420">
        <v>4.2</v>
      </c>
      <c r="E3420">
        <v>392</v>
      </c>
      <c r="F3420" t="s">
        <v>1405</v>
      </c>
      <c r="G3420" t="s">
        <v>42</v>
      </c>
      <c r="H3420" s="32">
        <v>19.98</v>
      </c>
      <c r="I3420" t="s">
        <v>43</v>
      </c>
      <c r="J3420">
        <v>4</v>
      </c>
      <c r="K3420">
        <v>3</v>
      </c>
    </row>
    <row r="3421" spans="1:11" x14ac:dyDescent="0.35">
      <c r="A3421" t="s">
        <v>790</v>
      </c>
      <c r="B3421" t="s">
        <v>1367</v>
      </c>
      <c r="C3421">
        <v>2018</v>
      </c>
      <c r="D3421">
        <v>4.2</v>
      </c>
      <c r="E3421">
        <v>390</v>
      </c>
      <c r="F3421" t="s">
        <v>1405</v>
      </c>
      <c r="G3421" t="s">
        <v>32</v>
      </c>
      <c r="H3421" s="32">
        <v>16.760000000000002</v>
      </c>
      <c r="I3421" t="s">
        <v>33</v>
      </c>
      <c r="J3421">
        <v>4</v>
      </c>
      <c r="K3421">
        <v>3</v>
      </c>
    </row>
    <row r="3422" spans="1:11" x14ac:dyDescent="0.35">
      <c r="A3422" t="s">
        <v>574</v>
      </c>
      <c r="B3422" t="s">
        <v>880</v>
      </c>
      <c r="C3422">
        <v>2017</v>
      </c>
      <c r="D3422">
        <v>4.2</v>
      </c>
      <c r="E3422">
        <v>390</v>
      </c>
      <c r="F3422" t="s">
        <v>1405</v>
      </c>
      <c r="G3422" t="s">
        <v>576</v>
      </c>
      <c r="H3422" s="32">
        <v>24.45</v>
      </c>
      <c r="I3422" t="s">
        <v>21</v>
      </c>
      <c r="J3422">
        <v>4</v>
      </c>
      <c r="K3422">
        <v>3</v>
      </c>
    </row>
    <row r="3423" spans="1:11" x14ac:dyDescent="0.35">
      <c r="A3423" t="s">
        <v>144</v>
      </c>
      <c r="B3423" t="s">
        <v>120</v>
      </c>
      <c r="C3423">
        <v>2011</v>
      </c>
      <c r="D3423">
        <v>4.2</v>
      </c>
      <c r="E3423">
        <v>389</v>
      </c>
      <c r="F3423" t="s">
        <v>1405</v>
      </c>
      <c r="G3423" t="s">
        <v>9</v>
      </c>
      <c r="H3423" s="32">
        <v>64.5</v>
      </c>
      <c r="I3423" t="s">
        <v>10</v>
      </c>
      <c r="J3423">
        <v>5</v>
      </c>
      <c r="K3423">
        <v>3</v>
      </c>
    </row>
    <row r="3424" spans="1:11" x14ac:dyDescent="0.35">
      <c r="A3424" t="s">
        <v>385</v>
      </c>
      <c r="B3424" t="s">
        <v>1334</v>
      </c>
      <c r="C3424">
        <v>2016</v>
      </c>
      <c r="D3424">
        <v>4.2</v>
      </c>
      <c r="E3424">
        <v>388</v>
      </c>
      <c r="F3424" t="s">
        <v>1405</v>
      </c>
      <c r="G3424" t="s">
        <v>9</v>
      </c>
      <c r="H3424" s="32">
        <v>31.63</v>
      </c>
      <c r="I3424" t="s">
        <v>10</v>
      </c>
      <c r="J3424">
        <v>5</v>
      </c>
      <c r="K3424">
        <v>3</v>
      </c>
    </row>
    <row r="3425" spans="1:11" x14ac:dyDescent="0.35">
      <c r="A3425" t="s">
        <v>53</v>
      </c>
      <c r="B3425" t="s">
        <v>845</v>
      </c>
      <c r="C3425">
        <v>2005</v>
      </c>
      <c r="D3425">
        <v>4.2</v>
      </c>
      <c r="E3425">
        <v>384</v>
      </c>
      <c r="F3425" t="s">
        <v>1405</v>
      </c>
      <c r="G3425" t="s">
        <v>42</v>
      </c>
      <c r="H3425" s="32">
        <v>73</v>
      </c>
      <c r="I3425" t="s">
        <v>43</v>
      </c>
      <c r="J3425">
        <v>4</v>
      </c>
      <c r="K3425">
        <v>3</v>
      </c>
    </row>
    <row r="3426" spans="1:11" x14ac:dyDescent="0.35">
      <c r="A3426" t="s">
        <v>537</v>
      </c>
      <c r="B3426" t="s">
        <v>187</v>
      </c>
      <c r="C3426">
        <v>2015</v>
      </c>
      <c r="D3426">
        <v>4.2</v>
      </c>
      <c r="E3426">
        <v>420</v>
      </c>
      <c r="F3426" t="s">
        <v>1405</v>
      </c>
      <c r="G3426" t="s">
        <v>42</v>
      </c>
      <c r="H3426" s="32">
        <v>17.5</v>
      </c>
      <c r="I3426" t="s">
        <v>43</v>
      </c>
      <c r="J3426">
        <v>4</v>
      </c>
      <c r="K3426">
        <v>3</v>
      </c>
    </row>
    <row r="3427" spans="1:11" x14ac:dyDescent="0.35">
      <c r="A3427" t="s">
        <v>1357</v>
      </c>
      <c r="B3427" t="s">
        <v>1358</v>
      </c>
      <c r="C3427">
        <v>2017</v>
      </c>
      <c r="D3427">
        <v>4.2</v>
      </c>
      <c r="E3427">
        <v>420</v>
      </c>
      <c r="F3427" t="s">
        <v>1405</v>
      </c>
      <c r="G3427" t="s">
        <v>127</v>
      </c>
      <c r="H3427" s="32">
        <v>18.899999999999999</v>
      </c>
      <c r="I3427" t="s">
        <v>21</v>
      </c>
      <c r="J3427">
        <v>4</v>
      </c>
      <c r="K3427">
        <v>3</v>
      </c>
    </row>
    <row r="3428" spans="1:11" x14ac:dyDescent="0.35">
      <c r="A3428" t="s">
        <v>1359</v>
      </c>
      <c r="B3428" t="s">
        <v>1360</v>
      </c>
      <c r="C3428">
        <v>2011</v>
      </c>
      <c r="D3428">
        <v>4.2</v>
      </c>
      <c r="E3428">
        <v>420</v>
      </c>
      <c r="F3428" t="s">
        <v>1405</v>
      </c>
      <c r="G3428" t="s">
        <v>254</v>
      </c>
      <c r="H3428" s="32">
        <v>23.95</v>
      </c>
      <c r="I3428" t="s">
        <v>21</v>
      </c>
      <c r="J3428">
        <v>4</v>
      </c>
      <c r="K3428">
        <v>3</v>
      </c>
    </row>
    <row r="3429" spans="1:11" x14ac:dyDescent="0.35">
      <c r="A3429" t="s">
        <v>40</v>
      </c>
      <c r="B3429" t="s">
        <v>396</v>
      </c>
      <c r="C3429">
        <v>2012</v>
      </c>
      <c r="D3429">
        <v>4.2</v>
      </c>
      <c r="E3429">
        <v>420</v>
      </c>
      <c r="F3429" t="s">
        <v>1405</v>
      </c>
      <c r="G3429" t="s">
        <v>42</v>
      </c>
      <c r="H3429" s="32">
        <v>28.3</v>
      </c>
      <c r="I3429" t="s">
        <v>43</v>
      </c>
      <c r="J3429">
        <v>4</v>
      </c>
      <c r="K3429">
        <v>3</v>
      </c>
    </row>
    <row r="3430" spans="1:11" x14ac:dyDescent="0.35">
      <c r="A3430" t="s">
        <v>513</v>
      </c>
      <c r="B3430" t="s">
        <v>283</v>
      </c>
      <c r="C3430">
        <v>2004</v>
      </c>
      <c r="D3430">
        <v>4.2</v>
      </c>
      <c r="E3430">
        <v>417</v>
      </c>
      <c r="F3430" t="s">
        <v>1405</v>
      </c>
      <c r="G3430" t="s">
        <v>42</v>
      </c>
      <c r="H3430" s="32">
        <v>45</v>
      </c>
      <c r="I3430" t="s">
        <v>43</v>
      </c>
      <c r="J3430">
        <v>4</v>
      </c>
      <c r="K3430">
        <v>3</v>
      </c>
    </row>
    <row r="3431" spans="1:11" x14ac:dyDescent="0.35">
      <c r="A3431" t="s">
        <v>423</v>
      </c>
      <c r="B3431" t="s">
        <v>1020</v>
      </c>
      <c r="C3431">
        <v>2018</v>
      </c>
      <c r="D3431">
        <v>4.2</v>
      </c>
      <c r="E3431">
        <v>415</v>
      </c>
      <c r="F3431" t="s">
        <v>1405</v>
      </c>
      <c r="G3431" t="s">
        <v>46</v>
      </c>
      <c r="H3431" s="32">
        <v>17.899999999999999</v>
      </c>
      <c r="I3431" t="s">
        <v>213</v>
      </c>
      <c r="J3431">
        <v>3</v>
      </c>
      <c r="K3431">
        <v>3</v>
      </c>
    </row>
    <row r="3432" spans="1:11" x14ac:dyDescent="0.35">
      <c r="A3432" t="s">
        <v>1292</v>
      </c>
      <c r="B3432" t="s">
        <v>1361</v>
      </c>
      <c r="C3432">
        <v>2015</v>
      </c>
      <c r="D3432">
        <v>4.2</v>
      </c>
      <c r="E3432">
        <v>414</v>
      </c>
      <c r="F3432" t="s">
        <v>1405</v>
      </c>
      <c r="G3432" t="s">
        <v>326</v>
      </c>
      <c r="H3432" s="32">
        <v>16.78</v>
      </c>
      <c r="I3432" t="s">
        <v>327</v>
      </c>
      <c r="J3432">
        <v>3</v>
      </c>
      <c r="K3432">
        <v>3</v>
      </c>
    </row>
    <row r="3433" spans="1:11" x14ac:dyDescent="0.35">
      <c r="A3433" t="s">
        <v>47</v>
      </c>
      <c r="B3433" t="s">
        <v>1302</v>
      </c>
      <c r="C3433">
        <v>2018</v>
      </c>
      <c r="D3433">
        <v>4.2</v>
      </c>
      <c r="E3433">
        <v>410</v>
      </c>
      <c r="F3433" t="s">
        <v>1405</v>
      </c>
      <c r="G3433" t="s">
        <v>42</v>
      </c>
      <c r="H3433" s="32">
        <v>13.58</v>
      </c>
      <c r="I3433" t="s">
        <v>43</v>
      </c>
      <c r="J3433">
        <v>4</v>
      </c>
      <c r="K3433">
        <v>3</v>
      </c>
    </row>
    <row r="3434" spans="1:11" x14ac:dyDescent="0.35">
      <c r="A3434" t="s">
        <v>1308</v>
      </c>
      <c r="B3434" t="s">
        <v>1309</v>
      </c>
      <c r="C3434">
        <v>2015</v>
      </c>
      <c r="D3434">
        <v>4.2</v>
      </c>
      <c r="E3434">
        <v>412</v>
      </c>
      <c r="F3434" t="s">
        <v>1405</v>
      </c>
      <c r="G3434" t="s">
        <v>9</v>
      </c>
      <c r="H3434" s="32">
        <v>37.9</v>
      </c>
      <c r="I3434" t="s">
        <v>10</v>
      </c>
      <c r="J3434">
        <v>5</v>
      </c>
      <c r="K3434">
        <v>3</v>
      </c>
    </row>
    <row r="3435" spans="1:11" x14ac:dyDescent="0.35">
      <c r="A3435" t="s">
        <v>270</v>
      </c>
      <c r="B3435" t="s">
        <v>120</v>
      </c>
      <c r="C3435">
        <v>2011</v>
      </c>
      <c r="D3435">
        <v>4.2</v>
      </c>
      <c r="E3435">
        <v>410</v>
      </c>
      <c r="F3435" t="s">
        <v>1405</v>
      </c>
      <c r="G3435" t="s">
        <v>9</v>
      </c>
      <c r="H3435" s="32">
        <v>51.35</v>
      </c>
      <c r="I3435" t="s">
        <v>10</v>
      </c>
      <c r="J3435">
        <v>5</v>
      </c>
      <c r="K3435">
        <v>3</v>
      </c>
    </row>
    <row r="3436" spans="1:11" x14ac:dyDescent="0.35">
      <c r="A3436" t="s">
        <v>930</v>
      </c>
      <c r="B3436" t="s">
        <v>848</v>
      </c>
      <c r="C3436">
        <v>2012</v>
      </c>
      <c r="D3436">
        <v>4.2</v>
      </c>
      <c r="E3436">
        <v>410</v>
      </c>
      <c r="F3436" t="s">
        <v>1405</v>
      </c>
      <c r="G3436" t="s">
        <v>42</v>
      </c>
      <c r="H3436" s="32">
        <v>22.99</v>
      </c>
      <c r="I3436" t="s">
        <v>43</v>
      </c>
      <c r="J3436">
        <v>4</v>
      </c>
      <c r="K3436">
        <v>3</v>
      </c>
    </row>
    <row r="3437" spans="1:11" x14ac:dyDescent="0.35">
      <c r="A3437" t="s">
        <v>1362</v>
      </c>
      <c r="B3437" t="s">
        <v>1363</v>
      </c>
      <c r="C3437">
        <v>2020</v>
      </c>
      <c r="D3437">
        <v>4.2</v>
      </c>
      <c r="E3437">
        <v>407</v>
      </c>
      <c r="F3437" t="s">
        <v>1405</v>
      </c>
      <c r="G3437" t="s">
        <v>204</v>
      </c>
      <c r="H3437" s="32">
        <v>11.95</v>
      </c>
      <c r="I3437" t="s">
        <v>85</v>
      </c>
      <c r="J3437" t="s">
        <v>85</v>
      </c>
      <c r="K3437" t="s">
        <v>85</v>
      </c>
    </row>
    <row r="3438" spans="1:11" x14ac:dyDescent="0.35">
      <c r="A3438" t="s">
        <v>861</v>
      </c>
      <c r="B3438" t="s">
        <v>1364</v>
      </c>
      <c r="C3438" t="s">
        <v>24</v>
      </c>
      <c r="D3438">
        <v>4.2</v>
      </c>
      <c r="E3438">
        <v>405</v>
      </c>
      <c r="F3438" t="s">
        <v>1405</v>
      </c>
      <c r="G3438" t="s">
        <v>25</v>
      </c>
      <c r="H3438" s="32">
        <v>7.1</v>
      </c>
      <c r="I3438" t="s">
        <v>26</v>
      </c>
      <c r="J3438">
        <v>4</v>
      </c>
      <c r="K3438">
        <v>3</v>
      </c>
    </row>
    <row r="3439" spans="1:11" x14ac:dyDescent="0.35">
      <c r="A3439" t="s">
        <v>606</v>
      </c>
      <c r="B3439" t="s">
        <v>619</v>
      </c>
      <c r="C3439">
        <v>2014</v>
      </c>
      <c r="D3439">
        <v>4.2</v>
      </c>
      <c r="E3439">
        <v>404</v>
      </c>
      <c r="F3439" t="s">
        <v>1405</v>
      </c>
      <c r="G3439" t="s">
        <v>32</v>
      </c>
      <c r="H3439" s="32">
        <v>77.36</v>
      </c>
      <c r="I3439" t="s">
        <v>33</v>
      </c>
      <c r="J3439">
        <v>4</v>
      </c>
      <c r="K3439">
        <v>3</v>
      </c>
    </row>
    <row r="3440" spans="1:11" x14ac:dyDescent="0.35">
      <c r="A3440" t="s">
        <v>1365</v>
      </c>
      <c r="B3440" t="s">
        <v>1366</v>
      </c>
      <c r="C3440">
        <v>2020</v>
      </c>
      <c r="D3440">
        <v>4.2</v>
      </c>
      <c r="E3440">
        <v>404</v>
      </c>
      <c r="F3440" t="s">
        <v>1405</v>
      </c>
      <c r="G3440" t="s">
        <v>207</v>
      </c>
      <c r="H3440" s="32">
        <v>19.899999999999999</v>
      </c>
      <c r="I3440" t="s">
        <v>85</v>
      </c>
      <c r="J3440" t="s">
        <v>85</v>
      </c>
      <c r="K3440" t="s">
        <v>85</v>
      </c>
    </row>
    <row r="3441" spans="1:11" x14ac:dyDescent="0.35">
      <c r="A3441" t="s">
        <v>682</v>
      </c>
      <c r="B3441" t="s">
        <v>863</v>
      </c>
      <c r="C3441">
        <v>2011</v>
      </c>
      <c r="D3441">
        <v>4.2</v>
      </c>
      <c r="E3441">
        <v>402</v>
      </c>
      <c r="F3441" t="s">
        <v>1405</v>
      </c>
      <c r="G3441" t="s">
        <v>42</v>
      </c>
      <c r="H3441" s="32">
        <v>28.53</v>
      </c>
      <c r="I3441" t="s">
        <v>43</v>
      </c>
      <c r="J3441">
        <v>4</v>
      </c>
      <c r="K3441">
        <v>3</v>
      </c>
    </row>
    <row r="3442" spans="1:11" x14ac:dyDescent="0.35">
      <c r="A3442" t="s">
        <v>487</v>
      </c>
      <c r="B3442" t="s">
        <v>488</v>
      </c>
      <c r="C3442">
        <v>2019</v>
      </c>
      <c r="D3442">
        <v>4.2</v>
      </c>
      <c r="E3442">
        <v>400</v>
      </c>
      <c r="F3442" t="s">
        <v>1405</v>
      </c>
      <c r="G3442" t="s">
        <v>2</v>
      </c>
      <c r="H3442" s="32">
        <v>27.89</v>
      </c>
      <c r="I3442" t="s">
        <v>3</v>
      </c>
      <c r="J3442">
        <v>5</v>
      </c>
      <c r="K3442">
        <v>3</v>
      </c>
    </row>
    <row r="3443" spans="1:11" x14ac:dyDescent="0.35">
      <c r="A3443" t="s">
        <v>4</v>
      </c>
      <c r="B3443" t="s">
        <v>448</v>
      </c>
      <c r="C3443">
        <v>2016</v>
      </c>
      <c r="D3443">
        <v>4.2</v>
      </c>
      <c r="E3443">
        <v>398</v>
      </c>
      <c r="F3443" t="s">
        <v>1405</v>
      </c>
      <c r="G3443" t="s">
        <v>1406</v>
      </c>
      <c r="H3443" s="32">
        <v>48.96</v>
      </c>
      <c r="I3443" t="s">
        <v>6</v>
      </c>
      <c r="J3443">
        <v>4</v>
      </c>
      <c r="K3443">
        <v>2</v>
      </c>
    </row>
    <row r="3444" spans="1:11" x14ac:dyDescent="0.35">
      <c r="A3444" t="s">
        <v>193</v>
      </c>
      <c r="B3444" t="s">
        <v>921</v>
      </c>
      <c r="C3444">
        <v>2011</v>
      </c>
      <c r="D3444">
        <v>4.2</v>
      </c>
      <c r="E3444">
        <v>395</v>
      </c>
      <c r="F3444" t="s">
        <v>1405</v>
      </c>
      <c r="G3444" t="s">
        <v>42</v>
      </c>
      <c r="H3444" s="32">
        <v>61.94</v>
      </c>
      <c r="I3444" t="s">
        <v>43</v>
      </c>
      <c r="J3444">
        <v>4</v>
      </c>
      <c r="K3444">
        <v>3</v>
      </c>
    </row>
    <row r="3445" spans="1:11" x14ac:dyDescent="0.35">
      <c r="A3445" t="s">
        <v>193</v>
      </c>
      <c r="B3445" t="s">
        <v>187</v>
      </c>
      <c r="C3445">
        <v>2016</v>
      </c>
      <c r="D3445">
        <v>4.2</v>
      </c>
      <c r="E3445">
        <v>392</v>
      </c>
      <c r="F3445" t="s">
        <v>1405</v>
      </c>
      <c r="G3445" t="s">
        <v>42</v>
      </c>
      <c r="H3445" s="32">
        <v>19.98</v>
      </c>
      <c r="I3445" t="s">
        <v>43</v>
      </c>
      <c r="J3445">
        <v>4</v>
      </c>
      <c r="K3445">
        <v>3</v>
      </c>
    </row>
    <row r="3446" spans="1:11" x14ac:dyDescent="0.35">
      <c r="A3446" t="s">
        <v>790</v>
      </c>
      <c r="B3446" t="s">
        <v>1367</v>
      </c>
      <c r="C3446">
        <v>2018</v>
      </c>
      <c r="D3446">
        <v>4.2</v>
      </c>
      <c r="E3446">
        <v>390</v>
      </c>
      <c r="F3446" t="s">
        <v>1405</v>
      </c>
      <c r="G3446" t="s">
        <v>32</v>
      </c>
      <c r="H3446" s="32">
        <v>16.760000000000002</v>
      </c>
      <c r="I3446" t="s">
        <v>33</v>
      </c>
      <c r="J3446">
        <v>4</v>
      </c>
      <c r="K3446">
        <v>3</v>
      </c>
    </row>
    <row r="3447" spans="1:11" x14ac:dyDescent="0.35">
      <c r="A3447" t="s">
        <v>574</v>
      </c>
      <c r="B3447" t="s">
        <v>880</v>
      </c>
      <c r="C3447">
        <v>2017</v>
      </c>
      <c r="D3447">
        <v>4.2</v>
      </c>
      <c r="E3447">
        <v>390</v>
      </c>
      <c r="F3447" t="s">
        <v>1405</v>
      </c>
      <c r="G3447" t="s">
        <v>576</v>
      </c>
      <c r="H3447" s="32">
        <v>24.45</v>
      </c>
      <c r="I3447" t="s">
        <v>21</v>
      </c>
      <c r="J3447">
        <v>4</v>
      </c>
      <c r="K3447">
        <v>3</v>
      </c>
    </row>
    <row r="3448" spans="1:11" x14ac:dyDescent="0.35">
      <c r="A3448" t="s">
        <v>144</v>
      </c>
      <c r="B3448" t="s">
        <v>120</v>
      </c>
      <c r="C3448">
        <v>2011</v>
      </c>
      <c r="D3448">
        <v>4.2</v>
      </c>
      <c r="E3448">
        <v>389</v>
      </c>
      <c r="F3448" t="s">
        <v>1405</v>
      </c>
      <c r="G3448" t="s">
        <v>9</v>
      </c>
      <c r="H3448" s="32">
        <v>64.5</v>
      </c>
      <c r="I3448" t="s">
        <v>10</v>
      </c>
      <c r="J3448">
        <v>5</v>
      </c>
      <c r="K3448">
        <v>3</v>
      </c>
    </row>
    <row r="3449" spans="1:11" x14ac:dyDescent="0.35">
      <c r="A3449" t="s">
        <v>385</v>
      </c>
      <c r="B3449" t="s">
        <v>1334</v>
      </c>
      <c r="C3449">
        <v>2016</v>
      </c>
      <c r="D3449">
        <v>4.2</v>
      </c>
      <c r="E3449">
        <v>388</v>
      </c>
      <c r="F3449" t="s">
        <v>1405</v>
      </c>
      <c r="G3449" t="s">
        <v>9</v>
      </c>
      <c r="H3449" s="32">
        <v>31.63</v>
      </c>
      <c r="I3449" t="s">
        <v>10</v>
      </c>
      <c r="J3449">
        <v>5</v>
      </c>
      <c r="K3449">
        <v>3</v>
      </c>
    </row>
    <row r="3450" spans="1:11" x14ac:dyDescent="0.35">
      <c r="A3450" t="s">
        <v>53</v>
      </c>
      <c r="B3450" t="s">
        <v>845</v>
      </c>
      <c r="C3450">
        <v>2005</v>
      </c>
      <c r="D3450">
        <v>4.2</v>
      </c>
      <c r="E3450">
        <v>384</v>
      </c>
      <c r="F3450" t="s">
        <v>1405</v>
      </c>
      <c r="G3450" t="s">
        <v>42</v>
      </c>
      <c r="H3450" s="32">
        <v>73</v>
      </c>
      <c r="I3450" t="s">
        <v>43</v>
      </c>
      <c r="J3450">
        <v>4</v>
      </c>
      <c r="K3450">
        <v>3</v>
      </c>
    </row>
    <row r="3451" spans="1:11" x14ac:dyDescent="0.35">
      <c r="A3451" t="s">
        <v>537</v>
      </c>
      <c r="B3451" t="s">
        <v>187</v>
      </c>
      <c r="C3451">
        <v>2015</v>
      </c>
      <c r="D3451">
        <v>4.2</v>
      </c>
      <c r="E3451">
        <v>420</v>
      </c>
      <c r="F3451" t="s">
        <v>1405</v>
      </c>
      <c r="G3451" t="s">
        <v>42</v>
      </c>
      <c r="H3451" s="32">
        <v>17.5</v>
      </c>
      <c r="I3451" t="s">
        <v>43</v>
      </c>
      <c r="J3451">
        <v>4</v>
      </c>
      <c r="K3451">
        <v>3</v>
      </c>
    </row>
    <row r="3452" spans="1:11" x14ac:dyDescent="0.35">
      <c r="A3452" t="s">
        <v>1357</v>
      </c>
      <c r="B3452" t="s">
        <v>1358</v>
      </c>
      <c r="C3452">
        <v>2017</v>
      </c>
      <c r="D3452">
        <v>4.2</v>
      </c>
      <c r="E3452">
        <v>420</v>
      </c>
      <c r="F3452" t="s">
        <v>1405</v>
      </c>
      <c r="G3452" t="s">
        <v>127</v>
      </c>
      <c r="H3452" s="32">
        <v>18.899999999999999</v>
      </c>
      <c r="I3452" t="s">
        <v>21</v>
      </c>
      <c r="J3452">
        <v>4</v>
      </c>
      <c r="K3452">
        <v>3</v>
      </c>
    </row>
    <row r="3453" spans="1:11" x14ac:dyDescent="0.35">
      <c r="A3453" t="s">
        <v>1359</v>
      </c>
      <c r="B3453" t="s">
        <v>1360</v>
      </c>
      <c r="C3453">
        <v>2011</v>
      </c>
      <c r="D3453">
        <v>4.2</v>
      </c>
      <c r="E3453">
        <v>420</v>
      </c>
      <c r="F3453" t="s">
        <v>1405</v>
      </c>
      <c r="G3453" t="s">
        <v>254</v>
      </c>
      <c r="H3453" s="32">
        <v>23.95</v>
      </c>
      <c r="I3453" t="s">
        <v>21</v>
      </c>
      <c r="J3453">
        <v>4</v>
      </c>
      <c r="K3453">
        <v>3</v>
      </c>
    </row>
    <row r="3454" spans="1:11" x14ac:dyDescent="0.35">
      <c r="A3454" t="s">
        <v>40</v>
      </c>
      <c r="B3454" t="s">
        <v>396</v>
      </c>
      <c r="C3454">
        <v>2012</v>
      </c>
      <c r="D3454">
        <v>4.2</v>
      </c>
      <c r="E3454">
        <v>420</v>
      </c>
      <c r="F3454" t="s">
        <v>1405</v>
      </c>
      <c r="G3454" t="s">
        <v>42</v>
      </c>
      <c r="H3454" s="32">
        <v>28.3</v>
      </c>
      <c r="I3454" t="s">
        <v>43</v>
      </c>
      <c r="J3454">
        <v>4</v>
      </c>
      <c r="K3454">
        <v>3</v>
      </c>
    </row>
    <row r="3455" spans="1:11" x14ac:dyDescent="0.35">
      <c r="A3455" t="s">
        <v>513</v>
      </c>
      <c r="B3455" t="s">
        <v>283</v>
      </c>
      <c r="C3455">
        <v>2004</v>
      </c>
      <c r="D3455">
        <v>4.2</v>
      </c>
      <c r="E3455">
        <v>417</v>
      </c>
      <c r="F3455" t="s">
        <v>1405</v>
      </c>
      <c r="G3455" t="s">
        <v>42</v>
      </c>
      <c r="H3455" s="32">
        <v>45</v>
      </c>
      <c r="I3455" t="s">
        <v>43</v>
      </c>
      <c r="J3455">
        <v>4</v>
      </c>
      <c r="K3455">
        <v>3</v>
      </c>
    </row>
    <row r="3456" spans="1:11" x14ac:dyDescent="0.35">
      <c r="A3456" t="s">
        <v>423</v>
      </c>
      <c r="B3456" t="s">
        <v>1020</v>
      </c>
      <c r="C3456">
        <v>2018</v>
      </c>
      <c r="D3456">
        <v>4.2</v>
      </c>
      <c r="E3456">
        <v>415</v>
      </c>
      <c r="F3456" t="s">
        <v>1405</v>
      </c>
      <c r="G3456" t="s">
        <v>46</v>
      </c>
      <c r="H3456" s="32">
        <v>17.899999999999999</v>
      </c>
      <c r="I3456" t="s">
        <v>213</v>
      </c>
      <c r="J3456">
        <v>3</v>
      </c>
      <c r="K3456">
        <v>3</v>
      </c>
    </row>
    <row r="3457" spans="1:11" x14ac:dyDescent="0.35">
      <c r="A3457" t="s">
        <v>1292</v>
      </c>
      <c r="B3457" t="s">
        <v>1361</v>
      </c>
      <c r="C3457">
        <v>2015</v>
      </c>
      <c r="D3457">
        <v>4.2</v>
      </c>
      <c r="E3457">
        <v>414</v>
      </c>
      <c r="F3457" t="s">
        <v>1405</v>
      </c>
      <c r="G3457" t="s">
        <v>326</v>
      </c>
      <c r="H3457" s="32">
        <v>16.78</v>
      </c>
      <c r="I3457" t="s">
        <v>327</v>
      </c>
      <c r="J3457">
        <v>3</v>
      </c>
      <c r="K3457">
        <v>3</v>
      </c>
    </row>
    <row r="3458" spans="1:11" x14ac:dyDescent="0.35">
      <c r="A3458" t="s">
        <v>47</v>
      </c>
      <c r="B3458" t="s">
        <v>1302</v>
      </c>
      <c r="C3458">
        <v>2018</v>
      </c>
      <c r="D3458">
        <v>4.2</v>
      </c>
      <c r="E3458">
        <v>410</v>
      </c>
      <c r="F3458" t="s">
        <v>1405</v>
      </c>
      <c r="G3458" t="s">
        <v>42</v>
      </c>
      <c r="H3458" s="32">
        <v>13.58</v>
      </c>
      <c r="I3458" t="s">
        <v>43</v>
      </c>
      <c r="J3458">
        <v>4</v>
      </c>
      <c r="K3458">
        <v>3</v>
      </c>
    </row>
    <row r="3459" spans="1:11" x14ac:dyDescent="0.35">
      <c r="A3459" t="s">
        <v>1308</v>
      </c>
      <c r="B3459" t="s">
        <v>1309</v>
      </c>
      <c r="C3459">
        <v>2015</v>
      </c>
      <c r="D3459">
        <v>4.2</v>
      </c>
      <c r="E3459">
        <v>412</v>
      </c>
      <c r="F3459" t="s">
        <v>1405</v>
      </c>
      <c r="G3459" t="s">
        <v>9</v>
      </c>
      <c r="H3459" s="32">
        <v>37.9</v>
      </c>
      <c r="I3459" t="s">
        <v>10</v>
      </c>
      <c r="J3459">
        <v>5</v>
      </c>
      <c r="K3459">
        <v>3</v>
      </c>
    </row>
    <row r="3460" spans="1:11" x14ac:dyDescent="0.35">
      <c r="A3460" t="s">
        <v>270</v>
      </c>
      <c r="B3460" t="s">
        <v>120</v>
      </c>
      <c r="C3460">
        <v>2011</v>
      </c>
      <c r="D3460">
        <v>4.2</v>
      </c>
      <c r="E3460">
        <v>410</v>
      </c>
      <c r="F3460" t="s">
        <v>1405</v>
      </c>
      <c r="G3460" t="s">
        <v>9</v>
      </c>
      <c r="H3460" s="32">
        <v>51.35</v>
      </c>
      <c r="I3460" t="s">
        <v>10</v>
      </c>
      <c r="J3460">
        <v>5</v>
      </c>
      <c r="K3460">
        <v>3</v>
      </c>
    </row>
    <row r="3461" spans="1:11" x14ac:dyDescent="0.35">
      <c r="A3461" t="s">
        <v>930</v>
      </c>
      <c r="B3461" t="s">
        <v>848</v>
      </c>
      <c r="C3461">
        <v>2012</v>
      </c>
      <c r="D3461">
        <v>4.2</v>
      </c>
      <c r="E3461">
        <v>410</v>
      </c>
      <c r="F3461" t="s">
        <v>1405</v>
      </c>
      <c r="G3461" t="s">
        <v>42</v>
      </c>
      <c r="H3461" s="32">
        <v>22.99</v>
      </c>
      <c r="I3461" t="s">
        <v>43</v>
      </c>
      <c r="J3461">
        <v>4</v>
      </c>
      <c r="K3461">
        <v>3</v>
      </c>
    </row>
    <row r="3462" spans="1:11" x14ac:dyDescent="0.35">
      <c r="A3462" t="s">
        <v>1362</v>
      </c>
      <c r="B3462" t="s">
        <v>1363</v>
      </c>
      <c r="C3462">
        <v>2020</v>
      </c>
      <c r="D3462">
        <v>4.2</v>
      </c>
      <c r="E3462">
        <v>407</v>
      </c>
      <c r="F3462" t="s">
        <v>1405</v>
      </c>
      <c r="G3462" t="s">
        <v>204</v>
      </c>
      <c r="H3462" s="32">
        <v>11.95</v>
      </c>
      <c r="I3462" t="s">
        <v>85</v>
      </c>
      <c r="J3462" t="s">
        <v>85</v>
      </c>
      <c r="K3462" t="s">
        <v>85</v>
      </c>
    </row>
    <row r="3463" spans="1:11" x14ac:dyDescent="0.35">
      <c r="A3463" t="s">
        <v>861</v>
      </c>
      <c r="B3463" t="s">
        <v>1364</v>
      </c>
      <c r="C3463" t="s">
        <v>24</v>
      </c>
      <c r="D3463">
        <v>4.2</v>
      </c>
      <c r="E3463">
        <v>405</v>
      </c>
      <c r="F3463" t="s">
        <v>1405</v>
      </c>
      <c r="G3463" t="s">
        <v>25</v>
      </c>
      <c r="H3463" s="32">
        <v>7.1</v>
      </c>
      <c r="I3463" t="s">
        <v>26</v>
      </c>
      <c r="J3463">
        <v>4</v>
      </c>
      <c r="K3463">
        <v>3</v>
      </c>
    </row>
    <row r="3464" spans="1:11" x14ac:dyDescent="0.35">
      <c r="A3464" t="s">
        <v>606</v>
      </c>
      <c r="B3464" t="s">
        <v>619</v>
      </c>
      <c r="C3464">
        <v>2014</v>
      </c>
      <c r="D3464">
        <v>4.2</v>
      </c>
      <c r="E3464">
        <v>404</v>
      </c>
      <c r="F3464" t="s">
        <v>1405</v>
      </c>
      <c r="G3464" t="s">
        <v>32</v>
      </c>
      <c r="H3464" s="32">
        <v>77.36</v>
      </c>
      <c r="I3464" t="s">
        <v>33</v>
      </c>
      <c r="J3464">
        <v>4</v>
      </c>
      <c r="K3464">
        <v>3</v>
      </c>
    </row>
    <row r="3465" spans="1:11" x14ac:dyDescent="0.35">
      <c r="A3465" t="s">
        <v>1365</v>
      </c>
      <c r="B3465" t="s">
        <v>1366</v>
      </c>
      <c r="C3465">
        <v>2020</v>
      </c>
      <c r="D3465">
        <v>4.2</v>
      </c>
      <c r="E3465">
        <v>404</v>
      </c>
      <c r="F3465" t="s">
        <v>1405</v>
      </c>
      <c r="G3465" t="s">
        <v>207</v>
      </c>
      <c r="H3465" s="32">
        <v>19.899999999999999</v>
      </c>
      <c r="I3465" t="s">
        <v>85</v>
      </c>
      <c r="J3465" t="s">
        <v>85</v>
      </c>
      <c r="K3465" t="s">
        <v>85</v>
      </c>
    </row>
    <row r="3466" spans="1:11" x14ac:dyDescent="0.35">
      <c r="A3466" t="s">
        <v>682</v>
      </c>
      <c r="B3466" t="s">
        <v>863</v>
      </c>
      <c r="C3466">
        <v>2011</v>
      </c>
      <c r="D3466">
        <v>4.2</v>
      </c>
      <c r="E3466">
        <v>402</v>
      </c>
      <c r="F3466" t="s">
        <v>1405</v>
      </c>
      <c r="G3466" t="s">
        <v>42</v>
      </c>
      <c r="H3466" s="32">
        <v>28.53</v>
      </c>
      <c r="I3466" t="s">
        <v>43</v>
      </c>
      <c r="J3466">
        <v>4</v>
      </c>
      <c r="K3466">
        <v>3</v>
      </c>
    </row>
    <row r="3467" spans="1:11" x14ac:dyDescent="0.35">
      <c r="A3467" t="s">
        <v>487</v>
      </c>
      <c r="B3467" t="s">
        <v>488</v>
      </c>
      <c r="C3467">
        <v>2019</v>
      </c>
      <c r="D3467">
        <v>4.2</v>
      </c>
      <c r="E3467">
        <v>400</v>
      </c>
      <c r="F3467" t="s">
        <v>1405</v>
      </c>
      <c r="G3467" t="s">
        <v>2</v>
      </c>
      <c r="H3467" s="32">
        <v>27.89</v>
      </c>
      <c r="I3467" t="s">
        <v>3</v>
      </c>
      <c r="J3467">
        <v>5</v>
      </c>
      <c r="K3467">
        <v>3</v>
      </c>
    </row>
    <row r="3468" spans="1:11" x14ac:dyDescent="0.35">
      <c r="A3468" t="s">
        <v>4</v>
      </c>
      <c r="B3468" t="s">
        <v>448</v>
      </c>
      <c r="C3468">
        <v>2016</v>
      </c>
      <c r="D3468">
        <v>4.2</v>
      </c>
      <c r="E3468">
        <v>398</v>
      </c>
      <c r="F3468" t="s">
        <v>1405</v>
      </c>
      <c r="G3468" t="s">
        <v>1406</v>
      </c>
      <c r="H3468" s="32">
        <v>48.96</v>
      </c>
      <c r="I3468" t="s">
        <v>6</v>
      </c>
      <c r="J3468">
        <v>4</v>
      </c>
      <c r="K3468">
        <v>2</v>
      </c>
    </row>
    <row r="3469" spans="1:11" x14ac:dyDescent="0.35">
      <c r="A3469" t="s">
        <v>193</v>
      </c>
      <c r="B3469" t="s">
        <v>921</v>
      </c>
      <c r="C3469">
        <v>2011</v>
      </c>
      <c r="D3469">
        <v>4.2</v>
      </c>
      <c r="E3469">
        <v>395</v>
      </c>
      <c r="F3469" t="s">
        <v>1405</v>
      </c>
      <c r="G3469" t="s">
        <v>42</v>
      </c>
      <c r="H3469" s="32">
        <v>61.94</v>
      </c>
      <c r="I3469" t="s">
        <v>43</v>
      </c>
      <c r="J3469">
        <v>4</v>
      </c>
      <c r="K3469">
        <v>3</v>
      </c>
    </row>
    <row r="3470" spans="1:11" x14ac:dyDescent="0.35">
      <c r="A3470" t="s">
        <v>193</v>
      </c>
      <c r="B3470" t="s">
        <v>187</v>
      </c>
      <c r="C3470">
        <v>2016</v>
      </c>
      <c r="D3470">
        <v>4.2</v>
      </c>
      <c r="E3470">
        <v>392</v>
      </c>
      <c r="F3470" t="s">
        <v>1405</v>
      </c>
      <c r="G3470" t="s">
        <v>42</v>
      </c>
      <c r="H3470" s="32">
        <v>19.98</v>
      </c>
      <c r="I3470" t="s">
        <v>43</v>
      </c>
      <c r="J3470">
        <v>4</v>
      </c>
      <c r="K3470">
        <v>3</v>
      </c>
    </row>
    <row r="3471" spans="1:11" x14ac:dyDescent="0.35">
      <c r="A3471" t="s">
        <v>790</v>
      </c>
      <c r="B3471" t="s">
        <v>1367</v>
      </c>
      <c r="C3471">
        <v>2018</v>
      </c>
      <c r="D3471">
        <v>4.2</v>
      </c>
      <c r="E3471">
        <v>390</v>
      </c>
      <c r="F3471" t="s">
        <v>1405</v>
      </c>
      <c r="G3471" t="s">
        <v>32</v>
      </c>
      <c r="H3471" s="32">
        <v>16.760000000000002</v>
      </c>
      <c r="I3471" t="s">
        <v>33</v>
      </c>
      <c r="J3471">
        <v>4</v>
      </c>
      <c r="K3471">
        <v>3</v>
      </c>
    </row>
    <row r="3472" spans="1:11" x14ac:dyDescent="0.35">
      <c r="A3472" t="s">
        <v>574</v>
      </c>
      <c r="B3472" t="s">
        <v>880</v>
      </c>
      <c r="C3472">
        <v>2017</v>
      </c>
      <c r="D3472">
        <v>4.2</v>
      </c>
      <c r="E3472">
        <v>390</v>
      </c>
      <c r="F3472" t="s">
        <v>1405</v>
      </c>
      <c r="G3472" t="s">
        <v>576</v>
      </c>
      <c r="H3472" s="32">
        <v>24.45</v>
      </c>
      <c r="I3472" t="s">
        <v>21</v>
      </c>
      <c r="J3472">
        <v>4</v>
      </c>
      <c r="K3472">
        <v>3</v>
      </c>
    </row>
    <row r="3473" spans="1:11" x14ac:dyDescent="0.35">
      <c r="A3473" t="s">
        <v>144</v>
      </c>
      <c r="B3473" t="s">
        <v>120</v>
      </c>
      <c r="C3473">
        <v>2011</v>
      </c>
      <c r="D3473">
        <v>4.2</v>
      </c>
      <c r="E3473">
        <v>389</v>
      </c>
      <c r="F3473" t="s">
        <v>1405</v>
      </c>
      <c r="G3473" t="s">
        <v>9</v>
      </c>
      <c r="H3473" s="32">
        <v>64.5</v>
      </c>
      <c r="I3473" t="s">
        <v>10</v>
      </c>
      <c r="J3473">
        <v>5</v>
      </c>
      <c r="K3473">
        <v>3</v>
      </c>
    </row>
    <row r="3474" spans="1:11" x14ac:dyDescent="0.35">
      <c r="A3474" t="s">
        <v>385</v>
      </c>
      <c r="B3474" t="s">
        <v>1334</v>
      </c>
      <c r="C3474">
        <v>2016</v>
      </c>
      <c r="D3474">
        <v>4.2</v>
      </c>
      <c r="E3474">
        <v>388</v>
      </c>
      <c r="F3474" t="s">
        <v>1405</v>
      </c>
      <c r="G3474" t="s">
        <v>9</v>
      </c>
      <c r="H3474" s="32">
        <v>31.63</v>
      </c>
      <c r="I3474" t="s">
        <v>10</v>
      </c>
      <c r="J3474">
        <v>5</v>
      </c>
      <c r="K3474">
        <v>3</v>
      </c>
    </row>
    <row r="3475" spans="1:11" x14ac:dyDescent="0.35">
      <c r="A3475" t="s">
        <v>53</v>
      </c>
      <c r="B3475" t="s">
        <v>845</v>
      </c>
      <c r="C3475">
        <v>2005</v>
      </c>
      <c r="D3475">
        <v>4.2</v>
      </c>
      <c r="E3475">
        <v>384</v>
      </c>
      <c r="F3475" t="s">
        <v>1405</v>
      </c>
      <c r="G3475" t="s">
        <v>42</v>
      </c>
      <c r="H3475" s="32">
        <v>73</v>
      </c>
      <c r="I3475" t="s">
        <v>43</v>
      </c>
      <c r="J3475">
        <v>4</v>
      </c>
      <c r="K3475">
        <v>3</v>
      </c>
    </row>
    <row r="3476" spans="1:11" x14ac:dyDescent="0.35">
      <c r="A3476" t="s">
        <v>537</v>
      </c>
      <c r="B3476" t="s">
        <v>187</v>
      </c>
      <c r="C3476">
        <v>2015</v>
      </c>
      <c r="D3476">
        <v>4.2</v>
      </c>
      <c r="E3476">
        <v>420</v>
      </c>
      <c r="F3476" t="s">
        <v>1405</v>
      </c>
      <c r="G3476" t="s">
        <v>42</v>
      </c>
      <c r="H3476" s="32">
        <v>17.5</v>
      </c>
      <c r="I3476" t="s">
        <v>43</v>
      </c>
      <c r="J3476">
        <v>4</v>
      </c>
      <c r="K3476">
        <v>3</v>
      </c>
    </row>
    <row r="3477" spans="1:11" x14ac:dyDescent="0.35">
      <c r="A3477" t="s">
        <v>1357</v>
      </c>
      <c r="B3477" t="s">
        <v>1358</v>
      </c>
      <c r="C3477">
        <v>2017</v>
      </c>
      <c r="D3477">
        <v>4.2</v>
      </c>
      <c r="E3477">
        <v>420</v>
      </c>
      <c r="F3477" t="s">
        <v>1405</v>
      </c>
      <c r="G3477" t="s">
        <v>127</v>
      </c>
      <c r="H3477" s="32">
        <v>18.899999999999999</v>
      </c>
      <c r="I3477" t="s">
        <v>21</v>
      </c>
      <c r="J3477">
        <v>4</v>
      </c>
      <c r="K3477">
        <v>3</v>
      </c>
    </row>
    <row r="3478" spans="1:11" x14ac:dyDescent="0.35">
      <c r="A3478" t="s">
        <v>1359</v>
      </c>
      <c r="B3478" t="s">
        <v>1360</v>
      </c>
      <c r="C3478">
        <v>2011</v>
      </c>
      <c r="D3478">
        <v>4.2</v>
      </c>
      <c r="E3478">
        <v>420</v>
      </c>
      <c r="F3478" t="s">
        <v>1405</v>
      </c>
      <c r="G3478" t="s">
        <v>254</v>
      </c>
      <c r="H3478" s="32">
        <v>23.95</v>
      </c>
      <c r="I3478" t="s">
        <v>21</v>
      </c>
      <c r="J3478">
        <v>4</v>
      </c>
      <c r="K3478">
        <v>3</v>
      </c>
    </row>
    <row r="3479" spans="1:11" x14ac:dyDescent="0.35">
      <c r="A3479" t="s">
        <v>40</v>
      </c>
      <c r="B3479" t="s">
        <v>396</v>
      </c>
      <c r="C3479">
        <v>2012</v>
      </c>
      <c r="D3479">
        <v>4.2</v>
      </c>
      <c r="E3479">
        <v>420</v>
      </c>
      <c r="F3479" t="s">
        <v>1405</v>
      </c>
      <c r="G3479" t="s">
        <v>42</v>
      </c>
      <c r="H3479" s="32">
        <v>28.3</v>
      </c>
      <c r="I3479" t="s">
        <v>43</v>
      </c>
      <c r="J3479">
        <v>4</v>
      </c>
      <c r="K3479">
        <v>3</v>
      </c>
    </row>
    <row r="3480" spans="1:11" x14ac:dyDescent="0.35">
      <c r="A3480" t="s">
        <v>513</v>
      </c>
      <c r="B3480" t="s">
        <v>283</v>
      </c>
      <c r="C3480">
        <v>2004</v>
      </c>
      <c r="D3480">
        <v>4.2</v>
      </c>
      <c r="E3480">
        <v>417</v>
      </c>
      <c r="F3480" t="s">
        <v>1405</v>
      </c>
      <c r="G3480" t="s">
        <v>42</v>
      </c>
      <c r="H3480" s="32">
        <v>45</v>
      </c>
      <c r="I3480" t="s">
        <v>43</v>
      </c>
      <c r="J3480">
        <v>4</v>
      </c>
      <c r="K3480">
        <v>3</v>
      </c>
    </row>
    <row r="3481" spans="1:11" x14ac:dyDescent="0.35">
      <c r="A3481" t="s">
        <v>423</v>
      </c>
      <c r="B3481" t="s">
        <v>1020</v>
      </c>
      <c r="C3481">
        <v>2018</v>
      </c>
      <c r="D3481">
        <v>4.2</v>
      </c>
      <c r="E3481">
        <v>415</v>
      </c>
      <c r="F3481" t="s">
        <v>1405</v>
      </c>
      <c r="G3481" t="s">
        <v>46</v>
      </c>
      <c r="H3481" s="32">
        <v>17.899999999999999</v>
      </c>
      <c r="I3481" t="s">
        <v>213</v>
      </c>
      <c r="J3481">
        <v>3</v>
      </c>
      <c r="K3481">
        <v>3</v>
      </c>
    </row>
    <row r="3482" spans="1:11" x14ac:dyDescent="0.35">
      <c r="A3482" t="s">
        <v>1292</v>
      </c>
      <c r="B3482" t="s">
        <v>1361</v>
      </c>
      <c r="C3482">
        <v>2015</v>
      </c>
      <c r="D3482">
        <v>4.2</v>
      </c>
      <c r="E3482">
        <v>414</v>
      </c>
      <c r="F3482" t="s">
        <v>1405</v>
      </c>
      <c r="G3482" t="s">
        <v>326</v>
      </c>
      <c r="H3482" s="32">
        <v>16.78</v>
      </c>
      <c r="I3482" t="s">
        <v>327</v>
      </c>
      <c r="J3482">
        <v>3</v>
      </c>
      <c r="K3482">
        <v>3</v>
      </c>
    </row>
    <row r="3483" spans="1:11" x14ac:dyDescent="0.35">
      <c r="A3483" t="s">
        <v>47</v>
      </c>
      <c r="B3483" t="s">
        <v>1302</v>
      </c>
      <c r="C3483">
        <v>2018</v>
      </c>
      <c r="D3483">
        <v>4.2</v>
      </c>
      <c r="E3483">
        <v>410</v>
      </c>
      <c r="F3483" t="s">
        <v>1405</v>
      </c>
      <c r="G3483" t="s">
        <v>42</v>
      </c>
      <c r="H3483" s="32">
        <v>13.58</v>
      </c>
      <c r="I3483" t="s">
        <v>43</v>
      </c>
      <c r="J3483">
        <v>4</v>
      </c>
      <c r="K3483">
        <v>3</v>
      </c>
    </row>
    <row r="3484" spans="1:11" x14ac:dyDescent="0.35">
      <c r="A3484" t="s">
        <v>1308</v>
      </c>
      <c r="B3484" t="s">
        <v>1309</v>
      </c>
      <c r="C3484">
        <v>2015</v>
      </c>
      <c r="D3484">
        <v>4.2</v>
      </c>
      <c r="E3484">
        <v>412</v>
      </c>
      <c r="F3484" t="s">
        <v>1405</v>
      </c>
      <c r="G3484" t="s">
        <v>9</v>
      </c>
      <c r="H3484" s="32">
        <v>37.9</v>
      </c>
      <c r="I3484" t="s">
        <v>10</v>
      </c>
      <c r="J3484">
        <v>5</v>
      </c>
      <c r="K3484">
        <v>3</v>
      </c>
    </row>
    <row r="3485" spans="1:11" x14ac:dyDescent="0.35">
      <c r="A3485" t="s">
        <v>270</v>
      </c>
      <c r="B3485" t="s">
        <v>120</v>
      </c>
      <c r="C3485">
        <v>2011</v>
      </c>
      <c r="D3485">
        <v>4.2</v>
      </c>
      <c r="E3485">
        <v>410</v>
      </c>
      <c r="F3485" t="s">
        <v>1405</v>
      </c>
      <c r="G3485" t="s">
        <v>9</v>
      </c>
      <c r="H3485" s="32">
        <v>51.35</v>
      </c>
      <c r="I3485" t="s">
        <v>10</v>
      </c>
      <c r="J3485">
        <v>5</v>
      </c>
      <c r="K3485">
        <v>3</v>
      </c>
    </row>
    <row r="3486" spans="1:11" x14ac:dyDescent="0.35">
      <c r="A3486" t="s">
        <v>930</v>
      </c>
      <c r="B3486" t="s">
        <v>848</v>
      </c>
      <c r="C3486">
        <v>2012</v>
      </c>
      <c r="D3486">
        <v>4.2</v>
      </c>
      <c r="E3486">
        <v>410</v>
      </c>
      <c r="F3486" t="s">
        <v>1405</v>
      </c>
      <c r="G3486" t="s">
        <v>42</v>
      </c>
      <c r="H3486" s="32">
        <v>22.99</v>
      </c>
      <c r="I3486" t="s">
        <v>43</v>
      </c>
      <c r="J3486">
        <v>4</v>
      </c>
      <c r="K3486">
        <v>3</v>
      </c>
    </row>
    <row r="3487" spans="1:11" x14ac:dyDescent="0.35">
      <c r="A3487" t="s">
        <v>1362</v>
      </c>
      <c r="B3487" t="s">
        <v>1363</v>
      </c>
      <c r="C3487">
        <v>2020</v>
      </c>
      <c r="D3487">
        <v>4.2</v>
      </c>
      <c r="E3487">
        <v>407</v>
      </c>
      <c r="F3487" t="s">
        <v>1405</v>
      </c>
      <c r="G3487" t="s">
        <v>204</v>
      </c>
      <c r="H3487" s="32">
        <v>11.95</v>
      </c>
      <c r="I3487" t="s">
        <v>85</v>
      </c>
      <c r="J3487" t="s">
        <v>85</v>
      </c>
      <c r="K3487" t="s">
        <v>85</v>
      </c>
    </row>
    <row r="3488" spans="1:11" x14ac:dyDescent="0.35">
      <c r="A3488" t="s">
        <v>861</v>
      </c>
      <c r="B3488" t="s">
        <v>1364</v>
      </c>
      <c r="C3488" t="s">
        <v>24</v>
      </c>
      <c r="D3488">
        <v>4.2</v>
      </c>
      <c r="E3488">
        <v>405</v>
      </c>
      <c r="F3488" t="s">
        <v>1405</v>
      </c>
      <c r="G3488" t="s">
        <v>25</v>
      </c>
      <c r="H3488" s="32">
        <v>7.1</v>
      </c>
      <c r="I3488" t="s">
        <v>26</v>
      </c>
      <c r="J3488">
        <v>4</v>
      </c>
      <c r="K3488">
        <v>3</v>
      </c>
    </row>
    <row r="3489" spans="1:11" x14ac:dyDescent="0.35">
      <c r="A3489" t="s">
        <v>606</v>
      </c>
      <c r="B3489" t="s">
        <v>619</v>
      </c>
      <c r="C3489">
        <v>2014</v>
      </c>
      <c r="D3489">
        <v>4.2</v>
      </c>
      <c r="E3489">
        <v>404</v>
      </c>
      <c r="F3489" t="s">
        <v>1405</v>
      </c>
      <c r="G3489" t="s">
        <v>32</v>
      </c>
      <c r="H3489" s="32">
        <v>77.36</v>
      </c>
      <c r="I3489" t="s">
        <v>33</v>
      </c>
      <c r="J3489">
        <v>4</v>
      </c>
      <c r="K3489">
        <v>3</v>
      </c>
    </row>
    <row r="3490" spans="1:11" x14ac:dyDescent="0.35">
      <c r="A3490" t="s">
        <v>1365</v>
      </c>
      <c r="B3490" t="s">
        <v>1366</v>
      </c>
      <c r="C3490">
        <v>2020</v>
      </c>
      <c r="D3490">
        <v>4.2</v>
      </c>
      <c r="E3490">
        <v>404</v>
      </c>
      <c r="F3490" t="s">
        <v>1405</v>
      </c>
      <c r="G3490" t="s">
        <v>207</v>
      </c>
      <c r="H3490" s="32">
        <v>19.899999999999999</v>
      </c>
      <c r="I3490" t="s">
        <v>85</v>
      </c>
      <c r="J3490" t="s">
        <v>85</v>
      </c>
      <c r="K3490" t="s">
        <v>85</v>
      </c>
    </row>
    <row r="3491" spans="1:11" x14ac:dyDescent="0.35">
      <c r="A3491" t="s">
        <v>682</v>
      </c>
      <c r="B3491" t="s">
        <v>863</v>
      </c>
      <c r="C3491">
        <v>2011</v>
      </c>
      <c r="D3491">
        <v>4.2</v>
      </c>
      <c r="E3491">
        <v>402</v>
      </c>
      <c r="F3491" t="s">
        <v>1405</v>
      </c>
      <c r="G3491" t="s">
        <v>42</v>
      </c>
      <c r="H3491" s="32">
        <v>28.53</v>
      </c>
      <c r="I3491" t="s">
        <v>43</v>
      </c>
      <c r="J3491">
        <v>4</v>
      </c>
      <c r="K3491">
        <v>3</v>
      </c>
    </row>
    <row r="3492" spans="1:11" x14ac:dyDescent="0.35">
      <c r="A3492" t="s">
        <v>487</v>
      </c>
      <c r="B3492" t="s">
        <v>488</v>
      </c>
      <c r="C3492">
        <v>2019</v>
      </c>
      <c r="D3492">
        <v>4.2</v>
      </c>
      <c r="E3492">
        <v>400</v>
      </c>
      <c r="F3492" t="s">
        <v>1405</v>
      </c>
      <c r="G3492" t="s">
        <v>2</v>
      </c>
      <c r="H3492" s="32">
        <v>27.89</v>
      </c>
      <c r="I3492" t="s">
        <v>3</v>
      </c>
      <c r="J3492">
        <v>5</v>
      </c>
      <c r="K3492">
        <v>3</v>
      </c>
    </row>
    <row r="3493" spans="1:11" x14ac:dyDescent="0.35">
      <c r="A3493" t="s">
        <v>4</v>
      </c>
      <c r="B3493" t="s">
        <v>448</v>
      </c>
      <c r="C3493">
        <v>2016</v>
      </c>
      <c r="D3493">
        <v>4.2</v>
      </c>
      <c r="E3493">
        <v>398</v>
      </c>
      <c r="F3493" t="s">
        <v>1405</v>
      </c>
      <c r="G3493" t="s">
        <v>1406</v>
      </c>
      <c r="H3493" s="32">
        <v>48.96</v>
      </c>
      <c r="I3493" t="s">
        <v>6</v>
      </c>
      <c r="J3493">
        <v>4</v>
      </c>
      <c r="K3493">
        <v>2</v>
      </c>
    </row>
    <row r="3494" spans="1:11" x14ac:dyDescent="0.35">
      <c r="A3494" t="s">
        <v>193</v>
      </c>
      <c r="B3494" t="s">
        <v>921</v>
      </c>
      <c r="C3494">
        <v>2011</v>
      </c>
      <c r="D3494">
        <v>4.2</v>
      </c>
      <c r="E3494">
        <v>395</v>
      </c>
      <c r="F3494" t="s">
        <v>1405</v>
      </c>
      <c r="G3494" t="s">
        <v>42</v>
      </c>
      <c r="H3494" s="32">
        <v>61.94</v>
      </c>
      <c r="I3494" t="s">
        <v>43</v>
      </c>
      <c r="J3494">
        <v>4</v>
      </c>
      <c r="K3494">
        <v>3</v>
      </c>
    </row>
    <row r="3495" spans="1:11" x14ac:dyDescent="0.35">
      <c r="A3495" t="s">
        <v>193</v>
      </c>
      <c r="B3495" t="s">
        <v>187</v>
      </c>
      <c r="C3495">
        <v>2016</v>
      </c>
      <c r="D3495">
        <v>4.2</v>
      </c>
      <c r="E3495">
        <v>392</v>
      </c>
      <c r="F3495" t="s">
        <v>1405</v>
      </c>
      <c r="G3495" t="s">
        <v>42</v>
      </c>
      <c r="H3495" s="32">
        <v>19.98</v>
      </c>
      <c r="I3495" t="s">
        <v>43</v>
      </c>
      <c r="J3495">
        <v>4</v>
      </c>
      <c r="K3495">
        <v>3</v>
      </c>
    </row>
    <row r="3496" spans="1:11" x14ac:dyDescent="0.35">
      <c r="A3496" t="s">
        <v>790</v>
      </c>
      <c r="B3496" t="s">
        <v>1367</v>
      </c>
      <c r="C3496">
        <v>2018</v>
      </c>
      <c r="D3496">
        <v>4.2</v>
      </c>
      <c r="E3496">
        <v>390</v>
      </c>
      <c r="F3496" t="s">
        <v>1405</v>
      </c>
      <c r="G3496" t="s">
        <v>32</v>
      </c>
      <c r="H3496" s="32">
        <v>16.760000000000002</v>
      </c>
      <c r="I3496" t="s">
        <v>33</v>
      </c>
      <c r="J3496">
        <v>4</v>
      </c>
      <c r="K3496">
        <v>3</v>
      </c>
    </row>
    <row r="3497" spans="1:11" x14ac:dyDescent="0.35">
      <c r="A3497" t="s">
        <v>574</v>
      </c>
      <c r="B3497" t="s">
        <v>880</v>
      </c>
      <c r="C3497">
        <v>2017</v>
      </c>
      <c r="D3497">
        <v>4.2</v>
      </c>
      <c r="E3497">
        <v>390</v>
      </c>
      <c r="F3497" t="s">
        <v>1405</v>
      </c>
      <c r="G3497" t="s">
        <v>576</v>
      </c>
      <c r="H3497" s="32">
        <v>24.45</v>
      </c>
      <c r="I3497" t="s">
        <v>21</v>
      </c>
      <c r="J3497">
        <v>4</v>
      </c>
      <c r="K3497">
        <v>3</v>
      </c>
    </row>
    <row r="3498" spans="1:11" x14ac:dyDescent="0.35">
      <c r="A3498" t="s">
        <v>144</v>
      </c>
      <c r="B3498" t="s">
        <v>120</v>
      </c>
      <c r="C3498">
        <v>2011</v>
      </c>
      <c r="D3498">
        <v>4.2</v>
      </c>
      <c r="E3498">
        <v>389</v>
      </c>
      <c r="F3498" t="s">
        <v>1405</v>
      </c>
      <c r="G3498" t="s">
        <v>9</v>
      </c>
      <c r="H3498" s="32">
        <v>64.5</v>
      </c>
      <c r="I3498" t="s">
        <v>10</v>
      </c>
      <c r="J3498">
        <v>5</v>
      </c>
      <c r="K3498">
        <v>3</v>
      </c>
    </row>
    <row r="3499" spans="1:11" x14ac:dyDescent="0.35">
      <c r="A3499" t="s">
        <v>385</v>
      </c>
      <c r="B3499" t="s">
        <v>1334</v>
      </c>
      <c r="C3499">
        <v>2016</v>
      </c>
      <c r="D3499">
        <v>4.2</v>
      </c>
      <c r="E3499">
        <v>388</v>
      </c>
      <c r="F3499" t="s">
        <v>1405</v>
      </c>
      <c r="G3499" t="s">
        <v>9</v>
      </c>
      <c r="H3499" s="32">
        <v>31.63</v>
      </c>
      <c r="I3499" t="s">
        <v>10</v>
      </c>
      <c r="J3499">
        <v>5</v>
      </c>
      <c r="K3499">
        <v>3</v>
      </c>
    </row>
    <row r="3500" spans="1:11" x14ac:dyDescent="0.35">
      <c r="A3500" t="s">
        <v>53</v>
      </c>
      <c r="B3500" t="s">
        <v>845</v>
      </c>
      <c r="C3500">
        <v>2005</v>
      </c>
      <c r="D3500">
        <v>4.2</v>
      </c>
      <c r="E3500">
        <v>384</v>
      </c>
      <c r="F3500" t="s">
        <v>1405</v>
      </c>
      <c r="G3500" t="s">
        <v>42</v>
      </c>
      <c r="H3500" s="32">
        <v>73</v>
      </c>
      <c r="I3500" t="s">
        <v>43</v>
      </c>
      <c r="J3500">
        <v>4</v>
      </c>
      <c r="K3500">
        <v>3</v>
      </c>
    </row>
    <row r="3501" spans="1:11" x14ac:dyDescent="0.35">
      <c r="A3501" t="s">
        <v>537</v>
      </c>
      <c r="B3501" t="s">
        <v>187</v>
      </c>
      <c r="C3501">
        <v>2015</v>
      </c>
      <c r="D3501">
        <v>4.2</v>
      </c>
      <c r="E3501">
        <v>420</v>
      </c>
      <c r="F3501" t="s">
        <v>1405</v>
      </c>
      <c r="G3501" t="s">
        <v>42</v>
      </c>
      <c r="H3501" s="32">
        <v>17.5</v>
      </c>
      <c r="I3501" t="s">
        <v>43</v>
      </c>
      <c r="J3501">
        <v>4</v>
      </c>
      <c r="K3501">
        <v>3</v>
      </c>
    </row>
    <row r="3502" spans="1:11" x14ac:dyDescent="0.35">
      <c r="A3502" t="s">
        <v>1357</v>
      </c>
      <c r="B3502" t="s">
        <v>1358</v>
      </c>
      <c r="C3502">
        <v>2017</v>
      </c>
      <c r="D3502">
        <v>4.2</v>
      </c>
      <c r="E3502">
        <v>420</v>
      </c>
      <c r="F3502" t="s">
        <v>1405</v>
      </c>
      <c r="G3502" t="s">
        <v>127</v>
      </c>
      <c r="H3502" s="32">
        <v>18.899999999999999</v>
      </c>
      <c r="I3502" t="s">
        <v>21</v>
      </c>
      <c r="J3502">
        <v>4</v>
      </c>
      <c r="K3502">
        <v>3</v>
      </c>
    </row>
    <row r="3503" spans="1:11" x14ac:dyDescent="0.35">
      <c r="A3503" t="s">
        <v>1359</v>
      </c>
      <c r="B3503" t="s">
        <v>1360</v>
      </c>
      <c r="C3503">
        <v>2011</v>
      </c>
      <c r="D3503">
        <v>4.2</v>
      </c>
      <c r="E3503">
        <v>420</v>
      </c>
      <c r="F3503" t="s">
        <v>1405</v>
      </c>
      <c r="G3503" t="s">
        <v>254</v>
      </c>
      <c r="H3503" s="32">
        <v>23.95</v>
      </c>
      <c r="I3503" t="s">
        <v>21</v>
      </c>
      <c r="J3503">
        <v>4</v>
      </c>
      <c r="K3503">
        <v>3</v>
      </c>
    </row>
    <row r="3504" spans="1:11" x14ac:dyDescent="0.35">
      <c r="A3504" t="s">
        <v>40</v>
      </c>
      <c r="B3504" t="s">
        <v>396</v>
      </c>
      <c r="C3504">
        <v>2012</v>
      </c>
      <c r="D3504">
        <v>4.2</v>
      </c>
      <c r="E3504">
        <v>420</v>
      </c>
      <c r="F3504" t="s">
        <v>1405</v>
      </c>
      <c r="G3504" t="s">
        <v>42</v>
      </c>
      <c r="H3504" s="32">
        <v>28.3</v>
      </c>
      <c r="I3504" t="s">
        <v>43</v>
      </c>
      <c r="J3504">
        <v>4</v>
      </c>
      <c r="K3504">
        <v>3</v>
      </c>
    </row>
    <row r="3505" spans="1:11" x14ac:dyDescent="0.35">
      <c r="A3505" t="s">
        <v>513</v>
      </c>
      <c r="B3505" t="s">
        <v>283</v>
      </c>
      <c r="C3505">
        <v>2004</v>
      </c>
      <c r="D3505">
        <v>4.2</v>
      </c>
      <c r="E3505">
        <v>417</v>
      </c>
      <c r="F3505" t="s">
        <v>1405</v>
      </c>
      <c r="G3505" t="s">
        <v>42</v>
      </c>
      <c r="H3505" s="32">
        <v>45</v>
      </c>
      <c r="I3505" t="s">
        <v>43</v>
      </c>
      <c r="J3505">
        <v>4</v>
      </c>
      <c r="K3505">
        <v>3</v>
      </c>
    </row>
    <row r="3506" spans="1:11" x14ac:dyDescent="0.35">
      <c r="A3506" t="s">
        <v>423</v>
      </c>
      <c r="B3506" t="s">
        <v>1020</v>
      </c>
      <c r="C3506">
        <v>2018</v>
      </c>
      <c r="D3506">
        <v>4.2</v>
      </c>
      <c r="E3506">
        <v>415</v>
      </c>
      <c r="F3506" t="s">
        <v>1405</v>
      </c>
      <c r="G3506" t="s">
        <v>46</v>
      </c>
      <c r="H3506" s="32">
        <v>17.899999999999999</v>
      </c>
      <c r="I3506" t="s">
        <v>213</v>
      </c>
      <c r="J3506">
        <v>3</v>
      </c>
      <c r="K3506">
        <v>3</v>
      </c>
    </row>
    <row r="3507" spans="1:11" x14ac:dyDescent="0.35">
      <c r="A3507" t="s">
        <v>1292</v>
      </c>
      <c r="B3507" t="s">
        <v>1361</v>
      </c>
      <c r="C3507">
        <v>2015</v>
      </c>
      <c r="D3507">
        <v>4.2</v>
      </c>
      <c r="E3507">
        <v>414</v>
      </c>
      <c r="F3507" t="s">
        <v>1405</v>
      </c>
      <c r="G3507" t="s">
        <v>326</v>
      </c>
      <c r="H3507" s="32">
        <v>16.78</v>
      </c>
      <c r="I3507" t="s">
        <v>327</v>
      </c>
      <c r="J3507">
        <v>3</v>
      </c>
      <c r="K3507">
        <v>3</v>
      </c>
    </row>
    <row r="3508" spans="1:11" x14ac:dyDescent="0.35">
      <c r="A3508" t="s">
        <v>47</v>
      </c>
      <c r="B3508" t="s">
        <v>1302</v>
      </c>
      <c r="C3508">
        <v>2018</v>
      </c>
      <c r="D3508">
        <v>4.2</v>
      </c>
      <c r="E3508">
        <v>410</v>
      </c>
      <c r="F3508" t="s">
        <v>1405</v>
      </c>
      <c r="G3508" t="s">
        <v>42</v>
      </c>
      <c r="H3508" s="32">
        <v>13.58</v>
      </c>
      <c r="I3508" t="s">
        <v>43</v>
      </c>
      <c r="J3508">
        <v>4</v>
      </c>
      <c r="K3508">
        <v>3</v>
      </c>
    </row>
    <row r="3509" spans="1:11" x14ac:dyDescent="0.35">
      <c r="A3509" t="s">
        <v>1308</v>
      </c>
      <c r="B3509" t="s">
        <v>1309</v>
      </c>
      <c r="C3509">
        <v>2015</v>
      </c>
      <c r="D3509">
        <v>4.2</v>
      </c>
      <c r="E3509">
        <v>412</v>
      </c>
      <c r="F3509" t="s">
        <v>1405</v>
      </c>
      <c r="G3509" t="s">
        <v>9</v>
      </c>
      <c r="H3509" s="32">
        <v>37.9</v>
      </c>
      <c r="I3509" t="s">
        <v>10</v>
      </c>
      <c r="J3509">
        <v>5</v>
      </c>
      <c r="K3509">
        <v>3</v>
      </c>
    </row>
    <row r="3510" spans="1:11" x14ac:dyDescent="0.35">
      <c r="A3510" t="s">
        <v>270</v>
      </c>
      <c r="B3510" t="s">
        <v>120</v>
      </c>
      <c r="C3510">
        <v>2011</v>
      </c>
      <c r="D3510">
        <v>4.2</v>
      </c>
      <c r="E3510">
        <v>410</v>
      </c>
      <c r="F3510" t="s">
        <v>1405</v>
      </c>
      <c r="G3510" t="s">
        <v>9</v>
      </c>
      <c r="H3510" s="32">
        <v>51.35</v>
      </c>
      <c r="I3510" t="s">
        <v>10</v>
      </c>
      <c r="J3510">
        <v>5</v>
      </c>
      <c r="K3510">
        <v>3</v>
      </c>
    </row>
    <row r="3511" spans="1:11" x14ac:dyDescent="0.35">
      <c r="A3511" t="s">
        <v>930</v>
      </c>
      <c r="B3511" t="s">
        <v>848</v>
      </c>
      <c r="C3511">
        <v>2012</v>
      </c>
      <c r="D3511">
        <v>4.2</v>
      </c>
      <c r="E3511">
        <v>410</v>
      </c>
      <c r="F3511" t="s">
        <v>1405</v>
      </c>
      <c r="G3511" t="s">
        <v>42</v>
      </c>
      <c r="H3511" s="32">
        <v>22.99</v>
      </c>
      <c r="I3511" t="s">
        <v>43</v>
      </c>
      <c r="J3511">
        <v>4</v>
      </c>
      <c r="K3511">
        <v>3</v>
      </c>
    </row>
    <row r="3512" spans="1:11" x14ac:dyDescent="0.35">
      <c r="A3512" t="s">
        <v>1362</v>
      </c>
      <c r="B3512" t="s">
        <v>1363</v>
      </c>
      <c r="C3512">
        <v>2020</v>
      </c>
      <c r="D3512">
        <v>4.2</v>
      </c>
      <c r="E3512">
        <v>407</v>
      </c>
      <c r="F3512" t="s">
        <v>1405</v>
      </c>
      <c r="G3512" t="s">
        <v>204</v>
      </c>
      <c r="H3512" s="32">
        <v>11.95</v>
      </c>
      <c r="I3512" t="s">
        <v>85</v>
      </c>
      <c r="J3512" t="s">
        <v>85</v>
      </c>
      <c r="K3512" t="s">
        <v>85</v>
      </c>
    </row>
    <row r="3513" spans="1:11" x14ac:dyDescent="0.35">
      <c r="A3513" t="s">
        <v>861</v>
      </c>
      <c r="B3513" t="s">
        <v>1364</v>
      </c>
      <c r="C3513" t="s">
        <v>24</v>
      </c>
      <c r="D3513">
        <v>4.2</v>
      </c>
      <c r="E3513">
        <v>405</v>
      </c>
      <c r="F3513" t="s">
        <v>1405</v>
      </c>
      <c r="G3513" t="s">
        <v>25</v>
      </c>
      <c r="H3513" s="32">
        <v>7.1</v>
      </c>
      <c r="I3513" t="s">
        <v>26</v>
      </c>
      <c r="J3513">
        <v>4</v>
      </c>
      <c r="K3513">
        <v>3</v>
      </c>
    </row>
    <row r="3514" spans="1:11" x14ac:dyDescent="0.35">
      <c r="A3514" t="s">
        <v>606</v>
      </c>
      <c r="B3514" t="s">
        <v>619</v>
      </c>
      <c r="C3514">
        <v>2014</v>
      </c>
      <c r="D3514">
        <v>4.2</v>
      </c>
      <c r="E3514">
        <v>404</v>
      </c>
      <c r="F3514" t="s">
        <v>1405</v>
      </c>
      <c r="G3514" t="s">
        <v>32</v>
      </c>
      <c r="H3514" s="32">
        <v>77.36</v>
      </c>
      <c r="I3514" t="s">
        <v>33</v>
      </c>
      <c r="J3514">
        <v>4</v>
      </c>
      <c r="K3514">
        <v>3</v>
      </c>
    </row>
    <row r="3515" spans="1:11" x14ac:dyDescent="0.35">
      <c r="A3515" t="s">
        <v>1365</v>
      </c>
      <c r="B3515" t="s">
        <v>1366</v>
      </c>
      <c r="C3515">
        <v>2020</v>
      </c>
      <c r="D3515">
        <v>4.2</v>
      </c>
      <c r="E3515">
        <v>404</v>
      </c>
      <c r="F3515" t="s">
        <v>1405</v>
      </c>
      <c r="G3515" t="s">
        <v>207</v>
      </c>
      <c r="H3515" s="32">
        <v>19.899999999999999</v>
      </c>
      <c r="I3515" t="s">
        <v>85</v>
      </c>
      <c r="J3515" t="s">
        <v>85</v>
      </c>
      <c r="K3515" t="s">
        <v>85</v>
      </c>
    </row>
    <row r="3516" spans="1:11" x14ac:dyDescent="0.35">
      <c r="A3516" t="s">
        <v>682</v>
      </c>
      <c r="B3516" t="s">
        <v>863</v>
      </c>
      <c r="C3516">
        <v>2011</v>
      </c>
      <c r="D3516">
        <v>4.2</v>
      </c>
      <c r="E3516">
        <v>402</v>
      </c>
      <c r="F3516" t="s">
        <v>1405</v>
      </c>
      <c r="G3516" t="s">
        <v>42</v>
      </c>
      <c r="H3516" s="32">
        <v>28.53</v>
      </c>
      <c r="I3516" t="s">
        <v>43</v>
      </c>
      <c r="J3516">
        <v>4</v>
      </c>
      <c r="K3516">
        <v>3</v>
      </c>
    </row>
    <row r="3517" spans="1:11" x14ac:dyDescent="0.35">
      <c r="A3517" t="s">
        <v>487</v>
      </c>
      <c r="B3517" t="s">
        <v>488</v>
      </c>
      <c r="C3517">
        <v>2019</v>
      </c>
      <c r="D3517">
        <v>4.2</v>
      </c>
      <c r="E3517">
        <v>400</v>
      </c>
      <c r="F3517" t="s">
        <v>1405</v>
      </c>
      <c r="G3517" t="s">
        <v>2</v>
      </c>
      <c r="H3517" s="32">
        <v>27.89</v>
      </c>
      <c r="I3517" t="s">
        <v>3</v>
      </c>
      <c r="J3517">
        <v>5</v>
      </c>
      <c r="K3517">
        <v>3</v>
      </c>
    </row>
    <row r="3518" spans="1:11" x14ac:dyDescent="0.35">
      <c r="A3518" t="s">
        <v>4</v>
      </c>
      <c r="B3518" t="s">
        <v>448</v>
      </c>
      <c r="C3518">
        <v>2016</v>
      </c>
      <c r="D3518">
        <v>4.2</v>
      </c>
      <c r="E3518">
        <v>398</v>
      </c>
      <c r="F3518" t="s">
        <v>1405</v>
      </c>
      <c r="G3518" t="s">
        <v>1406</v>
      </c>
      <c r="H3518" s="32">
        <v>48.96</v>
      </c>
      <c r="I3518" t="s">
        <v>6</v>
      </c>
      <c r="J3518">
        <v>4</v>
      </c>
      <c r="K3518">
        <v>2</v>
      </c>
    </row>
    <row r="3519" spans="1:11" x14ac:dyDescent="0.35">
      <c r="A3519" t="s">
        <v>193</v>
      </c>
      <c r="B3519" t="s">
        <v>921</v>
      </c>
      <c r="C3519">
        <v>2011</v>
      </c>
      <c r="D3519">
        <v>4.2</v>
      </c>
      <c r="E3519">
        <v>395</v>
      </c>
      <c r="F3519" t="s">
        <v>1405</v>
      </c>
      <c r="G3519" t="s">
        <v>42</v>
      </c>
      <c r="H3519" s="32">
        <v>61.94</v>
      </c>
      <c r="I3519" t="s">
        <v>43</v>
      </c>
      <c r="J3519">
        <v>4</v>
      </c>
      <c r="K3519">
        <v>3</v>
      </c>
    </row>
    <row r="3520" spans="1:11" x14ac:dyDescent="0.35">
      <c r="A3520" t="s">
        <v>193</v>
      </c>
      <c r="B3520" t="s">
        <v>187</v>
      </c>
      <c r="C3520">
        <v>2016</v>
      </c>
      <c r="D3520">
        <v>4.2</v>
      </c>
      <c r="E3520">
        <v>392</v>
      </c>
      <c r="F3520" t="s">
        <v>1405</v>
      </c>
      <c r="G3520" t="s">
        <v>42</v>
      </c>
      <c r="H3520" s="32">
        <v>19.98</v>
      </c>
      <c r="I3520" t="s">
        <v>43</v>
      </c>
      <c r="J3520">
        <v>4</v>
      </c>
      <c r="K3520">
        <v>3</v>
      </c>
    </row>
    <row r="3521" spans="1:11" x14ac:dyDescent="0.35">
      <c r="A3521" t="s">
        <v>790</v>
      </c>
      <c r="B3521" t="s">
        <v>1367</v>
      </c>
      <c r="C3521">
        <v>2018</v>
      </c>
      <c r="D3521">
        <v>4.2</v>
      </c>
      <c r="E3521">
        <v>390</v>
      </c>
      <c r="F3521" t="s">
        <v>1405</v>
      </c>
      <c r="G3521" t="s">
        <v>32</v>
      </c>
      <c r="H3521" s="32">
        <v>16.760000000000002</v>
      </c>
      <c r="I3521" t="s">
        <v>33</v>
      </c>
      <c r="J3521">
        <v>4</v>
      </c>
      <c r="K3521">
        <v>3</v>
      </c>
    </row>
    <row r="3522" spans="1:11" x14ac:dyDescent="0.35">
      <c r="A3522" t="s">
        <v>574</v>
      </c>
      <c r="B3522" t="s">
        <v>880</v>
      </c>
      <c r="C3522">
        <v>2017</v>
      </c>
      <c r="D3522">
        <v>4.2</v>
      </c>
      <c r="E3522">
        <v>390</v>
      </c>
      <c r="F3522" t="s">
        <v>1405</v>
      </c>
      <c r="G3522" t="s">
        <v>576</v>
      </c>
      <c r="H3522" s="32">
        <v>24.45</v>
      </c>
      <c r="I3522" t="s">
        <v>21</v>
      </c>
      <c r="J3522">
        <v>4</v>
      </c>
      <c r="K3522">
        <v>3</v>
      </c>
    </row>
    <row r="3523" spans="1:11" x14ac:dyDescent="0.35">
      <c r="A3523" t="s">
        <v>144</v>
      </c>
      <c r="B3523" t="s">
        <v>120</v>
      </c>
      <c r="C3523">
        <v>2011</v>
      </c>
      <c r="D3523">
        <v>4.2</v>
      </c>
      <c r="E3523">
        <v>389</v>
      </c>
      <c r="F3523" t="s">
        <v>1405</v>
      </c>
      <c r="G3523" t="s">
        <v>9</v>
      </c>
      <c r="H3523" s="32">
        <v>64.5</v>
      </c>
      <c r="I3523" t="s">
        <v>10</v>
      </c>
      <c r="J3523">
        <v>5</v>
      </c>
      <c r="K3523">
        <v>3</v>
      </c>
    </row>
    <row r="3524" spans="1:11" x14ac:dyDescent="0.35">
      <c r="A3524" t="s">
        <v>385</v>
      </c>
      <c r="B3524" t="s">
        <v>1334</v>
      </c>
      <c r="C3524">
        <v>2016</v>
      </c>
      <c r="D3524">
        <v>4.2</v>
      </c>
      <c r="E3524">
        <v>388</v>
      </c>
      <c r="F3524" t="s">
        <v>1405</v>
      </c>
      <c r="G3524" t="s">
        <v>9</v>
      </c>
      <c r="H3524" s="32">
        <v>31.63</v>
      </c>
      <c r="I3524" t="s">
        <v>10</v>
      </c>
      <c r="J3524">
        <v>5</v>
      </c>
      <c r="K3524">
        <v>3</v>
      </c>
    </row>
    <row r="3525" spans="1:11" x14ac:dyDescent="0.35">
      <c r="A3525" t="s">
        <v>53</v>
      </c>
      <c r="B3525" t="s">
        <v>845</v>
      </c>
      <c r="C3525">
        <v>2005</v>
      </c>
      <c r="D3525">
        <v>4.2</v>
      </c>
      <c r="E3525">
        <v>384</v>
      </c>
      <c r="F3525" t="s">
        <v>1405</v>
      </c>
      <c r="G3525" t="s">
        <v>42</v>
      </c>
      <c r="H3525" s="32">
        <v>73</v>
      </c>
      <c r="I3525" t="s">
        <v>43</v>
      </c>
      <c r="J3525">
        <v>4</v>
      </c>
      <c r="K3525">
        <v>3</v>
      </c>
    </row>
    <row r="3526" spans="1:11" x14ac:dyDescent="0.35">
      <c r="A3526" t="s">
        <v>537</v>
      </c>
      <c r="B3526" t="s">
        <v>187</v>
      </c>
      <c r="C3526">
        <v>2015</v>
      </c>
      <c r="D3526">
        <v>4.2</v>
      </c>
      <c r="E3526">
        <v>420</v>
      </c>
      <c r="F3526" t="s">
        <v>1405</v>
      </c>
      <c r="G3526" t="s">
        <v>42</v>
      </c>
      <c r="H3526" s="32">
        <v>17.5</v>
      </c>
      <c r="I3526" t="s">
        <v>43</v>
      </c>
      <c r="J3526">
        <v>4</v>
      </c>
      <c r="K3526">
        <v>3</v>
      </c>
    </row>
    <row r="3527" spans="1:11" x14ac:dyDescent="0.35">
      <c r="A3527" t="s">
        <v>1357</v>
      </c>
      <c r="B3527" t="s">
        <v>1358</v>
      </c>
      <c r="C3527">
        <v>2017</v>
      </c>
      <c r="D3527">
        <v>4.2</v>
      </c>
      <c r="E3527">
        <v>420</v>
      </c>
      <c r="F3527" t="s">
        <v>1405</v>
      </c>
      <c r="G3527" t="s">
        <v>127</v>
      </c>
      <c r="H3527" s="32">
        <v>18.899999999999999</v>
      </c>
      <c r="I3527" t="s">
        <v>21</v>
      </c>
      <c r="J3527">
        <v>4</v>
      </c>
      <c r="K3527">
        <v>3</v>
      </c>
    </row>
    <row r="3528" spans="1:11" x14ac:dyDescent="0.35">
      <c r="A3528" t="s">
        <v>1359</v>
      </c>
      <c r="B3528" t="s">
        <v>1360</v>
      </c>
      <c r="C3528">
        <v>2011</v>
      </c>
      <c r="D3528">
        <v>4.2</v>
      </c>
      <c r="E3528">
        <v>420</v>
      </c>
      <c r="F3528" t="s">
        <v>1405</v>
      </c>
      <c r="G3528" t="s">
        <v>254</v>
      </c>
      <c r="H3528" s="32">
        <v>23.95</v>
      </c>
      <c r="I3528" t="s">
        <v>21</v>
      </c>
      <c r="J3528">
        <v>4</v>
      </c>
      <c r="K3528">
        <v>3</v>
      </c>
    </row>
    <row r="3529" spans="1:11" x14ac:dyDescent="0.35">
      <c r="A3529" t="s">
        <v>40</v>
      </c>
      <c r="B3529" t="s">
        <v>396</v>
      </c>
      <c r="C3529">
        <v>2012</v>
      </c>
      <c r="D3529">
        <v>4.2</v>
      </c>
      <c r="E3529">
        <v>420</v>
      </c>
      <c r="F3529" t="s">
        <v>1405</v>
      </c>
      <c r="G3529" t="s">
        <v>42</v>
      </c>
      <c r="H3529" s="32">
        <v>28.3</v>
      </c>
      <c r="I3529" t="s">
        <v>43</v>
      </c>
      <c r="J3529">
        <v>4</v>
      </c>
      <c r="K3529">
        <v>3</v>
      </c>
    </row>
    <row r="3530" spans="1:11" x14ac:dyDescent="0.35">
      <c r="A3530" t="s">
        <v>513</v>
      </c>
      <c r="B3530" t="s">
        <v>283</v>
      </c>
      <c r="C3530">
        <v>2004</v>
      </c>
      <c r="D3530">
        <v>4.2</v>
      </c>
      <c r="E3530">
        <v>417</v>
      </c>
      <c r="F3530" t="s">
        <v>1405</v>
      </c>
      <c r="G3530" t="s">
        <v>42</v>
      </c>
      <c r="H3530" s="32">
        <v>45</v>
      </c>
      <c r="I3530" t="s">
        <v>43</v>
      </c>
      <c r="J3530">
        <v>4</v>
      </c>
      <c r="K3530">
        <v>3</v>
      </c>
    </row>
    <row r="3531" spans="1:11" x14ac:dyDescent="0.35">
      <c r="A3531" t="s">
        <v>423</v>
      </c>
      <c r="B3531" t="s">
        <v>1020</v>
      </c>
      <c r="C3531">
        <v>2018</v>
      </c>
      <c r="D3531">
        <v>4.2</v>
      </c>
      <c r="E3531">
        <v>415</v>
      </c>
      <c r="F3531" t="s">
        <v>1405</v>
      </c>
      <c r="G3531" t="s">
        <v>46</v>
      </c>
      <c r="H3531" s="32">
        <v>17.899999999999999</v>
      </c>
      <c r="I3531" t="s">
        <v>213</v>
      </c>
      <c r="J3531">
        <v>3</v>
      </c>
      <c r="K3531">
        <v>3</v>
      </c>
    </row>
    <row r="3532" spans="1:11" x14ac:dyDescent="0.35">
      <c r="A3532" t="s">
        <v>1292</v>
      </c>
      <c r="B3532" t="s">
        <v>1361</v>
      </c>
      <c r="C3532">
        <v>2015</v>
      </c>
      <c r="D3532">
        <v>4.2</v>
      </c>
      <c r="E3532">
        <v>414</v>
      </c>
      <c r="F3532" t="s">
        <v>1405</v>
      </c>
      <c r="G3532" t="s">
        <v>326</v>
      </c>
      <c r="H3532" s="32">
        <v>16.78</v>
      </c>
      <c r="I3532" t="s">
        <v>327</v>
      </c>
      <c r="J3532">
        <v>3</v>
      </c>
      <c r="K3532">
        <v>3</v>
      </c>
    </row>
    <row r="3533" spans="1:11" x14ac:dyDescent="0.35">
      <c r="A3533" t="s">
        <v>47</v>
      </c>
      <c r="B3533" t="s">
        <v>1302</v>
      </c>
      <c r="C3533">
        <v>2018</v>
      </c>
      <c r="D3533">
        <v>4.2</v>
      </c>
      <c r="E3533">
        <v>410</v>
      </c>
      <c r="F3533" t="s">
        <v>1405</v>
      </c>
      <c r="G3533" t="s">
        <v>42</v>
      </c>
      <c r="H3533" s="32">
        <v>13.58</v>
      </c>
      <c r="I3533" t="s">
        <v>43</v>
      </c>
      <c r="J3533">
        <v>4</v>
      </c>
      <c r="K3533">
        <v>3</v>
      </c>
    </row>
    <row r="3534" spans="1:11" x14ac:dyDescent="0.35">
      <c r="A3534" t="s">
        <v>1308</v>
      </c>
      <c r="B3534" t="s">
        <v>1309</v>
      </c>
      <c r="C3534">
        <v>2015</v>
      </c>
      <c r="D3534">
        <v>4.2</v>
      </c>
      <c r="E3534">
        <v>412</v>
      </c>
      <c r="F3534" t="s">
        <v>1405</v>
      </c>
      <c r="G3534" t="s">
        <v>9</v>
      </c>
      <c r="H3534" s="32">
        <v>37.9</v>
      </c>
      <c r="I3534" t="s">
        <v>10</v>
      </c>
      <c r="J3534">
        <v>5</v>
      </c>
      <c r="K3534">
        <v>3</v>
      </c>
    </row>
    <row r="3535" spans="1:11" x14ac:dyDescent="0.35">
      <c r="A3535" t="s">
        <v>270</v>
      </c>
      <c r="B3535" t="s">
        <v>120</v>
      </c>
      <c r="C3535">
        <v>2011</v>
      </c>
      <c r="D3535">
        <v>4.2</v>
      </c>
      <c r="E3535">
        <v>410</v>
      </c>
      <c r="F3535" t="s">
        <v>1405</v>
      </c>
      <c r="G3535" t="s">
        <v>9</v>
      </c>
      <c r="H3535" s="32">
        <v>51.35</v>
      </c>
      <c r="I3535" t="s">
        <v>10</v>
      </c>
      <c r="J3535">
        <v>5</v>
      </c>
      <c r="K3535">
        <v>3</v>
      </c>
    </row>
    <row r="3536" spans="1:11" x14ac:dyDescent="0.35">
      <c r="A3536" t="s">
        <v>930</v>
      </c>
      <c r="B3536" t="s">
        <v>848</v>
      </c>
      <c r="C3536">
        <v>2012</v>
      </c>
      <c r="D3536">
        <v>4.2</v>
      </c>
      <c r="E3536">
        <v>410</v>
      </c>
      <c r="F3536" t="s">
        <v>1405</v>
      </c>
      <c r="G3536" t="s">
        <v>42</v>
      </c>
      <c r="H3536" s="32">
        <v>22.99</v>
      </c>
      <c r="I3536" t="s">
        <v>43</v>
      </c>
      <c r="J3536">
        <v>4</v>
      </c>
      <c r="K3536">
        <v>3</v>
      </c>
    </row>
    <row r="3537" spans="1:11" x14ac:dyDescent="0.35">
      <c r="A3537" t="s">
        <v>1362</v>
      </c>
      <c r="B3537" t="s">
        <v>1363</v>
      </c>
      <c r="C3537">
        <v>2020</v>
      </c>
      <c r="D3537">
        <v>4.2</v>
      </c>
      <c r="E3537">
        <v>407</v>
      </c>
      <c r="F3537" t="s">
        <v>1405</v>
      </c>
      <c r="G3537" t="s">
        <v>204</v>
      </c>
      <c r="H3537" s="32">
        <v>11.95</v>
      </c>
      <c r="I3537" t="s">
        <v>85</v>
      </c>
      <c r="J3537" t="s">
        <v>85</v>
      </c>
      <c r="K3537" t="s">
        <v>85</v>
      </c>
    </row>
    <row r="3538" spans="1:11" x14ac:dyDescent="0.35">
      <c r="A3538" t="s">
        <v>861</v>
      </c>
      <c r="B3538" t="s">
        <v>1364</v>
      </c>
      <c r="C3538" t="s">
        <v>24</v>
      </c>
      <c r="D3538">
        <v>4.2</v>
      </c>
      <c r="E3538">
        <v>405</v>
      </c>
      <c r="F3538" t="s">
        <v>1405</v>
      </c>
      <c r="G3538" t="s">
        <v>25</v>
      </c>
      <c r="H3538" s="32">
        <v>7.1</v>
      </c>
      <c r="I3538" t="s">
        <v>26</v>
      </c>
      <c r="J3538">
        <v>4</v>
      </c>
      <c r="K3538">
        <v>3</v>
      </c>
    </row>
    <row r="3539" spans="1:11" x14ac:dyDescent="0.35">
      <c r="A3539" t="s">
        <v>606</v>
      </c>
      <c r="B3539" t="s">
        <v>619</v>
      </c>
      <c r="C3539">
        <v>2014</v>
      </c>
      <c r="D3539">
        <v>4.2</v>
      </c>
      <c r="E3539">
        <v>404</v>
      </c>
      <c r="F3539" t="s">
        <v>1405</v>
      </c>
      <c r="G3539" t="s">
        <v>32</v>
      </c>
      <c r="H3539" s="32">
        <v>77.36</v>
      </c>
      <c r="I3539" t="s">
        <v>33</v>
      </c>
      <c r="J3539">
        <v>4</v>
      </c>
      <c r="K3539">
        <v>3</v>
      </c>
    </row>
    <row r="3540" spans="1:11" x14ac:dyDescent="0.35">
      <c r="A3540" t="s">
        <v>1365</v>
      </c>
      <c r="B3540" t="s">
        <v>1366</v>
      </c>
      <c r="C3540">
        <v>2020</v>
      </c>
      <c r="D3540">
        <v>4.2</v>
      </c>
      <c r="E3540">
        <v>404</v>
      </c>
      <c r="F3540" t="s">
        <v>1405</v>
      </c>
      <c r="G3540" t="s">
        <v>207</v>
      </c>
      <c r="H3540" s="32">
        <v>19.899999999999999</v>
      </c>
      <c r="I3540" t="s">
        <v>85</v>
      </c>
      <c r="J3540" t="s">
        <v>85</v>
      </c>
      <c r="K3540" t="s">
        <v>85</v>
      </c>
    </row>
    <row r="3541" spans="1:11" x14ac:dyDescent="0.35">
      <c r="A3541" t="s">
        <v>682</v>
      </c>
      <c r="B3541" t="s">
        <v>863</v>
      </c>
      <c r="C3541">
        <v>2011</v>
      </c>
      <c r="D3541">
        <v>4.2</v>
      </c>
      <c r="E3541">
        <v>402</v>
      </c>
      <c r="F3541" t="s">
        <v>1405</v>
      </c>
      <c r="G3541" t="s">
        <v>42</v>
      </c>
      <c r="H3541" s="32">
        <v>28.53</v>
      </c>
      <c r="I3541" t="s">
        <v>43</v>
      </c>
      <c r="J3541">
        <v>4</v>
      </c>
      <c r="K3541">
        <v>3</v>
      </c>
    </row>
    <row r="3542" spans="1:11" x14ac:dyDescent="0.35">
      <c r="A3542" t="s">
        <v>487</v>
      </c>
      <c r="B3542" t="s">
        <v>488</v>
      </c>
      <c r="C3542">
        <v>2019</v>
      </c>
      <c r="D3542">
        <v>4.2</v>
      </c>
      <c r="E3542">
        <v>400</v>
      </c>
      <c r="F3542" t="s">
        <v>1405</v>
      </c>
      <c r="G3542" t="s">
        <v>2</v>
      </c>
      <c r="H3542" s="32">
        <v>27.89</v>
      </c>
      <c r="I3542" t="s">
        <v>3</v>
      </c>
      <c r="J3542">
        <v>5</v>
      </c>
      <c r="K3542">
        <v>3</v>
      </c>
    </row>
    <row r="3543" spans="1:11" x14ac:dyDescent="0.35">
      <c r="A3543" t="s">
        <v>4</v>
      </c>
      <c r="B3543" t="s">
        <v>448</v>
      </c>
      <c r="C3543">
        <v>2016</v>
      </c>
      <c r="D3543">
        <v>4.2</v>
      </c>
      <c r="E3543">
        <v>398</v>
      </c>
      <c r="F3543" t="s">
        <v>1405</v>
      </c>
      <c r="G3543" t="s">
        <v>1406</v>
      </c>
      <c r="H3543" s="32">
        <v>48.96</v>
      </c>
      <c r="I3543" t="s">
        <v>6</v>
      </c>
      <c r="J3543">
        <v>4</v>
      </c>
      <c r="K3543">
        <v>2</v>
      </c>
    </row>
    <row r="3544" spans="1:11" x14ac:dyDescent="0.35">
      <c r="A3544" t="s">
        <v>193</v>
      </c>
      <c r="B3544" t="s">
        <v>921</v>
      </c>
      <c r="C3544">
        <v>2011</v>
      </c>
      <c r="D3544">
        <v>4.2</v>
      </c>
      <c r="E3544">
        <v>395</v>
      </c>
      <c r="F3544" t="s">
        <v>1405</v>
      </c>
      <c r="G3544" t="s">
        <v>42</v>
      </c>
      <c r="H3544" s="32">
        <v>61.94</v>
      </c>
      <c r="I3544" t="s">
        <v>43</v>
      </c>
      <c r="J3544">
        <v>4</v>
      </c>
      <c r="K3544">
        <v>3</v>
      </c>
    </row>
    <row r="3545" spans="1:11" x14ac:dyDescent="0.35">
      <c r="A3545" t="s">
        <v>193</v>
      </c>
      <c r="B3545" t="s">
        <v>187</v>
      </c>
      <c r="C3545">
        <v>2016</v>
      </c>
      <c r="D3545">
        <v>4.2</v>
      </c>
      <c r="E3545">
        <v>392</v>
      </c>
      <c r="F3545" t="s">
        <v>1405</v>
      </c>
      <c r="G3545" t="s">
        <v>42</v>
      </c>
      <c r="H3545" s="32">
        <v>19.98</v>
      </c>
      <c r="I3545" t="s">
        <v>43</v>
      </c>
      <c r="J3545">
        <v>4</v>
      </c>
      <c r="K3545">
        <v>3</v>
      </c>
    </row>
    <row r="3546" spans="1:11" x14ac:dyDescent="0.35">
      <c r="A3546" t="s">
        <v>790</v>
      </c>
      <c r="B3546" t="s">
        <v>1367</v>
      </c>
      <c r="C3546">
        <v>2018</v>
      </c>
      <c r="D3546">
        <v>4.2</v>
      </c>
      <c r="E3546">
        <v>390</v>
      </c>
      <c r="F3546" t="s">
        <v>1405</v>
      </c>
      <c r="G3546" t="s">
        <v>32</v>
      </c>
      <c r="H3546" s="32">
        <v>16.760000000000002</v>
      </c>
      <c r="I3546" t="s">
        <v>33</v>
      </c>
      <c r="J3546">
        <v>4</v>
      </c>
      <c r="K3546">
        <v>3</v>
      </c>
    </row>
    <row r="3547" spans="1:11" x14ac:dyDescent="0.35">
      <c r="A3547" t="s">
        <v>574</v>
      </c>
      <c r="B3547" t="s">
        <v>880</v>
      </c>
      <c r="C3547">
        <v>2017</v>
      </c>
      <c r="D3547">
        <v>4.2</v>
      </c>
      <c r="E3547">
        <v>390</v>
      </c>
      <c r="F3547" t="s">
        <v>1405</v>
      </c>
      <c r="G3547" t="s">
        <v>576</v>
      </c>
      <c r="H3547" s="32">
        <v>24.45</v>
      </c>
      <c r="I3547" t="s">
        <v>21</v>
      </c>
      <c r="J3547">
        <v>4</v>
      </c>
      <c r="K3547">
        <v>3</v>
      </c>
    </row>
    <row r="3548" spans="1:11" x14ac:dyDescent="0.35">
      <c r="A3548" t="s">
        <v>144</v>
      </c>
      <c r="B3548" t="s">
        <v>120</v>
      </c>
      <c r="C3548">
        <v>2011</v>
      </c>
      <c r="D3548">
        <v>4.2</v>
      </c>
      <c r="E3548">
        <v>389</v>
      </c>
      <c r="F3548" t="s">
        <v>1405</v>
      </c>
      <c r="G3548" t="s">
        <v>9</v>
      </c>
      <c r="H3548" s="32">
        <v>64.5</v>
      </c>
      <c r="I3548" t="s">
        <v>10</v>
      </c>
      <c r="J3548">
        <v>5</v>
      </c>
      <c r="K3548">
        <v>3</v>
      </c>
    </row>
    <row r="3549" spans="1:11" x14ac:dyDescent="0.35">
      <c r="A3549" t="s">
        <v>385</v>
      </c>
      <c r="B3549" t="s">
        <v>1334</v>
      </c>
      <c r="C3549">
        <v>2016</v>
      </c>
      <c r="D3549">
        <v>4.2</v>
      </c>
      <c r="E3549">
        <v>388</v>
      </c>
      <c r="F3549" t="s">
        <v>1405</v>
      </c>
      <c r="G3549" t="s">
        <v>9</v>
      </c>
      <c r="H3549" s="32">
        <v>31.63</v>
      </c>
      <c r="I3549" t="s">
        <v>10</v>
      </c>
      <c r="J3549">
        <v>5</v>
      </c>
      <c r="K3549">
        <v>3</v>
      </c>
    </row>
    <row r="3550" spans="1:11" x14ac:dyDescent="0.35">
      <c r="A3550" t="s">
        <v>53</v>
      </c>
      <c r="B3550" t="s">
        <v>845</v>
      </c>
      <c r="C3550">
        <v>2005</v>
      </c>
      <c r="D3550">
        <v>4.2</v>
      </c>
      <c r="E3550">
        <v>384</v>
      </c>
      <c r="F3550" t="s">
        <v>1405</v>
      </c>
      <c r="G3550" t="s">
        <v>42</v>
      </c>
      <c r="H3550" s="32">
        <v>73</v>
      </c>
      <c r="I3550" t="s">
        <v>43</v>
      </c>
      <c r="J3550">
        <v>4</v>
      </c>
      <c r="K3550">
        <v>3</v>
      </c>
    </row>
    <row r="3551" spans="1:11" x14ac:dyDescent="0.35">
      <c r="A3551" t="s">
        <v>537</v>
      </c>
      <c r="B3551" t="s">
        <v>187</v>
      </c>
      <c r="C3551">
        <v>2015</v>
      </c>
      <c r="D3551">
        <v>4.2</v>
      </c>
      <c r="E3551">
        <v>420</v>
      </c>
      <c r="F3551" t="s">
        <v>1405</v>
      </c>
      <c r="G3551" t="s">
        <v>42</v>
      </c>
      <c r="H3551" s="32">
        <v>17.5</v>
      </c>
      <c r="I3551" t="s">
        <v>43</v>
      </c>
      <c r="J3551" t="s">
        <v>85</v>
      </c>
      <c r="K3551" t="s">
        <v>85</v>
      </c>
    </row>
    <row r="3552" spans="1:11" x14ac:dyDescent="0.35">
      <c r="A3552" t="s">
        <v>1357</v>
      </c>
      <c r="B3552" t="s">
        <v>1358</v>
      </c>
      <c r="C3552">
        <v>2017</v>
      </c>
      <c r="D3552">
        <v>4.2</v>
      </c>
      <c r="E3552">
        <v>420</v>
      </c>
      <c r="F3552" t="s">
        <v>1405</v>
      </c>
      <c r="G3552" t="s">
        <v>127</v>
      </c>
      <c r="H3552" s="32">
        <v>18.899999999999999</v>
      </c>
      <c r="I3552" t="s">
        <v>21</v>
      </c>
      <c r="J3552" t="s">
        <v>85</v>
      </c>
      <c r="K3552" t="s">
        <v>85</v>
      </c>
    </row>
    <row r="3553" spans="1:11" x14ac:dyDescent="0.35">
      <c r="A3553" t="s">
        <v>1359</v>
      </c>
      <c r="B3553" t="s">
        <v>1360</v>
      </c>
      <c r="C3553">
        <v>2011</v>
      </c>
      <c r="D3553">
        <v>4.2</v>
      </c>
      <c r="E3553">
        <v>420</v>
      </c>
      <c r="F3553" t="s">
        <v>1405</v>
      </c>
      <c r="G3553" t="s">
        <v>254</v>
      </c>
      <c r="H3553" s="32">
        <v>23.95</v>
      </c>
      <c r="I3553" t="s">
        <v>21</v>
      </c>
      <c r="J3553" t="s">
        <v>85</v>
      </c>
      <c r="K3553" t="s">
        <v>85</v>
      </c>
    </row>
    <row r="3554" spans="1:11" x14ac:dyDescent="0.35">
      <c r="A3554" t="s">
        <v>40</v>
      </c>
      <c r="B3554" t="s">
        <v>396</v>
      </c>
      <c r="C3554">
        <v>2012</v>
      </c>
      <c r="D3554">
        <v>4.2</v>
      </c>
      <c r="E3554">
        <v>420</v>
      </c>
      <c r="F3554" t="s">
        <v>1405</v>
      </c>
      <c r="G3554" t="s">
        <v>42</v>
      </c>
      <c r="H3554" s="32">
        <v>28.3</v>
      </c>
      <c r="I3554" t="s">
        <v>43</v>
      </c>
      <c r="J3554" t="s">
        <v>85</v>
      </c>
      <c r="K3554" t="s">
        <v>85</v>
      </c>
    </row>
    <row r="3555" spans="1:11" x14ac:dyDescent="0.35">
      <c r="A3555" t="s">
        <v>513</v>
      </c>
      <c r="B3555" t="s">
        <v>283</v>
      </c>
      <c r="C3555">
        <v>2004</v>
      </c>
      <c r="D3555">
        <v>4.2</v>
      </c>
      <c r="E3555">
        <v>417</v>
      </c>
      <c r="F3555" t="s">
        <v>1405</v>
      </c>
      <c r="G3555" t="s">
        <v>42</v>
      </c>
      <c r="H3555" s="32">
        <v>45</v>
      </c>
      <c r="I3555" t="s">
        <v>43</v>
      </c>
      <c r="J3555" t="s">
        <v>85</v>
      </c>
      <c r="K3555" t="s">
        <v>85</v>
      </c>
    </row>
    <row r="3556" spans="1:11" x14ac:dyDescent="0.35">
      <c r="A3556" t="s">
        <v>423</v>
      </c>
      <c r="B3556" t="s">
        <v>1020</v>
      </c>
      <c r="C3556">
        <v>2018</v>
      </c>
      <c r="D3556">
        <v>4.2</v>
      </c>
      <c r="E3556">
        <v>415</v>
      </c>
      <c r="F3556" t="s">
        <v>1405</v>
      </c>
      <c r="G3556" t="s">
        <v>46</v>
      </c>
      <c r="H3556" s="32">
        <v>17.899999999999999</v>
      </c>
      <c r="I3556" t="s">
        <v>213</v>
      </c>
      <c r="J3556" t="s">
        <v>85</v>
      </c>
      <c r="K3556" t="s">
        <v>85</v>
      </c>
    </row>
    <row r="3557" spans="1:11" x14ac:dyDescent="0.35">
      <c r="A3557" t="s">
        <v>1292</v>
      </c>
      <c r="B3557" t="s">
        <v>1361</v>
      </c>
      <c r="C3557">
        <v>2015</v>
      </c>
      <c r="D3557">
        <v>4.2</v>
      </c>
      <c r="E3557">
        <v>414</v>
      </c>
      <c r="F3557" t="s">
        <v>1405</v>
      </c>
      <c r="G3557" t="s">
        <v>326</v>
      </c>
      <c r="H3557" s="32">
        <v>16.78</v>
      </c>
      <c r="I3557" t="s">
        <v>327</v>
      </c>
      <c r="J3557" t="s">
        <v>85</v>
      </c>
      <c r="K3557" t="s">
        <v>85</v>
      </c>
    </row>
    <row r="3558" spans="1:11" x14ac:dyDescent="0.35">
      <c r="A3558" t="s">
        <v>47</v>
      </c>
      <c r="B3558" t="s">
        <v>1302</v>
      </c>
      <c r="C3558">
        <v>2018</v>
      </c>
      <c r="D3558">
        <v>4.2</v>
      </c>
      <c r="E3558">
        <v>410</v>
      </c>
      <c r="F3558" t="s">
        <v>1405</v>
      </c>
      <c r="G3558" t="s">
        <v>42</v>
      </c>
      <c r="H3558" s="32">
        <v>13.58</v>
      </c>
      <c r="I3558" t="s">
        <v>43</v>
      </c>
      <c r="J3558" t="s">
        <v>85</v>
      </c>
      <c r="K3558" t="s">
        <v>85</v>
      </c>
    </row>
    <row r="3559" spans="1:11" x14ac:dyDescent="0.35">
      <c r="A3559" t="s">
        <v>1308</v>
      </c>
      <c r="B3559" t="s">
        <v>1309</v>
      </c>
      <c r="C3559">
        <v>2015</v>
      </c>
      <c r="D3559">
        <v>4.2</v>
      </c>
      <c r="E3559">
        <v>412</v>
      </c>
      <c r="F3559" t="s">
        <v>1405</v>
      </c>
      <c r="G3559" t="s">
        <v>9</v>
      </c>
      <c r="H3559" s="32">
        <v>37.9</v>
      </c>
      <c r="I3559" t="s">
        <v>10</v>
      </c>
      <c r="J3559" t="s">
        <v>85</v>
      </c>
      <c r="K3559" t="s">
        <v>85</v>
      </c>
    </row>
    <row r="3560" spans="1:11" x14ac:dyDescent="0.35">
      <c r="A3560" t="s">
        <v>270</v>
      </c>
      <c r="B3560" t="s">
        <v>120</v>
      </c>
      <c r="C3560">
        <v>2011</v>
      </c>
      <c r="D3560">
        <v>4.2</v>
      </c>
      <c r="E3560">
        <v>410</v>
      </c>
      <c r="F3560" t="s">
        <v>1405</v>
      </c>
      <c r="G3560" t="s">
        <v>9</v>
      </c>
      <c r="H3560" s="32">
        <v>51.35</v>
      </c>
      <c r="I3560" t="s">
        <v>10</v>
      </c>
      <c r="J3560" t="s">
        <v>85</v>
      </c>
      <c r="K3560" t="s">
        <v>85</v>
      </c>
    </row>
    <row r="3561" spans="1:11" x14ac:dyDescent="0.35">
      <c r="A3561" t="s">
        <v>930</v>
      </c>
      <c r="B3561" t="s">
        <v>848</v>
      </c>
      <c r="C3561">
        <v>2012</v>
      </c>
      <c r="D3561">
        <v>4.2</v>
      </c>
      <c r="E3561">
        <v>410</v>
      </c>
      <c r="F3561" t="s">
        <v>1405</v>
      </c>
      <c r="G3561" t="s">
        <v>42</v>
      </c>
      <c r="H3561" s="32">
        <v>22.99</v>
      </c>
      <c r="I3561" t="s">
        <v>43</v>
      </c>
      <c r="J3561" t="s">
        <v>85</v>
      </c>
      <c r="K3561" t="s">
        <v>85</v>
      </c>
    </row>
    <row r="3562" spans="1:11" x14ac:dyDescent="0.35">
      <c r="A3562" t="s">
        <v>1362</v>
      </c>
      <c r="B3562" t="s">
        <v>1363</v>
      </c>
      <c r="C3562">
        <v>2020</v>
      </c>
      <c r="D3562">
        <v>4.2</v>
      </c>
      <c r="E3562">
        <v>407</v>
      </c>
      <c r="F3562" t="s">
        <v>1405</v>
      </c>
      <c r="G3562" t="s">
        <v>204</v>
      </c>
      <c r="H3562" s="32">
        <v>11.95</v>
      </c>
      <c r="I3562" t="s">
        <v>85</v>
      </c>
      <c r="J3562" t="s">
        <v>85</v>
      </c>
      <c r="K3562" t="s">
        <v>85</v>
      </c>
    </row>
    <row r="3563" spans="1:11" x14ac:dyDescent="0.35">
      <c r="A3563" t="s">
        <v>861</v>
      </c>
      <c r="B3563" t="s">
        <v>1364</v>
      </c>
      <c r="C3563" t="s">
        <v>24</v>
      </c>
      <c r="D3563">
        <v>4.2</v>
      </c>
      <c r="E3563">
        <v>405</v>
      </c>
      <c r="F3563" t="s">
        <v>1405</v>
      </c>
      <c r="G3563" t="s">
        <v>25</v>
      </c>
      <c r="H3563" s="32">
        <v>7.1</v>
      </c>
      <c r="I3563" t="s">
        <v>26</v>
      </c>
      <c r="J3563" t="s">
        <v>85</v>
      </c>
      <c r="K3563" t="s">
        <v>85</v>
      </c>
    </row>
    <row r="3564" spans="1:11" x14ac:dyDescent="0.35">
      <c r="A3564" t="s">
        <v>606</v>
      </c>
      <c r="B3564" t="s">
        <v>619</v>
      </c>
      <c r="C3564">
        <v>2014</v>
      </c>
      <c r="D3564">
        <v>4.2</v>
      </c>
      <c r="E3564">
        <v>404</v>
      </c>
      <c r="F3564" t="s">
        <v>1405</v>
      </c>
      <c r="G3564" t="s">
        <v>32</v>
      </c>
      <c r="H3564" s="32">
        <v>77.36</v>
      </c>
      <c r="I3564" t="s">
        <v>33</v>
      </c>
      <c r="J3564" t="s">
        <v>85</v>
      </c>
      <c r="K3564" t="s">
        <v>85</v>
      </c>
    </row>
    <row r="3565" spans="1:11" x14ac:dyDescent="0.35">
      <c r="A3565" t="s">
        <v>1365</v>
      </c>
      <c r="B3565" t="s">
        <v>1366</v>
      </c>
      <c r="C3565">
        <v>2020</v>
      </c>
      <c r="D3565">
        <v>4.2</v>
      </c>
      <c r="E3565">
        <v>404</v>
      </c>
      <c r="F3565" t="s">
        <v>1405</v>
      </c>
      <c r="G3565" t="s">
        <v>207</v>
      </c>
      <c r="H3565" s="32">
        <v>19.899999999999999</v>
      </c>
      <c r="I3565" t="s">
        <v>85</v>
      </c>
      <c r="J3565" t="s">
        <v>85</v>
      </c>
      <c r="K3565" t="s">
        <v>85</v>
      </c>
    </row>
    <row r="3566" spans="1:11" x14ac:dyDescent="0.35">
      <c r="A3566" t="s">
        <v>682</v>
      </c>
      <c r="B3566" t="s">
        <v>863</v>
      </c>
      <c r="C3566">
        <v>2011</v>
      </c>
      <c r="D3566">
        <v>4.2</v>
      </c>
      <c r="E3566">
        <v>402</v>
      </c>
      <c r="F3566" t="s">
        <v>1405</v>
      </c>
      <c r="G3566" t="s">
        <v>42</v>
      </c>
      <c r="H3566" s="32">
        <v>28.53</v>
      </c>
      <c r="I3566" t="s">
        <v>43</v>
      </c>
      <c r="J3566" t="s">
        <v>85</v>
      </c>
      <c r="K3566" t="s">
        <v>85</v>
      </c>
    </row>
    <row r="3567" spans="1:11" x14ac:dyDescent="0.35">
      <c r="A3567" t="s">
        <v>487</v>
      </c>
      <c r="B3567" t="s">
        <v>488</v>
      </c>
      <c r="C3567">
        <v>2019</v>
      </c>
      <c r="D3567">
        <v>4.2</v>
      </c>
      <c r="E3567">
        <v>400</v>
      </c>
      <c r="F3567" t="s">
        <v>1405</v>
      </c>
      <c r="G3567" t="s">
        <v>2</v>
      </c>
      <c r="H3567" s="32">
        <v>27.89</v>
      </c>
      <c r="I3567" t="s">
        <v>3</v>
      </c>
      <c r="J3567" t="s">
        <v>85</v>
      </c>
      <c r="K3567" t="s">
        <v>85</v>
      </c>
    </row>
    <row r="3568" spans="1:11" x14ac:dyDescent="0.35">
      <c r="A3568" t="s">
        <v>4</v>
      </c>
      <c r="B3568" t="s">
        <v>448</v>
      </c>
      <c r="C3568">
        <v>2016</v>
      </c>
      <c r="D3568">
        <v>4.2</v>
      </c>
      <c r="E3568">
        <v>398</v>
      </c>
      <c r="F3568" t="s">
        <v>1405</v>
      </c>
      <c r="G3568" t="s">
        <v>1406</v>
      </c>
      <c r="H3568" s="32">
        <v>48.96</v>
      </c>
      <c r="I3568" t="s">
        <v>6</v>
      </c>
      <c r="J3568" t="s">
        <v>85</v>
      </c>
      <c r="K3568" t="s">
        <v>85</v>
      </c>
    </row>
    <row r="3569" spans="1:11" x14ac:dyDescent="0.35">
      <c r="A3569" t="s">
        <v>193</v>
      </c>
      <c r="B3569" t="s">
        <v>921</v>
      </c>
      <c r="C3569">
        <v>2011</v>
      </c>
      <c r="D3569">
        <v>4.2</v>
      </c>
      <c r="E3569">
        <v>395</v>
      </c>
      <c r="F3569" t="s">
        <v>1405</v>
      </c>
      <c r="G3569" t="s">
        <v>42</v>
      </c>
      <c r="H3569" s="32">
        <v>61.94</v>
      </c>
      <c r="I3569" t="s">
        <v>43</v>
      </c>
      <c r="J3569" t="s">
        <v>85</v>
      </c>
      <c r="K3569" t="s">
        <v>85</v>
      </c>
    </row>
    <row r="3570" spans="1:11" x14ac:dyDescent="0.35">
      <c r="A3570" t="s">
        <v>193</v>
      </c>
      <c r="B3570" t="s">
        <v>187</v>
      </c>
      <c r="C3570">
        <v>2016</v>
      </c>
      <c r="D3570">
        <v>4.2</v>
      </c>
      <c r="E3570">
        <v>392</v>
      </c>
      <c r="F3570" t="s">
        <v>1405</v>
      </c>
      <c r="G3570" t="s">
        <v>42</v>
      </c>
      <c r="H3570" s="32">
        <v>19.98</v>
      </c>
      <c r="I3570" t="s">
        <v>43</v>
      </c>
      <c r="J3570" t="s">
        <v>85</v>
      </c>
      <c r="K3570" t="s">
        <v>85</v>
      </c>
    </row>
    <row r="3571" spans="1:11" x14ac:dyDescent="0.35">
      <c r="A3571" t="s">
        <v>790</v>
      </c>
      <c r="B3571" t="s">
        <v>1367</v>
      </c>
      <c r="C3571">
        <v>2018</v>
      </c>
      <c r="D3571">
        <v>4.2</v>
      </c>
      <c r="E3571">
        <v>390</v>
      </c>
      <c r="F3571" t="s">
        <v>1405</v>
      </c>
      <c r="G3571" t="s">
        <v>32</v>
      </c>
      <c r="H3571" s="32">
        <v>16.760000000000002</v>
      </c>
      <c r="I3571" t="s">
        <v>33</v>
      </c>
      <c r="J3571" t="s">
        <v>85</v>
      </c>
      <c r="K3571" t="s">
        <v>85</v>
      </c>
    </row>
    <row r="3572" spans="1:11" x14ac:dyDescent="0.35">
      <c r="A3572" t="s">
        <v>574</v>
      </c>
      <c r="B3572" t="s">
        <v>880</v>
      </c>
      <c r="C3572">
        <v>2017</v>
      </c>
      <c r="D3572">
        <v>4.2</v>
      </c>
      <c r="E3572">
        <v>390</v>
      </c>
      <c r="F3572" t="s">
        <v>1405</v>
      </c>
      <c r="G3572" t="s">
        <v>576</v>
      </c>
      <c r="H3572" s="32">
        <v>24.45</v>
      </c>
      <c r="I3572" t="s">
        <v>21</v>
      </c>
      <c r="J3572" t="s">
        <v>85</v>
      </c>
      <c r="K3572" t="s">
        <v>85</v>
      </c>
    </row>
    <row r="3573" spans="1:11" x14ac:dyDescent="0.35">
      <c r="A3573" t="s">
        <v>144</v>
      </c>
      <c r="B3573" t="s">
        <v>120</v>
      </c>
      <c r="C3573">
        <v>2011</v>
      </c>
      <c r="D3573">
        <v>4.2</v>
      </c>
      <c r="E3573">
        <v>389</v>
      </c>
      <c r="F3573" t="s">
        <v>1405</v>
      </c>
      <c r="G3573" t="s">
        <v>9</v>
      </c>
      <c r="H3573" s="32">
        <v>64.5</v>
      </c>
      <c r="I3573" t="s">
        <v>10</v>
      </c>
      <c r="J3573" t="s">
        <v>85</v>
      </c>
      <c r="K3573" t="s">
        <v>85</v>
      </c>
    </row>
    <row r="3574" spans="1:11" x14ac:dyDescent="0.35">
      <c r="A3574" t="s">
        <v>385</v>
      </c>
      <c r="B3574" t="s">
        <v>1334</v>
      </c>
      <c r="C3574">
        <v>2016</v>
      </c>
      <c r="D3574">
        <v>4.2</v>
      </c>
      <c r="E3574">
        <v>388</v>
      </c>
      <c r="F3574" t="s">
        <v>1405</v>
      </c>
      <c r="G3574" t="s">
        <v>9</v>
      </c>
      <c r="H3574" s="32">
        <v>31.63</v>
      </c>
      <c r="I3574" t="s">
        <v>10</v>
      </c>
      <c r="J3574" t="s">
        <v>85</v>
      </c>
      <c r="K3574" t="s">
        <v>85</v>
      </c>
    </row>
    <row r="3575" spans="1:11" x14ac:dyDescent="0.35">
      <c r="A3575" t="s">
        <v>53</v>
      </c>
      <c r="B3575" t="s">
        <v>845</v>
      </c>
      <c r="C3575">
        <v>2005</v>
      </c>
      <c r="D3575">
        <v>4.2</v>
      </c>
      <c r="E3575">
        <v>384</v>
      </c>
      <c r="F3575" t="s">
        <v>1405</v>
      </c>
      <c r="G3575" t="s">
        <v>42</v>
      </c>
      <c r="H3575" s="32">
        <v>73</v>
      </c>
      <c r="I3575" t="s">
        <v>43</v>
      </c>
      <c r="J3575" t="s">
        <v>85</v>
      </c>
      <c r="K3575" t="s">
        <v>85</v>
      </c>
    </row>
    <row r="3576" spans="1:11" x14ac:dyDescent="0.35">
      <c r="A3576" t="s">
        <v>537</v>
      </c>
      <c r="B3576" t="s">
        <v>187</v>
      </c>
      <c r="C3576">
        <v>2015</v>
      </c>
      <c r="D3576">
        <v>4.2</v>
      </c>
      <c r="E3576">
        <v>420</v>
      </c>
      <c r="F3576" t="s">
        <v>1405</v>
      </c>
      <c r="G3576" t="s">
        <v>42</v>
      </c>
      <c r="H3576" s="32">
        <v>17.5</v>
      </c>
      <c r="I3576" t="s">
        <v>43</v>
      </c>
      <c r="J3576">
        <v>4</v>
      </c>
      <c r="K3576">
        <v>3</v>
      </c>
    </row>
    <row r="3577" spans="1:11" x14ac:dyDescent="0.35">
      <c r="A3577" t="s">
        <v>1357</v>
      </c>
      <c r="B3577" t="s">
        <v>1358</v>
      </c>
      <c r="C3577">
        <v>2017</v>
      </c>
      <c r="D3577">
        <v>4.2</v>
      </c>
      <c r="E3577">
        <v>420</v>
      </c>
      <c r="F3577" t="s">
        <v>1405</v>
      </c>
      <c r="G3577" t="s">
        <v>127</v>
      </c>
      <c r="H3577" s="32">
        <v>18.899999999999999</v>
      </c>
      <c r="I3577" t="s">
        <v>21</v>
      </c>
      <c r="J3577">
        <v>4</v>
      </c>
      <c r="K3577">
        <v>3</v>
      </c>
    </row>
    <row r="3578" spans="1:11" x14ac:dyDescent="0.35">
      <c r="A3578" t="s">
        <v>1359</v>
      </c>
      <c r="B3578" t="s">
        <v>1360</v>
      </c>
      <c r="C3578">
        <v>2011</v>
      </c>
      <c r="D3578">
        <v>4.2</v>
      </c>
      <c r="E3578">
        <v>420</v>
      </c>
      <c r="F3578" t="s">
        <v>1405</v>
      </c>
      <c r="G3578" t="s">
        <v>254</v>
      </c>
      <c r="H3578" s="32">
        <v>23.95</v>
      </c>
      <c r="I3578" t="s">
        <v>21</v>
      </c>
      <c r="J3578">
        <v>4</v>
      </c>
      <c r="K3578">
        <v>3</v>
      </c>
    </row>
    <row r="3579" spans="1:11" x14ac:dyDescent="0.35">
      <c r="A3579" t="s">
        <v>40</v>
      </c>
      <c r="B3579" t="s">
        <v>396</v>
      </c>
      <c r="C3579">
        <v>2012</v>
      </c>
      <c r="D3579">
        <v>4.2</v>
      </c>
      <c r="E3579">
        <v>420</v>
      </c>
      <c r="F3579" t="s">
        <v>1405</v>
      </c>
      <c r="G3579" t="s">
        <v>42</v>
      </c>
      <c r="H3579" s="32">
        <v>28.3</v>
      </c>
      <c r="I3579" t="s">
        <v>43</v>
      </c>
      <c r="J3579">
        <v>4</v>
      </c>
      <c r="K3579">
        <v>3</v>
      </c>
    </row>
    <row r="3580" spans="1:11" x14ac:dyDescent="0.35">
      <c r="A3580" t="s">
        <v>513</v>
      </c>
      <c r="B3580" t="s">
        <v>283</v>
      </c>
      <c r="C3580">
        <v>2004</v>
      </c>
      <c r="D3580">
        <v>4.2</v>
      </c>
      <c r="E3580">
        <v>417</v>
      </c>
      <c r="F3580" t="s">
        <v>1405</v>
      </c>
      <c r="G3580" t="s">
        <v>42</v>
      </c>
      <c r="H3580" s="32">
        <v>45</v>
      </c>
      <c r="I3580" t="s">
        <v>43</v>
      </c>
      <c r="J3580">
        <v>4</v>
      </c>
      <c r="K3580">
        <v>3</v>
      </c>
    </row>
    <row r="3581" spans="1:11" x14ac:dyDescent="0.35">
      <c r="A3581" t="s">
        <v>423</v>
      </c>
      <c r="B3581" t="s">
        <v>1020</v>
      </c>
      <c r="C3581">
        <v>2018</v>
      </c>
      <c r="D3581">
        <v>4.2</v>
      </c>
      <c r="E3581">
        <v>415</v>
      </c>
      <c r="F3581" t="s">
        <v>1405</v>
      </c>
      <c r="G3581" t="s">
        <v>46</v>
      </c>
      <c r="H3581" s="32">
        <v>17.899999999999999</v>
      </c>
      <c r="I3581" t="s">
        <v>213</v>
      </c>
      <c r="J3581">
        <v>3</v>
      </c>
      <c r="K3581">
        <v>3</v>
      </c>
    </row>
    <row r="3582" spans="1:11" x14ac:dyDescent="0.35">
      <c r="A3582" t="s">
        <v>1292</v>
      </c>
      <c r="B3582" t="s">
        <v>1361</v>
      </c>
      <c r="C3582">
        <v>2015</v>
      </c>
      <c r="D3582">
        <v>4.2</v>
      </c>
      <c r="E3582">
        <v>414</v>
      </c>
      <c r="F3582" t="s">
        <v>1405</v>
      </c>
      <c r="G3582" t="s">
        <v>326</v>
      </c>
      <c r="H3582" s="32">
        <v>16.78</v>
      </c>
      <c r="I3582" t="s">
        <v>327</v>
      </c>
      <c r="J3582">
        <v>3</v>
      </c>
      <c r="K3582">
        <v>3</v>
      </c>
    </row>
    <row r="3583" spans="1:11" x14ac:dyDescent="0.35">
      <c r="A3583" t="s">
        <v>47</v>
      </c>
      <c r="B3583" t="s">
        <v>1302</v>
      </c>
      <c r="C3583">
        <v>2018</v>
      </c>
      <c r="D3583">
        <v>4.2</v>
      </c>
      <c r="E3583">
        <v>410</v>
      </c>
      <c r="F3583" t="s">
        <v>1405</v>
      </c>
      <c r="G3583" t="s">
        <v>42</v>
      </c>
      <c r="H3583" s="32">
        <v>13.58</v>
      </c>
      <c r="I3583" t="s">
        <v>43</v>
      </c>
      <c r="J3583">
        <v>4</v>
      </c>
      <c r="K3583">
        <v>3</v>
      </c>
    </row>
    <row r="3584" spans="1:11" x14ac:dyDescent="0.35">
      <c r="A3584" t="s">
        <v>1308</v>
      </c>
      <c r="B3584" t="s">
        <v>1309</v>
      </c>
      <c r="C3584">
        <v>2015</v>
      </c>
      <c r="D3584">
        <v>4.2</v>
      </c>
      <c r="E3584">
        <v>412</v>
      </c>
      <c r="F3584" t="s">
        <v>1405</v>
      </c>
      <c r="G3584" t="s">
        <v>9</v>
      </c>
      <c r="H3584" s="32">
        <v>37.9</v>
      </c>
      <c r="I3584" t="s">
        <v>10</v>
      </c>
      <c r="J3584">
        <v>5</v>
      </c>
      <c r="K3584">
        <v>3</v>
      </c>
    </row>
    <row r="3585" spans="1:11" x14ac:dyDescent="0.35">
      <c r="A3585" t="s">
        <v>270</v>
      </c>
      <c r="B3585" t="s">
        <v>120</v>
      </c>
      <c r="C3585">
        <v>2011</v>
      </c>
      <c r="D3585">
        <v>4.2</v>
      </c>
      <c r="E3585">
        <v>410</v>
      </c>
      <c r="F3585" t="s">
        <v>1405</v>
      </c>
      <c r="G3585" t="s">
        <v>9</v>
      </c>
      <c r="H3585" s="32">
        <v>51.35</v>
      </c>
      <c r="I3585" t="s">
        <v>10</v>
      </c>
      <c r="J3585">
        <v>5</v>
      </c>
      <c r="K3585">
        <v>3</v>
      </c>
    </row>
    <row r="3586" spans="1:11" x14ac:dyDescent="0.35">
      <c r="A3586" t="s">
        <v>930</v>
      </c>
      <c r="B3586" t="s">
        <v>848</v>
      </c>
      <c r="C3586">
        <v>2012</v>
      </c>
      <c r="D3586">
        <v>4.2</v>
      </c>
      <c r="E3586">
        <v>410</v>
      </c>
      <c r="F3586" t="s">
        <v>1405</v>
      </c>
      <c r="G3586" t="s">
        <v>42</v>
      </c>
      <c r="H3586" s="32">
        <v>22.99</v>
      </c>
      <c r="I3586" t="s">
        <v>43</v>
      </c>
      <c r="J3586">
        <v>4</v>
      </c>
      <c r="K3586">
        <v>3</v>
      </c>
    </row>
    <row r="3587" spans="1:11" x14ac:dyDescent="0.35">
      <c r="A3587" t="s">
        <v>1362</v>
      </c>
      <c r="B3587" t="s">
        <v>1363</v>
      </c>
      <c r="C3587">
        <v>2020</v>
      </c>
      <c r="D3587">
        <v>4.2</v>
      </c>
      <c r="E3587">
        <v>407</v>
      </c>
      <c r="F3587" t="s">
        <v>1405</v>
      </c>
      <c r="G3587" t="s">
        <v>204</v>
      </c>
      <c r="H3587" s="32">
        <v>11.95</v>
      </c>
      <c r="I3587" t="s">
        <v>85</v>
      </c>
      <c r="J3587" t="s">
        <v>85</v>
      </c>
      <c r="K3587" t="s">
        <v>85</v>
      </c>
    </row>
    <row r="3588" spans="1:11" x14ac:dyDescent="0.35">
      <c r="A3588" t="s">
        <v>861</v>
      </c>
      <c r="B3588" t="s">
        <v>1364</v>
      </c>
      <c r="C3588" t="s">
        <v>24</v>
      </c>
      <c r="D3588">
        <v>4.2</v>
      </c>
      <c r="E3588">
        <v>405</v>
      </c>
      <c r="F3588" t="s">
        <v>1405</v>
      </c>
      <c r="G3588" t="s">
        <v>25</v>
      </c>
      <c r="H3588" s="32">
        <v>7.1</v>
      </c>
      <c r="I3588" t="s">
        <v>26</v>
      </c>
      <c r="J3588">
        <v>4</v>
      </c>
      <c r="K3588">
        <v>3</v>
      </c>
    </row>
    <row r="3589" spans="1:11" x14ac:dyDescent="0.35">
      <c r="A3589" t="s">
        <v>606</v>
      </c>
      <c r="B3589" t="s">
        <v>619</v>
      </c>
      <c r="C3589">
        <v>2014</v>
      </c>
      <c r="D3589">
        <v>4.2</v>
      </c>
      <c r="E3589">
        <v>404</v>
      </c>
      <c r="F3589" t="s">
        <v>1405</v>
      </c>
      <c r="G3589" t="s">
        <v>32</v>
      </c>
      <c r="H3589" s="32">
        <v>77.36</v>
      </c>
      <c r="I3589" t="s">
        <v>33</v>
      </c>
      <c r="J3589">
        <v>4</v>
      </c>
      <c r="K3589">
        <v>3</v>
      </c>
    </row>
    <row r="3590" spans="1:11" x14ac:dyDescent="0.35">
      <c r="A3590" t="s">
        <v>1365</v>
      </c>
      <c r="B3590" t="s">
        <v>1366</v>
      </c>
      <c r="C3590">
        <v>2020</v>
      </c>
      <c r="D3590">
        <v>4.2</v>
      </c>
      <c r="E3590">
        <v>404</v>
      </c>
      <c r="F3590" t="s">
        <v>1405</v>
      </c>
      <c r="G3590" t="s">
        <v>207</v>
      </c>
      <c r="H3590" s="32">
        <v>19.899999999999999</v>
      </c>
      <c r="I3590" t="s">
        <v>85</v>
      </c>
      <c r="J3590" t="s">
        <v>85</v>
      </c>
      <c r="K3590" t="s">
        <v>85</v>
      </c>
    </row>
    <row r="3591" spans="1:11" x14ac:dyDescent="0.35">
      <c r="A3591" t="s">
        <v>682</v>
      </c>
      <c r="B3591" t="s">
        <v>863</v>
      </c>
      <c r="C3591">
        <v>2011</v>
      </c>
      <c r="D3591">
        <v>4.2</v>
      </c>
      <c r="E3591">
        <v>402</v>
      </c>
      <c r="F3591" t="s">
        <v>1405</v>
      </c>
      <c r="G3591" t="s">
        <v>42</v>
      </c>
      <c r="H3591" s="32">
        <v>28.53</v>
      </c>
      <c r="I3591" t="s">
        <v>43</v>
      </c>
      <c r="J3591">
        <v>4</v>
      </c>
      <c r="K3591">
        <v>3</v>
      </c>
    </row>
    <row r="3592" spans="1:11" x14ac:dyDescent="0.35">
      <c r="A3592" t="s">
        <v>487</v>
      </c>
      <c r="B3592" t="s">
        <v>488</v>
      </c>
      <c r="C3592">
        <v>2019</v>
      </c>
      <c r="D3592">
        <v>4.2</v>
      </c>
      <c r="E3592">
        <v>400</v>
      </c>
      <c r="F3592" t="s">
        <v>1405</v>
      </c>
      <c r="G3592" t="s">
        <v>2</v>
      </c>
      <c r="H3592" s="32">
        <v>27.89</v>
      </c>
      <c r="I3592" t="s">
        <v>3</v>
      </c>
      <c r="J3592">
        <v>5</v>
      </c>
      <c r="K3592">
        <v>3</v>
      </c>
    </row>
    <row r="3593" spans="1:11" x14ac:dyDescent="0.35">
      <c r="A3593" t="s">
        <v>4</v>
      </c>
      <c r="B3593" t="s">
        <v>448</v>
      </c>
      <c r="C3593">
        <v>2016</v>
      </c>
      <c r="D3593">
        <v>4.2</v>
      </c>
      <c r="E3593">
        <v>398</v>
      </c>
      <c r="F3593" t="s">
        <v>1405</v>
      </c>
      <c r="G3593" t="s">
        <v>1406</v>
      </c>
      <c r="H3593" s="32">
        <v>48.96</v>
      </c>
      <c r="I3593" t="s">
        <v>6</v>
      </c>
      <c r="J3593">
        <v>4</v>
      </c>
      <c r="K3593">
        <v>2</v>
      </c>
    </row>
    <row r="3594" spans="1:11" x14ac:dyDescent="0.35">
      <c r="A3594" t="s">
        <v>193</v>
      </c>
      <c r="B3594" t="s">
        <v>921</v>
      </c>
      <c r="C3594">
        <v>2011</v>
      </c>
      <c r="D3594">
        <v>4.2</v>
      </c>
      <c r="E3594">
        <v>395</v>
      </c>
      <c r="F3594" t="s">
        <v>1405</v>
      </c>
      <c r="G3594" t="s">
        <v>42</v>
      </c>
      <c r="H3594" s="32">
        <v>61.94</v>
      </c>
      <c r="I3594" t="s">
        <v>43</v>
      </c>
      <c r="J3594">
        <v>4</v>
      </c>
      <c r="K3594">
        <v>3</v>
      </c>
    </row>
    <row r="3595" spans="1:11" x14ac:dyDescent="0.35">
      <c r="A3595" t="s">
        <v>193</v>
      </c>
      <c r="B3595" t="s">
        <v>187</v>
      </c>
      <c r="C3595">
        <v>2016</v>
      </c>
      <c r="D3595">
        <v>4.2</v>
      </c>
      <c r="E3595">
        <v>392</v>
      </c>
      <c r="F3595" t="s">
        <v>1405</v>
      </c>
      <c r="G3595" t="s">
        <v>42</v>
      </c>
      <c r="H3595" s="32">
        <v>19.98</v>
      </c>
      <c r="I3595" t="s">
        <v>43</v>
      </c>
      <c r="J3595">
        <v>4</v>
      </c>
      <c r="K3595">
        <v>3</v>
      </c>
    </row>
    <row r="3596" spans="1:11" x14ac:dyDescent="0.35">
      <c r="A3596" t="s">
        <v>790</v>
      </c>
      <c r="B3596" t="s">
        <v>1367</v>
      </c>
      <c r="C3596">
        <v>2018</v>
      </c>
      <c r="D3596">
        <v>4.2</v>
      </c>
      <c r="E3596">
        <v>390</v>
      </c>
      <c r="F3596" t="s">
        <v>1405</v>
      </c>
      <c r="G3596" t="s">
        <v>32</v>
      </c>
      <c r="H3596" s="32">
        <v>16.760000000000002</v>
      </c>
      <c r="I3596" t="s">
        <v>33</v>
      </c>
      <c r="J3596">
        <v>4</v>
      </c>
      <c r="K3596">
        <v>3</v>
      </c>
    </row>
    <row r="3597" spans="1:11" x14ac:dyDescent="0.35">
      <c r="A3597" t="s">
        <v>574</v>
      </c>
      <c r="B3597" t="s">
        <v>880</v>
      </c>
      <c r="C3597">
        <v>2017</v>
      </c>
      <c r="D3597">
        <v>4.2</v>
      </c>
      <c r="E3597">
        <v>390</v>
      </c>
      <c r="F3597" t="s">
        <v>1405</v>
      </c>
      <c r="G3597" t="s">
        <v>576</v>
      </c>
      <c r="H3597" s="32">
        <v>24.45</v>
      </c>
      <c r="I3597" t="s">
        <v>21</v>
      </c>
      <c r="J3597">
        <v>4</v>
      </c>
      <c r="K3597">
        <v>3</v>
      </c>
    </row>
    <row r="3598" spans="1:11" x14ac:dyDescent="0.35">
      <c r="A3598" t="s">
        <v>144</v>
      </c>
      <c r="B3598" t="s">
        <v>120</v>
      </c>
      <c r="C3598">
        <v>2011</v>
      </c>
      <c r="D3598">
        <v>4.2</v>
      </c>
      <c r="E3598">
        <v>389</v>
      </c>
      <c r="F3598" t="s">
        <v>1405</v>
      </c>
      <c r="G3598" t="s">
        <v>9</v>
      </c>
      <c r="H3598" s="32">
        <v>64.5</v>
      </c>
      <c r="I3598" t="s">
        <v>10</v>
      </c>
      <c r="J3598">
        <v>5</v>
      </c>
      <c r="K3598">
        <v>3</v>
      </c>
    </row>
    <row r="3599" spans="1:11" x14ac:dyDescent="0.35">
      <c r="A3599" t="s">
        <v>385</v>
      </c>
      <c r="B3599" t="s">
        <v>1334</v>
      </c>
      <c r="C3599">
        <v>2016</v>
      </c>
      <c r="D3599">
        <v>4.2</v>
      </c>
      <c r="E3599">
        <v>388</v>
      </c>
      <c r="F3599" t="s">
        <v>1405</v>
      </c>
      <c r="G3599" t="s">
        <v>9</v>
      </c>
      <c r="H3599" s="32">
        <v>31.63</v>
      </c>
      <c r="I3599" t="s">
        <v>10</v>
      </c>
      <c r="J3599">
        <v>5</v>
      </c>
      <c r="K3599">
        <v>3</v>
      </c>
    </row>
    <row r="3600" spans="1:11" x14ac:dyDescent="0.35">
      <c r="A3600" t="s">
        <v>53</v>
      </c>
      <c r="B3600" t="s">
        <v>845</v>
      </c>
      <c r="C3600">
        <v>2005</v>
      </c>
      <c r="D3600">
        <v>4.2</v>
      </c>
      <c r="E3600">
        <v>384</v>
      </c>
      <c r="F3600" t="s">
        <v>1405</v>
      </c>
      <c r="G3600" t="s">
        <v>42</v>
      </c>
      <c r="H3600" s="32">
        <v>73</v>
      </c>
      <c r="I3600" t="s">
        <v>43</v>
      </c>
      <c r="J3600">
        <v>4</v>
      </c>
      <c r="K3600">
        <v>3</v>
      </c>
    </row>
    <row r="3601" spans="1:11" x14ac:dyDescent="0.35">
      <c r="A3601" t="s">
        <v>537</v>
      </c>
      <c r="B3601" t="s">
        <v>187</v>
      </c>
      <c r="C3601">
        <v>2015</v>
      </c>
      <c r="D3601">
        <v>4.2</v>
      </c>
      <c r="E3601">
        <v>420</v>
      </c>
      <c r="F3601" t="s">
        <v>1405</v>
      </c>
      <c r="G3601" t="s">
        <v>42</v>
      </c>
      <c r="H3601" s="32">
        <v>17.5</v>
      </c>
      <c r="I3601" t="s">
        <v>43</v>
      </c>
      <c r="J3601">
        <v>4</v>
      </c>
      <c r="K3601">
        <v>3</v>
      </c>
    </row>
    <row r="3602" spans="1:11" x14ac:dyDescent="0.35">
      <c r="A3602" t="s">
        <v>1357</v>
      </c>
      <c r="B3602" t="s">
        <v>1358</v>
      </c>
      <c r="C3602">
        <v>2017</v>
      </c>
      <c r="D3602">
        <v>4.2</v>
      </c>
      <c r="E3602">
        <v>420</v>
      </c>
      <c r="F3602" t="s">
        <v>1405</v>
      </c>
      <c r="G3602" t="s">
        <v>127</v>
      </c>
      <c r="H3602" s="32">
        <v>18.899999999999999</v>
      </c>
      <c r="I3602" t="s">
        <v>21</v>
      </c>
      <c r="J3602">
        <v>4</v>
      </c>
      <c r="K3602">
        <v>3</v>
      </c>
    </row>
    <row r="3603" spans="1:11" x14ac:dyDescent="0.35">
      <c r="A3603" t="s">
        <v>1359</v>
      </c>
      <c r="B3603" t="s">
        <v>1360</v>
      </c>
      <c r="C3603">
        <v>2011</v>
      </c>
      <c r="D3603">
        <v>4.2</v>
      </c>
      <c r="E3603">
        <v>420</v>
      </c>
      <c r="F3603" t="s">
        <v>1405</v>
      </c>
      <c r="G3603" t="s">
        <v>254</v>
      </c>
      <c r="H3603" s="32">
        <v>23.95</v>
      </c>
      <c r="I3603" t="s">
        <v>21</v>
      </c>
      <c r="J3603">
        <v>4</v>
      </c>
      <c r="K3603">
        <v>3</v>
      </c>
    </row>
    <row r="3604" spans="1:11" x14ac:dyDescent="0.35">
      <c r="A3604" t="s">
        <v>40</v>
      </c>
      <c r="B3604" t="s">
        <v>396</v>
      </c>
      <c r="C3604">
        <v>2012</v>
      </c>
      <c r="D3604">
        <v>4.2</v>
      </c>
      <c r="E3604">
        <v>420</v>
      </c>
      <c r="F3604" t="s">
        <v>1405</v>
      </c>
      <c r="G3604" t="s">
        <v>42</v>
      </c>
      <c r="H3604" s="32">
        <v>28.3</v>
      </c>
      <c r="I3604" t="s">
        <v>43</v>
      </c>
      <c r="J3604">
        <v>4</v>
      </c>
      <c r="K3604">
        <v>3</v>
      </c>
    </row>
    <row r="3605" spans="1:11" x14ac:dyDescent="0.35">
      <c r="A3605" t="s">
        <v>513</v>
      </c>
      <c r="B3605" t="s">
        <v>283</v>
      </c>
      <c r="C3605">
        <v>2004</v>
      </c>
      <c r="D3605">
        <v>4.2</v>
      </c>
      <c r="E3605">
        <v>417</v>
      </c>
      <c r="F3605" t="s">
        <v>1405</v>
      </c>
      <c r="G3605" t="s">
        <v>42</v>
      </c>
      <c r="H3605" s="32">
        <v>45</v>
      </c>
      <c r="I3605" t="s">
        <v>43</v>
      </c>
      <c r="J3605">
        <v>4</v>
      </c>
      <c r="K3605">
        <v>3</v>
      </c>
    </row>
    <row r="3606" spans="1:11" x14ac:dyDescent="0.35">
      <c r="A3606" t="s">
        <v>423</v>
      </c>
      <c r="B3606" t="s">
        <v>1020</v>
      </c>
      <c r="C3606">
        <v>2018</v>
      </c>
      <c r="D3606">
        <v>4.2</v>
      </c>
      <c r="E3606">
        <v>415</v>
      </c>
      <c r="F3606" t="s">
        <v>1405</v>
      </c>
      <c r="G3606" t="s">
        <v>46</v>
      </c>
      <c r="H3606" s="32">
        <v>17.899999999999999</v>
      </c>
      <c r="I3606" t="s">
        <v>213</v>
      </c>
      <c r="J3606">
        <v>3</v>
      </c>
      <c r="K3606">
        <v>3</v>
      </c>
    </row>
    <row r="3607" spans="1:11" x14ac:dyDescent="0.35">
      <c r="A3607" t="s">
        <v>1292</v>
      </c>
      <c r="B3607" t="s">
        <v>1361</v>
      </c>
      <c r="C3607">
        <v>2015</v>
      </c>
      <c r="D3607">
        <v>4.2</v>
      </c>
      <c r="E3607">
        <v>414</v>
      </c>
      <c r="F3607" t="s">
        <v>1405</v>
      </c>
      <c r="G3607" t="s">
        <v>326</v>
      </c>
      <c r="H3607" s="32">
        <v>16.78</v>
      </c>
      <c r="I3607" t="s">
        <v>327</v>
      </c>
      <c r="J3607">
        <v>3</v>
      </c>
      <c r="K3607">
        <v>3</v>
      </c>
    </row>
    <row r="3608" spans="1:11" x14ac:dyDescent="0.35">
      <c r="A3608" t="s">
        <v>47</v>
      </c>
      <c r="B3608" t="s">
        <v>1302</v>
      </c>
      <c r="C3608">
        <v>2018</v>
      </c>
      <c r="D3608">
        <v>4.2</v>
      </c>
      <c r="E3608">
        <v>410</v>
      </c>
      <c r="F3608" t="s">
        <v>1405</v>
      </c>
      <c r="G3608" t="s">
        <v>42</v>
      </c>
      <c r="H3608" s="32">
        <v>13.58</v>
      </c>
      <c r="I3608" t="s">
        <v>43</v>
      </c>
      <c r="J3608">
        <v>4</v>
      </c>
      <c r="K3608">
        <v>3</v>
      </c>
    </row>
    <row r="3609" spans="1:11" x14ac:dyDescent="0.35">
      <c r="A3609" t="s">
        <v>1308</v>
      </c>
      <c r="B3609" t="s">
        <v>1309</v>
      </c>
      <c r="C3609">
        <v>2015</v>
      </c>
      <c r="D3609">
        <v>4.2</v>
      </c>
      <c r="E3609">
        <v>412</v>
      </c>
      <c r="F3609" t="s">
        <v>1405</v>
      </c>
      <c r="G3609" t="s">
        <v>9</v>
      </c>
      <c r="H3609" s="32">
        <v>37.9</v>
      </c>
      <c r="I3609" t="s">
        <v>10</v>
      </c>
      <c r="J3609">
        <v>5</v>
      </c>
      <c r="K3609">
        <v>3</v>
      </c>
    </row>
    <row r="3610" spans="1:11" x14ac:dyDescent="0.35">
      <c r="A3610" t="s">
        <v>270</v>
      </c>
      <c r="B3610" t="s">
        <v>120</v>
      </c>
      <c r="C3610">
        <v>2011</v>
      </c>
      <c r="D3610">
        <v>4.2</v>
      </c>
      <c r="E3610">
        <v>410</v>
      </c>
      <c r="F3610" t="s">
        <v>1405</v>
      </c>
      <c r="G3610" t="s">
        <v>9</v>
      </c>
      <c r="H3610" s="32">
        <v>51.35</v>
      </c>
      <c r="I3610" t="s">
        <v>10</v>
      </c>
      <c r="J3610">
        <v>5</v>
      </c>
      <c r="K3610">
        <v>3</v>
      </c>
    </row>
    <row r="3611" spans="1:11" x14ac:dyDescent="0.35">
      <c r="A3611" t="s">
        <v>930</v>
      </c>
      <c r="B3611" t="s">
        <v>848</v>
      </c>
      <c r="C3611">
        <v>2012</v>
      </c>
      <c r="D3611">
        <v>4.2</v>
      </c>
      <c r="E3611">
        <v>410</v>
      </c>
      <c r="F3611" t="s">
        <v>1405</v>
      </c>
      <c r="G3611" t="s">
        <v>42</v>
      </c>
      <c r="H3611" s="32">
        <v>22.99</v>
      </c>
      <c r="I3611" t="s">
        <v>43</v>
      </c>
      <c r="J3611">
        <v>4</v>
      </c>
      <c r="K3611">
        <v>3</v>
      </c>
    </row>
    <row r="3612" spans="1:11" x14ac:dyDescent="0.35">
      <c r="A3612" t="s">
        <v>1362</v>
      </c>
      <c r="B3612" t="s">
        <v>1363</v>
      </c>
      <c r="C3612">
        <v>2020</v>
      </c>
      <c r="D3612">
        <v>4.2</v>
      </c>
      <c r="E3612">
        <v>407</v>
      </c>
      <c r="F3612" t="s">
        <v>1405</v>
      </c>
      <c r="G3612" t="s">
        <v>204</v>
      </c>
      <c r="H3612" s="32">
        <v>11.95</v>
      </c>
      <c r="I3612" t="s">
        <v>85</v>
      </c>
      <c r="J3612" t="s">
        <v>85</v>
      </c>
      <c r="K3612" t="s">
        <v>85</v>
      </c>
    </row>
    <row r="3613" spans="1:11" x14ac:dyDescent="0.35">
      <c r="A3613" t="s">
        <v>861</v>
      </c>
      <c r="B3613" t="s">
        <v>1364</v>
      </c>
      <c r="C3613" t="s">
        <v>24</v>
      </c>
      <c r="D3613">
        <v>4.2</v>
      </c>
      <c r="E3613">
        <v>405</v>
      </c>
      <c r="F3613" t="s">
        <v>1405</v>
      </c>
      <c r="G3613" t="s">
        <v>25</v>
      </c>
      <c r="H3613" s="32">
        <v>7.1</v>
      </c>
      <c r="I3613" t="s">
        <v>26</v>
      </c>
      <c r="J3613">
        <v>4</v>
      </c>
      <c r="K3613">
        <v>3</v>
      </c>
    </row>
    <row r="3614" spans="1:11" x14ac:dyDescent="0.35">
      <c r="A3614" t="s">
        <v>606</v>
      </c>
      <c r="B3614" t="s">
        <v>619</v>
      </c>
      <c r="C3614">
        <v>2014</v>
      </c>
      <c r="D3614">
        <v>4.2</v>
      </c>
      <c r="E3614">
        <v>404</v>
      </c>
      <c r="F3614" t="s">
        <v>1405</v>
      </c>
      <c r="G3614" t="s">
        <v>32</v>
      </c>
      <c r="H3614" s="32">
        <v>77.36</v>
      </c>
      <c r="I3614" t="s">
        <v>33</v>
      </c>
      <c r="J3614">
        <v>4</v>
      </c>
      <c r="K3614">
        <v>3</v>
      </c>
    </row>
    <row r="3615" spans="1:11" x14ac:dyDescent="0.35">
      <c r="A3615" t="s">
        <v>1365</v>
      </c>
      <c r="B3615" t="s">
        <v>1366</v>
      </c>
      <c r="C3615">
        <v>2020</v>
      </c>
      <c r="D3615">
        <v>4.2</v>
      </c>
      <c r="E3615">
        <v>404</v>
      </c>
      <c r="F3615" t="s">
        <v>1405</v>
      </c>
      <c r="G3615" t="s">
        <v>207</v>
      </c>
      <c r="H3615" s="32">
        <v>19.899999999999999</v>
      </c>
      <c r="I3615" t="s">
        <v>85</v>
      </c>
      <c r="J3615" t="s">
        <v>85</v>
      </c>
      <c r="K3615" t="s">
        <v>85</v>
      </c>
    </row>
    <row r="3616" spans="1:11" x14ac:dyDescent="0.35">
      <c r="A3616" t="s">
        <v>682</v>
      </c>
      <c r="B3616" t="s">
        <v>863</v>
      </c>
      <c r="C3616">
        <v>2011</v>
      </c>
      <c r="D3616">
        <v>4.2</v>
      </c>
      <c r="E3616">
        <v>402</v>
      </c>
      <c r="F3616" t="s">
        <v>1405</v>
      </c>
      <c r="G3616" t="s">
        <v>42</v>
      </c>
      <c r="H3616" s="32">
        <v>28.53</v>
      </c>
      <c r="I3616" t="s">
        <v>43</v>
      </c>
      <c r="J3616">
        <v>4</v>
      </c>
      <c r="K3616">
        <v>3</v>
      </c>
    </row>
    <row r="3617" spans="1:11" x14ac:dyDescent="0.35">
      <c r="A3617" t="s">
        <v>487</v>
      </c>
      <c r="B3617" t="s">
        <v>488</v>
      </c>
      <c r="C3617">
        <v>2019</v>
      </c>
      <c r="D3617">
        <v>4.2</v>
      </c>
      <c r="E3617">
        <v>400</v>
      </c>
      <c r="F3617" t="s">
        <v>1405</v>
      </c>
      <c r="G3617" t="s">
        <v>2</v>
      </c>
      <c r="H3617" s="32">
        <v>27.89</v>
      </c>
      <c r="I3617" t="s">
        <v>3</v>
      </c>
      <c r="J3617">
        <v>5</v>
      </c>
      <c r="K3617">
        <v>3</v>
      </c>
    </row>
    <row r="3618" spans="1:11" x14ac:dyDescent="0.35">
      <c r="A3618" t="s">
        <v>4</v>
      </c>
      <c r="B3618" t="s">
        <v>448</v>
      </c>
      <c r="C3618">
        <v>2016</v>
      </c>
      <c r="D3618">
        <v>4.2</v>
      </c>
      <c r="E3618">
        <v>398</v>
      </c>
      <c r="F3618" t="s">
        <v>1405</v>
      </c>
      <c r="G3618" t="s">
        <v>1406</v>
      </c>
      <c r="H3618" s="32">
        <v>48.96</v>
      </c>
      <c r="I3618" t="s">
        <v>6</v>
      </c>
      <c r="J3618">
        <v>4</v>
      </c>
      <c r="K3618">
        <v>2</v>
      </c>
    </row>
    <row r="3619" spans="1:11" x14ac:dyDescent="0.35">
      <c r="A3619" t="s">
        <v>193</v>
      </c>
      <c r="B3619" t="s">
        <v>921</v>
      </c>
      <c r="C3619">
        <v>2011</v>
      </c>
      <c r="D3619">
        <v>4.2</v>
      </c>
      <c r="E3619">
        <v>395</v>
      </c>
      <c r="F3619" t="s">
        <v>1405</v>
      </c>
      <c r="G3619" t="s">
        <v>42</v>
      </c>
      <c r="H3619" s="32">
        <v>61.94</v>
      </c>
      <c r="I3619" t="s">
        <v>43</v>
      </c>
      <c r="J3619">
        <v>4</v>
      </c>
      <c r="K3619">
        <v>3</v>
      </c>
    </row>
    <row r="3620" spans="1:11" x14ac:dyDescent="0.35">
      <c r="A3620" t="s">
        <v>193</v>
      </c>
      <c r="B3620" t="s">
        <v>187</v>
      </c>
      <c r="C3620">
        <v>2016</v>
      </c>
      <c r="D3620">
        <v>4.2</v>
      </c>
      <c r="E3620">
        <v>392</v>
      </c>
      <c r="F3620" t="s">
        <v>1405</v>
      </c>
      <c r="G3620" t="s">
        <v>42</v>
      </c>
      <c r="H3620" s="32">
        <v>19.98</v>
      </c>
      <c r="I3620" t="s">
        <v>43</v>
      </c>
      <c r="J3620">
        <v>4</v>
      </c>
      <c r="K3620">
        <v>3</v>
      </c>
    </row>
    <row r="3621" spans="1:11" x14ac:dyDescent="0.35">
      <c r="A3621" t="s">
        <v>790</v>
      </c>
      <c r="B3621" t="s">
        <v>1367</v>
      </c>
      <c r="C3621">
        <v>2018</v>
      </c>
      <c r="D3621">
        <v>4.2</v>
      </c>
      <c r="E3621">
        <v>390</v>
      </c>
      <c r="F3621" t="s">
        <v>1405</v>
      </c>
      <c r="G3621" t="s">
        <v>32</v>
      </c>
      <c r="H3621" s="32">
        <v>16.760000000000002</v>
      </c>
      <c r="I3621" t="s">
        <v>33</v>
      </c>
      <c r="J3621">
        <v>4</v>
      </c>
      <c r="K3621">
        <v>3</v>
      </c>
    </row>
    <row r="3622" spans="1:11" x14ac:dyDescent="0.35">
      <c r="A3622" t="s">
        <v>574</v>
      </c>
      <c r="B3622" t="s">
        <v>880</v>
      </c>
      <c r="C3622">
        <v>2017</v>
      </c>
      <c r="D3622">
        <v>4.2</v>
      </c>
      <c r="E3622">
        <v>390</v>
      </c>
      <c r="F3622" t="s">
        <v>1405</v>
      </c>
      <c r="G3622" t="s">
        <v>576</v>
      </c>
      <c r="H3622" s="32">
        <v>24.45</v>
      </c>
      <c r="I3622" t="s">
        <v>21</v>
      </c>
      <c r="J3622">
        <v>4</v>
      </c>
      <c r="K3622">
        <v>3</v>
      </c>
    </row>
    <row r="3623" spans="1:11" x14ac:dyDescent="0.35">
      <c r="A3623" t="s">
        <v>144</v>
      </c>
      <c r="B3623" t="s">
        <v>120</v>
      </c>
      <c r="C3623">
        <v>2011</v>
      </c>
      <c r="D3623">
        <v>4.2</v>
      </c>
      <c r="E3623">
        <v>389</v>
      </c>
      <c r="F3623" t="s">
        <v>1405</v>
      </c>
      <c r="G3623" t="s">
        <v>9</v>
      </c>
      <c r="H3623" s="32">
        <v>64.5</v>
      </c>
      <c r="I3623" t="s">
        <v>10</v>
      </c>
      <c r="J3623">
        <v>5</v>
      </c>
      <c r="K3623">
        <v>3</v>
      </c>
    </row>
    <row r="3624" spans="1:11" x14ac:dyDescent="0.35">
      <c r="A3624" t="s">
        <v>385</v>
      </c>
      <c r="B3624" t="s">
        <v>1334</v>
      </c>
      <c r="C3624">
        <v>2016</v>
      </c>
      <c r="D3624">
        <v>4.2</v>
      </c>
      <c r="E3624">
        <v>388</v>
      </c>
      <c r="F3624" t="s">
        <v>1405</v>
      </c>
      <c r="G3624" t="s">
        <v>9</v>
      </c>
      <c r="H3624" s="32">
        <v>31.63</v>
      </c>
      <c r="I3624" t="s">
        <v>10</v>
      </c>
      <c r="J3624">
        <v>5</v>
      </c>
      <c r="K3624">
        <v>3</v>
      </c>
    </row>
    <row r="3625" spans="1:11" x14ac:dyDescent="0.35">
      <c r="A3625" t="s">
        <v>53</v>
      </c>
      <c r="B3625" t="s">
        <v>845</v>
      </c>
      <c r="C3625">
        <v>2005</v>
      </c>
      <c r="D3625">
        <v>4.2</v>
      </c>
      <c r="E3625">
        <v>384</v>
      </c>
      <c r="F3625" t="s">
        <v>1405</v>
      </c>
      <c r="G3625" t="s">
        <v>42</v>
      </c>
      <c r="H3625" s="32">
        <v>73</v>
      </c>
      <c r="I3625" t="s">
        <v>43</v>
      </c>
      <c r="J3625">
        <v>4</v>
      </c>
      <c r="K3625">
        <v>3</v>
      </c>
    </row>
    <row r="3626" spans="1:11" x14ac:dyDescent="0.35">
      <c r="A3626" t="s">
        <v>537</v>
      </c>
      <c r="B3626" t="s">
        <v>187</v>
      </c>
      <c r="C3626">
        <v>2015</v>
      </c>
      <c r="D3626">
        <v>4.2</v>
      </c>
      <c r="E3626">
        <v>420</v>
      </c>
      <c r="F3626" t="s">
        <v>1405</v>
      </c>
      <c r="G3626" t="s">
        <v>42</v>
      </c>
      <c r="H3626" s="32">
        <v>17.5</v>
      </c>
      <c r="I3626" t="s">
        <v>43</v>
      </c>
      <c r="J3626" t="s">
        <v>85</v>
      </c>
      <c r="K3626" t="s">
        <v>85</v>
      </c>
    </row>
    <row r="3627" spans="1:11" x14ac:dyDescent="0.35">
      <c r="A3627" t="s">
        <v>1357</v>
      </c>
      <c r="B3627" t="s">
        <v>1358</v>
      </c>
      <c r="C3627">
        <v>2017</v>
      </c>
      <c r="D3627">
        <v>4.2</v>
      </c>
      <c r="E3627">
        <v>420</v>
      </c>
      <c r="F3627" t="s">
        <v>1405</v>
      </c>
      <c r="G3627" t="s">
        <v>127</v>
      </c>
      <c r="H3627" s="32">
        <v>18.899999999999999</v>
      </c>
      <c r="I3627" t="s">
        <v>21</v>
      </c>
      <c r="J3627" t="s">
        <v>85</v>
      </c>
      <c r="K3627" t="s">
        <v>85</v>
      </c>
    </row>
    <row r="3628" spans="1:11" x14ac:dyDescent="0.35">
      <c r="A3628" t="s">
        <v>1359</v>
      </c>
      <c r="B3628" t="s">
        <v>1360</v>
      </c>
      <c r="C3628">
        <v>2011</v>
      </c>
      <c r="D3628">
        <v>4.2</v>
      </c>
      <c r="E3628">
        <v>420</v>
      </c>
      <c r="F3628" t="s">
        <v>1405</v>
      </c>
      <c r="G3628" t="s">
        <v>254</v>
      </c>
      <c r="H3628" s="32">
        <v>23.95</v>
      </c>
      <c r="I3628" t="s">
        <v>21</v>
      </c>
      <c r="J3628" t="s">
        <v>85</v>
      </c>
      <c r="K3628" t="s">
        <v>85</v>
      </c>
    </row>
    <row r="3629" spans="1:11" x14ac:dyDescent="0.35">
      <c r="A3629" t="s">
        <v>40</v>
      </c>
      <c r="B3629" t="s">
        <v>396</v>
      </c>
      <c r="C3629">
        <v>2012</v>
      </c>
      <c r="D3629">
        <v>4.2</v>
      </c>
      <c r="E3629">
        <v>420</v>
      </c>
      <c r="F3629" t="s">
        <v>1405</v>
      </c>
      <c r="G3629" t="s">
        <v>42</v>
      </c>
      <c r="H3629" s="32">
        <v>28.3</v>
      </c>
      <c r="I3629" t="s">
        <v>43</v>
      </c>
      <c r="J3629" t="s">
        <v>85</v>
      </c>
      <c r="K3629" t="s">
        <v>85</v>
      </c>
    </row>
    <row r="3630" spans="1:11" x14ac:dyDescent="0.35">
      <c r="A3630" t="s">
        <v>513</v>
      </c>
      <c r="B3630" t="s">
        <v>283</v>
      </c>
      <c r="C3630">
        <v>2004</v>
      </c>
      <c r="D3630">
        <v>4.2</v>
      </c>
      <c r="E3630">
        <v>417</v>
      </c>
      <c r="F3630" t="s">
        <v>1405</v>
      </c>
      <c r="G3630" t="s">
        <v>42</v>
      </c>
      <c r="H3630" s="32">
        <v>45</v>
      </c>
      <c r="I3630" t="s">
        <v>43</v>
      </c>
      <c r="J3630" t="s">
        <v>85</v>
      </c>
      <c r="K3630" t="s">
        <v>85</v>
      </c>
    </row>
    <row r="3631" spans="1:11" x14ac:dyDescent="0.35">
      <c r="A3631" t="s">
        <v>423</v>
      </c>
      <c r="B3631" t="s">
        <v>1020</v>
      </c>
      <c r="C3631">
        <v>2018</v>
      </c>
      <c r="D3631">
        <v>4.2</v>
      </c>
      <c r="E3631">
        <v>415</v>
      </c>
      <c r="F3631" t="s">
        <v>1405</v>
      </c>
      <c r="G3631" t="s">
        <v>46</v>
      </c>
      <c r="H3631" s="32">
        <v>17.899999999999999</v>
      </c>
      <c r="I3631" t="s">
        <v>213</v>
      </c>
      <c r="J3631" t="s">
        <v>85</v>
      </c>
      <c r="K3631" t="s">
        <v>85</v>
      </c>
    </row>
    <row r="3632" spans="1:11" x14ac:dyDescent="0.35">
      <c r="A3632" t="s">
        <v>1292</v>
      </c>
      <c r="B3632" t="s">
        <v>1361</v>
      </c>
      <c r="C3632">
        <v>2015</v>
      </c>
      <c r="D3632">
        <v>4.2</v>
      </c>
      <c r="E3632">
        <v>414</v>
      </c>
      <c r="F3632" t="s">
        <v>1405</v>
      </c>
      <c r="G3632" t="s">
        <v>326</v>
      </c>
      <c r="H3632" s="32">
        <v>16.78</v>
      </c>
      <c r="I3632" t="s">
        <v>327</v>
      </c>
      <c r="J3632" t="s">
        <v>85</v>
      </c>
      <c r="K3632" t="s">
        <v>85</v>
      </c>
    </row>
    <row r="3633" spans="1:11" x14ac:dyDescent="0.35">
      <c r="A3633" t="s">
        <v>47</v>
      </c>
      <c r="B3633" t="s">
        <v>1302</v>
      </c>
      <c r="C3633">
        <v>2018</v>
      </c>
      <c r="D3633">
        <v>4.2</v>
      </c>
      <c r="E3633">
        <v>410</v>
      </c>
      <c r="F3633" t="s">
        <v>1405</v>
      </c>
      <c r="G3633" t="s">
        <v>42</v>
      </c>
      <c r="H3633" s="32">
        <v>13.58</v>
      </c>
      <c r="I3633" t="s">
        <v>43</v>
      </c>
      <c r="J3633" t="s">
        <v>85</v>
      </c>
      <c r="K3633" t="s">
        <v>85</v>
      </c>
    </row>
    <row r="3634" spans="1:11" x14ac:dyDescent="0.35">
      <c r="A3634" t="s">
        <v>1308</v>
      </c>
      <c r="B3634" t="s">
        <v>1309</v>
      </c>
      <c r="C3634">
        <v>2015</v>
      </c>
      <c r="D3634">
        <v>4.2</v>
      </c>
      <c r="E3634">
        <v>412</v>
      </c>
      <c r="F3634" t="s">
        <v>1405</v>
      </c>
      <c r="G3634" t="s">
        <v>9</v>
      </c>
      <c r="H3634" s="32">
        <v>37.9</v>
      </c>
      <c r="I3634" t="s">
        <v>10</v>
      </c>
      <c r="J3634" t="s">
        <v>85</v>
      </c>
      <c r="K3634" t="s">
        <v>85</v>
      </c>
    </row>
    <row r="3635" spans="1:11" x14ac:dyDescent="0.35">
      <c r="A3635" t="s">
        <v>270</v>
      </c>
      <c r="B3635" t="s">
        <v>120</v>
      </c>
      <c r="C3635">
        <v>2011</v>
      </c>
      <c r="D3635">
        <v>4.2</v>
      </c>
      <c r="E3635">
        <v>410</v>
      </c>
      <c r="F3635" t="s">
        <v>1405</v>
      </c>
      <c r="G3635" t="s">
        <v>9</v>
      </c>
      <c r="H3635" s="32">
        <v>51.35</v>
      </c>
      <c r="I3635" t="s">
        <v>10</v>
      </c>
      <c r="J3635" t="s">
        <v>85</v>
      </c>
      <c r="K3635" t="s">
        <v>85</v>
      </c>
    </row>
    <row r="3636" spans="1:11" x14ac:dyDescent="0.35">
      <c r="A3636" t="s">
        <v>930</v>
      </c>
      <c r="B3636" t="s">
        <v>848</v>
      </c>
      <c r="C3636">
        <v>2012</v>
      </c>
      <c r="D3636">
        <v>4.2</v>
      </c>
      <c r="E3636">
        <v>410</v>
      </c>
      <c r="F3636" t="s">
        <v>1405</v>
      </c>
      <c r="G3636" t="s">
        <v>42</v>
      </c>
      <c r="H3636" s="32">
        <v>22.99</v>
      </c>
      <c r="I3636" t="s">
        <v>43</v>
      </c>
      <c r="J3636" t="s">
        <v>85</v>
      </c>
      <c r="K3636" t="s">
        <v>85</v>
      </c>
    </row>
    <row r="3637" spans="1:11" x14ac:dyDescent="0.35">
      <c r="A3637" t="s">
        <v>1362</v>
      </c>
      <c r="B3637" t="s">
        <v>1363</v>
      </c>
      <c r="C3637">
        <v>2020</v>
      </c>
      <c r="D3637">
        <v>4.2</v>
      </c>
      <c r="E3637">
        <v>407</v>
      </c>
      <c r="F3637" t="s">
        <v>1405</v>
      </c>
      <c r="G3637" t="s">
        <v>204</v>
      </c>
      <c r="H3637" s="32">
        <v>11.95</v>
      </c>
      <c r="I3637" t="s">
        <v>85</v>
      </c>
      <c r="J3637" t="s">
        <v>85</v>
      </c>
      <c r="K3637" t="s">
        <v>85</v>
      </c>
    </row>
    <row r="3638" spans="1:11" x14ac:dyDescent="0.35">
      <c r="A3638" t="s">
        <v>861</v>
      </c>
      <c r="B3638" t="s">
        <v>1364</v>
      </c>
      <c r="C3638" t="s">
        <v>24</v>
      </c>
      <c r="D3638">
        <v>4.2</v>
      </c>
      <c r="E3638">
        <v>405</v>
      </c>
      <c r="F3638" t="s">
        <v>1405</v>
      </c>
      <c r="G3638" t="s">
        <v>25</v>
      </c>
      <c r="H3638" s="32">
        <v>7.1</v>
      </c>
      <c r="I3638" t="s">
        <v>26</v>
      </c>
      <c r="J3638" t="s">
        <v>85</v>
      </c>
      <c r="K3638" t="s">
        <v>85</v>
      </c>
    </row>
    <row r="3639" spans="1:11" x14ac:dyDescent="0.35">
      <c r="A3639" t="s">
        <v>606</v>
      </c>
      <c r="B3639" t="s">
        <v>619</v>
      </c>
      <c r="C3639">
        <v>2014</v>
      </c>
      <c r="D3639">
        <v>4.2</v>
      </c>
      <c r="E3639">
        <v>404</v>
      </c>
      <c r="F3639" t="s">
        <v>1405</v>
      </c>
      <c r="G3639" t="s">
        <v>32</v>
      </c>
      <c r="H3639" s="32">
        <v>77.36</v>
      </c>
      <c r="I3639" t="s">
        <v>33</v>
      </c>
      <c r="J3639" t="s">
        <v>85</v>
      </c>
      <c r="K3639" t="s">
        <v>85</v>
      </c>
    </row>
    <row r="3640" spans="1:11" x14ac:dyDescent="0.35">
      <c r="A3640" t="s">
        <v>1365</v>
      </c>
      <c r="B3640" t="s">
        <v>1366</v>
      </c>
      <c r="C3640">
        <v>2020</v>
      </c>
      <c r="D3640">
        <v>4.2</v>
      </c>
      <c r="E3640">
        <v>404</v>
      </c>
      <c r="F3640" t="s">
        <v>1405</v>
      </c>
      <c r="G3640" t="s">
        <v>207</v>
      </c>
      <c r="H3640" s="32">
        <v>19.899999999999999</v>
      </c>
      <c r="I3640" t="s">
        <v>85</v>
      </c>
      <c r="J3640" t="s">
        <v>85</v>
      </c>
      <c r="K3640" t="s">
        <v>85</v>
      </c>
    </row>
    <row r="3641" spans="1:11" x14ac:dyDescent="0.35">
      <c r="A3641" t="s">
        <v>682</v>
      </c>
      <c r="B3641" t="s">
        <v>863</v>
      </c>
      <c r="C3641">
        <v>2011</v>
      </c>
      <c r="D3641">
        <v>4.2</v>
      </c>
      <c r="E3641">
        <v>402</v>
      </c>
      <c r="F3641" t="s">
        <v>1405</v>
      </c>
      <c r="G3641" t="s">
        <v>42</v>
      </c>
      <c r="H3641" s="32">
        <v>28.53</v>
      </c>
      <c r="I3641" t="s">
        <v>43</v>
      </c>
      <c r="J3641" t="s">
        <v>85</v>
      </c>
      <c r="K3641" t="s">
        <v>85</v>
      </c>
    </row>
    <row r="3642" spans="1:11" x14ac:dyDescent="0.35">
      <c r="A3642" t="s">
        <v>487</v>
      </c>
      <c r="B3642" t="s">
        <v>488</v>
      </c>
      <c r="C3642">
        <v>2019</v>
      </c>
      <c r="D3642">
        <v>4.2</v>
      </c>
      <c r="E3642">
        <v>400</v>
      </c>
      <c r="F3642" t="s">
        <v>1405</v>
      </c>
      <c r="G3642" t="s">
        <v>2</v>
      </c>
      <c r="H3642" s="32">
        <v>27.89</v>
      </c>
      <c r="I3642" t="s">
        <v>3</v>
      </c>
      <c r="J3642" t="s">
        <v>85</v>
      </c>
      <c r="K3642" t="s">
        <v>85</v>
      </c>
    </row>
    <row r="3643" spans="1:11" x14ac:dyDescent="0.35">
      <c r="A3643" t="s">
        <v>4</v>
      </c>
      <c r="B3643" t="s">
        <v>448</v>
      </c>
      <c r="C3643">
        <v>2016</v>
      </c>
      <c r="D3643">
        <v>4.2</v>
      </c>
      <c r="E3643">
        <v>398</v>
      </c>
      <c r="F3643" t="s">
        <v>1405</v>
      </c>
      <c r="G3643" t="s">
        <v>1406</v>
      </c>
      <c r="H3643" s="32">
        <v>48.96</v>
      </c>
      <c r="I3643" t="s">
        <v>6</v>
      </c>
      <c r="J3643" t="s">
        <v>85</v>
      </c>
      <c r="K3643" t="s">
        <v>85</v>
      </c>
    </row>
    <row r="3644" spans="1:11" x14ac:dyDescent="0.35">
      <c r="A3644" t="s">
        <v>193</v>
      </c>
      <c r="B3644" t="s">
        <v>921</v>
      </c>
      <c r="C3644">
        <v>2011</v>
      </c>
      <c r="D3644">
        <v>4.2</v>
      </c>
      <c r="E3644">
        <v>395</v>
      </c>
      <c r="F3644" t="s">
        <v>1405</v>
      </c>
      <c r="G3644" t="s">
        <v>42</v>
      </c>
      <c r="H3644" s="32">
        <v>61.94</v>
      </c>
      <c r="I3644" t="s">
        <v>43</v>
      </c>
      <c r="J3644" t="s">
        <v>85</v>
      </c>
      <c r="K3644" t="s">
        <v>85</v>
      </c>
    </row>
    <row r="3645" spans="1:11" x14ac:dyDescent="0.35">
      <c r="A3645" t="s">
        <v>193</v>
      </c>
      <c r="B3645" t="s">
        <v>187</v>
      </c>
      <c r="C3645">
        <v>2016</v>
      </c>
      <c r="D3645">
        <v>4.2</v>
      </c>
      <c r="E3645">
        <v>392</v>
      </c>
      <c r="F3645" t="s">
        <v>1405</v>
      </c>
      <c r="G3645" t="s">
        <v>42</v>
      </c>
      <c r="H3645" s="32">
        <v>19.98</v>
      </c>
      <c r="I3645" t="s">
        <v>43</v>
      </c>
      <c r="J3645" t="s">
        <v>85</v>
      </c>
      <c r="K3645" t="s">
        <v>85</v>
      </c>
    </row>
    <row r="3646" spans="1:11" x14ac:dyDescent="0.35">
      <c r="A3646" t="s">
        <v>790</v>
      </c>
      <c r="B3646" t="s">
        <v>1367</v>
      </c>
      <c r="C3646">
        <v>2018</v>
      </c>
      <c r="D3646">
        <v>4.2</v>
      </c>
      <c r="E3646">
        <v>390</v>
      </c>
      <c r="F3646" t="s">
        <v>1405</v>
      </c>
      <c r="G3646" t="s">
        <v>32</v>
      </c>
      <c r="H3646" s="32">
        <v>16.760000000000002</v>
      </c>
      <c r="I3646" t="s">
        <v>33</v>
      </c>
      <c r="J3646" t="s">
        <v>85</v>
      </c>
      <c r="K3646" t="s">
        <v>85</v>
      </c>
    </row>
    <row r="3647" spans="1:11" x14ac:dyDescent="0.35">
      <c r="A3647" t="s">
        <v>574</v>
      </c>
      <c r="B3647" t="s">
        <v>880</v>
      </c>
      <c r="C3647">
        <v>2017</v>
      </c>
      <c r="D3647">
        <v>4.2</v>
      </c>
      <c r="E3647">
        <v>390</v>
      </c>
      <c r="F3647" t="s">
        <v>1405</v>
      </c>
      <c r="G3647" t="s">
        <v>576</v>
      </c>
      <c r="H3647" s="32">
        <v>24.45</v>
      </c>
      <c r="I3647" t="s">
        <v>21</v>
      </c>
      <c r="J3647" t="s">
        <v>85</v>
      </c>
      <c r="K3647" t="s">
        <v>85</v>
      </c>
    </row>
    <row r="3648" spans="1:11" x14ac:dyDescent="0.35">
      <c r="A3648" t="s">
        <v>144</v>
      </c>
      <c r="B3648" t="s">
        <v>120</v>
      </c>
      <c r="C3648">
        <v>2011</v>
      </c>
      <c r="D3648">
        <v>4.2</v>
      </c>
      <c r="E3648">
        <v>389</v>
      </c>
      <c r="F3648" t="s">
        <v>1405</v>
      </c>
      <c r="G3648" t="s">
        <v>9</v>
      </c>
      <c r="H3648" s="32">
        <v>64.5</v>
      </c>
      <c r="I3648" t="s">
        <v>10</v>
      </c>
      <c r="J3648" t="s">
        <v>85</v>
      </c>
      <c r="K3648" t="s">
        <v>85</v>
      </c>
    </row>
    <row r="3649" spans="1:11" x14ac:dyDescent="0.35">
      <c r="A3649" t="s">
        <v>385</v>
      </c>
      <c r="B3649" t="s">
        <v>1334</v>
      </c>
      <c r="C3649">
        <v>2016</v>
      </c>
      <c r="D3649">
        <v>4.2</v>
      </c>
      <c r="E3649">
        <v>388</v>
      </c>
      <c r="F3649" t="s">
        <v>1405</v>
      </c>
      <c r="G3649" t="s">
        <v>9</v>
      </c>
      <c r="H3649" s="32">
        <v>31.63</v>
      </c>
      <c r="I3649" t="s">
        <v>10</v>
      </c>
      <c r="J3649" t="s">
        <v>85</v>
      </c>
      <c r="K3649" t="s">
        <v>85</v>
      </c>
    </row>
    <row r="3650" spans="1:11" x14ac:dyDescent="0.35">
      <c r="A3650" t="s">
        <v>53</v>
      </c>
      <c r="B3650" t="s">
        <v>845</v>
      </c>
      <c r="C3650">
        <v>2005</v>
      </c>
      <c r="D3650">
        <v>4.2</v>
      </c>
      <c r="E3650">
        <v>384</v>
      </c>
      <c r="F3650" t="s">
        <v>1405</v>
      </c>
      <c r="G3650" t="s">
        <v>42</v>
      </c>
      <c r="H3650" s="32">
        <v>73</v>
      </c>
      <c r="I3650" t="s">
        <v>43</v>
      </c>
      <c r="J3650" t="s">
        <v>85</v>
      </c>
      <c r="K3650" t="s">
        <v>85</v>
      </c>
    </row>
    <row r="3651" spans="1:11" x14ac:dyDescent="0.35">
      <c r="A3651" t="s">
        <v>537</v>
      </c>
      <c r="B3651" t="s">
        <v>187</v>
      </c>
      <c r="C3651">
        <v>2015</v>
      </c>
      <c r="D3651">
        <v>4.2</v>
      </c>
      <c r="E3651">
        <v>420</v>
      </c>
      <c r="F3651" t="s">
        <v>1405</v>
      </c>
      <c r="G3651" t="s">
        <v>42</v>
      </c>
      <c r="H3651" s="32">
        <v>17.5</v>
      </c>
      <c r="I3651" t="s">
        <v>43</v>
      </c>
      <c r="J3651">
        <v>4</v>
      </c>
      <c r="K3651">
        <v>3</v>
      </c>
    </row>
    <row r="3652" spans="1:11" x14ac:dyDescent="0.35">
      <c r="A3652" t="s">
        <v>1357</v>
      </c>
      <c r="B3652" t="s">
        <v>1358</v>
      </c>
      <c r="C3652">
        <v>2017</v>
      </c>
      <c r="D3652">
        <v>4.2</v>
      </c>
      <c r="E3652">
        <v>420</v>
      </c>
      <c r="F3652" t="s">
        <v>1405</v>
      </c>
      <c r="G3652" t="s">
        <v>127</v>
      </c>
      <c r="H3652" s="32">
        <v>18.899999999999999</v>
      </c>
      <c r="I3652" t="s">
        <v>21</v>
      </c>
      <c r="J3652">
        <v>4</v>
      </c>
      <c r="K3652">
        <v>3</v>
      </c>
    </row>
    <row r="3653" spans="1:11" x14ac:dyDescent="0.35">
      <c r="A3653" t="s">
        <v>1359</v>
      </c>
      <c r="B3653" t="s">
        <v>1360</v>
      </c>
      <c r="C3653">
        <v>2011</v>
      </c>
      <c r="D3653">
        <v>4.2</v>
      </c>
      <c r="E3653">
        <v>420</v>
      </c>
      <c r="F3653" t="s">
        <v>1405</v>
      </c>
      <c r="G3653" t="s">
        <v>254</v>
      </c>
      <c r="H3653" s="32">
        <v>23.95</v>
      </c>
      <c r="I3653" t="s">
        <v>21</v>
      </c>
      <c r="J3653">
        <v>4</v>
      </c>
      <c r="K3653">
        <v>3</v>
      </c>
    </row>
    <row r="3654" spans="1:11" x14ac:dyDescent="0.35">
      <c r="A3654" t="s">
        <v>40</v>
      </c>
      <c r="B3654" t="s">
        <v>396</v>
      </c>
      <c r="C3654">
        <v>2012</v>
      </c>
      <c r="D3654">
        <v>4.2</v>
      </c>
      <c r="E3654">
        <v>420</v>
      </c>
      <c r="F3654" t="s">
        <v>1405</v>
      </c>
      <c r="G3654" t="s">
        <v>42</v>
      </c>
      <c r="H3654" s="32">
        <v>28.3</v>
      </c>
      <c r="I3654" t="s">
        <v>43</v>
      </c>
      <c r="J3654">
        <v>4</v>
      </c>
      <c r="K3654">
        <v>3</v>
      </c>
    </row>
    <row r="3655" spans="1:11" x14ac:dyDescent="0.35">
      <c r="A3655" t="s">
        <v>513</v>
      </c>
      <c r="B3655" t="s">
        <v>283</v>
      </c>
      <c r="C3655">
        <v>2004</v>
      </c>
      <c r="D3655">
        <v>4.2</v>
      </c>
      <c r="E3655">
        <v>417</v>
      </c>
      <c r="F3655" t="s">
        <v>1405</v>
      </c>
      <c r="G3655" t="s">
        <v>42</v>
      </c>
      <c r="H3655" s="32">
        <v>45</v>
      </c>
      <c r="I3655" t="s">
        <v>43</v>
      </c>
      <c r="J3655">
        <v>4</v>
      </c>
      <c r="K3655">
        <v>3</v>
      </c>
    </row>
    <row r="3656" spans="1:11" x14ac:dyDescent="0.35">
      <c r="A3656" t="s">
        <v>423</v>
      </c>
      <c r="B3656" t="s">
        <v>1020</v>
      </c>
      <c r="C3656">
        <v>2018</v>
      </c>
      <c r="D3656">
        <v>4.2</v>
      </c>
      <c r="E3656">
        <v>415</v>
      </c>
      <c r="F3656" t="s">
        <v>1405</v>
      </c>
      <c r="G3656" t="s">
        <v>46</v>
      </c>
      <c r="H3656" s="32">
        <v>17.899999999999999</v>
      </c>
      <c r="I3656" t="s">
        <v>213</v>
      </c>
      <c r="J3656">
        <v>3</v>
      </c>
      <c r="K3656">
        <v>3</v>
      </c>
    </row>
    <row r="3657" spans="1:11" x14ac:dyDescent="0.35">
      <c r="A3657" t="s">
        <v>1292</v>
      </c>
      <c r="B3657" t="s">
        <v>1361</v>
      </c>
      <c r="C3657">
        <v>2015</v>
      </c>
      <c r="D3657">
        <v>4.2</v>
      </c>
      <c r="E3657">
        <v>414</v>
      </c>
      <c r="F3657" t="s">
        <v>1405</v>
      </c>
      <c r="G3657" t="s">
        <v>326</v>
      </c>
      <c r="H3657" s="32">
        <v>16.78</v>
      </c>
      <c r="I3657" t="s">
        <v>327</v>
      </c>
      <c r="J3657">
        <v>3</v>
      </c>
      <c r="K3657">
        <v>3</v>
      </c>
    </row>
    <row r="3658" spans="1:11" x14ac:dyDescent="0.35">
      <c r="A3658" t="s">
        <v>47</v>
      </c>
      <c r="B3658" t="s">
        <v>1302</v>
      </c>
      <c r="C3658">
        <v>2018</v>
      </c>
      <c r="D3658">
        <v>4.2</v>
      </c>
      <c r="E3658">
        <v>410</v>
      </c>
      <c r="F3658" t="s">
        <v>1405</v>
      </c>
      <c r="G3658" t="s">
        <v>42</v>
      </c>
      <c r="H3658" s="32">
        <v>13.58</v>
      </c>
      <c r="I3658" t="s">
        <v>43</v>
      </c>
      <c r="J3658">
        <v>4</v>
      </c>
      <c r="K3658">
        <v>3</v>
      </c>
    </row>
    <row r="3659" spans="1:11" x14ac:dyDescent="0.35">
      <c r="A3659" t="s">
        <v>1308</v>
      </c>
      <c r="B3659" t="s">
        <v>1309</v>
      </c>
      <c r="C3659">
        <v>2015</v>
      </c>
      <c r="D3659">
        <v>4.2</v>
      </c>
      <c r="E3659">
        <v>412</v>
      </c>
      <c r="F3659" t="s">
        <v>1405</v>
      </c>
      <c r="G3659" t="s">
        <v>9</v>
      </c>
      <c r="H3659" s="32">
        <v>37.9</v>
      </c>
      <c r="I3659" t="s">
        <v>10</v>
      </c>
      <c r="J3659">
        <v>5</v>
      </c>
      <c r="K3659">
        <v>3</v>
      </c>
    </row>
    <row r="3660" spans="1:11" x14ac:dyDescent="0.35">
      <c r="A3660" t="s">
        <v>270</v>
      </c>
      <c r="B3660" t="s">
        <v>120</v>
      </c>
      <c r="C3660">
        <v>2011</v>
      </c>
      <c r="D3660">
        <v>4.2</v>
      </c>
      <c r="E3660">
        <v>410</v>
      </c>
      <c r="F3660" t="s">
        <v>1405</v>
      </c>
      <c r="G3660" t="s">
        <v>9</v>
      </c>
      <c r="H3660" s="32">
        <v>51.35</v>
      </c>
      <c r="I3660" t="s">
        <v>10</v>
      </c>
      <c r="J3660">
        <v>5</v>
      </c>
      <c r="K3660">
        <v>3</v>
      </c>
    </row>
    <row r="3661" spans="1:11" x14ac:dyDescent="0.35">
      <c r="A3661" t="s">
        <v>930</v>
      </c>
      <c r="B3661" t="s">
        <v>848</v>
      </c>
      <c r="C3661">
        <v>2012</v>
      </c>
      <c r="D3661">
        <v>4.2</v>
      </c>
      <c r="E3661">
        <v>410</v>
      </c>
      <c r="F3661" t="s">
        <v>1405</v>
      </c>
      <c r="G3661" t="s">
        <v>42</v>
      </c>
      <c r="H3661" s="32">
        <v>22.99</v>
      </c>
      <c r="I3661" t="s">
        <v>43</v>
      </c>
      <c r="J3661">
        <v>4</v>
      </c>
      <c r="K3661">
        <v>3</v>
      </c>
    </row>
    <row r="3662" spans="1:11" x14ac:dyDescent="0.35">
      <c r="A3662" t="s">
        <v>1362</v>
      </c>
      <c r="B3662" t="s">
        <v>1363</v>
      </c>
      <c r="C3662">
        <v>2020</v>
      </c>
      <c r="D3662">
        <v>4.2</v>
      </c>
      <c r="E3662">
        <v>407</v>
      </c>
      <c r="F3662" t="s">
        <v>1405</v>
      </c>
      <c r="G3662" t="s">
        <v>204</v>
      </c>
      <c r="H3662" s="32">
        <v>11.95</v>
      </c>
      <c r="I3662" t="s">
        <v>85</v>
      </c>
      <c r="J3662" t="s">
        <v>85</v>
      </c>
      <c r="K3662" t="s">
        <v>85</v>
      </c>
    </row>
    <row r="3663" spans="1:11" x14ac:dyDescent="0.35">
      <c r="A3663" t="s">
        <v>861</v>
      </c>
      <c r="B3663" t="s">
        <v>1364</v>
      </c>
      <c r="C3663" t="s">
        <v>24</v>
      </c>
      <c r="D3663">
        <v>4.2</v>
      </c>
      <c r="E3663">
        <v>405</v>
      </c>
      <c r="F3663" t="s">
        <v>1405</v>
      </c>
      <c r="G3663" t="s">
        <v>25</v>
      </c>
      <c r="H3663" s="32">
        <v>7.1</v>
      </c>
      <c r="I3663" t="s">
        <v>26</v>
      </c>
      <c r="J3663">
        <v>4</v>
      </c>
      <c r="K3663">
        <v>3</v>
      </c>
    </row>
    <row r="3664" spans="1:11" x14ac:dyDescent="0.35">
      <c r="A3664" t="s">
        <v>606</v>
      </c>
      <c r="B3664" t="s">
        <v>619</v>
      </c>
      <c r="C3664">
        <v>2014</v>
      </c>
      <c r="D3664">
        <v>4.2</v>
      </c>
      <c r="E3664">
        <v>404</v>
      </c>
      <c r="F3664" t="s">
        <v>1405</v>
      </c>
      <c r="G3664" t="s">
        <v>32</v>
      </c>
      <c r="H3664" s="32">
        <v>77.36</v>
      </c>
      <c r="I3664" t="s">
        <v>33</v>
      </c>
      <c r="J3664">
        <v>4</v>
      </c>
      <c r="K3664">
        <v>3</v>
      </c>
    </row>
    <row r="3665" spans="1:11" x14ac:dyDescent="0.35">
      <c r="A3665" t="s">
        <v>1365</v>
      </c>
      <c r="B3665" t="s">
        <v>1366</v>
      </c>
      <c r="C3665">
        <v>2020</v>
      </c>
      <c r="D3665">
        <v>4.2</v>
      </c>
      <c r="E3665">
        <v>404</v>
      </c>
      <c r="F3665" t="s">
        <v>1405</v>
      </c>
      <c r="G3665" t="s">
        <v>207</v>
      </c>
      <c r="H3665" s="32">
        <v>19.899999999999999</v>
      </c>
      <c r="I3665" t="s">
        <v>85</v>
      </c>
      <c r="J3665" t="s">
        <v>85</v>
      </c>
      <c r="K3665" t="s">
        <v>85</v>
      </c>
    </row>
    <row r="3666" spans="1:11" x14ac:dyDescent="0.35">
      <c r="A3666" t="s">
        <v>682</v>
      </c>
      <c r="B3666" t="s">
        <v>863</v>
      </c>
      <c r="C3666">
        <v>2011</v>
      </c>
      <c r="D3666">
        <v>4.2</v>
      </c>
      <c r="E3666">
        <v>402</v>
      </c>
      <c r="F3666" t="s">
        <v>1405</v>
      </c>
      <c r="G3666" t="s">
        <v>42</v>
      </c>
      <c r="H3666" s="32">
        <v>28.53</v>
      </c>
      <c r="I3666" t="s">
        <v>43</v>
      </c>
      <c r="J3666">
        <v>4</v>
      </c>
      <c r="K3666">
        <v>3</v>
      </c>
    </row>
    <row r="3667" spans="1:11" x14ac:dyDescent="0.35">
      <c r="A3667" t="s">
        <v>487</v>
      </c>
      <c r="B3667" t="s">
        <v>488</v>
      </c>
      <c r="C3667">
        <v>2019</v>
      </c>
      <c r="D3667">
        <v>4.2</v>
      </c>
      <c r="E3667">
        <v>400</v>
      </c>
      <c r="F3667" t="s">
        <v>1405</v>
      </c>
      <c r="G3667" t="s">
        <v>2</v>
      </c>
      <c r="H3667" s="32">
        <v>27.89</v>
      </c>
      <c r="I3667" t="s">
        <v>3</v>
      </c>
      <c r="J3667">
        <v>5</v>
      </c>
      <c r="K3667">
        <v>3</v>
      </c>
    </row>
    <row r="3668" spans="1:11" x14ac:dyDescent="0.35">
      <c r="A3668" t="s">
        <v>4</v>
      </c>
      <c r="B3668" t="s">
        <v>448</v>
      </c>
      <c r="C3668">
        <v>2016</v>
      </c>
      <c r="D3668">
        <v>4.2</v>
      </c>
      <c r="E3668">
        <v>398</v>
      </c>
      <c r="F3668" t="s">
        <v>1405</v>
      </c>
      <c r="G3668" t="s">
        <v>1406</v>
      </c>
      <c r="H3668" s="32">
        <v>48.96</v>
      </c>
      <c r="I3668" t="s">
        <v>6</v>
      </c>
      <c r="J3668">
        <v>4</v>
      </c>
      <c r="K3668">
        <v>2</v>
      </c>
    </row>
    <row r="3669" spans="1:11" x14ac:dyDescent="0.35">
      <c r="A3669" t="s">
        <v>193</v>
      </c>
      <c r="B3669" t="s">
        <v>921</v>
      </c>
      <c r="C3669">
        <v>2011</v>
      </c>
      <c r="D3669">
        <v>4.2</v>
      </c>
      <c r="E3669">
        <v>395</v>
      </c>
      <c r="F3669" t="s">
        <v>1405</v>
      </c>
      <c r="G3669" t="s">
        <v>42</v>
      </c>
      <c r="H3669" s="32">
        <v>61.94</v>
      </c>
      <c r="I3669" t="s">
        <v>43</v>
      </c>
      <c r="J3669">
        <v>4</v>
      </c>
      <c r="K3669">
        <v>3</v>
      </c>
    </row>
    <row r="3670" spans="1:11" x14ac:dyDescent="0.35">
      <c r="A3670" t="s">
        <v>193</v>
      </c>
      <c r="B3670" t="s">
        <v>187</v>
      </c>
      <c r="C3670">
        <v>2016</v>
      </c>
      <c r="D3670">
        <v>4.2</v>
      </c>
      <c r="E3670">
        <v>392</v>
      </c>
      <c r="F3670" t="s">
        <v>1405</v>
      </c>
      <c r="G3670" t="s">
        <v>42</v>
      </c>
      <c r="H3670" s="32">
        <v>19.98</v>
      </c>
      <c r="I3670" t="s">
        <v>43</v>
      </c>
      <c r="J3670">
        <v>4</v>
      </c>
      <c r="K3670">
        <v>3</v>
      </c>
    </row>
    <row r="3671" spans="1:11" x14ac:dyDescent="0.35">
      <c r="A3671" t="s">
        <v>790</v>
      </c>
      <c r="B3671" t="s">
        <v>1367</v>
      </c>
      <c r="C3671">
        <v>2018</v>
      </c>
      <c r="D3671">
        <v>4.2</v>
      </c>
      <c r="E3671">
        <v>390</v>
      </c>
      <c r="F3671" t="s">
        <v>1405</v>
      </c>
      <c r="G3671" t="s">
        <v>32</v>
      </c>
      <c r="H3671" s="32">
        <v>16.760000000000002</v>
      </c>
      <c r="I3671" t="s">
        <v>33</v>
      </c>
      <c r="J3671">
        <v>4</v>
      </c>
      <c r="K3671">
        <v>3</v>
      </c>
    </row>
    <row r="3672" spans="1:11" x14ac:dyDescent="0.35">
      <c r="A3672" t="s">
        <v>574</v>
      </c>
      <c r="B3672" t="s">
        <v>880</v>
      </c>
      <c r="C3672">
        <v>2017</v>
      </c>
      <c r="D3672">
        <v>4.2</v>
      </c>
      <c r="E3672">
        <v>390</v>
      </c>
      <c r="F3672" t="s">
        <v>1405</v>
      </c>
      <c r="G3672" t="s">
        <v>576</v>
      </c>
      <c r="H3672" s="32">
        <v>24.45</v>
      </c>
      <c r="I3672" t="s">
        <v>21</v>
      </c>
      <c r="J3672">
        <v>4</v>
      </c>
      <c r="K3672">
        <v>3</v>
      </c>
    </row>
    <row r="3673" spans="1:11" x14ac:dyDescent="0.35">
      <c r="A3673" t="s">
        <v>144</v>
      </c>
      <c r="B3673" t="s">
        <v>120</v>
      </c>
      <c r="C3673">
        <v>2011</v>
      </c>
      <c r="D3673">
        <v>4.2</v>
      </c>
      <c r="E3673">
        <v>389</v>
      </c>
      <c r="F3673" t="s">
        <v>1405</v>
      </c>
      <c r="G3673" t="s">
        <v>9</v>
      </c>
      <c r="H3673" s="32">
        <v>64.5</v>
      </c>
      <c r="I3673" t="s">
        <v>10</v>
      </c>
      <c r="J3673">
        <v>5</v>
      </c>
      <c r="K3673">
        <v>3</v>
      </c>
    </row>
    <row r="3674" spans="1:11" x14ac:dyDescent="0.35">
      <c r="A3674" t="s">
        <v>385</v>
      </c>
      <c r="B3674" t="s">
        <v>1334</v>
      </c>
      <c r="C3674">
        <v>2016</v>
      </c>
      <c r="D3674">
        <v>4.2</v>
      </c>
      <c r="E3674">
        <v>388</v>
      </c>
      <c r="F3674" t="s">
        <v>1405</v>
      </c>
      <c r="G3674" t="s">
        <v>9</v>
      </c>
      <c r="H3674" s="32">
        <v>31.63</v>
      </c>
      <c r="I3674" t="s">
        <v>10</v>
      </c>
      <c r="J3674">
        <v>5</v>
      </c>
      <c r="K3674">
        <v>3</v>
      </c>
    </row>
    <row r="3675" spans="1:11" x14ac:dyDescent="0.35">
      <c r="A3675" t="s">
        <v>53</v>
      </c>
      <c r="B3675" t="s">
        <v>845</v>
      </c>
      <c r="C3675">
        <v>2005</v>
      </c>
      <c r="D3675">
        <v>4.2</v>
      </c>
      <c r="E3675">
        <v>384</v>
      </c>
      <c r="F3675" t="s">
        <v>1405</v>
      </c>
      <c r="G3675" t="s">
        <v>42</v>
      </c>
      <c r="H3675" s="32">
        <v>73</v>
      </c>
      <c r="I3675" t="s">
        <v>43</v>
      </c>
      <c r="J3675">
        <v>4</v>
      </c>
      <c r="K3675">
        <v>3</v>
      </c>
    </row>
    <row r="3676" spans="1:11" x14ac:dyDescent="0.35">
      <c r="A3676" t="s">
        <v>537</v>
      </c>
      <c r="B3676" t="s">
        <v>187</v>
      </c>
      <c r="C3676">
        <v>2015</v>
      </c>
      <c r="D3676">
        <v>4.2</v>
      </c>
      <c r="E3676">
        <v>420</v>
      </c>
      <c r="F3676" t="s">
        <v>1405</v>
      </c>
      <c r="G3676" t="s">
        <v>42</v>
      </c>
      <c r="H3676" s="32">
        <v>17.5</v>
      </c>
      <c r="I3676" t="s">
        <v>43</v>
      </c>
      <c r="J3676">
        <v>4</v>
      </c>
      <c r="K3676">
        <v>3</v>
      </c>
    </row>
    <row r="3677" spans="1:11" x14ac:dyDescent="0.35">
      <c r="A3677" t="s">
        <v>1357</v>
      </c>
      <c r="B3677" t="s">
        <v>1358</v>
      </c>
      <c r="C3677">
        <v>2017</v>
      </c>
      <c r="D3677">
        <v>4.2</v>
      </c>
      <c r="E3677">
        <v>420</v>
      </c>
      <c r="F3677" t="s">
        <v>1405</v>
      </c>
      <c r="G3677" t="s">
        <v>127</v>
      </c>
      <c r="H3677" s="32">
        <v>18.899999999999999</v>
      </c>
      <c r="I3677" t="s">
        <v>21</v>
      </c>
      <c r="J3677">
        <v>4</v>
      </c>
      <c r="K3677">
        <v>3</v>
      </c>
    </row>
    <row r="3678" spans="1:11" x14ac:dyDescent="0.35">
      <c r="A3678" t="s">
        <v>1359</v>
      </c>
      <c r="B3678" t="s">
        <v>1360</v>
      </c>
      <c r="C3678">
        <v>2011</v>
      </c>
      <c r="D3678">
        <v>4.2</v>
      </c>
      <c r="E3678">
        <v>420</v>
      </c>
      <c r="F3678" t="s">
        <v>1405</v>
      </c>
      <c r="G3678" t="s">
        <v>254</v>
      </c>
      <c r="H3678" s="32">
        <v>23.95</v>
      </c>
      <c r="I3678" t="s">
        <v>21</v>
      </c>
      <c r="J3678">
        <v>4</v>
      </c>
      <c r="K3678">
        <v>3</v>
      </c>
    </row>
    <row r="3679" spans="1:11" x14ac:dyDescent="0.35">
      <c r="A3679" t="s">
        <v>40</v>
      </c>
      <c r="B3679" t="s">
        <v>396</v>
      </c>
      <c r="C3679">
        <v>2012</v>
      </c>
      <c r="D3679">
        <v>4.2</v>
      </c>
      <c r="E3679">
        <v>420</v>
      </c>
      <c r="F3679" t="s">
        <v>1405</v>
      </c>
      <c r="G3679" t="s">
        <v>42</v>
      </c>
      <c r="H3679" s="32">
        <v>28.3</v>
      </c>
      <c r="I3679" t="s">
        <v>43</v>
      </c>
      <c r="J3679">
        <v>4</v>
      </c>
      <c r="K3679">
        <v>3</v>
      </c>
    </row>
    <row r="3680" spans="1:11" x14ac:dyDescent="0.35">
      <c r="A3680" t="s">
        <v>513</v>
      </c>
      <c r="B3680" t="s">
        <v>283</v>
      </c>
      <c r="C3680">
        <v>2004</v>
      </c>
      <c r="D3680">
        <v>4.2</v>
      </c>
      <c r="E3680">
        <v>417</v>
      </c>
      <c r="F3680" t="s">
        <v>1405</v>
      </c>
      <c r="G3680" t="s">
        <v>42</v>
      </c>
      <c r="H3680" s="32">
        <v>45</v>
      </c>
      <c r="I3680" t="s">
        <v>43</v>
      </c>
      <c r="J3680">
        <v>4</v>
      </c>
      <c r="K3680">
        <v>3</v>
      </c>
    </row>
    <row r="3681" spans="1:11" x14ac:dyDescent="0.35">
      <c r="A3681" t="s">
        <v>423</v>
      </c>
      <c r="B3681" t="s">
        <v>1020</v>
      </c>
      <c r="C3681">
        <v>2018</v>
      </c>
      <c r="D3681">
        <v>4.2</v>
      </c>
      <c r="E3681">
        <v>415</v>
      </c>
      <c r="F3681" t="s">
        <v>1405</v>
      </c>
      <c r="G3681" t="s">
        <v>46</v>
      </c>
      <c r="H3681" s="32">
        <v>17.899999999999999</v>
      </c>
      <c r="I3681" t="s">
        <v>213</v>
      </c>
      <c r="J3681">
        <v>3</v>
      </c>
      <c r="K3681">
        <v>3</v>
      </c>
    </row>
    <row r="3682" spans="1:11" x14ac:dyDescent="0.35">
      <c r="A3682" t="s">
        <v>1292</v>
      </c>
      <c r="B3682" t="s">
        <v>1361</v>
      </c>
      <c r="C3682">
        <v>2015</v>
      </c>
      <c r="D3682">
        <v>4.2</v>
      </c>
      <c r="E3682">
        <v>414</v>
      </c>
      <c r="F3682" t="s">
        <v>1405</v>
      </c>
      <c r="G3682" t="s">
        <v>326</v>
      </c>
      <c r="H3682" s="32">
        <v>16.78</v>
      </c>
      <c r="I3682" t="s">
        <v>327</v>
      </c>
      <c r="J3682">
        <v>3</v>
      </c>
      <c r="K3682">
        <v>3</v>
      </c>
    </row>
    <row r="3683" spans="1:11" x14ac:dyDescent="0.35">
      <c r="A3683" t="s">
        <v>47</v>
      </c>
      <c r="B3683" t="s">
        <v>1302</v>
      </c>
      <c r="C3683">
        <v>2018</v>
      </c>
      <c r="D3683">
        <v>4.2</v>
      </c>
      <c r="E3683">
        <v>410</v>
      </c>
      <c r="F3683" t="s">
        <v>1405</v>
      </c>
      <c r="G3683" t="s">
        <v>42</v>
      </c>
      <c r="H3683" s="32">
        <v>13.58</v>
      </c>
      <c r="I3683" t="s">
        <v>43</v>
      </c>
      <c r="J3683">
        <v>4</v>
      </c>
      <c r="K3683">
        <v>3</v>
      </c>
    </row>
    <row r="3684" spans="1:11" x14ac:dyDescent="0.35">
      <c r="A3684" t="s">
        <v>1308</v>
      </c>
      <c r="B3684" t="s">
        <v>1309</v>
      </c>
      <c r="C3684">
        <v>2015</v>
      </c>
      <c r="D3684">
        <v>4.2</v>
      </c>
      <c r="E3684">
        <v>412</v>
      </c>
      <c r="F3684" t="s">
        <v>1405</v>
      </c>
      <c r="G3684" t="s">
        <v>9</v>
      </c>
      <c r="H3684" s="32">
        <v>37.9</v>
      </c>
      <c r="I3684" t="s">
        <v>10</v>
      </c>
      <c r="J3684">
        <v>5</v>
      </c>
      <c r="K3684">
        <v>3</v>
      </c>
    </row>
    <row r="3685" spans="1:11" x14ac:dyDescent="0.35">
      <c r="A3685" t="s">
        <v>270</v>
      </c>
      <c r="B3685" t="s">
        <v>120</v>
      </c>
      <c r="C3685">
        <v>2011</v>
      </c>
      <c r="D3685">
        <v>4.2</v>
      </c>
      <c r="E3685">
        <v>410</v>
      </c>
      <c r="F3685" t="s">
        <v>1405</v>
      </c>
      <c r="G3685" t="s">
        <v>9</v>
      </c>
      <c r="H3685" s="32">
        <v>51.35</v>
      </c>
      <c r="I3685" t="s">
        <v>10</v>
      </c>
      <c r="J3685">
        <v>5</v>
      </c>
      <c r="K3685">
        <v>3</v>
      </c>
    </row>
    <row r="3686" spans="1:11" x14ac:dyDescent="0.35">
      <c r="A3686" t="s">
        <v>930</v>
      </c>
      <c r="B3686" t="s">
        <v>848</v>
      </c>
      <c r="C3686">
        <v>2012</v>
      </c>
      <c r="D3686">
        <v>4.2</v>
      </c>
      <c r="E3686">
        <v>410</v>
      </c>
      <c r="F3686" t="s">
        <v>1405</v>
      </c>
      <c r="G3686" t="s">
        <v>42</v>
      </c>
      <c r="H3686" s="32">
        <v>22.99</v>
      </c>
      <c r="I3686" t="s">
        <v>43</v>
      </c>
      <c r="J3686">
        <v>4</v>
      </c>
      <c r="K3686">
        <v>3</v>
      </c>
    </row>
    <row r="3687" spans="1:11" x14ac:dyDescent="0.35">
      <c r="A3687" t="s">
        <v>1362</v>
      </c>
      <c r="B3687" t="s">
        <v>1363</v>
      </c>
      <c r="C3687">
        <v>2020</v>
      </c>
      <c r="D3687">
        <v>4.2</v>
      </c>
      <c r="E3687">
        <v>407</v>
      </c>
      <c r="F3687" t="s">
        <v>1405</v>
      </c>
      <c r="G3687" t="s">
        <v>204</v>
      </c>
      <c r="H3687" s="32">
        <v>11.95</v>
      </c>
      <c r="I3687" t="s">
        <v>85</v>
      </c>
      <c r="J3687" t="s">
        <v>85</v>
      </c>
      <c r="K3687" t="s">
        <v>85</v>
      </c>
    </row>
    <row r="3688" spans="1:11" x14ac:dyDescent="0.35">
      <c r="A3688" t="s">
        <v>861</v>
      </c>
      <c r="B3688" t="s">
        <v>1364</v>
      </c>
      <c r="C3688" t="s">
        <v>24</v>
      </c>
      <c r="D3688">
        <v>4.2</v>
      </c>
      <c r="E3688">
        <v>405</v>
      </c>
      <c r="F3688" t="s">
        <v>1405</v>
      </c>
      <c r="G3688" t="s">
        <v>25</v>
      </c>
      <c r="H3688" s="32">
        <v>7.1</v>
      </c>
      <c r="I3688" t="s">
        <v>26</v>
      </c>
      <c r="J3688">
        <v>4</v>
      </c>
      <c r="K3688">
        <v>3</v>
      </c>
    </row>
    <row r="3689" spans="1:11" x14ac:dyDescent="0.35">
      <c r="A3689" t="s">
        <v>606</v>
      </c>
      <c r="B3689" t="s">
        <v>619</v>
      </c>
      <c r="C3689">
        <v>2014</v>
      </c>
      <c r="D3689">
        <v>4.2</v>
      </c>
      <c r="E3689">
        <v>404</v>
      </c>
      <c r="F3689" t="s">
        <v>1405</v>
      </c>
      <c r="G3689" t="s">
        <v>32</v>
      </c>
      <c r="H3689" s="32">
        <v>77.36</v>
      </c>
      <c r="I3689" t="s">
        <v>33</v>
      </c>
      <c r="J3689">
        <v>4</v>
      </c>
      <c r="K3689">
        <v>3</v>
      </c>
    </row>
    <row r="3690" spans="1:11" x14ac:dyDescent="0.35">
      <c r="A3690" t="s">
        <v>1365</v>
      </c>
      <c r="B3690" t="s">
        <v>1366</v>
      </c>
      <c r="C3690">
        <v>2020</v>
      </c>
      <c r="D3690">
        <v>4.2</v>
      </c>
      <c r="E3690">
        <v>404</v>
      </c>
      <c r="F3690" t="s">
        <v>1405</v>
      </c>
      <c r="G3690" t="s">
        <v>207</v>
      </c>
      <c r="H3690" s="32">
        <v>19.899999999999999</v>
      </c>
      <c r="I3690" t="s">
        <v>85</v>
      </c>
      <c r="J3690" t="s">
        <v>85</v>
      </c>
      <c r="K3690" t="s">
        <v>85</v>
      </c>
    </row>
    <row r="3691" spans="1:11" x14ac:dyDescent="0.35">
      <c r="A3691" t="s">
        <v>682</v>
      </c>
      <c r="B3691" t="s">
        <v>863</v>
      </c>
      <c r="C3691">
        <v>2011</v>
      </c>
      <c r="D3691">
        <v>4.2</v>
      </c>
      <c r="E3691">
        <v>402</v>
      </c>
      <c r="F3691" t="s">
        <v>1405</v>
      </c>
      <c r="G3691" t="s">
        <v>42</v>
      </c>
      <c r="H3691" s="32">
        <v>28.53</v>
      </c>
      <c r="I3691" t="s">
        <v>43</v>
      </c>
      <c r="J3691">
        <v>4</v>
      </c>
      <c r="K3691">
        <v>3</v>
      </c>
    </row>
    <row r="3692" spans="1:11" x14ac:dyDescent="0.35">
      <c r="A3692" t="s">
        <v>487</v>
      </c>
      <c r="B3692" t="s">
        <v>488</v>
      </c>
      <c r="C3692">
        <v>2019</v>
      </c>
      <c r="D3692">
        <v>4.2</v>
      </c>
      <c r="E3692">
        <v>400</v>
      </c>
      <c r="F3692" t="s">
        <v>1405</v>
      </c>
      <c r="G3692" t="s">
        <v>2</v>
      </c>
      <c r="H3692" s="32">
        <v>27.89</v>
      </c>
      <c r="I3692" t="s">
        <v>3</v>
      </c>
      <c r="J3692">
        <v>5</v>
      </c>
      <c r="K3692">
        <v>3</v>
      </c>
    </row>
    <row r="3693" spans="1:11" x14ac:dyDescent="0.35">
      <c r="A3693" t="s">
        <v>4</v>
      </c>
      <c r="B3693" t="s">
        <v>448</v>
      </c>
      <c r="C3693">
        <v>2016</v>
      </c>
      <c r="D3693">
        <v>4.2</v>
      </c>
      <c r="E3693">
        <v>398</v>
      </c>
      <c r="F3693" t="s">
        <v>1405</v>
      </c>
      <c r="G3693" t="s">
        <v>1406</v>
      </c>
      <c r="H3693" s="32">
        <v>48.96</v>
      </c>
      <c r="I3693" t="s">
        <v>6</v>
      </c>
      <c r="J3693">
        <v>4</v>
      </c>
      <c r="K3693">
        <v>2</v>
      </c>
    </row>
    <row r="3694" spans="1:11" x14ac:dyDescent="0.35">
      <c r="A3694" t="s">
        <v>193</v>
      </c>
      <c r="B3694" t="s">
        <v>921</v>
      </c>
      <c r="C3694">
        <v>2011</v>
      </c>
      <c r="D3694">
        <v>4.2</v>
      </c>
      <c r="E3694">
        <v>395</v>
      </c>
      <c r="F3694" t="s">
        <v>1405</v>
      </c>
      <c r="G3694" t="s">
        <v>42</v>
      </c>
      <c r="H3694" s="32">
        <v>61.94</v>
      </c>
      <c r="I3694" t="s">
        <v>43</v>
      </c>
      <c r="J3694">
        <v>4</v>
      </c>
      <c r="K3694">
        <v>3</v>
      </c>
    </row>
    <row r="3695" spans="1:11" x14ac:dyDescent="0.35">
      <c r="A3695" t="s">
        <v>193</v>
      </c>
      <c r="B3695" t="s">
        <v>187</v>
      </c>
      <c r="C3695">
        <v>2016</v>
      </c>
      <c r="D3695">
        <v>4.2</v>
      </c>
      <c r="E3695">
        <v>392</v>
      </c>
      <c r="F3695" t="s">
        <v>1405</v>
      </c>
      <c r="G3695" t="s">
        <v>42</v>
      </c>
      <c r="H3695" s="32">
        <v>19.98</v>
      </c>
      <c r="I3695" t="s">
        <v>43</v>
      </c>
      <c r="J3695">
        <v>4</v>
      </c>
      <c r="K3695">
        <v>3</v>
      </c>
    </row>
    <row r="3696" spans="1:11" x14ac:dyDescent="0.35">
      <c r="A3696" t="s">
        <v>790</v>
      </c>
      <c r="B3696" t="s">
        <v>1367</v>
      </c>
      <c r="C3696">
        <v>2018</v>
      </c>
      <c r="D3696">
        <v>4.2</v>
      </c>
      <c r="E3696">
        <v>390</v>
      </c>
      <c r="F3696" t="s">
        <v>1405</v>
      </c>
      <c r="G3696" t="s">
        <v>32</v>
      </c>
      <c r="H3696" s="32">
        <v>16.760000000000002</v>
      </c>
      <c r="I3696" t="s">
        <v>33</v>
      </c>
      <c r="J3696">
        <v>4</v>
      </c>
      <c r="K3696">
        <v>3</v>
      </c>
    </row>
    <row r="3697" spans="1:11" x14ac:dyDescent="0.35">
      <c r="A3697" t="s">
        <v>574</v>
      </c>
      <c r="B3697" t="s">
        <v>880</v>
      </c>
      <c r="C3697">
        <v>2017</v>
      </c>
      <c r="D3697">
        <v>4.2</v>
      </c>
      <c r="E3697">
        <v>390</v>
      </c>
      <c r="F3697" t="s">
        <v>1405</v>
      </c>
      <c r="G3697" t="s">
        <v>576</v>
      </c>
      <c r="H3697" s="32">
        <v>24.45</v>
      </c>
      <c r="I3697" t="s">
        <v>21</v>
      </c>
      <c r="J3697">
        <v>4</v>
      </c>
      <c r="K3697">
        <v>3</v>
      </c>
    </row>
    <row r="3698" spans="1:11" x14ac:dyDescent="0.35">
      <c r="A3698" t="s">
        <v>144</v>
      </c>
      <c r="B3698" t="s">
        <v>120</v>
      </c>
      <c r="C3698">
        <v>2011</v>
      </c>
      <c r="D3698">
        <v>4.2</v>
      </c>
      <c r="E3698">
        <v>389</v>
      </c>
      <c r="F3698" t="s">
        <v>1405</v>
      </c>
      <c r="G3698" t="s">
        <v>9</v>
      </c>
      <c r="H3698" s="32">
        <v>64.5</v>
      </c>
      <c r="I3698" t="s">
        <v>10</v>
      </c>
      <c r="J3698">
        <v>5</v>
      </c>
      <c r="K3698">
        <v>3</v>
      </c>
    </row>
    <row r="3699" spans="1:11" x14ac:dyDescent="0.35">
      <c r="A3699" t="s">
        <v>385</v>
      </c>
      <c r="B3699" t="s">
        <v>1334</v>
      </c>
      <c r="C3699">
        <v>2016</v>
      </c>
      <c r="D3699">
        <v>4.2</v>
      </c>
      <c r="E3699">
        <v>388</v>
      </c>
      <c r="F3699" t="s">
        <v>1405</v>
      </c>
      <c r="G3699" t="s">
        <v>9</v>
      </c>
      <c r="H3699" s="32">
        <v>31.63</v>
      </c>
      <c r="I3699" t="s">
        <v>10</v>
      </c>
      <c r="J3699">
        <v>5</v>
      </c>
      <c r="K3699">
        <v>3</v>
      </c>
    </row>
    <row r="3700" spans="1:11" x14ac:dyDescent="0.35">
      <c r="A3700" t="s">
        <v>53</v>
      </c>
      <c r="B3700" t="s">
        <v>845</v>
      </c>
      <c r="C3700">
        <v>2005</v>
      </c>
      <c r="D3700">
        <v>4.2</v>
      </c>
      <c r="E3700">
        <v>384</v>
      </c>
      <c r="F3700" t="s">
        <v>1405</v>
      </c>
      <c r="G3700" t="s">
        <v>42</v>
      </c>
      <c r="H3700" s="32">
        <v>73</v>
      </c>
      <c r="I3700" t="s">
        <v>43</v>
      </c>
      <c r="J3700">
        <v>4</v>
      </c>
      <c r="K3700">
        <v>3</v>
      </c>
    </row>
    <row r="3701" spans="1:11" x14ac:dyDescent="0.35">
      <c r="A3701" t="s">
        <v>537</v>
      </c>
      <c r="B3701" t="s">
        <v>187</v>
      </c>
      <c r="C3701">
        <v>2015</v>
      </c>
      <c r="D3701">
        <v>4.2</v>
      </c>
      <c r="E3701">
        <v>420</v>
      </c>
      <c r="F3701" t="s">
        <v>1405</v>
      </c>
      <c r="G3701" t="s">
        <v>42</v>
      </c>
      <c r="H3701" s="32">
        <v>17.5</v>
      </c>
      <c r="I3701" t="s">
        <v>43</v>
      </c>
      <c r="J3701">
        <v>4</v>
      </c>
      <c r="K3701">
        <v>3</v>
      </c>
    </row>
    <row r="3702" spans="1:11" x14ac:dyDescent="0.35">
      <c r="A3702" t="s">
        <v>1357</v>
      </c>
      <c r="B3702" t="s">
        <v>1358</v>
      </c>
      <c r="C3702">
        <v>2017</v>
      </c>
      <c r="D3702">
        <v>4.2</v>
      </c>
      <c r="E3702">
        <v>420</v>
      </c>
      <c r="F3702" t="s">
        <v>1405</v>
      </c>
      <c r="G3702" t="s">
        <v>127</v>
      </c>
      <c r="H3702" s="32">
        <v>18.899999999999999</v>
      </c>
      <c r="I3702" t="s">
        <v>21</v>
      </c>
      <c r="J3702">
        <v>4</v>
      </c>
      <c r="K3702">
        <v>3</v>
      </c>
    </row>
    <row r="3703" spans="1:11" x14ac:dyDescent="0.35">
      <c r="A3703" t="s">
        <v>1359</v>
      </c>
      <c r="B3703" t="s">
        <v>1360</v>
      </c>
      <c r="C3703">
        <v>2011</v>
      </c>
      <c r="D3703">
        <v>4.2</v>
      </c>
      <c r="E3703">
        <v>420</v>
      </c>
      <c r="F3703" t="s">
        <v>1405</v>
      </c>
      <c r="G3703" t="s">
        <v>254</v>
      </c>
      <c r="H3703" s="32">
        <v>23.95</v>
      </c>
      <c r="I3703" t="s">
        <v>21</v>
      </c>
      <c r="J3703">
        <v>4</v>
      </c>
      <c r="K3703">
        <v>3</v>
      </c>
    </row>
    <row r="3704" spans="1:11" x14ac:dyDescent="0.35">
      <c r="A3704" t="s">
        <v>40</v>
      </c>
      <c r="B3704" t="s">
        <v>396</v>
      </c>
      <c r="C3704">
        <v>2012</v>
      </c>
      <c r="D3704">
        <v>4.2</v>
      </c>
      <c r="E3704">
        <v>420</v>
      </c>
      <c r="F3704" t="s">
        <v>1405</v>
      </c>
      <c r="G3704" t="s">
        <v>42</v>
      </c>
      <c r="H3704" s="32">
        <v>28.3</v>
      </c>
      <c r="I3704" t="s">
        <v>43</v>
      </c>
      <c r="J3704">
        <v>4</v>
      </c>
      <c r="K3704">
        <v>3</v>
      </c>
    </row>
    <row r="3705" spans="1:11" x14ac:dyDescent="0.35">
      <c r="A3705" t="s">
        <v>513</v>
      </c>
      <c r="B3705" t="s">
        <v>283</v>
      </c>
      <c r="C3705">
        <v>2004</v>
      </c>
      <c r="D3705">
        <v>4.2</v>
      </c>
      <c r="E3705">
        <v>417</v>
      </c>
      <c r="F3705" t="s">
        <v>1405</v>
      </c>
      <c r="G3705" t="s">
        <v>42</v>
      </c>
      <c r="H3705" s="32">
        <v>45</v>
      </c>
      <c r="I3705" t="s">
        <v>43</v>
      </c>
      <c r="J3705">
        <v>4</v>
      </c>
      <c r="K3705">
        <v>3</v>
      </c>
    </row>
    <row r="3706" spans="1:11" x14ac:dyDescent="0.35">
      <c r="A3706" t="s">
        <v>423</v>
      </c>
      <c r="B3706" t="s">
        <v>1020</v>
      </c>
      <c r="C3706">
        <v>2018</v>
      </c>
      <c r="D3706">
        <v>4.2</v>
      </c>
      <c r="E3706">
        <v>415</v>
      </c>
      <c r="F3706" t="s">
        <v>1405</v>
      </c>
      <c r="G3706" t="s">
        <v>46</v>
      </c>
      <c r="H3706" s="32">
        <v>17.899999999999999</v>
      </c>
      <c r="I3706" t="s">
        <v>213</v>
      </c>
      <c r="J3706">
        <v>3</v>
      </c>
      <c r="K3706">
        <v>3</v>
      </c>
    </row>
    <row r="3707" spans="1:11" x14ac:dyDescent="0.35">
      <c r="A3707" t="s">
        <v>1292</v>
      </c>
      <c r="B3707" t="s">
        <v>1361</v>
      </c>
      <c r="C3707">
        <v>2015</v>
      </c>
      <c r="D3707">
        <v>4.2</v>
      </c>
      <c r="E3707">
        <v>414</v>
      </c>
      <c r="F3707" t="s">
        <v>1405</v>
      </c>
      <c r="G3707" t="s">
        <v>326</v>
      </c>
      <c r="H3707" s="32">
        <v>16.78</v>
      </c>
      <c r="I3707" t="s">
        <v>327</v>
      </c>
      <c r="J3707">
        <v>3</v>
      </c>
      <c r="K3707">
        <v>3</v>
      </c>
    </row>
    <row r="3708" spans="1:11" x14ac:dyDescent="0.35">
      <c r="A3708" t="s">
        <v>47</v>
      </c>
      <c r="B3708" t="s">
        <v>1302</v>
      </c>
      <c r="C3708">
        <v>2018</v>
      </c>
      <c r="D3708">
        <v>4.2</v>
      </c>
      <c r="E3708">
        <v>410</v>
      </c>
      <c r="F3708" t="s">
        <v>1405</v>
      </c>
      <c r="G3708" t="s">
        <v>42</v>
      </c>
      <c r="H3708" s="32">
        <v>13.58</v>
      </c>
      <c r="I3708" t="s">
        <v>43</v>
      </c>
      <c r="J3708">
        <v>4</v>
      </c>
      <c r="K3708">
        <v>3</v>
      </c>
    </row>
    <row r="3709" spans="1:11" x14ac:dyDescent="0.35">
      <c r="A3709" t="s">
        <v>1308</v>
      </c>
      <c r="B3709" t="s">
        <v>1309</v>
      </c>
      <c r="C3709">
        <v>2015</v>
      </c>
      <c r="D3709">
        <v>4.2</v>
      </c>
      <c r="E3709">
        <v>412</v>
      </c>
      <c r="F3709" t="s">
        <v>1405</v>
      </c>
      <c r="G3709" t="s">
        <v>9</v>
      </c>
      <c r="H3709" s="32">
        <v>37.9</v>
      </c>
      <c r="I3709" t="s">
        <v>10</v>
      </c>
      <c r="J3709">
        <v>5</v>
      </c>
      <c r="K3709">
        <v>3</v>
      </c>
    </row>
    <row r="3710" spans="1:11" x14ac:dyDescent="0.35">
      <c r="A3710" t="s">
        <v>270</v>
      </c>
      <c r="B3710" t="s">
        <v>120</v>
      </c>
      <c r="C3710">
        <v>2011</v>
      </c>
      <c r="D3710">
        <v>4.2</v>
      </c>
      <c r="E3710">
        <v>410</v>
      </c>
      <c r="F3710" t="s">
        <v>1405</v>
      </c>
      <c r="G3710" t="s">
        <v>9</v>
      </c>
      <c r="H3710" s="32">
        <v>51.35</v>
      </c>
      <c r="I3710" t="s">
        <v>10</v>
      </c>
      <c r="J3710">
        <v>5</v>
      </c>
      <c r="K3710">
        <v>3</v>
      </c>
    </row>
    <row r="3711" spans="1:11" x14ac:dyDescent="0.35">
      <c r="A3711" t="s">
        <v>930</v>
      </c>
      <c r="B3711" t="s">
        <v>848</v>
      </c>
      <c r="C3711">
        <v>2012</v>
      </c>
      <c r="D3711">
        <v>4.2</v>
      </c>
      <c r="E3711">
        <v>410</v>
      </c>
      <c r="F3711" t="s">
        <v>1405</v>
      </c>
      <c r="G3711" t="s">
        <v>42</v>
      </c>
      <c r="H3711" s="32">
        <v>22.99</v>
      </c>
      <c r="I3711" t="s">
        <v>43</v>
      </c>
      <c r="J3711">
        <v>4</v>
      </c>
      <c r="K3711">
        <v>3</v>
      </c>
    </row>
    <row r="3712" spans="1:11" x14ac:dyDescent="0.35">
      <c r="A3712" t="s">
        <v>1362</v>
      </c>
      <c r="B3712" t="s">
        <v>1363</v>
      </c>
      <c r="C3712">
        <v>2020</v>
      </c>
      <c r="D3712">
        <v>4.2</v>
      </c>
      <c r="E3712">
        <v>407</v>
      </c>
      <c r="F3712" t="s">
        <v>1405</v>
      </c>
      <c r="G3712" t="s">
        <v>204</v>
      </c>
      <c r="H3712" s="32">
        <v>11.95</v>
      </c>
      <c r="I3712" t="s">
        <v>85</v>
      </c>
      <c r="J3712" t="s">
        <v>85</v>
      </c>
      <c r="K3712" t="s">
        <v>85</v>
      </c>
    </row>
    <row r="3713" spans="1:11" x14ac:dyDescent="0.35">
      <c r="A3713" t="s">
        <v>861</v>
      </c>
      <c r="B3713" t="s">
        <v>1364</v>
      </c>
      <c r="C3713" t="s">
        <v>24</v>
      </c>
      <c r="D3713">
        <v>4.2</v>
      </c>
      <c r="E3713">
        <v>405</v>
      </c>
      <c r="F3713" t="s">
        <v>1405</v>
      </c>
      <c r="G3713" t="s">
        <v>25</v>
      </c>
      <c r="H3713" s="32">
        <v>7.1</v>
      </c>
      <c r="I3713" t="s">
        <v>26</v>
      </c>
      <c r="J3713">
        <v>4</v>
      </c>
      <c r="K3713">
        <v>3</v>
      </c>
    </row>
    <row r="3714" spans="1:11" x14ac:dyDescent="0.35">
      <c r="A3714" t="s">
        <v>606</v>
      </c>
      <c r="B3714" t="s">
        <v>619</v>
      </c>
      <c r="C3714">
        <v>2014</v>
      </c>
      <c r="D3714">
        <v>4.2</v>
      </c>
      <c r="E3714">
        <v>404</v>
      </c>
      <c r="F3714" t="s">
        <v>1405</v>
      </c>
      <c r="G3714" t="s">
        <v>32</v>
      </c>
      <c r="H3714" s="32">
        <v>77.36</v>
      </c>
      <c r="I3714" t="s">
        <v>33</v>
      </c>
      <c r="J3714">
        <v>4</v>
      </c>
      <c r="K3714">
        <v>3</v>
      </c>
    </row>
    <row r="3715" spans="1:11" x14ac:dyDescent="0.35">
      <c r="A3715" t="s">
        <v>1365</v>
      </c>
      <c r="B3715" t="s">
        <v>1366</v>
      </c>
      <c r="C3715">
        <v>2020</v>
      </c>
      <c r="D3715">
        <v>4.2</v>
      </c>
      <c r="E3715">
        <v>404</v>
      </c>
      <c r="F3715" t="s">
        <v>1405</v>
      </c>
      <c r="G3715" t="s">
        <v>207</v>
      </c>
      <c r="H3715" s="32">
        <v>19.899999999999999</v>
      </c>
      <c r="I3715" t="s">
        <v>85</v>
      </c>
      <c r="J3715" t="s">
        <v>85</v>
      </c>
      <c r="K3715" t="s">
        <v>85</v>
      </c>
    </row>
    <row r="3716" spans="1:11" x14ac:dyDescent="0.35">
      <c r="A3716" t="s">
        <v>682</v>
      </c>
      <c r="B3716" t="s">
        <v>863</v>
      </c>
      <c r="C3716">
        <v>2011</v>
      </c>
      <c r="D3716">
        <v>4.2</v>
      </c>
      <c r="E3716">
        <v>402</v>
      </c>
      <c r="F3716" t="s">
        <v>1405</v>
      </c>
      <c r="G3716" t="s">
        <v>42</v>
      </c>
      <c r="H3716" s="32">
        <v>28.53</v>
      </c>
      <c r="I3716" t="s">
        <v>43</v>
      </c>
      <c r="J3716">
        <v>4</v>
      </c>
      <c r="K3716">
        <v>3</v>
      </c>
    </row>
    <row r="3717" spans="1:11" x14ac:dyDescent="0.35">
      <c r="A3717" t="s">
        <v>487</v>
      </c>
      <c r="B3717" t="s">
        <v>488</v>
      </c>
      <c r="C3717">
        <v>2019</v>
      </c>
      <c r="D3717">
        <v>4.2</v>
      </c>
      <c r="E3717">
        <v>400</v>
      </c>
      <c r="F3717" t="s">
        <v>1405</v>
      </c>
      <c r="G3717" t="s">
        <v>2</v>
      </c>
      <c r="H3717" s="32">
        <v>27.89</v>
      </c>
      <c r="I3717" t="s">
        <v>3</v>
      </c>
      <c r="J3717">
        <v>5</v>
      </c>
      <c r="K3717">
        <v>3</v>
      </c>
    </row>
    <row r="3718" spans="1:11" x14ac:dyDescent="0.35">
      <c r="A3718" t="s">
        <v>4</v>
      </c>
      <c r="B3718" t="s">
        <v>448</v>
      </c>
      <c r="C3718">
        <v>2016</v>
      </c>
      <c r="D3718">
        <v>4.2</v>
      </c>
      <c r="E3718">
        <v>398</v>
      </c>
      <c r="F3718" t="s">
        <v>1405</v>
      </c>
      <c r="G3718" t="s">
        <v>1406</v>
      </c>
      <c r="H3718" s="32">
        <v>48.96</v>
      </c>
      <c r="I3718" t="s">
        <v>6</v>
      </c>
      <c r="J3718">
        <v>4</v>
      </c>
      <c r="K3718">
        <v>2</v>
      </c>
    </row>
    <row r="3719" spans="1:11" x14ac:dyDescent="0.35">
      <c r="A3719" t="s">
        <v>193</v>
      </c>
      <c r="B3719" t="s">
        <v>921</v>
      </c>
      <c r="C3719">
        <v>2011</v>
      </c>
      <c r="D3719">
        <v>4.2</v>
      </c>
      <c r="E3719">
        <v>395</v>
      </c>
      <c r="F3719" t="s">
        <v>1405</v>
      </c>
      <c r="G3719" t="s">
        <v>42</v>
      </c>
      <c r="H3719" s="32">
        <v>61.94</v>
      </c>
      <c r="I3719" t="s">
        <v>43</v>
      </c>
      <c r="J3719">
        <v>4</v>
      </c>
      <c r="K3719">
        <v>3</v>
      </c>
    </row>
    <row r="3720" spans="1:11" x14ac:dyDescent="0.35">
      <c r="A3720" t="s">
        <v>193</v>
      </c>
      <c r="B3720" t="s">
        <v>187</v>
      </c>
      <c r="C3720">
        <v>2016</v>
      </c>
      <c r="D3720">
        <v>4.2</v>
      </c>
      <c r="E3720">
        <v>392</v>
      </c>
      <c r="F3720" t="s">
        <v>1405</v>
      </c>
      <c r="G3720" t="s">
        <v>42</v>
      </c>
      <c r="H3720" s="32">
        <v>19.98</v>
      </c>
      <c r="I3720" t="s">
        <v>43</v>
      </c>
      <c r="J3720">
        <v>4</v>
      </c>
      <c r="K3720">
        <v>3</v>
      </c>
    </row>
    <row r="3721" spans="1:11" x14ac:dyDescent="0.35">
      <c r="A3721" t="s">
        <v>790</v>
      </c>
      <c r="B3721" t="s">
        <v>1367</v>
      </c>
      <c r="C3721">
        <v>2018</v>
      </c>
      <c r="D3721">
        <v>4.2</v>
      </c>
      <c r="E3721">
        <v>390</v>
      </c>
      <c r="F3721" t="s">
        <v>1405</v>
      </c>
      <c r="G3721" t="s">
        <v>32</v>
      </c>
      <c r="H3721" s="32">
        <v>16.760000000000002</v>
      </c>
      <c r="I3721" t="s">
        <v>33</v>
      </c>
      <c r="J3721">
        <v>4</v>
      </c>
      <c r="K3721">
        <v>3</v>
      </c>
    </row>
    <row r="3722" spans="1:11" x14ac:dyDescent="0.35">
      <c r="A3722" t="s">
        <v>574</v>
      </c>
      <c r="B3722" t="s">
        <v>880</v>
      </c>
      <c r="C3722">
        <v>2017</v>
      </c>
      <c r="D3722">
        <v>4.2</v>
      </c>
      <c r="E3722">
        <v>390</v>
      </c>
      <c r="F3722" t="s">
        <v>1405</v>
      </c>
      <c r="G3722" t="s">
        <v>576</v>
      </c>
      <c r="H3722" s="32">
        <v>24.45</v>
      </c>
      <c r="I3722" t="s">
        <v>21</v>
      </c>
      <c r="J3722">
        <v>4</v>
      </c>
      <c r="K3722">
        <v>3</v>
      </c>
    </row>
    <row r="3723" spans="1:11" x14ac:dyDescent="0.35">
      <c r="A3723" t="s">
        <v>144</v>
      </c>
      <c r="B3723" t="s">
        <v>120</v>
      </c>
      <c r="C3723">
        <v>2011</v>
      </c>
      <c r="D3723">
        <v>4.2</v>
      </c>
      <c r="E3723">
        <v>389</v>
      </c>
      <c r="F3723" t="s">
        <v>1405</v>
      </c>
      <c r="G3723" t="s">
        <v>9</v>
      </c>
      <c r="H3723" s="32">
        <v>64.5</v>
      </c>
      <c r="I3723" t="s">
        <v>10</v>
      </c>
      <c r="J3723">
        <v>5</v>
      </c>
      <c r="K3723">
        <v>3</v>
      </c>
    </row>
    <row r="3724" spans="1:11" x14ac:dyDescent="0.35">
      <c r="A3724" t="s">
        <v>385</v>
      </c>
      <c r="B3724" t="s">
        <v>1334</v>
      </c>
      <c r="C3724">
        <v>2016</v>
      </c>
      <c r="D3724">
        <v>4.2</v>
      </c>
      <c r="E3724">
        <v>388</v>
      </c>
      <c r="F3724" t="s">
        <v>1405</v>
      </c>
      <c r="G3724" t="s">
        <v>9</v>
      </c>
      <c r="H3724" s="32">
        <v>31.63</v>
      </c>
      <c r="I3724" t="s">
        <v>10</v>
      </c>
      <c r="J3724">
        <v>5</v>
      </c>
      <c r="K3724">
        <v>3</v>
      </c>
    </row>
    <row r="3725" spans="1:11" x14ac:dyDescent="0.35">
      <c r="A3725" t="s">
        <v>53</v>
      </c>
      <c r="B3725" t="s">
        <v>845</v>
      </c>
      <c r="C3725">
        <v>2005</v>
      </c>
      <c r="D3725">
        <v>4.2</v>
      </c>
      <c r="E3725">
        <v>384</v>
      </c>
      <c r="F3725" t="s">
        <v>1405</v>
      </c>
      <c r="G3725" t="s">
        <v>42</v>
      </c>
      <c r="H3725" s="32">
        <v>73</v>
      </c>
      <c r="I3725" t="s">
        <v>43</v>
      </c>
      <c r="J3725">
        <v>4</v>
      </c>
      <c r="K3725">
        <v>3</v>
      </c>
    </row>
    <row r="3726" spans="1:11" x14ac:dyDescent="0.35">
      <c r="A3726" t="s">
        <v>537</v>
      </c>
      <c r="B3726" t="s">
        <v>187</v>
      </c>
      <c r="C3726">
        <v>2015</v>
      </c>
      <c r="D3726">
        <v>4.2</v>
      </c>
      <c r="E3726">
        <v>420</v>
      </c>
      <c r="F3726" t="s">
        <v>1405</v>
      </c>
      <c r="G3726" t="s">
        <v>42</v>
      </c>
      <c r="H3726" s="32">
        <v>17.5</v>
      </c>
      <c r="I3726" t="s">
        <v>43</v>
      </c>
      <c r="J3726">
        <v>4</v>
      </c>
      <c r="K3726">
        <v>3</v>
      </c>
    </row>
    <row r="3727" spans="1:11" x14ac:dyDescent="0.35">
      <c r="A3727" t="s">
        <v>1357</v>
      </c>
      <c r="B3727" t="s">
        <v>1358</v>
      </c>
      <c r="C3727">
        <v>2017</v>
      </c>
      <c r="D3727">
        <v>4.2</v>
      </c>
      <c r="E3727">
        <v>420</v>
      </c>
      <c r="F3727" t="s">
        <v>1405</v>
      </c>
      <c r="G3727" t="s">
        <v>127</v>
      </c>
      <c r="H3727" s="32">
        <v>18.899999999999999</v>
      </c>
      <c r="I3727" t="s">
        <v>21</v>
      </c>
      <c r="J3727">
        <v>4</v>
      </c>
      <c r="K3727">
        <v>3</v>
      </c>
    </row>
    <row r="3728" spans="1:11" x14ac:dyDescent="0.35">
      <c r="A3728" t="s">
        <v>1359</v>
      </c>
      <c r="B3728" t="s">
        <v>1360</v>
      </c>
      <c r="C3728">
        <v>2011</v>
      </c>
      <c r="D3728">
        <v>4.2</v>
      </c>
      <c r="E3728">
        <v>420</v>
      </c>
      <c r="F3728" t="s">
        <v>1405</v>
      </c>
      <c r="G3728" t="s">
        <v>254</v>
      </c>
      <c r="H3728" s="32">
        <v>23.95</v>
      </c>
      <c r="I3728" t="s">
        <v>21</v>
      </c>
      <c r="J3728">
        <v>4</v>
      </c>
      <c r="K3728">
        <v>3</v>
      </c>
    </row>
    <row r="3729" spans="1:11" x14ac:dyDescent="0.35">
      <c r="A3729" t="s">
        <v>40</v>
      </c>
      <c r="B3729" t="s">
        <v>396</v>
      </c>
      <c r="C3729">
        <v>2012</v>
      </c>
      <c r="D3729">
        <v>4.2</v>
      </c>
      <c r="E3729">
        <v>420</v>
      </c>
      <c r="F3729" t="s">
        <v>1405</v>
      </c>
      <c r="G3729" t="s">
        <v>42</v>
      </c>
      <c r="H3729" s="32">
        <v>28.3</v>
      </c>
      <c r="I3729" t="s">
        <v>43</v>
      </c>
      <c r="J3729">
        <v>4</v>
      </c>
      <c r="K3729">
        <v>3</v>
      </c>
    </row>
    <row r="3730" spans="1:11" x14ac:dyDescent="0.35">
      <c r="A3730" t="s">
        <v>513</v>
      </c>
      <c r="B3730" t="s">
        <v>283</v>
      </c>
      <c r="C3730">
        <v>2004</v>
      </c>
      <c r="D3730">
        <v>4.2</v>
      </c>
      <c r="E3730">
        <v>417</v>
      </c>
      <c r="F3730" t="s">
        <v>1405</v>
      </c>
      <c r="G3730" t="s">
        <v>42</v>
      </c>
      <c r="H3730" s="32">
        <v>45</v>
      </c>
      <c r="I3730" t="s">
        <v>43</v>
      </c>
      <c r="J3730">
        <v>4</v>
      </c>
      <c r="K3730">
        <v>3</v>
      </c>
    </row>
    <row r="3731" spans="1:11" x14ac:dyDescent="0.35">
      <c r="A3731" t="s">
        <v>423</v>
      </c>
      <c r="B3731" t="s">
        <v>1020</v>
      </c>
      <c r="C3731">
        <v>2018</v>
      </c>
      <c r="D3731">
        <v>4.2</v>
      </c>
      <c r="E3731">
        <v>415</v>
      </c>
      <c r="F3731" t="s">
        <v>1405</v>
      </c>
      <c r="G3731" t="s">
        <v>46</v>
      </c>
      <c r="H3731" s="32">
        <v>17.899999999999999</v>
      </c>
      <c r="I3731" t="s">
        <v>213</v>
      </c>
      <c r="J3731">
        <v>3</v>
      </c>
      <c r="K3731">
        <v>3</v>
      </c>
    </row>
    <row r="3732" spans="1:11" x14ac:dyDescent="0.35">
      <c r="A3732" t="s">
        <v>1292</v>
      </c>
      <c r="B3732" t="s">
        <v>1361</v>
      </c>
      <c r="C3732">
        <v>2015</v>
      </c>
      <c r="D3732">
        <v>4.2</v>
      </c>
      <c r="E3732">
        <v>414</v>
      </c>
      <c r="F3732" t="s">
        <v>1405</v>
      </c>
      <c r="G3732" t="s">
        <v>326</v>
      </c>
      <c r="H3732" s="32">
        <v>16.78</v>
      </c>
      <c r="I3732" t="s">
        <v>327</v>
      </c>
      <c r="J3732">
        <v>3</v>
      </c>
      <c r="K3732">
        <v>3</v>
      </c>
    </row>
    <row r="3733" spans="1:11" x14ac:dyDescent="0.35">
      <c r="A3733" t="s">
        <v>47</v>
      </c>
      <c r="B3733" t="s">
        <v>1302</v>
      </c>
      <c r="C3733">
        <v>2018</v>
      </c>
      <c r="D3733">
        <v>4.2</v>
      </c>
      <c r="E3733">
        <v>410</v>
      </c>
      <c r="F3733" t="s">
        <v>1405</v>
      </c>
      <c r="G3733" t="s">
        <v>42</v>
      </c>
      <c r="H3733" s="32">
        <v>13.58</v>
      </c>
      <c r="I3733" t="s">
        <v>43</v>
      </c>
      <c r="J3733">
        <v>4</v>
      </c>
      <c r="K3733">
        <v>3</v>
      </c>
    </row>
    <row r="3734" spans="1:11" x14ac:dyDescent="0.35">
      <c r="A3734" t="s">
        <v>1308</v>
      </c>
      <c r="B3734" t="s">
        <v>1309</v>
      </c>
      <c r="C3734">
        <v>2015</v>
      </c>
      <c r="D3734">
        <v>4.2</v>
      </c>
      <c r="E3734">
        <v>412</v>
      </c>
      <c r="F3734" t="s">
        <v>1405</v>
      </c>
      <c r="G3734" t="s">
        <v>9</v>
      </c>
      <c r="H3734" s="32">
        <v>37.9</v>
      </c>
      <c r="I3734" t="s">
        <v>10</v>
      </c>
      <c r="J3734">
        <v>5</v>
      </c>
      <c r="K3734">
        <v>3</v>
      </c>
    </row>
    <row r="3735" spans="1:11" x14ac:dyDescent="0.35">
      <c r="A3735" t="s">
        <v>270</v>
      </c>
      <c r="B3735" t="s">
        <v>120</v>
      </c>
      <c r="C3735">
        <v>2011</v>
      </c>
      <c r="D3735">
        <v>4.2</v>
      </c>
      <c r="E3735">
        <v>410</v>
      </c>
      <c r="F3735" t="s">
        <v>1405</v>
      </c>
      <c r="G3735" t="s">
        <v>9</v>
      </c>
      <c r="H3735" s="32">
        <v>51.35</v>
      </c>
      <c r="I3735" t="s">
        <v>10</v>
      </c>
      <c r="J3735">
        <v>5</v>
      </c>
      <c r="K3735">
        <v>3</v>
      </c>
    </row>
    <row r="3736" spans="1:11" x14ac:dyDescent="0.35">
      <c r="A3736" t="s">
        <v>930</v>
      </c>
      <c r="B3736" t="s">
        <v>848</v>
      </c>
      <c r="C3736">
        <v>2012</v>
      </c>
      <c r="D3736">
        <v>4.2</v>
      </c>
      <c r="E3736">
        <v>410</v>
      </c>
      <c r="F3736" t="s">
        <v>1405</v>
      </c>
      <c r="G3736" t="s">
        <v>42</v>
      </c>
      <c r="H3736" s="32">
        <v>22.99</v>
      </c>
      <c r="I3736" t="s">
        <v>43</v>
      </c>
      <c r="J3736">
        <v>4</v>
      </c>
      <c r="K3736">
        <v>3</v>
      </c>
    </row>
    <row r="3737" spans="1:11" x14ac:dyDescent="0.35">
      <c r="A3737" t="s">
        <v>1362</v>
      </c>
      <c r="B3737" t="s">
        <v>1363</v>
      </c>
      <c r="C3737">
        <v>2020</v>
      </c>
      <c r="D3737">
        <v>4.2</v>
      </c>
      <c r="E3737">
        <v>407</v>
      </c>
      <c r="F3737" t="s">
        <v>1405</v>
      </c>
      <c r="G3737" t="s">
        <v>204</v>
      </c>
      <c r="H3737" s="32">
        <v>11.95</v>
      </c>
      <c r="I3737" t="s">
        <v>85</v>
      </c>
      <c r="J3737" t="s">
        <v>85</v>
      </c>
      <c r="K3737" t="s">
        <v>85</v>
      </c>
    </row>
    <row r="3738" spans="1:11" x14ac:dyDescent="0.35">
      <c r="A3738" t="s">
        <v>861</v>
      </c>
      <c r="B3738" t="s">
        <v>1364</v>
      </c>
      <c r="C3738" t="s">
        <v>24</v>
      </c>
      <c r="D3738">
        <v>4.2</v>
      </c>
      <c r="E3738">
        <v>405</v>
      </c>
      <c r="F3738" t="s">
        <v>1405</v>
      </c>
      <c r="G3738" t="s">
        <v>25</v>
      </c>
      <c r="H3738" s="32">
        <v>7.1</v>
      </c>
      <c r="I3738" t="s">
        <v>26</v>
      </c>
      <c r="J3738">
        <v>4</v>
      </c>
      <c r="K3738">
        <v>3</v>
      </c>
    </row>
    <row r="3739" spans="1:11" x14ac:dyDescent="0.35">
      <c r="A3739" t="s">
        <v>606</v>
      </c>
      <c r="B3739" t="s">
        <v>619</v>
      </c>
      <c r="C3739">
        <v>2014</v>
      </c>
      <c r="D3739">
        <v>4.2</v>
      </c>
      <c r="E3739">
        <v>404</v>
      </c>
      <c r="F3739" t="s">
        <v>1405</v>
      </c>
      <c r="G3739" t="s">
        <v>32</v>
      </c>
      <c r="H3739" s="32">
        <v>77.36</v>
      </c>
      <c r="I3739" t="s">
        <v>33</v>
      </c>
      <c r="J3739">
        <v>4</v>
      </c>
      <c r="K3739">
        <v>3</v>
      </c>
    </row>
    <row r="3740" spans="1:11" x14ac:dyDescent="0.35">
      <c r="A3740" t="s">
        <v>1365</v>
      </c>
      <c r="B3740" t="s">
        <v>1366</v>
      </c>
      <c r="C3740">
        <v>2020</v>
      </c>
      <c r="D3740">
        <v>4.2</v>
      </c>
      <c r="E3740">
        <v>404</v>
      </c>
      <c r="F3740" t="s">
        <v>1405</v>
      </c>
      <c r="G3740" t="s">
        <v>207</v>
      </c>
      <c r="H3740" s="32">
        <v>19.899999999999999</v>
      </c>
      <c r="I3740" t="s">
        <v>85</v>
      </c>
      <c r="J3740" t="s">
        <v>85</v>
      </c>
      <c r="K3740" t="s">
        <v>85</v>
      </c>
    </row>
    <row r="3741" spans="1:11" x14ac:dyDescent="0.35">
      <c r="A3741" t="s">
        <v>682</v>
      </c>
      <c r="B3741" t="s">
        <v>863</v>
      </c>
      <c r="C3741">
        <v>2011</v>
      </c>
      <c r="D3741">
        <v>4.2</v>
      </c>
      <c r="E3741">
        <v>402</v>
      </c>
      <c r="F3741" t="s">
        <v>1405</v>
      </c>
      <c r="G3741" t="s">
        <v>42</v>
      </c>
      <c r="H3741" s="32">
        <v>28.53</v>
      </c>
      <c r="I3741" t="s">
        <v>43</v>
      </c>
      <c r="J3741">
        <v>4</v>
      </c>
      <c r="K3741">
        <v>3</v>
      </c>
    </row>
    <row r="3742" spans="1:11" x14ac:dyDescent="0.35">
      <c r="A3742" t="s">
        <v>487</v>
      </c>
      <c r="B3742" t="s">
        <v>488</v>
      </c>
      <c r="C3742">
        <v>2019</v>
      </c>
      <c r="D3742">
        <v>4.2</v>
      </c>
      <c r="E3742">
        <v>400</v>
      </c>
      <c r="F3742" t="s">
        <v>1405</v>
      </c>
      <c r="G3742" t="s">
        <v>2</v>
      </c>
      <c r="H3742" s="32">
        <v>27.89</v>
      </c>
      <c r="I3742" t="s">
        <v>3</v>
      </c>
      <c r="J3742">
        <v>5</v>
      </c>
      <c r="K3742">
        <v>3</v>
      </c>
    </row>
    <row r="3743" spans="1:11" x14ac:dyDescent="0.35">
      <c r="A3743" t="s">
        <v>4</v>
      </c>
      <c r="B3743" t="s">
        <v>448</v>
      </c>
      <c r="C3743">
        <v>2016</v>
      </c>
      <c r="D3743">
        <v>4.2</v>
      </c>
      <c r="E3743">
        <v>398</v>
      </c>
      <c r="F3743" t="s">
        <v>1405</v>
      </c>
      <c r="G3743" t="s">
        <v>1406</v>
      </c>
      <c r="H3743" s="32">
        <v>48.96</v>
      </c>
      <c r="I3743" t="s">
        <v>6</v>
      </c>
      <c r="J3743">
        <v>4</v>
      </c>
      <c r="K3743">
        <v>2</v>
      </c>
    </row>
    <row r="3744" spans="1:11" x14ac:dyDescent="0.35">
      <c r="A3744" t="s">
        <v>193</v>
      </c>
      <c r="B3744" t="s">
        <v>921</v>
      </c>
      <c r="C3744">
        <v>2011</v>
      </c>
      <c r="D3744">
        <v>4.2</v>
      </c>
      <c r="E3744">
        <v>395</v>
      </c>
      <c r="F3744" t="s">
        <v>1405</v>
      </c>
      <c r="G3744" t="s">
        <v>42</v>
      </c>
      <c r="H3744" s="32">
        <v>61.94</v>
      </c>
      <c r="I3744" t="s">
        <v>43</v>
      </c>
      <c r="J3744">
        <v>4</v>
      </c>
      <c r="K3744">
        <v>3</v>
      </c>
    </row>
    <row r="3745" spans="1:11" x14ac:dyDescent="0.35">
      <c r="A3745" t="s">
        <v>193</v>
      </c>
      <c r="B3745" t="s">
        <v>187</v>
      </c>
      <c r="C3745">
        <v>2016</v>
      </c>
      <c r="D3745">
        <v>4.2</v>
      </c>
      <c r="E3745">
        <v>392</v>
      </c>
      <c r="F3745" t="s">
        <v>1405</v>
      </c>
      <c r="G3745" t="s">
        <v>42</v>
      </c>
      <c r="H3745" s="32">
        <v>19.98</v>
      </c>
      <c r="I3745" t="s">
        <v>43</v>
      </c>
      <c r="J3745">
        <v>4</v>
      </c>
      <c r="K3745">
        <v>3</v>
      </c>
    </row>
    <row r="3746" spans="1:11" x14ac:dyDescent="0.35">
      <c r="A3746" t="s">
        <v>790</v>
      </c>
      <c r="B3746" t="s">
        <v>1367</v>
      </c>
      <c r="C3746">
        <v>2018</v>
      </c>
      <c r="D3746">
        <v>4.2</v>
      </c>
      <c r="E3746">
        <v>390</v>
      </c>
      <c r="F3746" t="s">
        <v>1405</v>
      </c>
      <c r="G3746" t="s">
        <v>32</v>
      </c>
      <c r="H3746" s="32">
        <v>16.760000000000002</v>
      </c>
      <c r="I3746" t="s">
        <v>33</v>
      </c>
      <c r="J3746">
        <v>4</v>
      </c>
      <c r="K3746">
        <v>3</v>
      </c>
    </row>
    <row r="3747" spans="1:11" x14ac:dyDescent="0.35">
      <c r="A3747" t="s">
        <v>574</v>
      </c>
      <c r="B3747" t="s">
        <v>880</v>
      </c>
      <c r="C3747">
        <v>2017</v>
      </c>
      <c r="D3747">
        <v>4.2</v>
      </c>
      <c r="E3747">
        <v>390</v>
      </c>
      <c r="F3747" t="s">
        <v>1405</v>
      </c>
      <c r="G3747" t="s">
        <v>576</v>
      </c>
      <c r="H3747" s="32">
        <v>24.45</v>
      </c>
      <c r="I3747" t="s">
        <v>21</v>
      </c>
      <c r="J3747">
        <v>4</v>
      </c>
      <c r="K3747">
        <v>3</v>
      </c>
    </row>
    <row r="3748" spans="1:11" x14ac:dyDescent="0.35">
      <c r="A3748" t="s">
        <v>144</v>
      </c>
      <c r="B3748" t="s">
        <v>120</v>
      </c>
      <c r="C3748">
        <v>2011</v>
      </c>
      <c r="D3748">
        <v>4.2</v>
      </c>
      <c r="E3748">
        <v>389</v>
      </c>
      <c r="F3748" t="s">
        <v>1405</v>
      </c>
      <c r="G3748" t="s">
        <v>9</v>
      </c>
      <c r="H3748" s="32">
        <v>64.5</v>
      </c>
      <c r="I3748" t="s">
        <v>10</v>
      </c>
      <c r="J3748">
        <v>5</v>
      </c>
      <c r="K3748">
        <v>3</v>
      </c>
    </row>
    <row r="3749" spans="1:11" x14ac:dyDescent="0.35">
      <c r="A3749" t="s">
        <v>385</v>
      </c>
      <c r="B3749" t="s">
        <v>1334</v>
      </c>
      <c r="C3749">
        <v>2016</v>
      </c>
      <c r="D3749">
        <v>4.2</v>
      </c>
      <c r="E3749">
        <v>388</v>
      </c>
      <c r="F3749" t="s">
        <v>1405</v>
      </c>
      <c r="G3749" t="s">
        <v>9</v>
      </c>
      <c r="H3749" s="32">
        <v>31.63</v>
      </c>
      <c r="I3749" t="s">
        <v>10</v>
      </c>
      <c r="J3749">
        <v>5</v>
      </c>
      <c r="K3749">
        <v>3</v>
      </c>
    </row>
    <row r="3750" spans="1:11" x14ac:dyDescent="0.35">
      <c r="A3750" t="s">
        <v>53</v>
      </c>
      <c r="B3750" t="s">
        <v>845</v>
      </c>
      <c r="C3750">
        <v>2005</v>
      </c>
      <c r="D3750">
        <v>4.2</v>
      </c>
      <c r="E3750">
        <v>384</v>
      </c>
      <c r="F3750" t="s">
        <v>1405</v>
      </c>
      <c r="G3750" t="s">
        <v>42</v>
      </c>
      <c r="H3750" s="32">
        <v>73</v>
      </c>
      <c r="I3750" t="s">
        <v>43</v>
      </c>
      <c r="J3750">
        <v>4</v>
      </c>
      <c r="K3750">
        <v>3</v>
      </c>
    </row>
    <row r="3751" spans="1:11" x14ac:dyDescent="0.35">
      <c r="A3751" t="s">
        <v>537</v>
      </c>
      <c r="B3751" t="s">
        <v>187</v>
      </c>
      <c r="C3751">
        <v>2015</v>
      </c>
      <c r="D3751">
        <v>4.2</v>
      </c>
      <c r="E3751">
        <v>420</v>
      </c>
      <c r="F3751" t="s">
        <v>1405</v>
      </c>
      <c r="G3751" t="s">
        <v>42</v>
      </c>
      <c r="H3751" s="32">
        <v>17.5</v>
      </c>
      <c r="I3751" t="s">
        <v>43</v>
      </c>
      <c r="J3751">
        <v>4</v>
      </c>
      <c r="K3751">
        <v>3</v>
      </c>
    </row>
    <row r="3752" spans="1:11" x14ac:dyDescent="0.35">
      <c r="A3752" t="s">
        <v>1357</v>
      </c>
      <c r="B3752" t="s">
        <v>1358</v>
      </c>
      <c r="C3752">
        <v>2017</v>
      </c>
      <c r="D3752">
        <v>4.2</v>
      </c>
      <c r="E3752">
        <v>420</v>
      </c>
      <c r="F3752" t="s">
        <v>1405</v>
      </c>
      <c r="G3752" t="s">
        <v>127</v>
      </c>
      <c r="H3752" s="32">
        <v>18.899999999999999</v>
      </c>
      <c r="I3752" t="s">
        <v>21</v>
      </c>
      <c r="J3752">
        <v>4</v>
      </c>
      <c r="K3752">
        <v>3</v>
      </c>
    </row>
    <row r="3753" spans="1:11" x14ac:dyDescent="0.35">
      <c r="A3753" t="s">
        <v>1359</v>
      </c>
      <c r="B3753" t="s">
        <v>1360</v>
      </c>
      <c r="C3753">
        <v>2011</v>
      </c>
      <c r="D3753">
        <v>4.2</v>
      </c>
      <c r="E3753">
        <v>420</v>
      </c>
      <c r="F3753" t="s">
        <v>1405</v>
      </c>
      <c r="G3753" t="s">
        <v>254</v>
      </c>
      <c r="H3753" s="32">
        <v>23.95</v>
      </c>
      <c r="I3753" t="s">
        <v>21</v>
      </c>
      <c r="J3753">
        <v>4</v>
      </c>
      <c r="K3753">
        <v>3</v>
      </c>
    </row>
    <row r="3754" spans="1:11" x14ac:dyDescent="0.35">
      <c r="A3754" t="s">
        <v>40</v>
      </c>
      <c r="B3754" t="s">
        <v>396</v>
      </c>
      <c r="C3754">
        <v>2012</v>
      </c>
      <c r="D3754">
        <v>4.2</v>
      </c>
      <c r="E3754">
        <v>420</v>
      </c>
      <c r="F3754" t="s">
        <v>1405</v>
      </c>
      <c r="G3754" t="s">
        <v>42</v>
      </c>
      <c r="H3754" s="32">
        <v>28.3</v>
      </c>
      <c r="I3754" t="s">
        <v>43</v>
      </c>
      <c r="J3754">
        <v>4</v>
      </c>
      <c r="K3754">
        <v>3</v>
      </c>
    </row>
    <row r="3755" spans="1:11" x14ac:dyDescent="0.35">
      <c r="A3755" t="s">
        <v>513</v>
      </c>
      <c r="B3755" t="s">
        <v>283</v>
      </c>
      <c r="C3755">
        <v>2004</v>
      </c>
      <c r="D3755">
        <v>4.2</v>
      </c>
      <c r="E3755">
        <v>417</v>
      </c>
      <c r="F3755" t="s">
        <v>1405</v>
      </c>
      <c r="G3755" t="s">
        <v>42</v>
      </c>
      <c r="H3755" s="32">
        <v>45</v>
      </c>
      <c r="I3755" t="s">
        <v>43</v>
      </c>
      <c r="J3755">
        <v>4</v>
      </c>
      <c r="K3755">
        <v>3</v>
      </c>
    </row>
    <row r="3756" spans="1:11" x14ac:dyDescent="0.35">
      <c r="A3756" t="s">
        <v>423</v>
      </c>
      <c r="B3756" t="s">
        <v>1020</v>
      </c>
      <c r="C3756">
        <v>2018</v>
      </c>
      <c r="D3756">
        <v>4.2</v>
      </c>
      <c r="E3756">
        <v>415</v>
      </c>
      <c r="F3756" t="s">
        <v>1405</v>
      </c>
      <c r="G3756" t="s">
        <v>46</v>
      </c>
      <c r="H3756" s="32">
        <v>17.899999999999999</v>
      </c>
      <c r="I3756" t="s">
        <v>213</v>
      </c>
      <c r="J3756">
        <v>3</v>
      </c>
      <c r="K3756">
        <v>3</v>
      </c>
    </row>
    <row r="3757" spans="1:11" x14ac:dyDescent="0.35">
      <c r="A3757" t="s">
        <v>1292</v>
      </c>
      <c r="B3757" t="s">
        <v>1361</v>
      </c>
      <c r="C3757">
        <v>2015</v>
      </c>
      <c r="D3757">
        <v>4.2</v>
      </c>
      <c r="E3757">
        <v>414</v>
      </c>
      <c r="F3757" t="s">
        <v>1405</v>
      </c>
      <c r="G3757" t="s">
        <v>326</v>
      </c>
      <c r="H3757" s="32">
        <v>16.78</v>
      </c>
      <c r="I3757" t="s">
        <v>327</v>
      </c>
      <c r="J3757">
        <v>3</v>
      </c>
      <c r="K3757">
        <v>3</v>
      </c>
    </row>
    <row r="3758" spans="1:11" x14ac:dyDescent="0.35">
      <c r="A3758" t="s">
        <v>47</v>
      </c>
      <c r="B3758" t="s">
        <v>1302</v>
      </c>
      <c r="C3758">
        <v>2018</v>
      </c>
      <c r="D3758">
        <v>4.2</v>
      </c>
      <c r="E3758">
        <v>410</v>
      </c>
      <c r="F3758" t="s">
        <v>1405</v>
      </c>
      <c r="G3758" t="s">
        <v>42</v>
      </c>
      <c r="H3758" s="32">
        <v>13.58</v>
      </c>
      <c r="I3758" t="s">
        <v>43</v>
      </c>
      <c r="J3758">
        <v>4</v>
      </c>
      <c r="K3758">
        <v>3</v>
      </c>
    </row>
    <row r="3759" spans="1:11" x14ac:dyDescent="0.35">
      <c r="A3759" t="s">
        <v>1308</v>
      </c>
      <c r="B3759" t="s">
        <v>1309</v>
      </c>
      <c r="C3759">
        <v>2015</v>
      </c>
      <c r="D3759">
        <v>4.2</v>
      </c>
      <c r="E3759">
        <v>412</v>
      </c>
      <c r="F3759" t="s">
        <v>1405</v>
      </c>
      <c r="G3759" t="s">
        <v>9</v>
      </c>
      <c r="H3759" s="32">
        <v>37.9</v>
      </c>
      <c r="I3759" t="s">
        <v>10</v>
      </c>
      <c r="J3759">
        <v>5</v>
      </c>
      <c r="K3759">
        <v>3</v>
      </c>
    </row>
    <row r="3760" spans="1:11" x14ac:dyDescent="0.35">
      <c r="A3760" t="s">
        <v>270</v>
      </c>
      <c r="B3760" t="s">
        <v>120</v>
      </c>
      <c r="C3760">
        <v>2011</v>
      </c>
      <c r="D3760">
        <v>4.2</v>
      </c>
      <c r="E3760">
        <v>410</v>
      </c>
      <c r="F3760" t="s">
        <v>1405</v>
      </c>
      <c r="G3760" t="s">
        <v>9</v>
      </c>
      <c r="H3760" s="32">
        <v>51.35</v>
      </c>
      <c r="I3760" t="s">
        <v>10</v>
      </c>
      <c r="J3760">
        <v>5</v>
      </c>
      <c r="K3760">
        <v>3</v>
      </c>
    </row>
    <row r="3761" spans="1:11" x14ac:dyDescent="0.35">
      <c r="A3761" t="s">
        <v>930</v>
      </c>
      <c r="B3761" t="s">
        <v>848</v>
      </c>
      <c r="C3761">
        <v>2012</v>
      </c>
      <c r="D3761">
        <v>4.2</v>
      </c>
      <c r="E3761">
        <v>410</v>
      </c>
      <c r="F3761" t="s">
        <v>1405</v>
      </c>
      <c r="G3761" t="s">
        <v>42</v>
      </c>
      <c r="H3761" s="32">
        <v>22.99</v>
      </c>
      <c r="I3761" t="s">
        <v>43</v>
      </c>
      <c r="J3761">
        <v>4</v>
      </c>
      <c r="K3761">
        <v>3</v>
      </c>
    </row>
    <row r="3762" spans="1:11" x14ac:dyDescent="0.35">
      <c r="A3762" t="s">
        <v>1362</v>
      </c>
      <c r="B3762" t="s">
        <v>1363</v>
      </c>
      <c r="C3762">
        <v>2020</v>
      </c>
      <c r="D3762">
        <v>4.2</v>
      </c>
      <c r="E3762">
        <v>407</v>
      </c>
      <c r="F3762" t="s">
        <v>1405</v>
      </c>
      <c r="G3762" t="s">
        <v>204</v>
      </c>
      <c r="H3762" s="32">
        <v>11.95</v>
      </c>
      <c r="I3762" t="s">
        <v>85</v>
      </c>
      <c r="J3762" t="s">
        <v>85</v>
      </c>
      <c r="K3762" t="s">
        <v>85</v>
      </c>
    </row>
    <row r="3763" spans="1:11" x14ac:dyDescent="0.35">
      <c r="A3763" t="s">
        <v>861</v>
      </c>
      <c r="B3763" t="s">
        <v>1364</v>
      </c>
      <c r="C3763" t="s">
        <v>24</v>
      </c>
      <c r="D3763">
        <v>4.2</v>
      </c>
      <c r="E3763">
        <v>405</v>
      </c>
      <c r="F3763" t="s">
        <v>1405</v>
      </c>
      <c r="G3763" t="s">
        <v>25</v>
      </c>
      <c r="H3763" s="32">
        <v>7.1</v>
      </c>
      <c r="I3763" t="s">
        <v>26</v>
      </c>
      <c r="J3763">
        <v>4</v>
      </c>
      <c r="K3763">
        <v>3</v>
      </c>
    </row>
    <row r="3764" spans="1:11" x14ac:dyDescent="0.35">
      <c r="A3764" t="s">
        <v>606</v>
      </c>
      <c r="B3764" t="s">
        <v>619</v>
      </c>
      <c r="C3764">
        <v>2014</v>
      </c>
      <c r="D3764">
        <v>4.2</v>
      </c>
      <c r="E3764">
        <v>404</v>
      </c>
      <c r="F3764" t="s">
        <v>1405</v>
      </c>
      <c r="G3764" t="s">
        <v>32</v>
      </c>
      <c r="H3764" s="32">
        <v>77.36</v>
      </c>
      <c r="I3764" t="s">
        <v>33</v>
      </c>
      <c r="J3764">
        <v>4</v>
      </c>
      <c r="K3764">
        <v>3</v>
      </c>
    </row>
    <row r="3765" spans="1:11" x14ac:dyDescent="0.35">
      <c r="A3765" t="s">
        <v>1365</v>
      </c>
      <c r="B3765" t="s">
        <v>1366</v>
      </c>
      <c r="C3765">
        <v>2020</v>
      </c>
      <c r="D3765">
        <v>4.2</v>
      </c>
      <c r="E3765">
        <v>404</v>
      </c>
      <c r="F3765" t="s">
        <v>1405</v>
      </c>
      <c r="G3765" t="s">
        <v>207</v>
      </c>
      <c r="H3765" s="32">
        <v>19.899999999999999</v>
      </c>
      <c r="I3765" t="s">
        <v>85</v>
      </c>
      <c r="J3765" t="s">
        <v>85</v>
      </c>
      <c r="K3765" t="s">
        <v>85</v>
      </c>
    </row>
    <row r="3766" spans="1:11" x14ac:dyDescent="0.35">
      <c r="A3766" t="s">
        <v>682</v>
      </c>
      <c r="B3766" t="s">
        <v>863</v>
      </c>
      <c r="C3766">
        <v>2011</v>
      </c>
      <c r="D3766">
        <v>4.2</v>
      </c>
      <c r="E3766">
        <v>402</v>
      </c>
      <c r="F3766" t="s">
        <v>1405</v>
      </c>
      <c r="G3766" t="s">
        <v>42</v>
      </c>
      <c r="H3766" s="32">
        <v>28.53</v>
      </c>
      <c r="I3766" t="s">
        <v>43</v>
      </c>
      <c r="J3766">
        <v>4</v>
      </c>
      <c r="K3766">
        <v>3</v>
      </c>
    </row>
    <row r="3767" spans="1:11" x14ac:dyDescent="0.35">
      <c r="A3767" t="s">
        <v>487</v>
      </c>
      <c r="B3767" t="s">
        <v>488</v>
      </c>
      <c r="C3767">
        <v>2019</v>
      </c>
      <c r="D3767">
        <v>4.2</v>
      </c>
      <c r="E3767">
        <v>400</v>
      </c>
      <c r="F3767" t="s">
        <v>1405</v>
      </c>
      <c r="G3767" t="s">
        <v>2</v>
      </c>
      <c r="H3767" s="32">
        <v>27.89</v>
      </c>
      <c r="I3767" t="s">
        <v>3</v>
      </c>
      <c r="J3767">
        <v>5</v>
      </c>
      <c r="K3767">
        <v>3</v>
      </c>
    </row>
    <row r="3768" spans="1:11" x14ac:dyDescent="0.35">
      <c r="A3768" t="s">
        <v>4</v>
      </c>
      <c r="B3768" t="s">
        <v>448</v>
      </c>
      <c r="C3768">
        <v>2016</v>
      </c>
      <c r="D3768">
        <v>4.2</v>
      </c>
      <c r="E3768">
        <v>398</v>
      </c>
      <c r="F3768" t="s">
        <v>1405</v>
      </c>
      <c r="G3768" t="s">
        <v>1406</v>
      </c>
      <c r="H3768" s="32">
        <v>48.96</v>
      </c>
      <c r="I3768" t="s">
        <v>6</v>
      </c>
      <c r="J3768">
        <v>4</v>
      </c>
      <c r="K3768">
        <v>2</v>
      </c>
    </row>
    <row r="3769" spans="1:11" x14ac:dyDescent="0.35">
      <c r="A3769" t="s">
        <v>193</v>
      </c>
      <c r="B3769" t="s">
        <v>921</v>
      </c>
      <c r="C3769">
        <v>2011</v>
      </c>
      <c r="D3769">
        <v>4.2</v>
      </c>
      <c r="E3769">
        <v>395</v>
      </c>
      <c r="F3769" t="s">
        <v>1405</v>
      </c>
      <c r="G3769" t="s">
        <v>42</v>
      </c>
      <c r="H3769" s="32">
        <v>61.94</v>
      </c>
      <c r="I3769" t="s">
        <v>43</v>
      </c>
      <c r="J3769">
        <v>4</v>
      </c>
      <c r="K3769">
        <v>3</v>
      </c>
    </row>
    <row r="3770" spans="1:11" x14ac:dyDescent="0.35">
      <c r="A3770" t="s">
        <v>193</v>
      </c>
      <c r="B3770" t="s">
        <v>187</v>
      </c>
      <c r="C3770">
        <v>2016</v>
      </c>
      <c r="D3770">
        <v>4.2</v>
      </c>
      <c r="E3770">
        <v>392</v>
      </c>
      <c r="F3770" t="s">
        <v>1405</v>
      </c>
      <c r="G3770" t="s">
        <v>42</v>
      </c>
      <c r="H3770" s="32">
        <v>19.98</v>
      </c>
      <c r="I3770" t="s">
        <v>43</v>
      </c>
      <c r="J3770">
        <v>4</v>
      </c>
      <c r="K3770">
        <v>3</v>
      </c>
    </row>
    <row r="3771" spans="1:11" x14ac:dyDescent="0.35">
      <c r="A3771" t="s">
        <v>790</v>
      </c>
      <c r="B3771" t="s">
        <v>1367</v>
      </c>
      <c r="C3771">
        <v>2018</v>
      </c>
      <c r="D3771">
        <v>4.2</v>
      </c>
      <c r="E3771">
        <v>390</v>
      </c>
      <c r="F3771" t="s">
        <v>1405</v>
      </c>
      <c r="G3771" t="s">
        <v>32</v>
      </c>
      <c r="H3771" s="32">
        <v>16.760000000000002</v>
      </c>
      <c r="I3771" t="s">
        <v>33</v>
      </c>
      <c r="J3771">
        <v>4</v>
      </c>
      <c r="K3771">
        <v>3</v>
      </c>
    </row>
    <row r="3772" spans="1:11" x14ac:dyDescent="0.35">
      <c r="A3772" t="s">
        <v>574</v>
      </c>
      <c r="B3772" t="s">
        <v>880</v>
      </c>
      <c r="C3772">
        <v>2017</v>
      </c>
      <c r="D3772">
        <v>4.2</v>
      </c>
      <c r="E3772">
        <v>390</v>
      </c>
      <c r="F3772" t="s">
        <v>1405</v>
      </c>
      <c r="G3772" t="s">
        <v>576</v>
      </c>
      <c r="H3772" s="32">
        <v>24.45</v>
      </c>
      <c r="I3772" t="s">
        <v>21</v>
      </c>
      <c r="J3772">
        <v>4</v>
      </c>
      <c r="K3772">
        <v>3</v>
      </c>
    </row>
    <row r="3773" spans="1:11" x14ac:dyDescent="0.35">
      <c r="A3773" t="s">
        <v>144</v>
      </c>
      <c r="B3773" t="s">
        <v>120</v>
      </c>
      <c r="C3773">
        <v>2011</v>
      </c>
      <c r="D3773">
        <v>4.2</v>
      </c>
      <c r="E3773">
        <v>389</v>
      </c>
      <c r="F3773" t="s">
        <v>1405</v>
      </c>
      <c r="G3773" t="s">
        <v>9</v>
      </c>
      <c r="H3773" s="32">
        <v>64.5</v>
      </c>
      <c r="I3773" t="s">
        <v>10</v>
      </c>
      <c r="J3773">
        <v>5</v>
      </c>
      <c r="K3773">
        <v>3</v>
      </c>
    </row>
    <row r="3774" spans="1:11" x14ac:dyDescent="0.35">
      <c r="A3774" t="s">
        <v>385</v>
      </c>
      <c r="B3774" t="s">
        <v>1334</v>
      </c>
      <c r="C3774">
        <v>2016</v>
      </c>
      <c r="D3774">
        <v>4.2</v>
      </c>
      <c r="E3774">
        <v>388</v>
      </c>
      <c r="F3774" t="s">
        <v>1405</v>
      </c>
      <c r="G3774" t="s">
        <v>9</v>
      </c>
      <c r="H3774" s="32">
        <v>31.63</v>
      </c>
      <c r="I3774" t="s">
        <v>10</v>
      </c>
      <c r="J3774">
        <v>5</v>
      </c>
      <c r="K3774">
        <v>3</v>
      </c>
    </row>
    <row r="3775" spans="1:11" x14ac:dyDescent="0.35">
      <c r="A3775" t="s">
        <v>53</v>
      </c>
      <c r="B3775" t="s">
        <v>845</v>
      </c>
      <c r="C3775">
        <v>2005</v>
      </c>
      <c r="D3775">
        <v>4.2</v>
      </c>
      <c r="E3775">
        <v>384</v>
      </c>
      <c r="F3775" t="s">
        <v>1405</v>
      </c>
      <c r="G3775" t="s">
        <v>42</v>
      </c>
      <c r="H3775" s="32">
        <v>73</v>
      </c>
      <c r="I3775" t="s">
        <v>43</v>
      </c>
      <c r="J3775">
        <v>4</v>
      </c>
      <c r="K3775">
        <v>3</v>
      </c>
    </row>
    <row r="3776" spans="1:11" x14ac:dyDescent="0.35">
      <c r="A3776" t="s">
        <v>537</v>
      </c>
      <c r="B3776" t="s">
        <v>187</v>
      </c>
      <c r="C3776">
        <v>2015</v>
      </c>
      <c r="D3776">
        <v>4.2</v>
      </c>
      <c r="E3776">
        <v>420</v>
      </c>
      <c r="F3776" t="s">
        <v>1405</v>
      </c>
      <c r="G3776" t="s">
        <v>42</v>
      </c>
      <c r="H3776" s="32">
        <v>17.5</v>
      </c>
      <c r="I3776" t="s">
        <v>43</v>
      </c>
      <c r="J3776">
        <v>4</v>
      </c>
      <c r="K3776">
        <v>3</v>
      </c>
    </row>
    <row r="3777" spans="1:11" x14ac:dyDescent="0.35">
      <c r="A3777" t="s">
        <v>1357</v>
      </c>
      <c r="B3777" t="s">
        <v>1358</v>
      </c>
      <c r="C3777">
        <v>2017</v>
      </c>
      <c r="D3777">
        <v>4.2</v>
      </c>
      <c r="E3777">
        <v>420</v>
      </c>
      <c r="F3777" t="s">
        <v>1405</v>
      </c>
      <c r="G3777" t="s">
        <v>127</v>
      </c>
      <c r="H3777" s="32">
        <v>18.899999999999999</v>
      </c>
      <c r="I3777" t="s">
        <v>21</v>
      </c>
      <c r="J3777">
        <v>4</v>
      </c>
      <c r="K3777">
        <v>3</v>
      </c>
    </row>
    <row r="3778" spans="1:11" x14ac:dyDescent="0.35">
      <c r="A3778" t="s">
        <v>1359</v>
      </c>
      <c r="B3778" t="s">
        <v>1360</v>
      </c>
      <c r="C3778">
        <v>2011</v>
      </c>
      <c r="D3778">
        <v>4.2</v>
      </c>
      <c r="E3778">
        <v>420</v>
      </c>
      <c r="F3778" t="s">
        <v>1405</v>
      </c>
      <c r="G3778" t="s">
        <v>254</v>
      </c>
      <c r="H3778" s="32">
        <v>23.95</v>
      </c>
      <c r="I3778" t="s">
        <v>21</v>
      </c>
      <c r="J3778">
        <v>4</v>
      </c>
      <c r="K3778">
        <v>3</v>
      </c>
    </row>
    <row r="3779" spans="1:11" x14ac:dyDescent="0.35">
      <c r="A3779" t="s">
        <v>40</v>
      </c>
      <c r="B3779" t="s">
        <v>396</v>
      </c>
      <c r="C3779">
        <v>2012</v>
      </c>
      <c r="D3779">
        <v>4.2</v>
      </c>
      <c r="E3779">
        <v>420</v>
      </c>
      <c r="F3779" t="s">
        <v>1405</v>
      </c>
      <c r="G3779" t="s">
        <v>42</v>
      </c>
      <c r="H3779" s="32">
        <v>28.3</v>
      </c>
      <c r="I3779" t="s">
        <v>43</v>
      </c>
      <c r="J3779">
        <v>4</v>
      </c>
      <c r="K3779">
        <v>3</v>
      </c>
    </row>
    <row r="3780" spans="1:11" x14ac:dyDescent="0.35">
      <c r="A3780" t="s">
        <v>513</v>
      </c>
      <c r="B3780" t="s">
        <v>283</v>
      </c>
      <c r="C3780">
        <v>2004</v>
      </c>
      <c r="D3780">
        <v>4.2</v>
      </c>
      <c r="E3780">
        <v>417</v>
      </c>
      <c r="F3780" t="s">
        <v>1405</v>
      </c>
      <c r="G3780" t="s">
        <v>42</v>
      </c>
      <c r="H3780" s="32">
        <v>45</v>
      </c>
      <c r="I3780" t="s">
        <v>43</v>
      </c>
      <c r="J3780">
        <v>4</v>
      </c>
      <c r="K3780">
        <v>3</v>
      </c>
    </row>
    <row r="3781" spans="1:11" x14ac:dyDescent="0.35">
      <c r="A3781" t="s">
        <v>423</v>
      </c>
      <c r="B3781" t="s">
        <v>1020</v>
      </c>
      <c r="C3781">
        <v>2018</v>
      </c>
      <c r="D3781">
        <v>4.2</v>
      </c>
      <c r="E3781">
        <v>415</v>
      </c>
      <c r="F3781" t="s">
        <v>1405</v>
      </c>
      <c r="G3781" t="s">
        <v>46</v>
      </c>
      <c r="H3781" s="32">
        <v>17.899999999999999</v>
      </c>
      <c r="I3781" t="s">
        <v>213</v>
      </c>
      <c r="J3781">
        <v>3</v>
      </c>
      <c r="K3781">
        <v>3</v>
      </c>
    </row>
    <row r="3782" spans="1:11" x14ac:dyDescent="0.35">
      <c r="A3782" t="s">
        <v>1292</v>
      </c>
      <c r="B3782" t="s">
        <v>1361</v>
      </c>
      <c r="C3782">
        <v>2015</v>
      </c>
      <c r="D3782">
        <v>4.2</v>
      </c>
      <c r="E3782">
        <v>414</v>
      </c>
      <c r="F3782" t="s">
        <v>1405</v>
      </c>
      <c r="G3782" t="s">
        <v>326</v>
      </c>
      <c r="H3782" s="32">
        <v>16.78</v>
      </c>
      <c r="I3782" t="s">
        <v>327</v>
      </c>
      <c r="J3782">
        <v>3</v>
      </c>
      <c r="K3782">
        <v>3</v>
      </c>
    </row>
    <row r="3783" spans="1:11" x14ac:dyDescent="0.35">
      <c r="A3783" t="s">
        <v>47</v>
      </c>
      <c r="B3783" t="s">
        <v>1302</v>
      </c>
      <c r="C3783">
        <v>2018</v>
      </c>
      <c r="D3783">
        <v>4.2</v>
      </c>
      <c r="E3783">
        <v>410</v>
      </c>
      <c r="F3783" t="s">
        <v>1405</v>
      </c>
      <c r="G3783" t="s">
        <v>42</v>
      </c>
      <c r="H3783" s="32">
        <v>13.58</v>
      </c>
      <c r="I3783" t="s">
        <v>43</v>
      </c>
      <c r="J3783">
        <v>4</v>
      </c>
      <c r="K3783">
        <v>3</v>
      </c>
    </row>
    <row r="3784" spans="1:11" x14ac:dyDescent="0.35">
      <c r="A3784" t="s">
        <v>1308</v>
      </c>
      <c r="B3784" t="s">
        <v>1309</v>
      </c>
      <c r="C3784">
        <v>2015</v>
      </c>
      <c r="D3784">
        <v>4.2</v>
      </c>
      <c r="E3784">
        <v>412</v>
      </c>
      <c r="F3784" t="s">
        <v>1405</v>
      </c>
      <c r="G3784" t="s">
        <v>9</v>
      </c>
      <c r="H3784" s="32">
        <v>37.9</v>
      </c>
      <c r="I3784" t="s">
        <v>10</v>
      </c>
      <c r="J3784">
        <v>5</v>
      </c>
      <c r="K3784">
        <v>3</v>
      </c>
    </row>
    <row r="3785" spans="1:11" x14ac:dyDescent="0.35">
      <c r="A3785" t="s">
        <v>270</v>
      </c>
      <c r="B3785" t="s">
        <v>120</v>
      </c>
      <c r="C3785">
        <v>2011</v>
      </c>
      <c r="D3785">
        <v>4.2</v>
      </c>
      <c r="E3785">
        <v>410</v>
      </c>
      <c r="F3785" t="s">
        <v>1405</v>
      </c>
      <c r="G3785" t="s">
        <v>9</v>
      </c>
      <c r="H3785" s="32">
        <v>51.35</v>
      </c>
      <c r="I3785" t="s">
        <v>10</v>
      </c>
      <c r="J3785">
        <v>5</v>
      </c>
      <c r="K3785">
        <v>3</v>
      </c>
    </row>
    <row r="3786" spans="1:11" x14ac:dyDescent="0.35">
      <c r="A3786" t="s">
        <v>930</v>
      </c>
      <c r="B3786" t="s">
        <v>848</v>
      </c>
      <c r="C3786">
        <v>2012</v>
      </c>
      <c r="D3786">
        <v>4.2</v>
      </c>
      <c r="E3786">
        <v>410</v>
      </c>
      <c r="F3786" t="s">
        <v>1405</v>
      </c>
      <c r="G3786" t="s">
        <v>42</v>
      </c>
      <c r="H3786" s="32">
        <v>22.99</v>
      </c>
      <c r="I3786" t="s">
        <v>43</v>
      </c>
      <c r="J3786">
        <v>4</v>
      </c>
      <c r="K3786">
        <v>3</v>
      </c>
    </row>
    <row r="3787" spans="1:11" x14ac:dyDescent="0.35">
      <c r="A3787" t="s">
        <v>1362</v>
      </c>
      <c r="B3787" t="s">
        <v>1363</v>
      </c>
      <c r="C3787">
        <v>2020</v>
      </c>
      <c r="D3787">
        <v>4.2</v>
      </c>
      <c r="E3787">
        <v>407</v>
      </c>
      <c r="F3787" t="s">
        <v>1405</v>
      </c>
      <c r="G3787" t="s">
        <v>204</v>
      </c>
      <c r="H3787" s="32">
        <v>11.95</v>
      </c>
      <c r="I3787" t="s">
        <v>85</v>
      </c>
      <c r="J3787" t="s">
        <v>85</v>
      </c>
      <c r="K3787" t="s">
        <v>85</v>
      </c>
    </row>
    <row r="3788" spans="1:11" x14ac:dyDescent="0.35">
      <c r="A3788" t="s">
        <v>861</v>
      </c>
      <c r="B3788" t="s">
        <v>1364</v>
      </c>
      <c r="C3788" t="s">
        <v>24</v>
      </c>
      <c r="D3788">
        <v>4.2</v>
      </c>
      <c r="E3788">
        <v>405</v>
      </c>
      <c r="F3788" t="s">
        <v>1405</v>
      </c>
      <c r="G3788" t="s">
        <v>25</v>
      </c>
      <c r="H3788" s="32">
        <v>7.1</v>
      </c>
      <c r="I3788" t="s">
        <v>26</v>
      </c>
      <c r="J3788">
        <v>4</v>
      </c>
      <c r="K3788">
        <v>3</v>
      </c>
    </row>
    <row r="3789" spans="1:11" x14ac:dyDescent="0.35">
      <c r="A3789" t="s">
        <v>606</v>
      </c>
      <c r="B3789" t="s">
        <v>619</v>
      </c>
      <c r="C3789">
        <v>2014</v>
      </c>
      <c r="D3789">
        <v>4.2</v>
      </c>
      <c r="E3789">
        <v>404</v>
      </c>
      <c r="F3789" t="s">
        <v>1405</v>
      </c>
      <c r="G3789" t="s">
        <v>32</v>
      </c>
      <c r="H3789" s="32">
        <v>77.36</v>
      </c>
      <c r="I3789" t="s">
        <v>33</v>
      </c>
      <c r="J3789">
        <v>4</v>
      </c>
      <c r="K3789">
        <v>3</v>
      </c>
    </row>
    <row r="3790" spans="1:11" x14ac:dyDescent="0.35">
      <c r="A3790" t="s">
        <v>1365</v>
      </c>
      <c r="B3790" t="s">
        <v>1366</v>
      </c>
      <c r="C3790">
        <v>2020</v>
      </c>
      <c r="D3790">
        <v>4.2</v>
      </c>
      <c r="E3790">
        <v>404</v>
      </c>
      <c r="F3790" t="s">
        <v>1405</v>
      </c>
      <c r="G3790" t="s">
        <v>207</v>
      </c>
      <c r="H3790" s="32">
        <v>19.899999999999999</v>
      </c>
      <c r="I3790" t="s">
        <v>85</v>
      </c>
      <c r="J3790" t="s">
        <v>85</v>
      </c>
      <c r="K3790" t="s">
        <v>85</v>
      </c>
    </row>
    <row r="3791" spans="1:11" x14ac:dyDescent="0.35">
      <c r="A3791" t="s">
        <v>682</v>
      </c>
      <c r="B3791" t="s">
        <v>863</v>
      </c>
      <c r="C3791">
        <v>2011</v>
      </c>
      <c r="D3791">
        <v>4.2</v>
      </c>
      <c r="E3791">
        <v>402</v>
      </c>
      <c r="F3791" t="s">
        <v>1405</v>
      </c>
      <c r="G3791" t="s">
        <v>42</v>
      </c>
      <c r="H3791" s="32">
        <v>28.53</v>
      </c>
      <c r="I3791" t="s">
        <v>43</v>
      </c>
      <c r="J3791">
        <v>4</v>
      </c>
      <c r="K3791">
        <v>3</v>
      </c>
    </row>
    <row r="3792" spans="1:11" x14ac:dyDescent="0.35">
      <c r="A3792" t="s">
        <v>487</v>
      </c>
      <c r="B3792" t="s">
        <v>488</v>
      </c>
      <c r="C3792">
        <v>2019</v>
      </c>
      <c r="D3792">
        <v>4.2</v>
      </c>
      <c r="E3792">
        <v>400</v>
      </c>
      <c r="F3792" t="s">
        <v>1405</v>
      </c>
      <c r="G3792" t="s">
        <v>2</v>
      </c>
      <c r="H3792" s="32">
        <v>27.89</v>
      </c>
      <c r="I3792" t="s">
        <v>3</v>
      </c>
      <c r="J3792">
        <v>5</v>
      </c>
      <c r="K3792">
        <v>3</v>
      </c>
    </row>
    <row r="3793" spans="1:11" x14ac:dyDescent="0.35">
      <c r="A3793" t="s">
        <v>4</v>
      </c>
      <c r="B3793" t="s">
        <v>448</v>
      </c>
      <c r="C3793">
        <v>2016</v>
      </c>
      <c r="D3793">
        <v>4.2</v>
      </c>
      <c r="E3793">
        <v>398</v>
      </c>
      <c r="F3793" t="s">
        <v>1405</v>
      </c>
      <c r="G3793" t="s">
        <v>1406</v>
      </c>
      <c r="H3793" s="32">
        <v>48.96</v>
      </c>
      <c r="I3793" t="s">
        <v>6</v>
      </c>
      <c r="J3793">
        <v>4</v>
      </c>
      <c r="K3793">
        <v>2</v>
      </c>
    </row>
    <row r="3794" spans="1:11" x14ac:dyDescent="0.35">
      <c r="A3794" t="s">
        <v>193</v>
      </c>
      <c r="B3794" t="s">
        <v>921</v>
      </c>
      <c r="C3794">
        <v>2011</v>
      </c>
      <c r="D3794">
        <v>4.2</v>
      </c>
      <c r="E3794">
        <v>395</v>
      </c>
      <c r="F3794" t="s">
        <v>1405</v>
      </c>
      <c r="G3794" t="s">
        <v>42</v>
      </c>
      <c r="H3794" s="32">
        <v>61.94</v>
      </c>
      <c r="I3794" t="s">
        <v>43</v>
      </c>
      <c r="J3794">
        <v>4</v>
      </c>
      <c r="K3794">
        <v>3</v>
      </c>
    </row>
    <row r="3795" spans="1:11" x14ac:dyDescent="0.35">
      <c r="A3795" t="s">
        <v>193</v>
      </c>
      <c r="B3795" t="s">
        <v>187</v>
      </c>
      <c r="C3795">
        <v>2016</v>
      </c>
      <c r="D3795">
        <v>4.2</v>
      </c>
      <c r="E3795">
        <v>392</v>
      </c>
      <c r="F3795" t="s">
        <v>1405</v>
      </c>
      <c r="G3795" t="s">
        <v>42</v>
      </c>
      <c r="H3795" s="32">
        <v>19.98</v>
      </c>
      <c r="I3795" t="s">
        <v>43</v>
      </c>
      <c r="J3795">
        <v>4</v>
      </c>
      <c r="K3795">
        <v>3</v>
      </c>
    </row>
    <row r="3796" spans="1:11" x14ac:dyDescent="0.35">
      <c r="A3796" t="s">
        <v>790</v>
      </c>
      <c r="B3796" t="s">
        <v>1367</v>
      </c>
      <c r="C3796">
        <v>2018</v>
      </c>
      <c r="D3796">
        <v>4.2</v>
      </c>
      <c r="E3796">
        <v>390</v>
      </c>
      <c r="F3796" t="s">
        <v>1405</v>
      </c>
      <c r="G3796" t="s">
        <v>32</v>
      </c>
      <c r="H3796" s="32">
        <v>16.760000000000002</v>
      </c>
      <c r="I3796" t="s">
        <v>33</v>
      </c>
      <c r="J3796">
        <v>4</v>
      </c>
      <c r="K3796">
        <v>3</v>
      </c>
    </row>
    <row r="3797" spans="1:11" x14ac:dyDescent="0.35">
      <c r="A3797" t="s">
        <v>574</v>
      </c>
      <c r="B3797" t="s">
        <v>880</v>
      </c>
      <c r="C3797">
        <v>2017</v>
      </c>
      <c r="D3797">
        <v>4.2</v>
      </c>
      <c r="E3797">
        <v>390</v>
      </c>
      <c r="F3797" t="s">
        <v>1405</v>
      </c>
      <c r="G3797" t="s">
        <v>576</v>
      </c>
      <c r="H3797" s="32">
        <v>24.45</v>
      </c>
      <c r="I3797" t="s">
        <v>21</v>
      </c>
      <c r="J3797">
        <v>4</v>
      </c>
      <c r="K3797">
        <v>3</v>
      </c>
    </row>
    <row r="3798" spans="1:11" x14ac:dyDescent="0.35">
      <c r="A3798" t="s">
        <v>144</v>
      </c>
      <c r="B3798" t="s">
        <v>120</v>
      </c>
      <c r="C3798">
        <v>2011</v>
      </c>
      <c r="D3798">
        <v>4.2</v>
      </c>
      <c r="E3798">
        <v>389</v>
      </c>
      <c r="F3798" t="s">
        <v>1405</v>
      </c>
      <c r="G3798" t="s">
        <v>9</v>
      </c>
      <c r="H3798" s="32">
        <v>64.5</v>
      </c>
      <c r="I3798" t="s">
        <v>10</v>
      </c>
      <c r="J3798">
        <v>5</v>
      </c>
      <c r="K3798">
        <v>3</v>
      </c>
    </row>
    <row r="3799" spans="1:11" x14ac:dyDescent="0.35">
      <c r="A3799" t="s">
        <v>385</v>
      </c>
      <c r="B3799" t="s">
        <v>1334</v>
      </c>
      <c r="C3799">
        <v>2016</v>
      </c>
      <c r="D3799">
        <v>4.2</v>
      </c>
      <c r="E3799">
        <v>388</v>
      </c>
      <c r="F3799" t="s">
        <v>1405</v>
      </c>
      <c r="G3799" t="s">
        <v>9</v>
      </c>
      <c r="H3799" s="32">
        <v>31.63</v>
      </c>
      <c r="I3799" t="s">
        <v>10</v>
      </c>
      <c r="J3799">
        <v>5</v>
      </c>
      <c r="K3799">
        <v>3</v>
      </c>
    </row>
    <row r="3800" spans="1:11" x14ac:dyDescent="0.35">
      <c r="A3800" t="s">
        <v>53</v>
      </c>
      <c r="B3800" t="s">
        <v>845</v>
      </c>
      <c r="C3800">
        <v>2005</v>
      </c>
      <c r="D3800">
        <v>4.2</v>
      </c>
      <c r="E3800">
        <v>384</v>
      </c>
      <c r="F3800" t="s">
        <v>1405</v>
      </c>
      <c r="G3800" t="s">
        <v>42</v>
      </c>
      <c r="H3800" s="32">
        <v>73</v>
      </c>
      <c r="I3800" t="s">
        <v>43</v>
      </c>
      <c r="J3800">
        <v>4</v>
      </c>
      <c r="K3800">
        <v>3</v>
      </c>
    </row>
    <row r="3801" spans="1:11" x14ac:dyDescent="0.35">
      <c r="A3801" t="s">
        <v>537</v>
      </c>
      <c r="B3801" t="s">
        <v>187</v>
      </c>
      <c r="C3801">
        <v>2015</v>
      </c>
      <c r="D3801">
        <v>4.2</v>
      </c>
      <c r="E3801">
        <v>420</v>
      </c>
      <c r="F3801" t="s">
        <v>1405</v>
      </c>
      <c r="G3801" t="s">
        <v>42</v>
      </c>
      <c r="H3801" s="32">
        <v>17.5</v>
      </c>
      <c r="I3801" t="s">
        <v>43</v>
      </c>
      <c r="J3801">
        <v>4</v>
      </c>
      <c r="K3801">
        <v>3</v>
      </c>
    </row>
    <row r="3802" spans="1:11" x14ac:dyDescent="0.35">
      <c r="A3802" t="s">
        <v>1357</v>
      </c>
      <c r="B3802" t="s">
        <v>1358</v>
      </c>
      <c r="C3802">
        <v>2017</v>
      </c>
      <c r="D3802">
        <v>4.2</v>
      </c>
      <c r="E3802">
        <v>420</v>
      </c>
      <c r="F3802" t="s">
        <v>1405</v>
      </c>
      <c r="G3802" t="s">
        <v>127</v>
      </c>
      <c r="H3802" s="32">
        <v>18.899999999999999</v>
      </c>
      <c r="I3802" t="s">
        <v>21</v>
      </c>
      <c r="J3802">
        <v>4</v>
      </c>
      <c r="K3802">
        <v>3</v>
      </c>
    </row>
    <row r="3803" spans="1:11" x14ac:dyDescent="0.35">
      <c r="A3803" t="s">
        <v>1359</v>
      </c>
      <c r="B3803" t="s">
        <v>1360</v>
      </c>
      <c r="C3803">
        <v>2011</v>
      </c>
      <c r="D3803">
        <v>4.2</v>
      </c>
      <c r="E3803">
        <v>420</v>
      </c>
      <c r="F3803" t="s">
        <v>1405</v>
      </c>
      <c r="G3803" t="s">
        <v>254</v>
      </c>
      <c r="H3803" s="32">
        <v>23.95</v>
      </c>
      <c r="I3803" t="s">
        <v>21</v>
      </c>
      <c r="J3803">
        <v>4</v>
      </c>
      <c r="K3803">
        <v>3</v>
      </c>
    </row>
    <row r="3804" spans="1:11" x14ac:dyDescent="0.35">
      <c r="A3804" t="s">
        <v>40</v>
      </c>
      <c r="B3804" t="s">
        <v>396</v>
      </c>
      <c r="C3804">
        <v>2012</v>
      </c>
      <c r="D3804">
        <v>4.2</v>
      </c>
      <c r="E3804">
        <v>420</v>
      </c>
      <c r="F3804" t="s">
        <v>1405</v>
      </c>
      <c r="G3804" t="s">
        <v>42</v>
      </c>
      <c r="H3804" s="32">
        <v>28.3</v>
      </c>
      <c r="I3804" t="s">
        <v>43</v>
      </c>
      <c r="J3804">
        <v>4</v>
      </c>
      <c r="K3804">
        <v>3</v>
      </c>
    </row>
    <row r="3805" spans="1:11" x14ac:dyDescent="0.35">
      <c r="A3805" t="s">
        <v>513</v>
      </c>
      <c r="B3805" t="s">
        <v>283</v>
      </c>
      <c r="C3805">
        <v>2004</v>
      </c>
      <c r="D3805">
        <v>4.2</v>
      </c>
      <c r="E3805">
        <v>417</v>
      </c>
      <c r="F3805" t="s">
        <v>1405</v>
      </c>
      <c r="G3805" t="s">
        <v>42</v>
      </c>
      <c r="H3805" s="32">
        <v>45</v>
      </c>
      <c r="I3805" t="s">
        <v>43</v>
      </c>
      <c r="J3805">
        <v>4</v>
      </c>
      <c r="K3805">
        <v>3</v>
      </c>
    </row>
    <row r="3806" spans="1:11" x14ac:dyDescent="0.35">
      <c r="A3806" t="s">
        <v>423</v>
      </c>
      <c r="B3806" t="s">
        <v>1020</v>
      </c>
      <c r="C3806">
        <v>2018</v>
      </c>
      <c r="D3806">
        <v>4.2</v>
      </c>
      <c r="E3806">
        <v>415</v>
      </c>
      <c r="F3806" t="s">
        <v>1405</v>
      </c>
      <c r="G3806" t="s">
        <v>46</v>
      </c>
      <c r="H3806" s="32">
        <v>17.899999999999999</v>
      </c>
      <c r="I3806" t="s">
        <v>213</v>
      </c>
      <c r="J3806">
        <v>3</v>
      </c>
      <c r="K3806">
        <v>3</v>
      </c>
    </row>
    <row r="3807" spans="1:11" x14ac:dyDescent="0.35">
      <c r="A3807" t="s">
        <v>1292</v>
      </c>
      <c r="B3807" t="s">
        <v>1361</v>
      </c>
      <c r="C3807">
        <v>2015</v>
      </c>
      <c r="D3807">
        <v>4.2</v>
      </c>
      <c r="E3807">
        <v>414</v>
      </c>
      <c r="F3807" t="s">
        <v>1405</v>
      </c>
      <c r="G3807" t="s">
        <v>326</v>
      </c>
      <c r="H3807" s="32">
        <v>16.78</v>
      </c>
      <c r="I3807" t="s">
        <v>327</v>
      </c>
      <c r="J3807">
        <v>3</v>
      </c>
      <c r="K3807">
        <v>3</v>
      </c>
    </row>
    <row r="3808" spans="1:11" x14ac:dyDescent="0.35">
      <c r="A3808" t="s">
        <v>47</v>
      </c>
      <c r="B3808" t="s">
        <v>1302</v>
      </c>
      <c r="C3808">
        <v>2018</v>
      </c>
      <c r="D3808">
        <v>4.2</v>
      </c>
      <c r="E3808">
        <v>410</v>
      </c>
      <c r="F3808" t="s">
        <v>1405</v>
      </c>
      <c r="G3808" t="s">
        <v>42</v>
      </c>
      <c r="H3808" s="32">
        <v>13.58</v>
      </c>
      <c r="I3808" t="s">
        <v>43</v>
      </c>
      <c r="J3808">
        <v>4</v>
      </c>
      <c r="K3808">
        <v>3</v>
      </c>
    </row>
    <row r="3809" spans="1:11" x14ac:dyDescent="0.35">
      <c r="A3809" t="s">
        <v>1308</v>
      </c>
      <c r="B3809" t="s">
        <v>1309</v>
      </c>
      <c r="C3809">
        <v>2015</v>
      </c>
      <c r="D3809">
        <v>4.2</v>
      </c>
      <c r="E3809">
        <v>412</v>
      </c>
      <c r="F3809" t="s">
        <v>1405</v>
      </c>
      <c r="G3809" t="s">
        <v>9</v>
      </c>
      <c r="H3809" s="32">
        <v>37.9</v>
      </c>
      <c r="I3809" t="s">
        <v>10</v>
      </c>
      <c r="J3809">
        <v>5</v>
      </c>
      <c r="K3809">
        <v>3</v>
      </c>
    </row>
    <row r="3810" spans="1:11" x14ac:dyDescent="0.35">
      <c r="A3810" t="s">
        <v>270</v>
      </c>
      <c r="B3810" t="s">
        <v>120</v>
      </c>
      <c r="C3810">
        <v>2011</v>
      </c>
      <c r="D3810">
        <v>4.2</v>
      </c>
      <c r="E3810">
        <v>410</v>
      </c>
      <c r="F3810" t="s">
        <v>1405</v>
      </c>
      <c r="G3810" t="s">
        <v>9</v>
      </c>
      <c r="H3810" s="32">
        <v>51.35</v>
      </c>
      <c r="I3810" t="s">
        <v>10</v>
      </c>
      <c r="J3810">
        <v>5</v>
      </c>
      <c r="K3810">
        <v>3</v>
      </c>
    </row>
    <row r="3811" spans="1:11" x14ac:dyDescent="0.35">
      <c r="A3811" t="s">
        <v>930</v>
      </c>
      <c r="B3811" t="s">
        <v>848</v>
      </c>
      <c r="C3811">
        <v>2012</v>
      </c>
      <c r="D3811">
        <v>4.2</v>
      </c>
      <c r="E3811">
        <v>410</v>
      </c>
      <c r="F3811" t="s">
        <v>1405</v>
      </c>
      <c r="G3811" t="s">
        <v>42</v>
      </c>
      <c r="H3811" s="32">
        <v>22.99</v>
      </c>
      <c r="I3811" t="s">
        <v>43</v>
      </c>
      <c r="J3811">
        <v>4</v>
      </c>
      <c r="K3811">
        <v>3</v>
      </c>
    </row>
    <row r="3812" spans="1:11" x14ac:dyDescent="0.35">
      <c r="A3812" t="s">
        <v>1362</v>
      </c>
      <c r="B3812" t="s">
        <v>1363</v>
      </c>
      <c r="C3812">
        <v>2020</v>
      </c>
      <c r="D3812">
        <v>4.2</v>
      </c>
      <c r="E3812">
        <v>407</v>
      </c>
      <c r="F3812" t="s">
        <v>1405</v>
      </c>
      <c r="G3812" t="s">
        <v>204</v>
      </c>
      <c r="H3812" s="32">
        <v>11.95</v>
      </c>
      <c r="I3812" t="s">
        <v>85</v>
      </c>
      <c r="J3812" t="s">
        <v>85</v>
      </c>
      <c r="K3812" t="s">
        <v>85</v>
      </c>
    </row>
    <row r="3813" spans="1:11" x14ac:dyDescent="0.35">
      <c r="A3813" t="s">
        <v>861</v>
      </c>
      <c r="B3813" t="s">
        <v>1364</v>
      </c>
      <c r="C3813" t="s">
        <v>24</v>
      </c>
      <c r="D3813">
        <v>4.2</v>
      </c>
      <c r="E3813">
        <v>405</v>
      </c>
      <c r="F3813" t="s">
        <v>1405</v>
      </c>
      <c r="G3813" t="s">
        <v>25</v>
      </c>
      <c r="H3813" s="32">
        <v>7.1</v>
      </c>
      <c r="I3813" t="s">
        <v>26</v>
      </c>
      <c r="J3813">
        <v>4</v>
      </c>
      <c r="K3813">
        <v>3</v>
      </c>
    </row>
    <row r="3814" spans="1:11" x14ac:dyDescent="0.35">
      <c r="A3814" t="s">
        <v>606</v>
      </c>
      <c r="B3814" t="s">
        <v>619</v>
      </c>
      <c r="C3814">
        <v>2014</v>
      </c>
      <c r="D3814">
        <v>4.2</v>
      </c>
      <c r="E3814">
        <v>404</v>
      </c>
      <c r="F3814" t="s">
        <v>1405</v>
      </c>
      <c r="G3814" t="s">
        <v>32</v>
      </c>
      <c r="H3814" s="32">
        <v>77.36</v>
      </c>
      <c r="I3814" t="s">
        <v>33</v>
      </c>
      <c r="J3814">
        <v>4</v>
      </c>
      <c r="K3814">
        <v>3</v>
      </c>
    </row>
    <row r="3815" spans="1:11" x14ac:dyDescent="0.35">
      <c r="A3815" t="s">
        <v>1365</v>
      </c>
      <c r="B3815" t="s">
        <v>1366</v>
      </c>
      <c r="C3815">
        <v>2020</v>
      </c>
      <c r="D3815">
        <v>4.2</v>
      </c>
      <c r="E3815">
        <v>404</v>
      </c>
      <c r="F3815" t="s">
        <v>1405</v>
      </c>
      <c r="G3815" t="s">
        <v>207</v>
      </c>
      <c r="H3815" s="32">
        <v>19.899999999999999</v>
      </c>
      <c r="I3815" t="s">
        <v>85</v>
      </c>
      <c r="J3815" t="s">
        <v>85</v>
      </c>
      <c r="K3815" t="s">
        <v>85</v>
      </c>
    </row>
    <row r="3816" spans="1:11" x14ac:dyDescent="0.35">
      <c r="A3816" t="s">
        <v>682</v>
      </c>
      <c r="B3816" t="s">
        <v>863</v>
      </c>
      <c r="C3816">
        <v>2011</v>
      </c>
      <c r="D3816">
        <v>4.2</v>
      </c>
      <c r="E3816">
        <v>402</v>
      </c>
      <c r="F3816" t="s">
        <v>1405</v>
      </c>
      <c r="G3816" t="s">
        <v>42</v>
      </c>
      <c r="H3816" s="32">
        <v>28.53</v>
      </c>
      <c r="I3816" t="s">
        <v>43</v>
      </c>
      <c r="J3816">
        <v>4</v>
      </c>
      <c r="K3816">
        <v>3</v>
      </c>
    </row>
    <row r="3817" spans="1:11" x14ac:dyDescent="0.35">
      <c r="A3817" t="s">
        <v>487</v>
      </c>
      <c r="B3817" t="s">
        <v>488</v>
      </c>
      <c r="C3817">
        <v>2019</v>
      </c>
      <c r="D3817">
        <v>4.2</v>
      </c>
      <c r="E3817">
        <v>400</v>
      </c>
      <c r="F3817" t="s">
        <v>1405</v>
      </c>
      <c r="G3817" t="s">
        <v>2</v>
      </c>
      <c r="H3817" s="32">
        <v>27.89</v>
      </c>
      <c r="I3817" t="s">
        <v>3</v>
      </c>
      <c r="J3817">
        <v>5</v>
      </c>
      <c r="K3817">
        <v>3</v>
      </c>
    </row>
    <row r="3818" spans="1:11" x14ac:dyDescent="0.35">
      <c r="A3818" t="s">
        <v>4</v>
      </c>
      <c r="B3818" t="s">
        <v>448</v>
      </c>
      <c r="C3818">
        <v>2016</v>
      </c>
      <c r="D3818">
        <v>4.2</v>
      </c>
      <c r="E3818">
        <v>398</v>
      </c>
      <c r="F3818" t="s">
        <v>1405</v>
      </c>
      <c r="G3818" t="s">
        <v>1406</v>
      </c>
      <c r="H3818" s="32">
        <v>48.96</v>
      </c>
      <c r="I3818" t="s">
        <v>6</v>
      </c>
      <c r="J3818">
        <v>4</v>
      </c>
      <c r="K3818">
        <v>2</v>
      </c>
    </row>
    <row r="3819" spans="1:11" x14ac:dyDescent="0.35">
      <c r="A3819" t="s">
        <v>193</v>
      </c>
      <c r="B3819" t="s">
        <v>921</v>
      </c>
      <c r="C3819">
        <v>2011</v>
      </c>
      <c r="D3819">
        <v>4.2</v>
      </c>
      <c r="E3819">
        <v>395</v>
      </c>
      <c r="F3819" t="s">
        <v>1405</v>
      </c>
      <c r="G3819" t="s">
        <v>42</v>
      </c>
      <c r="H3819" s="32">
        <v>61.94</v>
      </c>
      <c r="I3819" t="s">
        <v>43</v>
      </c>
      <c r="J3819">
        <v>4</v>
      </c>
      <c r="K3819">
        <v>3</v>
      </c>
    </row>
    <row r="3820" spans="1:11" x14ac:dyDescent="0.35">
      <c r="A3820" t="s">
        <v>193</v>
      </c>
      <c r="B3820" t="s">
        <v>187</v>
      </c>
      <c r="C3820">
        <v>2016</v>
      </c>
      <c r="D3820">
        <v>4.2</v>
      </c>
      <c r="E3820">
        <v>392</v>
      </c>
      <c r="F3820" t="s">
        <v>1405</v>
      </c>
      <c r="G3820" t="s">
        <v>42</v>
      </c>
      <c r="H3820" s="32">
        <v>19.98</v>
      </c>
      <c r="I3820" t="s">
        <v>43</v>
      </c>
      <c r="J3820">
        <v>4</v>
      </c>
      <c r="K3820">
        <v>3</v>
      </c>
    </row>
    <row r="3821" spans="1:11" x14ac:dyDescent="0.35">
      <c r="A3821" t="s">
        <v>790</v>
      </c>
      <c r="B3821" t="s">
        <v>1367</v>
      </c>
      <c r="C3821">
        <v>2018</v>
      </c>
      <c r="D3821">
        <v>4.2</v>
      </c>
      <c r="E3821">
        <v>390</v>
      </c>
      <c r="F3821" t="s">
        <v>1405</v>
      </c>
      <c r="G3821" t="s">
        <v>32</v>
      </c>
      <c r="H3821" s="32">
        <v>16.760000000000002</v>
      </c>
      <c r="I3821" t="s">
        <v>33</v>
      </c>
      <c r="J3821">
        <v>4</v>
      </c>
      <c r="K3821">
        <v>3</v>
      </c>
    </row>
    <row r="3822" spans="1:11" x14ac:dyDescent="0.35">
      <c r="A3822" t="s">
        <v>574</v>
      </c>
      <c r="B3822" t="s">
        <v>880</v>
      </c>
      <c r="C3822">
        <v>2017</v>
      </c>
      <c r="D3822">
        <v>4.2</v>
      </c>
      <c r="E3822">
        <v>390</v>
      </c>
      <c r="F3822" t="s">
        <v>1405</v>
      </c>
      <c r="G3822" t="s">
        <v>576</v>
      </c>
      <c r="H3822" s="32">
        <v>24.45</v>
      </c>
      <c r="I3822" t="s">
        <v>21</v>
      </c>
      <c r="J3822">
        <v>4</v>
      </c>
      <c r="K3822">
        <v>3</v>
      </c>
    </row>
    <row r="3823" spans="1:11" x14ac:dyDescent="0.35">
      <c r="A3823" t="s">
        <v>144</v>
      </c>
      <c r="B3823" t="s">
        <v>120</v>
      </c>
      <c r="C3823">
        <v>2011</v>
      </c>
      <c r="D3823">
        <v>4.2</v>
      </c>
      <c r="E3823">
        <v>389</v>
      </c>
      <c r="F3823" t="s">
        <v>1405</v>
      </c>
      <c r="G3823" t="s">
        <v>9</v>
      </c>
      <c r="H3823" s="32">
        <v>64.5</v>
      </c>
      <c r="I3823" t="s">
        <v>10</v>
      </c>
      <c r="J3823">
        <v>5</v>
      </c>
      <c r="K3823">
        <v>3</v>
      </c>
    </row>
    <row r="3824" spans="1:11" x14ac:dyDescent="0.35">
      <c r="A3824" t="s">
        <v>385</v>
      </c>
      <c r="B3824" t="s">
        <v>1334</v>
      </c>
      <c r="C3824">
        <v>2016</v>
      </c>
      <c r="D3824">
        <v>4.2</v>
      </c>
      <c r="E3824">
        <v>388</v>
      </c>
      <c r="F3824" t="s">
        <v>1405</v>
      </c>
      <c r="G3824" t="s">
        <v>9</v>
      </c>
      <c r="H3824" s="32">
        <v>31.63</v>
      </c>
      <c r="I3824" t="s">
        <v>10</v>
      </c>
      <c r="J3824">
        <v>5</v>
      </c>
      <c r="K3824">
        <v>3</v>
      </c>
    </row>
    <row r="3825" spans="1:11" x14ac:dyDescent="0.35">
      <c r="A3825" t="s">
        <v>53</v>
      </c>
      <c r="B3825" t="s">
        <v>845</v>
      </c>
      <c r="C3825">
        <v>2005</v>
      </c>
      <c r="D3825">
        <v>4.2</v>
      </c>
      <c r="E3825">
        <v>384</v>
      </c>
      <c r="F3825" t="s">
        <v>1405</v>
      </c>
      <c r="G3825" t="s">
        <v>42</v>
      </c>
      <c r="H3825" s="32">
        <v>73</v>
      </c>
      <c r="I3825" t="s">
        <v>43</v>
      </c>
      <c r="J3825">
        <v>4</v>
      </c>
      <c r="K3825">
        <v>3</v>
      </c>
    </row>
    <row r="3826" spans="1:11" x14ac:dyDescent="0.35">
      <c r="A3826" t="s">
        <v>537</v>
      </c>
      <c r="B3826" t="s">
        <v>187</v>
      </c>
      <c r="C3826">
        <v>2015</v>
      </c>
      <c r="D3826">
        <v>4.2</v>
      </c>
      <c r="E3826">
        <v>420</v>
      </c>
      <c r="F3826" t="s">
        <v>1405</v>
      </c>
      <c r="G3826" t="s">
        <v>42</v>
      </c>
      <c r="H3826" s="32">
        <v>17.5</v>
      </c>
      <c r="I3826" t="s">
        <v>43</v>
      </c>
      <c r="J3826" t="s">
        <v>85</v>
      </c>
      <c r="K3826" t="s">
        <v>85</v>
      </c>
    </row>
    <row r="3827" spans="1:11" x14ac:dyDescent="0.35">
      <c r="A3827" t="s">
        <v>1357</v>
      </c>
      <c r="B3827" t="s">
        <v>1358</v>
      </c>
      <c r="C3827">
        <v>2017</v>
      </c>
      <c r="D3827">
        <v>4.2</v>
      </c>
      <c r="E3827">
        <v>420</v>
      </c>
      <c r="F3827" t="s">
        <v>1405</v>
      </c>
      <c r="G3827" t="s">
        <v>127</v>
      </c>
      <c r="H3827" s="32">
        <v>18.899999999999999</v>
      </c>
      <c r="I3827" t="s">
        <v>21</v>
      </c>
      <c r="J3827" t="s">
        <v>85</v>
      </c>
      <c r="K3827" t="s">
        <v>85</v>
      </c>
    </row>
    <row r="3828" spans="1:11" x14ac:dyDescent="0.35">
      <c r="A3828" t="s">
        <v>1359</v>
      </c>
      <c r="B3828" t="s">
        <v>1360</v>
      </c>
      <c r="C3828">
        <v>2011</v>
      </c>
      <c r="D3828">
        <v>4.2</v>
      </c>
      <c r="E3828">
        <v>420</v>
      </c>
      <c r="F3828" t="s">
        <v>1405</v>
      </c>
      <c r="G3828" t="s">
        <v>254</v>
      </c>
      <c r="H3828" s="32">
        <v>23.95</v>
      </c>
      <c r="I3828" t="s">
        <v>21</v>
      </c>
      <c r="J3828" t="s">
        <v>85</v>
      </c>
      <c r="K3828" t="s">
        <v>85</v>
      </c>
    </row>
    <row r="3829" spans="1:11" x14ac:dyDescent="0.35">
      <c r="A3829" t="s">
        <v>40</v>
      </c>
      <c r="B3829" t="s">
        <v>396</v>
      </c>
      <c r="C3829">
        <v>2012</v>
      </c>
      <c r="D3829">
        <v>4.2</v>
      </c>
      <c r="E3829">
        <v>420</v>
      </c>
      <c r="F3829" t="s">
        <v>1405</v>
      </c>
      <c r="G3829" t="s">
        <v>42</v>
      </c>
      <c r="H3829" s="32">
        <v>28.3</v>
      </c>
      <c r="I3829" t="s">
        <v>43</v>
      </c>
      <c r="J3829" t="s">
        <v>85</v>
      </c>
      <c r="K3829" t="s">
        <v>85</v>
      </c>
    </row>
    <row r="3830" spans="1:11" x14ac:dyDescent="0.35">
      <c r="A3830" t="s">
        <v>513</v>
      </c>
      <c r="B3830" t="s">
        <v>283</v>
      </c>
      <c r="C3830">
        <v>2004</v>
      </c>
      <c r="D3830">
        <v>4.2</v>
      </c>
      <c r="E3830">
        <v>417</v>
      </c>
      <c r="F3830" t="s">
        <v>1405</v>
      </c>
      <c r="G3830" t="s">
        <v>42</v>
      </c>
      <c r="H3830" s="32">
        <v>45</v>
      </c>
      <c r="I3830" t="s">
        <v>43</v>
      </c>
      <c r="J3830" t="s">
        <v>85</v>
      </c>
      <c r="K3830" t="s">
        <v>85</v>
      </c>
    </row>
    <row r="3831" spans="1:11" x14ac:dyDescent="0.35">
      <c r="A3831" t="s">
        <v>423</v>
      </c>
      <c r="B3831" t="s">
        <v>1020</v>
      </c>
      <c r="C3831">
        <v>2018</v>
      </c>
      <c r="D3831">
        <v>4.2</v>
      </c>
      <c r="E3831">
        <v>415</v>
      </c>
      <c r="F3831" t="s">
        <v>1405</v>
      </c>
      <c r="G3831" t="s">
        <v>46</v>
      </c>
      <c r="H3831" s="32">
        <v>17.899999999999999</v>
      </c>
      <c r="I3831" t="s">
        <v>213</v>
      </c>
      <c r="J3831" t="s">
        <v>85</v>
      </c>
      <c r="K3831" t="s">
        <v>85</v>
      </c>
    </row>
    <row r="3832" spans="1:11" x14ac:dyDescent="0.35">
      <c r="A3832" t="s">
        <v>1292</v>
      </c>
      <c r="B3832" t="s">
        <v>1361</v>
      </c>
      <c r="C3832">
        <v>2015</v>
      </c>
      <c r="D3832">
        <v>4.2</v>
      </c>
      <c r="E3832">
        <v>414</v>
      </c>
      <c r="F3832" t="s">
        <v>1405</v>
      </c>
      <c r="G3832" t="s">
        <v>326</v>
      </c>
      <c r="H3832" s="32">
        <v>16.78</v>
      </c>
      <c r="I3832" t="s">
        <v>327</v>
      </c>
      <c r="J3832" t="s">
        <v>85</v>
      </c>
      <c r="K3832" t="s">
        <v>85</v>
      </c>
    </row>
    <row r="3833" spans="1:11" x14ac:dyDescent="0.35">
      <c r="A3833" t="s">
        <v>47</v>
      </c>
      <c r="B3833" t="s">
        <v>1302</v>
      </c>
      <c r="C3833">
        <v>2018</v>
      </c>
      <c r="D3833">
        <v>4.2</v>
      </c>
      <c r="E3833">
        <v>410</v>
      </c>
      <c r="F3833" t="s">
        <v>1405</v>
      </c>
      <c r="G3833" t="s">
        <v>42</v>
      </c>
      <c r="H3833" s="32">
        <v>13.58</v>
      </c>
      <c r="I3833" t="s">
        <v>43</v>
      </c>
      <c r="J3833" t="s">
        <v>85</v>
      </c>
      <c r="K3833" t="s">
        <v>85</v>
      </c>
    </row>
    <row r="3834" spans="1:11" x14ac:dyDescent="0.35">
      <c r="A3834" t="s">
        <v>1308</v>
      </c>
      <c r="B3834" t="s">
        <v>1309</v>
      </c>
      <c r="C3834">
        <v>2015</v>
      </c>
      <c r="D3834">
        <v>4.2</v>
      </c>
      <c r="E3834">
        <v>412</v>
      </c>
      <c r="F3834" t="s">
        <v>1405</v>
      </c>
      <c r="G3834" t="s">
        <v>9</v>
      </c>
      <c r="H3834" s="32">
        <v>37.9</v>
      </c>
      <c r="I3834" t="s">
        <v>10</v>
      </c>
      <c r="J3834" t="s">
        <v>85</v>
      </c>
      <c r="K3834" t="s">
        <v>85</v>
      </c>
    </row>
    <row r="3835" spans="1:11" x14ac:dyDescent="0.35">
      <c r="A3835" t="s">
        <v>270</v>
      </c>
      <c r="B3835" t="s">
        <v>120</v>
      </c>
      <c r="C3835">
        <v>2011</v>
      </c>
      <c r="D3835">
        <v>4.2</v>
      </c>
      <c r="E3835">
        <v>410</v>
      </c>
      <c r="F3835" t="s">
        <v>1405</v>
      </c>
      <c r="G3835" t="s">
        <v>9</v>
      </c>
      <c r="H3835" s="32">
        <v>51.35</v>
      </c>
      <c r="I3835" t="s">
        <v>10</v>
      </c>
      <c r="J3835" t="s">
        <v>85</v>
      </c>
      <c r="K3835" t="s">
        <v>85</v>
      </c>
    </row>
    <row r="3836" spans="1:11" x14ac:dyDescent="0.35">
      <c r="A3836" t="s">
        <v>930</v>
      </c>
      <c r="B3836" t="s">
        <v>848</v>
      </c>
      <c r="C3836">
        <v>2012</v>
      </c>
      <c r="D3836">
        <v>4.2</v>
      </c>
      <c r="E3836">
        <v>410</v>
      </c>
      <c r="F3836" t="s">
        <v>1405</v>
      </c>
      <c r="G3836" t="s">
        <v>42</v>
      </c>
      <c r="H3836" s="32">
        <v>22.99</v>
      </c>
      <c r="I3836" t="s">
        <v>43</v>
      </c>
      <c r="J3836" t="s">
        <v>85</v>
      </c>
      <c r="K3836" t="s">
        <v>85</v>
      </c>
    </row>
    <row r="3837" spans="1:11" x14ac:dyDescent="0.35">
      <c r="A3837" t="s">
        <v>1362</v>
      </c>
      <c r="B3837" t="s">
        <v>1363</v>
      </c>
      <c r="C3837">
        <v>2020</v>
      </c>
      <c r="D3837">
        <v>4.2</v>
      </c>
      <c r="E3837">
        <v>407</v>
      </c>
      <c r="F3837" t="s">
        <v>1405</v>
      </c>
      <c r="G3837" t="s">
        <v>204</v>
      </c>
      <c r="H3837" s="32">
        <v>11.95</v>
      </c>
      <c r="I3837" t="s">
        <v>85</v>
      </c>
      <c r="J3837" t="s">
        <v>85</v>
      </c>
      <c r="K3837" t="s">
        <v>85</v>
      </c>
    </row>
    <row r="3838" spans="1:11" x14ac:dyDescent="0.35">
      <c r="A3838" t="s">
        <v>861</v>
      </c>
      <c r="B3838" t="s">
        <v>1364</v>
      </c>
      <c r="C3838" t="s">
        <v>24</v>
      </c>
      <c r="D3838">
        <v>4.2</v>
      </c>
      <c r="E3838">
        <v>405</v>
      </c>
      <c r="F3838" t="s">
        <v>1405</v>
      </c>
      <c r="G3838" t="s">
        <v>25</v>
      </c>
      <c r="H3838" s="32">
        <v>7.1</v>
      </c>
      <c r="I3838" t="s">
        <v>26</v>
      </c>
      <c r="J3838" t="s">
        <v>85</v>
      </c>
      <c r="K3838" t="s">
        <v>85</v>
      </c>
    </row>
    <row r="3839" spans="1:11" x14ac:dyDescent="0.35">
      <c r="A3839" t="s">
        <v>606</v>
      </c>
      <c r="B3839" t="s">
        <v>619</v>
      </c>
      <c r="C3839">
        <v>2014</v>
      </c>
      <c r="D3839">
        <v>4.2</v>
      </c>
      <c r="E3839">
        <v>404</v>
      </c>
      <c r="F3839" t="s">
        <v>1405</v>
      </c>
      <c r="G3839" t="s">
        <v>32</v>
      </c>
      <c r="H3839" s="32">
        <v>77.36</v>
      </c>
      <c r="I3839" t="s">
        <v>33</v>
      </c>
      <c r="J3839" t="s">
        <v>85</v>
      </c>
      <c r="K3839" t="s">
        <v>85</v>
      </c>
    </row>
    <row r="3840" spans="1:11" x14ac:dyDescent="0.35">
      <c r="A3840" t="s">
        <v>1365</v>
      </c>
      <c r="B3840" t="s">
        <v>1366</v>
      </c>
      <c r="C3840">
        <v>2020</v>
      </c>
      <c r="D3840">
        <v>4.2</v>
      </c>
      <c r="E3840">
        <v>404</v>
      </c>
      <c r="F3840" t="s">
        <v>1405</v>
      </c>
      <c r="G3840" t="s">
        <v>207</v>
      </c>
      <c r="H3840" s="32">
        <v>19.899999999999999</v>
      </c>
      <c r="I3840" t="s">
        <v>85</v>
      </c>
      <c r="J3840" t="s">
        <v>85</v>
      </c>
      <c r="K3840" t="s">
        <v>85</v>
      </c>
    </row>
    <row r="3841" spans="1:11" x14ac:dyDescent="0.35">
      <c r="A3841" t="s">
        <v>682</v>
      </c>
      <c r="B3841" t="s">
        <v>863</v>
      </c>
      <c r="C3841">
        <v>2011</v>
      </c>
      <c r="D3841">
        <v>4.2</v>
      </c>
      <c r="E3841">
        <v>402</v>
      </c>
      <c r="F3841" t="s">
        <v>1405</v>
      </c>
      <c r="G3841" t="s">
        <v>42</v>
      </c>
      <c r="H3841" s="32">
        <v>28.53</v>
      </c>
      <c r="I3841" t="s">
        <v>43</v>
      </c>
      <c r="J3841" t="s">
        <v>85</v>
      </c>
      <c r="K3841" t="s">
        <v>85</v>
      </c>
    </row>
    <row r="3842" spans="1:11" x14ac:dyDescent="0.35">
      <c r="A3842" t="s">
        <v>487</v>
      </c>
      <c r="B3842" t="s">
        <v>488</v>
      </c>
      <c r="C3842">
        <v>2019</v>
      </c>
      <c r="D3842">
        <v>4.2</v>
      </c>
      <c r="E3842">
        <v>400</v>
      </c>
      <c r="F3842" t="s">
        <v>1405</v>
      </c>
      <c r="G3842" t="s">
        <v>2</v>
      </c>
      <c r="H3842" s="32">
        <v>27.89</v>
      </c>
      <c r="I3842" t="s">
        <v>3</v>
      </c>
      <c r="J3842" t="s">
        <v>85</v>
      </c>
      <c r="K3842" t="s">
        <v>85</v>
      </c>
    </row>
    <row r="3843" spans="1:11" x14ac:dyDescent="0.35">
      <c r="A3843" t="s">
        <v>4</v>
      </c>
      <c r="B3843" t="s">
        <v>448</v>
      </c>
      <c r="C3843">
        <v>2016</v>
      </c>
      <c r="D3843">
        <v>4.2</v>
      </c>
      <c r="E3843">
        <v>398</v>
      </c>
      <c r="F3843" t="s">
        <v>1405</v>
      </c>
      <c r="G3843" t="s">
        <v>1406</v>
      </c>
      <c r="H3843" s="32">
        <v>48.96</v>
      </c>
      <c r="I3843" t="s">
        <v>6</v>
      </c>
      <c r="J3843" t="s">
        <v>85</v>
      </c>
      <c r="K3843" t="s">
        <v>85</v>
      </c>
    </row>
    <row r="3844" spans="1:11" x14ac:dyDescent="0.35">
      <c r="A3844" t="s">
        <v>193</v>
      </c>
      <c r="B3844" t="s">
        <v>921</v>
      </c>
      <c r="C3844">
        <v>2011</v>
      </c>
      <c r="D3844">
        <v>4.2</v>
      </c>
      <c r="E3844">
        <v>395</v>
      </c>
      <c r="F3844" t="s">
        <v>1405</v>
      </c>
      <c r="G3844" t="s">
        <v>42</v>
      </c>
      <c r="H3844" s="32">
        <v>61.94</v>
      </c>
      <c r="I3844" t="s">
        <v>43</v>
      </c>
      <c r="J3844" t="s">
        <v>85</v>
      </c>
      <c r="K3844" t="s">
        <v>85</v>
      </c>
    </row>
    <row r="3845" spans="1:11" x14ac:dyDescent="0.35">
      <c r="A3845" t="s">
        <v>193</v>
      </c>
      <c r="B3845" t="s">
        <v>187</v>
      </c>
      <c r="C3845">
        <v>2016</v>
      </c>
      <c r="D3845">
        <v>4.2</v>
      </c>
      <c r="E3845">
        <v>392</v>
      </c>
      <c r="F3845" t="s">
        <v>1405</v>
      </c>
      <c r="G3845" t="s">
        <v>42</v>
      </c>
      <c r="H3845" s="32">
        <v>19.98</v>
      </c>
      <c r="I3845" t="s">
        <v>43</v>
      </c>
      <c r="J3845" t="s">
        <v>85</v>
      </c>
      <c r="K3845" t="s">
        <v>85</v>
      </c>
    </row>
    <row r="3846" spans="1:11" x14ac:dyDescent="0.35">
      <c r="A3846" t="s">
        <v>790</v>
      </c>
      <c r="B3846" t="s">
        <v>1367</v>
      </c>
      <c r="C3846">
        <v>2018</v>
      </c>
      <c r="D3846">
        <v>4.2</v>
      </c>
      <c r="E3846">
        <v>390</v>
      </c>
      <c r="F3846" t="s">
        <v>1405</v>
      </c>
      <c r="G3846" t="s">
        <v>32</v>
      </c>
      <c r="H3846" s="32">
        <v>16.760000000000002</v>
      </c>
      <c r="I3846" t="s">
        <v>33</v>
      </c>
      <c r="J3846" t="s">
        <v>85</v>
      </c>
      <c r="K3846" t="s">
        <v>85</v>
      </c>
    </row>
    <row r="3847" spans="1:11" x14ac:dyDescent="0.35">
      <c r="A3847" t="s">
        <v>574</v>
      </c>
      <c r="B3847" t="s">
        <v>880</v>
      </c>
      <c r="C3847">
        <v>2017</v>
      </c>
      <c r="D3847">
        <v>4.2</v>
      </c>
      <c r="E3847">
        <v>390</v>
      </c>
      <c r="F3847" t="s">
        <v>1405</v>
      </c>
      <c r="G3847" t="s">
        <v>576</v>
      </c>
      <c r="H3847" s="32">
        <v>24.45</v>
      </c>
      <c r="I3847" t="s">
        <v>21</v>
      </c>
      <c r="J3847" t="s">
        <v>85</v>
      </c>
      <c r="K3847" t="s">
        <v>85</v>
      </c>
    </row>
    <row r="3848" spans="1:11" x14ac:dyDescent="0.35">
      <c r="A3848" t="s">
        <v>144</v>
      </c>
      <c r="B3848" t="s">
        <v>120</v>
      </c>
      <c r="C3848">
        <v>2011</v>
      </c>
      <c r="D3848">
        <v>4.2</v>
      </c>
      <c r="E3848">
        <v>389</v>
      </c>
      <c r="F3848" t="s">
        <v>1405</v>
      </c>
      <c r="G3848" t="s">
        <v>9</v>
      </c>
      <c r="H3848" s="32">
        <v>64.5</v>
      </c>
      <c r="I3848" t="s">
        <v>10</v>
      </c>
      <c r="J3848" t="s">
        <v>85</v>
      </c>
      <c r="K3848" t="s">
        <v>85</v>
      </c>
    </row>
    <row r="3849" spans="1:11" x14ac:dyDescent="0.35">
      <c r="A3849" t="s">
        <v>385</v>
      </c>
      <c r="B3849" t="s">
        <v>1334</v>
      </c>
      <c r="C3849">
        <v>2016</v>
      </c>
      <c r="D3849">
        <v>4.2</v>
      </c>
      <c r="E3849">
        <v>388</v>
      </c>
      <c r="F3849" t="s">
        <v>1405</v>
      </c>
      <c r="G3849" t="s">
        <v>9</v>
      </c>
      <c r="H3849" s="32">
        <v>31.63</v>
      </c>
      <c r="I3849" t="s">
        <v>10</v>
      </c>
      <c r="J3849" t="s">
        <v>85</v>
      </c>
      <c r="K3849" t="s">
        <v>85</v>
      </c>
    </row>
    <row r="3850" spans="1:11" x14ac:dyDescent="0.35">
      <c r="A3850" t="s">
        <v>53</v>
      </c>
      <c r="B3850" t="s">
        <v>845</v>
      </c>
      <c r="C3850">
        <v>2005</v>
      </c>
      <c r="D3850">
        <v>4.2</v>
      </c>
      <c r="E3850">
        <v>384</v>
      </c>
      <c r="F3850" t="s">
        <v>1405</v>
      </c>
      <c r="G3850" t="s">
        <v>42</v>
      </c>
      <c r="H3850" s="32">
        <v>73</v>
      </c>
      <c r="I3850" t="s">
        <v>43</v>
      </c>
      <c r="J3850" t="s">
        <v>85</v>
      </c>
      <c r="K3850" t="s">
        <v>85</v>
      </c>
    </row>
    <row r="3851" spans="1:11" x14ac:dyDescent="0.35">
      <c r="A3851" t="s">
        <v>537</v>
      </c>
      <c r="B3851" t="s">
        <v>187</v>
      </c>
      <c r="C3851">
        <v>2015</v>
      </c>
      <c r="D3851">
        <v>4.2</v>
      </c>
      <c r="E3851">
        <v>420</v>
      </c>
      <c r="F3851" t="s">
        <v>1405</v>
      </c>
      <c r="G3851" t="s">
        <v>42</v>
      </c>
      <c r="H3851" s="32">
        <v>17.5</v>
      </c>
      <c r="I3851" t="s">
        <v>43</v>
      </c>
      <c r="J3851">
        <v>4</v>
      </c>
      <c r="K3851">
        <v>3</v>
      </c>
    </row>
    <row r="3852" spans="1:11" x14ac:dyDescent="0.35">
      <c r="A3852" t="s">
        <v>1357</v>
      </c>
      <c r="B3852" t="s">
        <v>1358</v>
      </c>
      <c r="C3852">
        <v>2017</v>
      </c>
      <c r="D3852">
        <v>4.2</v>
      </c>
      <c r="E3852">
        <v>420</v>
      </c>
      <c r="F3852" t="s">
        <v>1405</v>
      </c>
      <c r="G3852" t="s">
        <v>127</v>
      </c>
      <c r="H3852" s="32">
        <v>18.899999999999999</v>
      </c>
      <c r="I3852" t="s">
        <v>21</v>
      </c>
      <c r="J3852">
        <v>4</v>
      </c>
      <c r="K3852">
        <v>3</v>
      </c>
    </row>
    <row r="3853" spans="1:11" x14ac:dyDescent="0.35">
      <c r="A3853" t="s">
        <v>1359</v>
      </c>
      <c r="B3853" t="s">
        <v>1360</v>
      </c>
      <c r="C3853">
        <v>2011</v>
      </c>
      <c r="D3853">
        <v>4.2</v>
      </c>
      <c r="E3853">
        <v>420</v>
      </c>
      <c r="F3853" t="s">
        <v>1405</v>
      </c>
      <c r="G3853" t="s">
        <v>254</v>
      </c>
      <c r="H3853" s="32">
        <v>23.95</v>
      </c>
      <c r="I3853" t="s">
        <v>21</v>
      </c>
      <c r="J3853">
        <v>4</v>
      </c>
      <c r="K3853">
        <v>3</v>
      </c>
    </row>
    <row r="3854" spans="1:11" x14ac:dyDescent="0.35">
      <c r="A3854" t="s">
        <v>40</v>
      </c>
      <c r="B3854" t="s">
        <v>396</v>
      </c>
      <c r="C3854">
        <v>2012</v>
      </c>
      <c r="D3854">
        <v>4.2</v>
      </c>
      <c r="E3854">
        <v>420</v>
      </c>
      <c r="F3854" t="s">
        <v>1405</v>
      </c>
      <c r="G3854" t="s">
        <v>42</v>
      </c>
      <c r="H3854" s="32">
        <v>28.3</v>
      </c>
      <c r="I3854" t="s">
        <v>43</v>
      </c>
      <c r="J3854">
        <v>4</v>
      </c>
      <c r="K3854">
        <v>3</v>
      </c>
    </row>
    <row r="3855" spans="1:11" x14ac:dyDescent="0.35">
      <c r="A3855" t="s">
        <v>513</v>
      </c>
      <c r="B3855" t="s">
        <v>283</v>
      </c>
      <c r="C3855">
        <v>2004</v>
      </c>
      <c r="D3855">
        <v>4.2</v>
      </c>
      <c r="E3855">
        <v>417</v>
      </c>
      <c r="F3855" t="s">
        <v>1405</v>
      </c>
      <c r="G3855" t="s">
        <v>42</v>
      </c>
      <c r="H3855" s="32">
        <v>45</v>
      </c>
      <c r="I3855" t="s">
        <v>43</v>
      </c>
      <c r="J3855">
        <v>4</v>
      </c>
      <c r="K3855">
        <v>3</v>
      </c>
    </row>
    <row r="3856" spans="1:11" x14ac:dyDescent="0.35">
      <c r="A3856" t="s">
        <v>423</v>
      </c>
      <c r="B3856" t="s">
        <v>1020</v>
      </c>
      <c r="C3856">
        <v>2018</v>
      </c>
      <c r="D3856">
        <v>4.2</v>
      </c>
      <c r="E3856">
        <v>415</v>
      </c>
      <c r="F3856" t="s">
        <v>1405</v>
      </c>
      <c r="G3856" t="s">
        <v>46</v>
      </c>
      <c r="H3856" s="32">
        <v>17.899999999999999</v>
      </c>
      <c r="I3856" t="s">
        <v>213</v>
      </c>
      <c r="J3856">
        <v>3</v>
      </c>
      <c r="K3856">
        <v>3</v>
      </c>
    </row>
    <row r="3857" spans="1:11" x14ac:dyDescent="0.35">
      <c r="A3857" t="s">
        <v>1292</v>
      </c>
      <c r="B3857" t="s">
        <v>1361</v>
      </c>
      <c r="C3857">
        <v>2015</v>
      </c>
      <c r="D3857">
        <v>4.2</v>
      </c>
      <c r="E3857">
        <v>414</v>
      </c>
      <c r="F3857" t="s">
        <v>1405</v>
      </c>
      <c r="G3857" t="s">
        <v>326</v>
      </c>
      <c r="H3857" s="32">
        <v>16.78</v>
      </c>
      <c r="I3857" t="s">
        <v>327</v>
      </c>
      <c r="J3857">
        <v>3</v>
      </c>
      <c r="K3857">
        <v>3</v>
      </c>
    </row>
    <row r="3858" spans="1:11" x14ac:dyDescent="0.35">
      <c r="A3858" t="s">
        <v>47</v>
      </c>
      <c r="B3858" t="s">
        <v>1302</v>
      </c>
      <c r="C3858">
        <v>2018</v>
      </c>
      <c r="D3858">
        <v>4.2</v>
      </c>
      <c r="E3858">
        <v>410</v>
      </c>
      <c r="F3858" t="s">
        <v>1405</v>
      </c>
      <c r="G3858" t="s">
        <v>42</v>
      </c>
      <c r="H3858" s="32">
        <v>13.58</v>
      </c>
      <c r="I3858" t="s">
        <v>43</v>
      </c>
      <c r="J3858">
        <v>4</v>
      </c>
      <c r="K3858">
        <v>3</v>
      </c>
    </row>
    <row r="3859" spans="1:11" x14ac:dyDescent="0.35">
      <c r="A3859" t="s">
        <v>1308</v>
      </c>
      <c r="B3859" t="s">
        <v>1309</v>
      </c>
      <c r="C3859">
        <v>2015</v>
      </c>
      <c r="D3859">
        <v>4.2</v>
      </c>
      <c r="E3859">
        <v>412</v>
      </c>
      <c r="F3859" t="s">
        <v>1405</v>
      </c>
      <c r="G3859" t="s">
        <v>9</v>
      </c>
      <c r="H3859" s="32">
        <v>37.9</v>
      </c>
      <c r="I3859" t="s">
        <v>10</v>
      </c>
      <c r="J3859">
        <v>5</v>
      </c>
      <c r="K3859">
        <v>3</v>
      </c>
    </row>
    <row r="3860" spans="1:11" x14ac:dyDescent="0.35">
      <c r="A3860" t="s">
        <v>270</v>
      </c>
      <c r="B3860" t="s">
        <v>120</v>
      </c>
      <c r="C3860">
        <v>2011</v>
      </c>
      <c r="D3860">
        <v>4.2</v>
      </c>
      <c r="E3860">
        <v>410</v>
      </c>
      <c r="F3860" t="s">
        <v>1405</v>
      </c>
      <c r="G3860" t="s">
        <v>9</v>
      </c>
      <c r="H3860" s="32">
        <v>51.35</v>
      </c>
      <c r="I3860" t="s">
        <v>10</v>
      </c>
      <c r="J3860">
        <v>5</v>
      </c>
      <c r="K3860">
        <v>3</v>
      </c>
    </row>
    <row r="3861" spans="1:11" x14ac:dyDescent="0.35">
      <c r="A3861" t="s">
        <v>930</v>
      </c>
      <c r="B3861" t="s">
        <v>848</v>
      </c>
      <c r="C3861">
        <v>2012</v>
      </c>
      <c r="D3861">
        <v>4.2</v>
      </c>
      <c r="E3861">
        <v>410</v>
      </c>
      <c r="F3861" t="s">
        <v>1405</v>
      </c>
      <c r="G3861" t="s">
        <v>42</v>
      </c>
      <c r="H3861" s="32">
        <v>22.99</v>
      </c>
      <c r="I3861" t="s">
        <v>43</v>
      </c>
      <c r="J3861">
        <v>4</v>
      </c>
      <c r="K3861">
        <v>3</v>
      </c>
    </row>
    <row r="3862" spans="1:11" x14ac:dyDescent="0.35">
      <c r="A3862" t="s">
        <v>1362</v>
      </c>
      <c r="B3862" t="s">
        <v>1363</v>
      </c>
      <c r="C3862">
        <v>2020</v>
      </c>
      <c r="D3862">
        <v>4.2</v>
      </c>
      <c r="E3862">
        <v>407</v>
      </c>
      <c r="F3862" t="s">
        <v>1405</v>
      </c>
      <c r="G3862" t="s">
        <v>204</v>
      </c>
      <c r="H3862" s="32">
        <v>11.95</v>
      </c>
      <c r="I3862" t="s">
        <v>85</v>
      </c>
      <c r="J3862" t="s">
        <v>85</v>
      </c>
      <c r="K3862" t="s">
        <v>85</v>
      </c>
    </row>
    <row r="3863" spans="1:11" x14ac:dyDescent="0.35">
      <c r="A3863" t="s">
        <v>861</v>
      </c>
      <c r="B3863" t="s">
        <v>1364</v>
      </c>
      <c r="C3863" t="s">
        <v>24</v>
      </c>
      <c r="D3863">
        <v>4.2</v>
      </c>
      <c r="E3863">
        <v>405</v>
      </c>
      <c r="F3863" t="s">
        <v>1405</v>
      </c>
      <c r="G3863" t="s">
        <v>25</v>
      </c>
      <c r="H3863" s="32">
        <v>7.1</v>
      </c>
      <c r="I3863" t="s">
        <v>26</v>
      </c>
      <c r="J3863">
        <v>4</v>
      </c>
      <c r="K3863">
        <v>3</v>
      </c>
    </row>
    <row r="3864" spans="1:11" x14ac:dyDescent="0.35">
      <c r="A3864" t="s">
        <v>606</v>
      </c>
      <c r="B3864" t="s">
        <v>619</v>
      </c>
      <c r="C3864">
        <v>2014</v>
      </c>
      <c r="D3864">
        <v>4.2</v>
      </c>
      <c r="E3864">
        <v>404</v>
      </c>
      <c r="F3864" t="s">
        <v>1405</v>
      </c>
      <c r="G3864" t="s">
        <v>32</v>
      </c>
      <c r="H3864" s="32">
        <v>77.36</v>
      </c>
      <c r="I3864" t="s">
        <v>33</v>
      </c>
      <c r="J3864">
        <v>4</v>
      </c>
      <c r="K3864">
        <v>3</v>
      </c>
    </row>
    <row r="3865" spans="1:11" x14ac:dyDescent="0.35">
      <c r="A3865" t="s">
        <v>1365</v>
      </c>
      <c r="B3865" t="s">
        <v>1366</v>
      </c>
      <c r="C3865">
        <v>2020</v>
      </c>
      <c r="D3865">
        <v>4.2</v>
      </c>
      <c r="E3865">
        <v>404</v>
      </c>
      <c r="F3865" t="s">
        <v>1405</v>
      </c>
      <c r="G3865" t="s">
        <v>207</v>
      </c>
      <c r="H3865" s="32">
        <v>19.899999999999999</v>
      </c>
      <c r="I3865" t="s">
        <v>85</v>
      </c>
      <c r="J3865" t="s">
        <v>85</v>
      </c>
      <c r="K3865" t="s">
        <v>85</v>
      </c>
    </row>
    <row r="3866" spans="1:11" x14ac:dyDescent="0.35">
      <c r="A3866" t="s">
        <v>682</v>
      </c>
      <c r="B3866" t="s">
        <v>863</v>
      </c>
      <c r="C3866">
        <v>2011</v>
      </c>
      <c r="D3866">
        <v>4.2</v>
      </c>
      <c r="E3866">
        <v>402</v>
      </c>
      <c r="F3866" t="s">
        <v>1405</v>
      </c>
      <c r="G3866" t="s">
        <v>42</v>
      </c>
      <c r="H3866" s="32">
        <v>28.53</v>
      </c>
      <c r="I3866" t="s">
        <v>43</v>
      </c>
      <c r="J3866">
        <v>4</v>
      </c>
      <c r="K3866">
        <v>3</v>
      </c>
    </row>
    <row r="3867" spans="1:11" x14ac:dyDescent="0.35">
      <c r="A3867" t="s">
        <v>487</v>
      </c>
      <c r="B3867" t="s">
        <v>488</v>
      </c>
      <c r="C3867">
        <v>2019</v>
      </c>
      <c r="D3867">
        <v>4.2</v>
      </c>
      <c r="E3867">
        <v>400</v>
      </c>
      <c r="F3867" t="s">
        <v>1405</v>
      </c>
      <c r="G3867" t="s">
        <v>2</v>
      </c>
      <c r="H3867" s="32">
        <v>27.89</v>
      </c>
      <c r="I3867" t="s">
        <v>3</v>
      </c>
      <c r="J3867">
        <v>5</v>
      </c>
      <c r="K3867">
        <v>3</v>
      </c>
    </row>
    <row r="3868" spans="1:11" x14ac:dyDescent="0.35">
      <c r="A3868" t="s">
        <v>4</v>
      </c>
      <c r="B3868" t="s">
        <v>448</v>
      </c>
      <c r="C3868">
        <v>2016</v>
      </c>
      <c r="D3868">
        <v>4.2</v>
      </c>
      <c r="E3868">
        <v>398</v>
      </c>
      <c r="F3868" t="s">
        <v>1405</v>
      </c>
      <c r="G3868" t="s">
        <v>1406</v>
      </c>
      <c r="H3868" s="32">
        <v>48.96</v>
      </c>
      <c r="I3868" t="s">
        <v>6</v>
      </c>
      <c r="J3868">
        <v>4</v>
      </c>
      <c r="K3868">
        <v>2</v>
      </c>
    </row>
    <row r="3869" spans="1:11" x14ac:dyDescent="0.35">
      <c r="A3869" t="s">
        <v>193</v>
      </c>
      <c r="B3869" t="s">
        <v>921</v>
      </c>
      <c r="C3869">
        <v>2011</v>
      </c>
      <c r="D3869">
        <v>4.2</v>
      </c>
      <c r="E3869">
        <v>395</v>
      </c>
      <c r="F3869" t="s">
        <v>1405</v>
      </c>
      <c r="G3869" t="s">
        <v>42</v>
      </c>
      <c r="H3869" s="32">
        <v>61.94</v>
      </c>
      <c r="I3869" t="s">
        <v>43</v>
      </c>
      <c r="J3869">
        <v>4</v>
      </c>
      <c r="K3869">
        <v>3</v>
      </c>
    </row>
    <row r="3870" spans="1:11" x14ac:dyDescent="0.35">
      <c r="A3870" t="s">
        <v>193</v>
      </c>
      <c r="B3870" t="s">
        <v>187</v>
      </c>
      <c r="C3870">
        <v>2016</v>
      </c>
      <c r="D3870">
        <v>4.2</v>
      </c>
      <c r="E3870">
        <v>392</v>
      </c>
      <c r="F3870" t="s">
        <v>1405</v>
      </c>
      <c r="G3870" t="s">
        <v>42</v>
      </c>
      <c r="H3870" s="32">
        <v>19.98</v>
      </c>
      <c r="I3870" t="s">
        <v>43</v>
      </c>
      <c r="J3870">
        <v>4</v>
      </c>
      <c r="K3870">
        <v>3</v>
      </c>
    </row>
    <row r="3871" spans="1:11" x14ac:dyDescent="0.35">
      <c r="A3871" t="s">
        <v>790</v>
      </c>
      <c r="B3871" t="s">
        <v>1367</v>
      </c>
      <c r="C3871">
        <v>2018</v>
      </c>
      <c r="D3871">
        <v>4.2</v>
      </c>
      <c r="E3871">
        <v>390</v>
      </c>
      <c r="F3871" t="s">
        <v>1405</v>
      </c>
      <c r="G3871" t="s">
        <v>32</v>
      </c>
      <c r="H3871" s="32">
        <v>16.760000000000002</v>
      </c>
      <c r="I3871" t="s">
        <v>33</v>
      </c>
      <c r="J3871">
        <v>4</v>
      </c>
      <c r="K3871">
        <v>3</v>
      </c>
    </row>
    <row r="3872" spans="1:11" x14ac:dyDescent="0.35">
      <c r="A3872" t="s">
        <v>574</v>
      </c>
      <c r="B3872" t="s">
        <v>880</v>
      </c>
      <c r="C3872">
        <v>2017</v>
      </c>
      <c r="D3872">
        <v>4.2</v>
      </c>
      <c r="E3872">
        <v>390</v>
      </c>
      <c r="F3872" t="s">
        <v>1405</v>
      </c>
      <c r="G3872" t="s">
        <v>576</v>
      </c>
      <c r="H3872" s="32">
        <v>24.45</v>
      </c>
      <c r="I3872" t="s">
        <v>21</v>
      </c>
      <c r="J3872">
        <v>4</v>
      </c>
      <c r="K3872">
        <v>3</v>
      </c>
    </row>
    <row r="3873" spans="1:11" x14ac:dyDescent="0.35">
      <c r="A3873" t="s">
        <v>144</v>
      </c>
      <c r="B3873" t="s">
        <v>120</v>
      </c>
      <c r="C3873">
        <v>2011</v>
      </c>
      <c r="D3873">
        <v>4.2</v>
      </c>
      <c r="E3873">
        <v>389</v>
      </c>
      <c r="F3873" t="s">
        <v>1405</v>
      </c>
      <c r="G3873" t="s">
        <v>9</v>
      </c>
      <c r="H3873" s="32">
        <v>64.5</v>
      </c>
      <c r="I3873" t="s">
        <v>10</v>
      </c>
      <c r="J3873">
        <v>5</v>
      </c>
      <c r="K3873">
        <v>3</v>
      </c>
    </row>
    <row r="3874" spans="1:11" x14ac:dyDescent="0.35">
      <c r="A3874" t="s">
        <v>385</v>
      </c>
      <c r="B3874" t="s">
        <v>1334</v>
      </c>
      <c r="C3874">
        <v>2016</v>
      </c>
      <c r="D3874">
        <v>4.2</v>
      </c>
      <c r="E3874">
        <v>388</v>
      </c>
      <c r="F3874" t="s">
        <v>1405</v>
      </c>
      <c r="G3874" t="s">
        <v>9</v>
      </c>
      <c r="H3874" s="32">
        <v>31.63</v>
      </c>
      <c r="I3874" t="s">
        <v>10</v>
      </c>
      <c r="J3874">
        <v>5</v>
      </c>
      <c r="K3874">
        <v>3</v>
      </c>
    </row>
    <row r="3875" spans="1:11" x14ac:dyDescent="0.35">
      <c r="A3875" t="s">
        <v>53</v>
      </c>
      <c r="B3875" t="s">
        <v>845</v>
      </c>
      <c r="C3875">
        <v>2005</v>
      </c>
      <c r="D3875">
        <v>4.2</v>
      </c>
      <c r="E3875">
        <v>384</v>
      </c>
      <c r="F3875" t="s">
        <v>1405</v>
      </c>
      <c r="G3875" t="s">
        <v>42</v>
      </c>
      <c r="H3875" s="32">
        <v>73</v>
      </c>
      <c r="I3875" t="s">
        <v>43</v>
      </c>
      <c r="J3875">
        <v>4</v>
      </c>
      <c r="K3875">
        <v>3</v>
      </c>
    </row>
    <row r="3876" spans="1:11" x14ac:dyDescent="0.35">
      <c r="A3876" t="s">
        <v>537</v>
      </c>
      <c r="B3876" t="s">
        <v>187</v>
      </c>
      <c r="C3876">
        <v>2015</v>
      </c>
      <c r="D3876">
        <v>4.2</v>
      </c>
      <c r="E3876">
        <v>420</v>
      </c>
      <c r="F3876" t="s">
        <v>1405</v>
      </c>
      <c r="G3876" t="s">
        <v>42</v>
      </c>
      <c r="H3876" s="32">
        <v>17.5</v>
      </c>
      <c r="I3876" t="s">
        <v>43</v>
      </c>
      <c r="J3876">
        <v>4</v>
      </c>
      <c r="K3876">
        <v>3</v>
      </c>
    </row>
    <row r="3877" spans="1:11" x14ac:dyDescent="0.35">
      <c r="A3877" t="s">
        <v>1357</v>
      </c>
      <c r="B3877" t="s">
        <v>1358</v>
      </c>
      <c r="C3877">
        <v>2017</v>
      </c>
      <c r="D3877">
        <v>4.2</v>
      </c>
      <c r="E3877">
        <v>420</v>
      </c>
      <c r="F3877" t="s">
        <v>1405</v>
      </c>
      <c r="G3877" t="s">
        <v>127</v>
      </c>
      <c r="H3877" s="32">
        <v>18.899999999999999</v>
      </c>
      <c r="I3877" t="s">
        <v>21</v>
      </c>
      <c r="J3877">
        <v>4</v>
      </c>
      <c r="K3877">
        <v>3</v>
      </c>
    </row>
    <row r="3878" spans="1:11" x14ac:dyDescent="0.35">
      <c r="A3878" t="s">
        <v>1359</v>
      </c>
      <c r="B3878" t="s">
        <v>1360</v>
      </c>
      <c r="C3878">
        <v>2011</v>
      </c>
      <c r="D3878">
        <v>4.2</v>
      </c>
      <c r="E3878">
        <v>420</v>
      </c>
      <c r="F3878" t="s">
        <v>1405</v>
      </c>
      <c r="G3878" t="s">
        <v>254</v>
      </c>
      <c r="H3878" s="32">
        <v>23.95</v>
      </c>
      <c r="I3878" t="s">
        <v>21</v>
      </c>
      <c r="J3878">
        <v>4</v>
      </c>
      <c r="K3878">
        <v>3</v>
      </c>
    </row>
    <row r="3879" spans="1:11" x14ac:dyDescent="0.35">
      <c r="A3879" t="s">
        <v>40</v>
      </c>
      <c r="B3879" t="s">
        <v>396</v>
      </c>
      <c r="C3879">
        <v>2012</v>
      </c>
      <c r="D3879">
        <v>4.2</v>
      </c>
      <c r="E3879">
        <v>420</v>
      </c>
      <c r="F3879" t="s">
        <v>1405</v>
      </c>
      <c r="G3879" t="s">
        <v>42</v>
      </c>
      <c r="H3879" s="32">
        <v>28.3</v>
      </c>
      <c r="I3879" t="s">
        <v>43</v>
      </c>
      <c r="J3879">
        <v>4</v>
      </c>
      <c r="K3879">
        <v>3</v>
      </c>
    </row>
    <row r="3880" spans="1:11" x14ac:dyDescent="0.35">
      <c r="A3880" t="s">
        <v>513</v>
      </c>
      <c r="B3880" t="s">
        <v>283</v>
      </c>
      <c r="C3880">
        <v>2004</v>
      </c>
      <c r="D3880">
        <v>4.2</v>
      </c>
      <c r="E3880">
        <v>417</v>
      </c>
      <c r="F3880" t="s">
        <v>1405</v>
      </c>
      <c r="G3880" t="s">
        <v>42</v>
      </c>
      <c r="H3880" s="32">
        <v>45</v>
      </c>
      <c r="I3880" t="s">
        <v>43</v>
      </c>
      <c r="J3880">
        <v>4</v>
      </c>
      <c r="K3880">
        <v>3</v>
      </c>
    </row>
    <row r="3881" spans="1:11" x14ac:dyDescent="0.35">
      <c r="A3881" t="s">
        <v>423</v>
      </c>
      <c r="B3881" t="s">
        <v>1020</v>
      </c>
      <c r="C3881">
        <v>2018</v>
      </c>
      <c r="D3881">
        <v>4.2</v>
      </c>
      <c r="E3881">
        <v>415</v>
      </c>
      <c r="F3881" t="s">
        <v>1405</v>
      </c>
      <c r="G3881" t="s">
        <v>46</v>
      </c>
      <c r="H3881" s="32">
        <v>17.899999999999999</v>
      </c>
      <c r="I3881" t="s">
        <v>213</v>
      </c>
      <c r="J3881">
        <v>3</v>
      </c>
      <c r="K3881">
        <v>3</v>
      </c>
    </row>
    <row r="3882" spans="1:11" x14ac:dyDescent="0.35">
      <c r="A3882" t="s">
        <v>1292</v>
      </c>
      <c r="B3882" t="s">
        <v>1361</v>
      </c>
      <c r="C3882">
        <v>2015</v>
      </c>
      <c r="D3882">
        <v>4.2</v>
      </c>
      <c r="E3882">
        <v>414</v>
      </c>
      <c r="F3882" t="s">
        <v>1405</v>
      </c>
      <c r="G3882" t="s">
        <v>326</v>
      </c>
      <c r="H3882" s="32">
        <v>16.78</v>
      </c>
      <c r="I3882" t="s">
        <v>327</v>
      </c>
      <c r="J3882">
        <v>3</v>
      </c>
      <c r="K3882">
        <v>3</v>
      </c>
    </row>
    <row r="3883" spans="1:11" x14ac:dyDescent="0.35">
      <c r="A3883" t="s">
        <v>47</v>
      </c>
      <c r="B3883" t="s">
        <v>1302</v>
      </c>
      <c r="C3883">
        <v>2018</v>
      </c>
      <c r="D3883">
        <v>4.2</v>
      </c>
      <c r="E3883">
        <v>410</v>
      </c>
      <c r="F3883" t="s">
        <v>1405</v>
      </c>
      <c r="G3883" t="s">
        <v>42</v>
      </c>
      <c r="H3883" s="32">
        <v>13.58</v>
      </c>
      <c r="I3883" t="s">
        <v>43</v>
      </c>
      <c r="J3883">
        <v>4</v>
      </c>
      <c r="K3883">
        <v>3</v>
      </c>
    </row>
    <row r="3884" spans="1:11" x14ac:dyDescent="0.35">
      <c r="A3884" t="s">
        <v>1308</v>
      </c>
      <c r="B3884" t="s">
        <v>1309</v>
      </c>
      <c r="C3884">
        <v>2015</v>
      </c>
      <c r="D3884">
        <v>4.2</v>
      </c>
      <c r="E3884">
        <v>412</v>
      </c>
      <c r="F3884" t="s">
        <v>1405</v>
      </c>
      <c r="G3884" t="s">
        <v>9</v>
      </c>
      <c r="H3884" s="32">
        <v>37.9</v>
      </c>
      <c r="I3884" t="s">
        <v>10</v>
      </c>
      <c r="J3884">
        <v>5</v>
      </c>
      <c r="K3884">
        <v>3</v>
      </c>
    </row>
    <row r="3885" spans="1:11" x14ac:dyDescent="0.35">
      <c r="A3885" t="s">
        <v>270</v>
      </c>
      <c r="B3885" t="s">
        <v>120</v>
      </c>
      <c r="C3885">
        <v>2011</v>
      </c>
      <c r="D3885">
        <v>4.2</v>
      </c>
      <c r="E3885">
        <v>410</v>
      </c>
      <c r="F3885" t="s">
        <v>1405</v>
      </c>
      <c r="G3885" t="s">
        <v>9</v>
      </c>
      <c r="H3885" s="32">
        <v>51.35</v>
      </c>
      <c r="I3885" t="s">
        <v>10</v>
      </c>
      <c r="J3885">
        <v>5</v>
      </c>
      <c r="K3885">
        <v>3</v>
      </c>
    </row>
    <row r="3886" spans="1:11" x14ac:dyDescent="0.35">
      <c r="A3886" t="s">
        <v>930</v>
      </c>
      <c r="B3886" t="s">
        <v>848</v>
      </c>
      <c r="C3886">
        <v>2012</v>
      </c>
      <c r="D3886">
        <v>4.2</v>
      </c>
      <c r="E3886">
        <v>410</v>
      </c>
      <c r="F3886" t="s">
        <v>1405</v>
      </c>
      <c r="G3886" t="s">
        <v>42</v>
      </c>
      <c r="H3886" s="32">
        <v>22.99</v>
      </c>
      <c r="I3886" t="s">
        <v>43</v>
      </c>
      <c r="J3886">
        <v>4</v>
      </c>
      <c r="K3886">
        <v>3</v>
      </c>
    </row>
    <row r="3887" spans="1:11" x14ac:dyDescent="0.35">
      <c r="A3887" t="s">
        <v>1362</v>
      </c>
      <c r="B3887" t="s">
        <v>1363</v>
      </c>
      <c r="C3887">
        <v>2020</v>
      </c>
      <c r="D3887">
        <v>4.2</v>
      </c>
      <c r="E3887">
        <v>407</v>
      </c>
      <c r="F3887" t="s">
        <v>1405</v>
      </c>
      <c r="G3887" t="s">
        <v>204</v>
      </c>
      <c r="H3887" s="32">
        <v>11.95</v>
      </c>
      <c r="I3887" t="s">
        <v>85</v>
      </c>
      <c r="J3887" t="s">
        <v>85</v>
      </c>
      <c r="K3887" t="s">
        <v>85</v>
      </c>
    </row>
    <row r="3888" spans="1:11" x14ac:dyDescent="0.35">
      <c r="A3888" t="s">
        <v>861</v>
      </c>
      <c r="B3888" t="s">
        <v>1364</v>
      </c>
      <c r="C3888" t="s">
        <v>24</v>
      </c>
      <c r="D3888">
        <v>4.2</v>
      </c>
      <c r="E3888">
        <v>405</v>
      </c>
      <c r="F3888" t="s">
        <v>1405</v>
      </c>
      <c r="G3888" t="s">
        <v>25</v>
      </c>
      <c r="H3888" s="32">
        <v>7.1</v>
      </c>
      <c r="I3888" t="s">
        <v>26</v>
      </c>
      <c r="J3888">
        <v>4</v>
      </c>
      <c r="K3888">
        <v>3</v>
      </c>
    </row>
    <row r="3889" spans="1:11" x14ac:dyDescent="0.35">
      <c r="A3889" t="s">
        <v>606</v>
      </c>
      <c r="B3889" t="s">
        <v>619</v>
      </c>
      <c r="C3889">
        <v>2014</v>
      </c>
      <c r="D3889">
        <v>4.2</v>
      </c>
      <c r="E3889">
        <v>404</v>
      </c>
      <c r="F3889" t="s">
        <v>1405</v>
      </c>
      <c r="G3889" t="s">
        <v>32</v>
      </c>
      <c r="H3889" s="32">
        <v>77.36</v>
      </c>
      <c r="I3889" t="s">
        <v>33</v>
      </c>
      <c r="J3889">
        <v>4</v>
      </c>
      <c r="K3889">
        <v>3</v>
      </c>
    </row>
    <row r="3890" spans="1:11" x14ac:dyDescent="0.35">
      <c r="A3890" t="s">
        <v>1365</v>
      </c>
      <c r="B3890" t="s">
        <v>1366</v>
      </c>
      <c r="C3890">
        <v>2020</v>
      </c>
      <c r="D3890">
        <v>4.2</v>
      </c>
      <c r="E3890">
        <v>404</v>
      </c>
      <c r="F3890" t="s">
        <v>1405</v>
      </c>
      <c r="G3890" t="s">
        <v>207</v>
      </c>
      <c r="H3890" s="32">
        <v>19.899999999999999</v>
      </c>
      <c r="I3890" t="s">
        <v>85</v>
      </c>
      <c r="J3890" t="s">
        <v>85</v>
      </c>
      <c r="K3890" t="s">
        <v>85</v>
      </c>
    </row>
    <row r="3891" spans="1:11" x14ac:dyDescent="0.35">
      <c r="A3891" t="s">
        <v>682</v>
      </c>
      <c r="B3891" t="s">
        <v>863</v>
      </c>
      <c r="C3891">
        <v>2011</v>
      </c>
      <c r="D3891">
        <v>4.2</v>
      </c>
      <c r="E3891">
        <v>402</v>
      </c>
      <c r="F3891" t="s">
        <v>1405</v>
      </c>
      <c r="G3891" t="s">
        <v>42</v>
      </c>
      <c r="H3891" s="32">
        <v>28.53</v>
      </c>
      <c r="I3891" t="s">
        <v>43</v>
      </c>
      <c r="J3891">
        <v>4</v>
      </c>
      <c r="K3891">
        <v>3</v>
      </c>
    </row>
    <row r="3892" spans="1:11" x14ac:dyDescent="0.35">
      <c r="A3892" t="s">
        <v>487</v>
      </c>
      <c r="B3892" t="s">
        <v>488</v>
      </c>
      <c r="C3892">
        <v>2019</v>
      </c>
      <c r="D3892">
        <v>4.2</v>
      </c>
      <c r="E3892">
        <v>400</v>
      </c>
      <c r="F3892" t="s">
        <v>1405</v>
      </c>
      <c r="G3892" t="s">
        <v>2</v>
      </c>
      <c r="H3892" s="32">
        <v>27.89</v>
      </c>
      <c r="I3892" t="s">
        <v>3</v>
      </c>
      <c r="J3892">
        <v>5</v>
      </c>
      <c r="K3892">
        <v>3</v>
      </c>
    </row>
    <row r="3893" spans="1:11" x14ac:dyDescent="0.35">
      <c r="A3893" t="s">
        <v>4</v>
      </c>
      <c r="B3893" t="s">
        <v>448</v>
      </c>
      <c r="C3893">
        <v>2016</v>
      </c>
      <c r="D3893">
        <v>4.2</v>
      </c>
      <c r="E3893">
        <v>398</v>
      </c>
      <c r="F3893" t="s">
        <v>1405</v>
      </c>
      <c r="G3893" t="s">
        <v>1406</v>
      </c>
      <c r="H3893" s="32">
        <v>48.96</v>
      </c>
      <c r="I3893" t="s">
        <v>6</v>
      </c>
      <c r="J3893">
        <v>4</v>
      </c>
      <c r="K3893">
        <v>2</v>
      </c>
    </row>
    <row r="3894" spans="1:11" x14ac:dyDescent="0.35">
      <c r="A3894" t="s">
        <v>193</v>
      </c>
      <c r="B3894" t="s">
        <v>921</v>
      </c>
      <c r="C3894">
        <v>2011</v>
      </c>
      <c r="D3894">
        <v>4.2</v>
      </c>
      <c r="E3894">
        <v>395</v>
      </c>
      <c r="F3894" t="s">
        <v>1405</v>
      </c>
      <c r="G3894" t="s">
        <v>42</v>
      </c>
      <c r="H3894" s="32">
        <v>61.94</v>
      </c>
      <c r="I3894" t="s">
        <v>43</v>
      </c>
      <c r="J3894">
        <v>4</v>
      </c>
      <c r="K3894">
        <v>3</v>
      </c>
    </row>
    <row r="3895" spans="1:11" x14ac:dyDescent="0.35">
      <c r="A3895" t="s">
        <v>193</v>
      </c>
      <c r="B3895" t="s">
        <v>187</v>
      </c>
      <c r="C3895">
        <v>2016</v>
      </c>
      <c r="D3895">
        <v>4.2</v>
      </c>
      <c r="E3895">
        <v>392</v>
      </c>
      <c r="F3895" t="s">
        <v>1405</v>
      </c>
      <c r="G3895" t="s">
        <v>42</v>
      </c>
      <c r="H3895" s="32">
        <v>19.98</v>
      </c>
      <c r="I3895" t="s">
        <v>43</v>
      </c>
      <c r="J3895">
        <v>4</v>
      </c>
      <c r="K3895">
        <v>3</v>
      </c>
    </row>
    <row r="3896" spans="1:11" x14ac:dyDescent="0.35">
      <c r="A3896" t="s">
        <v>790</v>
      </c>
      <c r="B3896" t="s">
        <v>1367</v>
      </c>
      <c r="C3896">
        <v>2018</v>
      </c>
      <c r="D3896">
        <v>4.2</v>
      </c>
      <c r="E3896">
        <v>390</v>
      </c>
      <c r="F3896" t="s">
        <v>1405</v>
      </c>
      <c r="G3896" t="s">
        <v>32</v>
      </c>
      <c r="H3896" s="32">
        <v>16.760000000000002</v>
      </c>
      <c r="I3896" t="s">
        <v>33</v>
      </c>
      <c r="J3896">
        <v>4</v>
      </c>
      <c r="K3896">
        <v>3</v>
      </c>
    </row>
    <row r="3897" spans="1:11" x14ac:dyDescent="0.35">
      <c r="A3897" t="s">
        <v>574</v>
      </c>
      <c r="B3897" t="s">
        <v>880</v>
      </c>
      <c r="C3897">
        <v>2017</v>
      </c>
      <c r="D3897">
        <v>4.2</v>
      </c>
      <c r="E3897">
        <v>390</v>
      </c>
      <c r="F3897" t="s">
        <v>1405</v>
      </c>
      <c r="G3897" t="s">
        <v>576</v>
      </c>
      <c r="H3897" s="32">
        <v>24.45</v>
      </c>
      <c r="I3897" t="s">
        <v>21</v>
      </c>
      <c r="J3897">
        <v>4</v>
      </c>
      <c r="K3897">
        <v>3</v>
      </c>
    </row>
    <row r="3898" spans="1:11" x14ac:dyDescent="0.35">
      <c r="A3898" t="s">
        <v>144</v>
      </c>
      <c r="B3898" t="s">
        <v>120</v>
      </c>
      <c r="C3898">
        <v>2011</v>
      </c>
      <c r="D3898">
        <v>4.2</v>
      </c>
      <c r="E3898">
        <v>389</v>
      </c>
      <c r="F3898" t="s">
        <v>1405</v>
      </c>
      <c r="G3898" t="s">
        <v>9</v>
      </c>
      <c r="H3898" s="32">
        <v>64.5</v>
      </c>
      <c r="I3898" t="s">
        <v>10</v>
      </c>
      <c r="J3898">
        <v>5</v>
      </c>
      <c r="K3898">
        <v>3</v>
      </c>
    </row>
    <row r="3899" spans="1:11" x14ac:dyDescent="0.35">
      <c r="A3899" t="s">
        <v>385</v>
      </c>
      <c r="B3899" t="s">
        <v>1334</v>
      </c>
      <c r="C3899">
        <v>2016</v>
      </c>
      <c r="D3899">
        <v>4.2</v>
      </c>
      <c r="E3899">
        <v>388</v>
      </c>
      <c r="F3899" t="s">
        <v>1405</v>
      </c>
      <c r="G3899" t="s">
        <v>9</v>
      </c>
      <c r="H3899" s="32">
        <v>31.63</v>
      </c>
      <c r="I3899" t="s">
        <v>10</v>
      </c>
      <c r="J3899">
        <v>5</v>
      </c>
      <c r="K3899">
        <v>3</v>
      </c>
    </row>
    <row r="3900" spans="1:11" x14ac:dyDescent="0.35">
      <c r="A3900" t="s">
        <v>53</v>
      </c>
      <c r="B3900" t="s">
        <v>845</v>
      </c>
      <c r="C3900">
        <v>2005</v>
      </c>
      <c r="D3900">
        <v>4.2</v>
      </c>
      <c r="E3900">
        <v>384</v>
      </c>
      <c r="F3900" t="s">
        <v>1405</v>
      </c>
      <c r="G3900" t="s">
        <v>42</v>
      </c>
      <c r="H3900" s="32">
        <v>73</v>
      </c>
      <c r="I3900" t="s">
        <v>43</v>
      </c>
      <c r="J3900">
        <v>4</v>
      </c>
      <c r="K3900">
        <v>3</v>
      </c>
    </row>
    <row r="3901" spans="1:11" x14ac:dyDescent="0.35">
      <c r="A3901" t="s">
        <v>537</v>
      </c>
      <c r="B3901" t="s">
        <v>187</v>
      </c>
      <c r="C3901">
        <v>2015</v>
      </c>
      <c r="D3901">
        <v>4.2</v>
      </c>
      <c r="E3901">
        <v>420</v>
      </c>
      <c r="F3901" t="s">
        <v>1405</v>
      </c>
      <c r="G3901" t="s">
        <v>42</v>
      </c>
      <c r="H3901" s="32">
        <v>17.5</v>
      </c>
      <c r="I3901" t="s">
        <v>43</v>
      </c>
      <c r="J3901">
        <v>4</v>
      </c>
      <c r="K3901">
        <v>3</v>
      </c>
    </row>
    <row r="3902" spans="1:11" x14ac:dyDescent="0.35">
      <c r="A3902" t="s">
        <v>1357</v>
      </c>
      <c r="B3902" t="s">
        <v>1358</v>
      </c>
      <c r="C3902">
        <v>2017</v>
      </c>
      <c r="D3902">
        <v>4.2</v>
      </c>
      <c r="E3902">
        <v>420</v>
      </c>
      <c r="F3902" t="s">
        <v>1405</v>
      </c>
      <c r="G3902" t="s">
        <v>127</v>
      </c>
      <c r="H3902" s="32">
        <v>18.899999999999999</v>
      </c>
      <c r="I3902" t="s">
        <v>21</v>
      </c>
      <c r="J3902">
        <v>4</v>
      </c>
      <c r="K3902">
        <v>3</v>
      </c>
    </row>
    <row r="3903" spans="1:11" x14ac:dyDescent="0.35">
      <c r="A3903" t="s">
        <v>1359</v>
      </c>
      <c r="B3903" t="s">
        <v>1360</v>
      </c>
      <c r="C3903">
        <v>2011</v>
      </c>
      <c r="D3903">
        <v>4.2</v>
      </c>
      <c r="E3903">
        <v>420</v>
      </c>
      <c r="F3903" t="s">
        <v>1405</v>
      </c>
      <c r="G3903" t="s">
        <v>254</v>
      </c>
      <c r="H3903" s="32">
        <v>23.95</v>
      </c>
      <c r="I3903" t="s">
        <v>21</v>
      </c>
      <c r="J3903">
        <v>4</v>
      </c>
      <c r="K3903">
        <v>3</v>
      </c>
    </row>
    <row r="3904" spans="1:11" x14ac:dyDescent="0.35">
      <c r="A3904" t="s">
        <v>40</v>
      </c>
      <c r="B3904" t="s">
        <v>396</v>
      </c>
      <c r="C3904">
        <v>2012</v>
      </c>
      <c r="D3904">
        <v>4.2</v>
      </c>
      <c r="E3904">
        <v>420</v>
      </c>
      <c r="F3904" t="s">
        <v>1405</v>
      </c>
      <c r="G3904" t="s">
        <v>42</v>
      </c>
      <c r="H3904" s="32">
        <v>28.3</v>
      </c>
      <c r="I3904" t="s">
        <v>43</v>
      </c>
      <c r="J3904">
        <v>4</v>
      </c>
      <c r="K3904">
        <v>3</v>
      </c>
    </row>
    <row r="3905" spans="1:11" x14ac:dyDescent="0.35">
      <c r="A3905" t="s">
        <v>513</v>
      </c>
      <c r="B3905" t="s">
        <v>283</v>
      </c>
      <c r="C3905">
        <v>2004</v>
      </c>
      <c r="D3905">
        <v>4.2</v>
      </c>
      <c r="E3905">
        <v>417</v>
      </c>
      <c r="F3905" t="s">
        <v>1405</v>
      </c>
      <c r="G3905" t="s">
        <v>42</v>
      </c>
      <c r="H3905" s="32">
        <v>45</v>
      </c>
      <c r="I3905" t="s">
        <v>43</v>
      </c>
      <c r="J3905">
        <v>4</v>
      </c>
      <c r="K3905">
        <v>3</v>
      </c>
    </row>
    <row r="3906" spans="1:11" x14ac:dyDescent="0.35">
      <c r="A3906" t="s">
        <v>423</v>
      </c>
      <c r="B3906" t="s">
        <v>1020</v>
      </c>
      <c r="C3906">
        <v>2018</v>
      </c>
      <c r="D3906">
        <v>4.2</v>
      </c>
      <c r="E3906">
        <v>415</v>
      </c>
      <c r="F3906" t="s">
        <v>1405</v>
      </c>
      <c r="G3906" t="s">
        <v>46</v>
      </c>
      <c r="H3906" s="32">
        <v>17.899999999999999</v>
      </c>
      <c r="I3906" t="s">
        <v>213</v>
      </c>
      <c r="J3906">
        <v>3</v>
      </c>
      <c r="K3906">
        <v>3</v>
      </c>
    </row>
    <row r="3907" spans="1:11" x14ac:dyDescent="0.35">
      <c r="A3907" t="s">
        <v>1292</v>
      </c>
      <c r="B3907" t="s">
        <v>1361</v>
      </c>
      <c r="C3907">
        <v>2015</v>
      </c>
      <c r="D3907">
        <v>4.2</v>
      </c>
      <c r="E3907">
        <v>414</v>
      </c>
      <c r="F3907" t="s">
        <v>1405</v>
      </c>
      <c r="G3907" t="s">
        <v>326</v>
      </c>
      <c r="H3907" s="32">
        <v>16.78</v>
      </c>
      <c r="I3907" t="s">
        <v>327</v>
      </c>
      <c r="J3907">
        <v>3</v>
      </c>
      <c r="K3907">
        <v>3</v>
      </c>
    </row>
    <row r="3908" spans="1:11" x14ac:dyDescent="0.35">
      <c r="A3908" t="s">
        <v>47</v>
      </c>
      <c r="B3908" t="s">
        <v>1302</v>
      </c>
      <c r="C3908">
        <v>2018</v>
      </c>
      <c r="D3908">
        <v>4.2</v>
      </c>
      <c r="E3908">
        <v>410</v>
      </c>
      <c r="F3908" t="s">
        <v>1405</v>
      </c>
      <c r="G3908" t="s">
        <v>42</v>
      </c>
      <c r="H3908" s="32">
        <v>13.58</v>
      </c>
      <c r="I3908" t="s">
        <v>43</v>
      </c>
      <c r="J3908">
        <v>4</v>
      </c>
      <c r="K3908">
        <v>3</v>
      </c>
    </row>
    <row r="3909" spans="1:11" x14ac:dyDescent="0.35">
      <c r="A3909" t="s">
        <v>1308</v>
      </c>
      <c r="B3909" t="s">
        <v>1309</v>
      </c>
      <c r="C3909">
        <v>2015</v>
      </c>
      <c r="D3909">
        <v>4.2</v>
      </c>
      <c r="E3909">
        <v>412</v>
      </c>
      <c r="F3909" t="s">
        <v>1405</v>
      </c>
      <c r="G3909" t="s">
        <v>9</v>
      </c>
      <c r="H3909" s="32">
        <v>37.9</v>
      </c>
      <c r="I3909" t="s">
        <v>10</v>
      </c>
      <c r="J3909">
        <v>5</v>
      </c>
      <c r="K3909">
        <v>3</v>
      </c>
    </row>
    <row r="3910" spans="1:11" x14ac:dyDescent="0.35">
      <c r="A3910" t="s">
        <v>270</v>
      </c>
      <c r="B3910" t="s">
        <v>120</v>
      </c>
      <c r="C3910">
        <v>2011</v>
      </c>
      <c r="D3910">
        <v>4.2</v>
      </c>
      <c r="E3910">
        <v>410</v>
      </c>
      <c r="F3910" t="s">
        <v>1405</v>
      </c>
      <c r="G3910" t="s">
        <v>9</v>
      </c>
      <c r="H3910" s="32">
        <v>51.35</v>
      </c>
      <c r="I3910" t="s">
        <v>10</v>
      </c>
      <c r="J3910">
        <v>5</v>
      </c>
      <c r="K3910">
        <v>3</v>
      </c>
    </row>
    <row r="3911" spans="1:11" x14ac:dyDescent="0.35">
      <c r="A3911" t="s">
        <v>930</v>
      </c>
      <c r="B3911" t="s">
        <v>848</v>
      </c>
      <c r="C3911">
        <v>2012</v>
      </c>
      <c r="D3911">
        <v>4.2</v>
      </c>
      <c r="E3911">
        <v>410</v>
      </c>
      <c r="F3911" t="s">
        <v>1405</v>
      </c>
      <c r="G3911" t="s">
        <v>42</v>
      </c>
      <c r="H3911" s="32">
        <v>22.99</v>
      </c>
      <c r="I3911" t="s">
        <v>43</v>
      </c>
      <c r="J3911">
        <v>4</v>
      </c>
      <c r="K3911">
        <v>3</v>
      </c>
    </row>
    <row r="3912" spans="1:11" x14ac:dyDescent="0.35">
      <c r="A3912" t="s">
        <v>1362</v>
      </c>
      <c r="B3912" t="s">
        <v>1363</v>
      </c>
      <c r="C3912">
        <v>2020</v>
      </c>
      <c r="D3912">
        <v>4.2</v>
      </c>
      <c r="E3912">
        <v>407</v>
      </c>
      <c r="F3912" t="s">
        <v>1405</v>
      </c>
      <c r="G3912" t="s">
        <v>204</v>
      </c>
      <c r="H3912" s="32">
        <v>11.95</v>
      </c>
      <c r="I3912" t="s">
        <v>85</v>
      </c>
      <c r="J3912" t="s">
        <v>85</v>
      </c>
      <c r="K3912" t="s">
        <v>85</v>
      </c>
    </row>
    <row r="3913" spans="1:11" x14ac:dyDescent="0.35">
      <c r="A3913" t="s">
        <v>861</v>
      </c>
      <c r="B3913" t="s">
        <v>1364</v>
      </c>
      <c r="C3913" t="s">
        <v>24</v>
      </c>
      <c r="D3913">
        <v>4.2</v>
      </c>
      <c r="E3913">
        <v>405</v>
      </c>
      <c r="F3913" t="s">
        <v>1405</v>
      </c>
      <c r="G3913" t="s">
        <v>25</v>
      </c>
      <c r="H3913" s="32">
        <v>7.1</v>
      </c>
      <c r="I3913" t="s">
        <v>26</v>
      </c>
      <c r="J3913">
        <v>4</v>
      </c>
      <c r="K3913">
        <v>3</v>
      </c>
    </row>
    <row r="3914" spans="1:11" x14ac:dyDescent="0.35">
      <c r="A3914" t="s">
        <v>606</v>
      </c>
      <c r="B3914" t="s">
        <v>619</v>
      </c>
      <c r="C3914">
        <v>2014</v>
      </c>
      <c r="D3914">
        <v>4.2</v>
      </c>
      <c r="E3914">
        <v>404</v>
      </c>
      <c r="F3914" t="s">
        <v>1405</v>
      </c>
      <c r="G3914" t="s">
        <v>32</v>
      </c>
      <c r="H3914" s="32">
        <v>77.36</v>
      </c>
      <c r="I3914" t="s">
        <v>33</v>
      </c>
      <c r="J3914">
        <v>4</v>
      </c>
      <c r="K3914">
        <v>3</v>
      </c>
    </row>
    <row r="3915" spans="1:11" x14ac:dyDescent="0.35">
      <c r="A3915" t="s">
        <v>1365</v>
      </c>
      <c r="B3915" t="s">
        <v>1366</v>
      </c>
      <c r="C3915">
        <v>2020</v>
      </c>
      <c r="D3915">
        <v>4.2</v>
      </c>
      <c r="E3915">
        <v>404</v>
      </c>
      <c r="F3915" t="s">
        <v>1405</v>
      </c>
      <c r="G3915" t="s">
        <v>207</v>
      </c>
      <c r="H3915" s="32">
        <v>19.899999999999999</v>
      </c>
      <c r="I3915" t="s">
        <v>85</v>
      </c>
      <c r="J3915" t="s">
        <v>85</v>
      </c>
      <c r="K3915" t="s">
        <v>85</v>
      </c>
    </row>
    <row r="3916" spans="1:11" x14ac:dyDescent="0.35">
      <c r="A3916" t="s">
        <v>682</v>
      </c>
      <c r="B3916" t="s">
        <v>863</v>
      </c>
      <c r="C3916">
        <v>2011</v>
      </c>
      <c r="D3916">
        <v>4.2</v>
      </c>
      <c r="E3916">
        <v>402</v>
      </c>
      <c r="F3916" t="s">
        <v>1405</v>
      </c>
      <c r="G3916" t="s">
        <v>42</v>
      </c>
      <c r="H3916" s="32">
        <v>28.53</v>
      </c>
      <c r="I3916" t="s">
        <v>43</v>
      </c>
      <c r="J3916">
        <v>4</v>
      </c>
      <c r="K3916">
        <v>3</v>
      </c>
    </row>
    <row r="3917" spans="1:11" x14ac:dyDescent="0.35">
      <c r="A3917" t="s">
        <v>487</v>
      </c>
      <c r="B3917" t="s">
        <v>488</v>
      </c>
      <c r="C3917">
        <v>2019</v>
      </c>
      <c r="D3917">
        <v>4.2</v>
      </c>
      <c r="E3917">
        <v>400</v>
      </c>
      <c r="F3917" t="s">
        <v>1405</v>
      </c>
      <c r="G3917" t="s">
        <v>2</v>
      </c>
      <c r="H3917" s="32">
        <v>27.89</v>
      </c>
      <c r="I3917" t="s">
        <v>3</v>
      </c>
      <c r="J3917">
        <v>5</v>
      </c>
      <c r="K3917">
        <v>3</v>
      </c>
    </row>
    <row r="3918" spans="1:11" x14ac:dyDescent="0.35">
      <c r="A3918" t="s">
        <v>4</v>
      </c>
      <c r="B3918" t="s">
        <v>448</v>
      </c>
      <c r="C3918">
        <v>2016</v>
      </c>
      <c r="D3918">
        <v>4.2</v>
      </c>
      <c r="E3918">
        <v>398</v>
      </c>
      <c r="F3918" t="s">
        <v>1405</v>
      </c>
      <c r="G3918" t="s">
        <v>1406</v>
      </c>
      <c r="H3918" s="32">
        <v>48.96</v>
      </c>
      <c r="I3918" t="s">
        <v>6</v>
      </c>
      <c r="J3918">
        <v>4</v>
      </c>
      <c r="K3918">
        <v>2</v>
      </c>
    </row>
    <row r="3919" spans="1:11" x14ac:dyDescent="0.35">
      <c r="A3919" t="s">
        <v>193</v>
      </c>
      <c r="B3919" t="s">
        <v>921</v>
      </c>
      <c r="C3919">
        <v>2011</v>
      </c>
      <c r="D3919">
        <v>4.2</v>
      </c>
      <c r="E3919">
        <v>395</v>
      </c>
      <c r="F3919" t="s">
        <v>1405</v>
      </c>
      <c r="G3919" t="s">
        <v>42</v>
      </c>
      <c r="H3919" s="32">
        <v>61.94</v>
      </c>
      <c r="I3919" t="s">
        <v>43</v>
      </c>
      <c r="J3919">
        <v>4</v>
      </c>
      <c r="K3919">
        <v>3</v>
      </c>
    </row>
    <row r="3920" spans="1:11" x14ac:dyDescent="0.35">
      <c r="A3920" t="s">
        <v>193</v>
      </c>
      <c r="B3920" t="s">
        <v>187</v>
      </c>
      <c r="C3920">
        <v>2016</v>
      </c>
      <c r="D3920">
        <v>4.2</v>
      </c>
      <c r="E3920">
        <v>392</v>
      </c>
      <c r="F3920" t="s">
        <v>1405</v>
      </c>
      <c r="G3920" t="s">
        <v>42</v>
      </c>
      <c r="H3920" s="32">
        <v>19.98</v>
      </c>
      <c r="I3920" t="s">
        <v>43</v>
      </c>
      <c r="J3920">
        <v>4</v>
      </c>
      <c r="K3920">
        <v>3</v>
      </c>
    </row>
    <row r="3921" spans="1:11" x14ac:dyDescent="0.35">
      <c r="A3921" t="s">
        <v>790</v>
      </c>
      <c r="B3921" t="s">
        <v>1367</v>
      </c>
      <c r="C3921">
        <v>2018</v>
      </c>
      <c r="D3921">
        <v>4.2</v>
      </c>
      <c r="E3921">
        <v>390</v>
      </c>
      <c r="F3921" t="s">
        <v>1405</v>
      </c>
      <c r="G3921" t="s">
        <v>32</v>
      </c>
      <c r="H3921" s="32">
        <v>16.760000000000002</v>
      </c>
      <c r="I3921" t="s">
        <v>33</v>
      </c>
      <c r="J3921">
        <v>4</v>
      </c>
      <c r="K3921">
        <v>3</v>
      </c>
    </row>
    <row r="3922" spans="1:11" x14ac:dyDescent="0.35">
      <c r="A3922" t="s">
        <v>574</v>
      </c>
      <c r="B3922" t="s">
        <v>880</v>
      </c>
      <c r="C3922">
        <v>2017</v>
      </c>
      <c r="D3922">
        <v>4.2</v>
      </c>
      <c r="E3922">
        <v>390</v>
      </c>
      <c r="F3922" t="s">
        <v>1405</v>
      </c>
      <c r="G3922" t="s">
        <v>576</v>
      </c>
      <c r="H3922" s="32">
        <v>24.45</v>
      </c>
      <c r="I3922" t="s">
        <v>21</v>
      </c>
      <c r="J3922">
        <v>4</v>
      </c>
      <c r="K3922">
        <v>3</v>
      </c>
    </row>
    <row r="3923" spans="1:11" x14ac:dyDescent="0.35">
      <c r="A3923" t="s">
        <v>144</v>
      </c>
      <c r="B3923" t="s">
        <v>120</v>
      </c>
      <c r="C3923">
        <v>2011</v>
      </c>
      <c r="D3923">
        <v>4.2</v>
      </c>
      <c r="E3923">
        <v>389</v>
      </c>
      <c r="F3923" t="s">
        <v>1405</v>
      </c>
      <c r="G3923" t="s">
        <v>9</v>
      </c>
      <c r="H3923" s="32">
        <v>64.5</v>
      </c>
      <c r="I3923" t="s">
        <v>10</v>
      </c>
      <c r="J3923">
        <v>5</v>
      </c>
      <c r="K3923">
        <v>3</v>
      </c>
    </row>
    <row r="3924" spans="1:11" x14ac:dyDescent="0.35">
      <c r="A3924" t="s">
        <v>385</v>
      </c>
      <c r="B3924" t="s">
        <v>1334</v>
      </c>
      <c r="C3924">
        <v>2016</v>
      </c>
      <c r="D3924">
        <v>4.2</v>
      </c>
      <c r="E3924">
        <v>388</v>
      </c>
      <c r="F3924" t="s">
        <v>1405</v>
      </c>
      <c r="G3924" t="s">
        <v>9</v>
      </c>
      <c r="H3924" s="32">
        <v>31.63</v>
      </c>
      <c r="I3924" t="s">
        <v>10</v>
      </c>
      <c r="J3924">
        <v>5</v>
      </c>
      <c r="K3924">
        <v>3</v>
      </c>
    </row>
    <row r="3925" spans="1:11" x14ac:dyDescent="0.35">
      <c r="A3925" t="s">
        <v>53</v>
      </c>
      <c r="B3925" t="s">
        <v>845</v>
      </c>
      <c r="C3925">
        <v>2005</v>
      </c>
      <c r="D3925">
        <v>4.2</v>
      </c>
      <c r="E3925">
        <v>384</v>
      </c>
      <c r="F3925" t="s">
        <v>1405</v>
      </c>
      <c r="G3925" t="s">
        <v>42</v>
      </c>
      <c r="H3925" s="32">
        <v>73</v>
      </c>
      <c r="I3925" t="s">
        <v>43</v>
      </c>
      <c r="J3925">
        <v>4</v>
      </c>
      <c r="K3925">
        <v>3</v>
      </c>
    </row>
    <row r="3926" spans="1:11" x14ac:dyDescent="0.35">
      <c r="A3926" t="s">
        <v>537</v>
      </c>
      <c r="B3926" t="s">
        <v>187</v>
      </c>
      <c r="C3926">
        <v>2015</v>
      </c>
      <c r="D3926">
        <v>4.2</v>
      </c>
      <c r="E3926">
        <v>420</v>
      </c>
      <c r="F3926" t="s">
        <v>1405</v>
      </c>
      <c r="G3926" t="s">
        <v>42</v>
      </c>
      <c r="H3926" s="32">
        <v>17.5</v>
      </c>
      <c r="I3926" t="s">
        <v>43</v>
      </c>
      <c r="J3926">
        <v>4</v>
      </c>
      <c r="K3926">
        <v>3</v>
      </c>
    </row>
    <row r="3927" spans="1:11" x14ac:dyDescent="0.35">
      <c r="A3927" t="s">
        <v>1357</v>
      </c>
      <c r="B3927" t="s">
        <v>1358</v>
      </c>
      <c r="C3927">
        <v>2017</v>
      </c>
      <c r="D3927">
        <v>4.2</v>
      </c>
      <c r="E3927">
        <v>420</v>
      </c>
      <c r="F3927" t="s">
        <v>1405</v>
      </c>
      <c r="G3927" t="s">
        <v>127</v>
      </c>
      <c r="H3927" s="32">
        <v>18.899999999999999</v>
      </c>
      <c r="I3927" t="s">
        <v>21</v>
      </c>
      <c r="J3927">
        <v>4</v>
      </c>
      <c r="K3927">
        <v>3</v>
      </c>
    </row>
    <row r="3928" spans="1:11" x14ac:dyDescent="0.35">
      <c r="A3928" t="s">
        <v>1359</v>
      </c>
      <c r="B3928" t="s">
        <v>1360</v>
      </c>
      <c r="C3928">
        <v>2011</v>
      </c>
      <c r="D3928">
        <v>4.2</v>
      </c>
      <c r="E3928">
        <v>420</v>
      </c>
      <c r="F3928" t="s">
        <v>1405</v>
      </c>
      <c r="G3928" t="s">
        <v>254</v>
      </c>
      <c r="H3928" s="32">
        <v>23.95</v>
      </c>
      <c r="I3928" t="s">
        <v>21</v>
      </c>
      <c r="J3928">
        <v>4</v>
      </c>
      <c r="K3928">
        <v>3</v>
      </c>
    </row>
    <row r="3929" spans="1:11" x14ac:dyDescent="0.35">
      <c r="A3929" t="s">
        <v>40</v>
      </c>
      <c r="B3929" t="s">
        <v>396</v>
      </c>
      <c r="C3929">
        <v>2012</v>
      </c>
      <c r="D3929">
        <v>4.2</v>
      </c>
      <c r="E3929">
        <v>420</v>
      </c>
      <c r="F3929" t="s">
        <v>1405</v>
      </c>
      <c r="G3929" t="s">
        <v>42</v>
      </c>
      <c r="H3929" s="32">
        <v>28.3</v>
      </c>
      <c r="I3929" t="s">
        <v>43</v>
      </c>
      <c r="J3929">
        <v>4</v>
      </c>
      <c r="K3929">
        <v>3</v>
      </c>
    </row>
    <row r="3930" spans="1:11" x14ac:dyDescent="0.35">
      <c r="A3930" t="s">
        <v>513</v>
      </c>
      <c r="B3930" t="s">
        <v>283</v>
      </c>
      <c r="C3930">
        <v>2004</v>
      </c>
      <c r="D3930">
        <v>4.2</v>
      </c>
      <c r="E3930">
        <v>417</v>
      </c>
      <c r="F3930" t="s">
        <v>1405</v>
      </c>
      <c r="G3930" t="s">
        <v>42</v>
      </c>
      <c r="H3930" s="32">
        <v>45</v>
      </c>
      <c r="I3930" t="s">
        <v>43</v>
      </c>
      <c r="J3930">
        <v>4</v>
      </c>
      <c r="K3930">
        <v>3</v>
      </c>
    </row>
    <row r="3931" spans="1:11" x14ac:dyDescent="0.35">
      <c r="A3931" t="s">
        <v>423</v>
      </c>
      <c r="B3931" t="s">
        <v>1020</v>
      </c>
      <c r="C3931">
        <v>2018</v>
      </c>
      <c r="D3931">
        <v>4.2</v>
      </c>
      <c r="E3931">
        <v>415</v>
      </c>
      <c r="F3931" t="s">
        <v>1405</v>
      </c>
      <c r="G3931" t="s">
        <v>46</v>
      </c>
      <c r="H3931" s="32">
        <v>17.899999999999999</v>
      </c>
      <c r="I3931" t="s">
        <v>213</v>
      </c>
      <c r="J3931">
        <v>3</v>
      </c>
      <c r="K3931">
        <v>3</v>
      </c>
    </row>
    <row r="3932" spans="1:11" x14ac:dyDescent="0.35">
      <c r="A3932" t="s">
        <v>1292</v>
      </c>
      <c r="B3932" t="s">
        <v>1361</v>
      </c>
      <c r="C3932">
        <v>2015</v>
      </c>
      <c r="D3932">
        <v>4.2</v>
      </c>
      <c r="E3932">
        <v>414</v>
      </c>
      <c r="F3932" t="s">
        <v>1405</v>
      </c>
      <c r="G3932" t="s">
        <v>326</v>
      </c>
      <c r="H3932" s="32">
        <v>16.78</v>
      </c>
      <c r="I3932" t="s">
        <v>327</v>
      </c>
      <c r="J3932">
        <v>3</v>
      </c>
      <c r="K3932">
        <v>3</v>
      </c>
    </row>
    <row r="3933" spans="1:11" x14ac:dyDescent="0.35">
      <c r="A3933" t="s">
        <v>47</v>
      </c>
      <c r="B3933" t="s">
        <v>1302</v>
      </c>
      <c r="C3933">
        <v>2018</v>
      </c>
      <c r="D3933">
        <v>4.2</v>
      </c>
      <c r="E3933">
        <v>410</v>
      </c>
      <c r="F3933" t="s">
        <v>1405</v>
      </c>
      <c r="G3933" t="s">
        <v>42</v>
      </c>
      <c r="H3933" s="32">
        <v>13.58</v>
      </c>
      <c r="I3933" t="s">
        <v>43</v>
      </c>
      <c r="J3933">
        <v>4</v>
      </c>
      <c r="K3933">
        <v>3</v>
      </c>
    </row>
    <row r="3934" spans="1:11" x14ac:dyDescent="0.35">
      <c r="A3934" t="s">
        <v>1308</v>
      </c>
      <c r="B3934" t="s">
        <v>1309</v>
      </c>
      <c r="C3934">
        <v>2015</v>
      </c>
      <c r="D3934">
        <v>4.2</v>
      </c>
      <c r="E3934">
        <v>412</v>
      </c>
      <c r="F3934" t="s">
        <v>1405</v>
      </c>
      <c r="G3934" t="s">
        <v>9</v>
      </c>
      <c r="H3934" s="32">
        <v>37.9</v>
      </c>
      <c r="I3934" t="s">
        <v>10</v>
      </c>
      <c r="J3934">
        <v>5</v>
      </c>
      <c r="K3934">
        <v>3</v>
      </c>
    </row>
    <row r="3935" spans="1:11" x14ac:dyDescent="0.35">
      <c r="A3935" t="s">
        <v>270</v>
      </c>
      <c r="B3935" t="s">
        <v>120</v>
      </c>
      <c r="C3935">
        <v>2011</v>
      </c>
      <c r="D3935">
        <v>4.2</v>
      </c>
      <c r="E3935">
        <v>410</v>
      </c>
      <c r="F3935" t="s">
        <v>1405</v>
      </c>
      <c r="G3935" t="s">
        <v>9</v>
      </c>
      <c r="H3935" s="32">
        <v>51.35</v>
      </c>
      <c r="I3935" t="s">
        <v>10</v>
      </c>
      <c r="J3935">
        <v>5</v>
      </c>
      <c r="K3935">
        <v>3</v>
      </c>
    </row>
    <row r="3936" spans="1:11" x14ac:dyDescent="0.35">
      <c r="A3936" t="s">
        <v>930</v>
      </c>
      <c r="B3936" t="s">
        <v>848</v>
      </c>
      <c r="C3936">
        <v>2012</v>
      </c>
      <c r="D3936">
        <v>4.2</v>
      </c>
      <c r="E3936">
        <v>410</v>
      </c>
      <c r="F3936" t="s">
        <v>1405</v>
      </c>
      <c r="G3936" t="s">
        <v>42</v>
      </c>
      <c r="H3936" s="32">
        <v>22.99</v>
      </c>
      <c r="I3936" t="s">
        <v>43</v>
      </c>
      <c r="J3936">
        <v>4</v>
      </c>
      <c r="K3936">
        <v>3</v>
      </c>
    </row>
    <row r="3937" spans="1:11" x14ac:dyDescent="0.35">
      <c r="A3937" t="s">
        <v>1362</v>
      </c>
      <c r="B3937" t="s">
        <v>1363</v>
      </c>
      <c r="C3937">
        <v>2020</v>
      </c>
      <c r="D3937">
        <v>4.2</v>
      </c>
      <c r="E3937">
        <v>407</v>
      </c>
      <c r="F3937" t="s">
        <v>1405</v>
      </c>
      <c r="G3937" t="s">
        <v>204</v>
      </c>
      <c r="H3937" s="32">
        <v>11.95</v>
      </c>
      <c r="I3937" t="s">
        <v>85</v>
      </c>
      <c r="J3937" t="s">
        <v>85</v>
      </c>
      <c r="K3937" t="s">
        <v>85</v>
      </c>
    </row>
    <row r="3938" spans="1:11" x14ac:dyDescent="0.35">
      <c r="A3938" t="s">
        <v>861</v>
      </c>
      <c r="B3938" t="s">
        <v>1364</v>
      </c>
      <c r="C3938" t="s">
        <v>24</v>
      </c>
      <c r="D3938">
        <v>4.2</v>
      </c>
      <c r="E3938">
        <v>405</v>
      </c>
      <c r="F3938" t="s">
        <v>1405</v>
      </c>
      <c r="G3938" t="s">
        <v>25</v>
      </c>
      <c r="H3938" s="32">
        <v>7.1</v>
      </c>
      <c r="I3938" t="s">
        <v>26</v>
      </c>
      <c r="J3938">
        <v>4</v>
      </c>
      <c r="K3938">
        <v>3</v>
      </c>
    </row>
    <row r="3939" spans="1:11" x14ac:dyDescent="0.35">
      <c r="A3939" t="s">
        <v>606</v>
      </c>
      <c r="B3939" t="s">
        <v>619</v>
      </c>
      <c r="C3939">
        <v>2014</v>
      </c>
      <c r="D3939">
        <v>4.2</v>
      </c>
      <c r="E3939">
        <v>404</v>
      </c>
      <c r="F3939" t="s">
        <v>1405</v>
      </c>
      <c r="G3939" t="s">
        <v>32</v>
      </c>
      <c r="H3939" s="32">
        <v>77.36</v>
      </c>
      <c r="I3939" t="s">
        <v>33</v>
      </c>
      <c r="J3939">
        <v>4</v>
      </c>
      <c r="K3939">
        <v>3</v>
      </c>
    </row>
    <row r="3940" spans="1:11" x14ac:dyDescent="0.35">
      <c r="A3940" t="s">
        <v>1365</v>
      </c>
      <c r="B3940" t="s">
        <v>1366</v>
      </c>
      <c r="C3940">
        <v>2020</v>
      </c>
      <c r="D3940">
        <v>4.2</v>
      </c>
      <c r="E3940">
        <v>404</v>
      </c>
      <c r="F3940" t="s">
        <v>1405</v>
      </c>
      <c r="G3940" t="s">
        <v>207</v>
      </c>
      <c r="H3940" s="32">
        <v>19.899999999999999</v>
      </c>
      <c r="I3940" t="s">
        <v>85</v>
      </c>
      <c r="J3940" t="s">
        <v>85</v>
      </c>
      <c r="K3940" t="s">
        <v>85</v>
      </c>
    </row>
    <row r="3941" spans="1:11" x14ac:dyDescent="0.35">
      <c r="A3941" t="s">
        <v>682</v>
      </c>
      <c r="B3941" t="s">
        <v>863</v>
      </c>
      <c r="C3941">
        <v>2011</v>
      </c>
      <c r="D3941">
        <v>4.2</v>
      </c>
      <c r="E3941">
        <v>402</v>
      </c>
      <c r="F3941" t="s">
        <v>1405</v>
      </c>
      <c r="G3941" t="s">
        <v>42</v>
      </c>
      <c r="H3941" s="32">
        <v>28.53</v>
      </c>
      <c r="I3941" t="s">
        <v>43</v>
      </c>
      <c r="J3941">
        <v>4</v>
      </c>
      <c r="K3941">
        <v>3</v>
      </c>
    </row>
    <row r="3942" spans="1:11" x14ac:dyDescent="0.35">
      <c r="A3942" t="s">
        <v>487</v>
      </c>
      <c r="B3942" t="s">
        <v>488</v>
      </c>
      <c r="C3942">
        <v>2019</v>
      </c>
      <c r="D3942">
        <v>4.2</v>
      </c>
      <c r="E3942">
        <v>400</v>
      </c>
      <c r="F3942" t="s">
        <v>1405</v>
      </c>
      <c r="G3942" t="s">
        <v>2</v>
      </c>
      <c r="H3942" s="32">
        <v>27.89</v>
      </c>
      <c r="I3942" t="s">
        <v>3</v>
      </c>
      <c r="J3942">
        <v>5</v>
      </c>
      <c r="K3942">
        <v>3</v>
      </c>
    </row>
    <row r="3943" spans="1:11" x14ac:dyDescent="0.35">
      <c r="A3943" t="s">
        <v>4</v>
      </c>
      <c r="B3943" t="s">
        <v>448</v>
      </c>
      <c r="C3943">
        <v>2016</v>
      </c>
      <c r="D3943">
        <v>4.2</v>
      </c>
      <c r="E3943">
        <v>398</v>
      </c>
      <c r="F3943" t="s">
        <v>1405</v>
      </c>
      <c r="G3943" t="s">
        <v>1406</v>
      </c>
      <c r="H3943" s="32">
        <v>48.96</v>
      </c>
      <c r="I3943" t="s">
        <v>6</v>
      </c>
      <c r="J3943">
        <v>4</v>
      </c>
      <c r="K3943">
        <v>2</v>
      </c>
    </row>
    <row r="3944" spans="1:11" x14ac:dyDescent="0.35">
      <c r="A3944" t="s">
        <v>193</v>
      </c>
      <c r="B3944" t="s">
        <v>921</v>
      </c>
      <c r="C3944">
        <v>2011</v>
      </c>
      <c r="D3944">
        <v>4.2</v>
      </c>
      <c r="E3944">
        <v>395</v>
      </c>
      <c r="F3944" t="s">
        <v>1405</v>
      </c>
      <c r="G3944" t="s">
        <v>42</v>
      </c>
      <c r="H3944" s="32">
        <v>61.94</v>
      </c>
      <c r="I3944" t="s">
        <v>43</v>
      </c>
      <c r="J3944">
        <v>4</v>
      </c>
      <c r="K3944">
        <v>3</v>
      </c>
    </row>
    <row r="3945" spans="1:11" x14ac:dyDescent="0.35">
      <c r="A3945" t="s">
        <v>193</v>
      </c>
      <c r="B3945" t="s">
        <v>187</v>
      </c>
      <c r="C3945">
        <v>2016</v>
      </c>
      <c r="D3945">
        <v>4.2</v>
      </c>
      <c r="E3945">
        <v>392</v>
      </c>
      <c r="F3945" t="s">
        <v>1405</v>
      </c>
      <c r="G3945" t="s">
        <v>42</v>
      </c>
      <c r="H3945" s="32">
        <v>19.98</v>
      </c>
      <c r="I3945" t="s">
        <v>43</v>
      </c>
      <c r="J3945">
        <v>4</v>
      </c>
      <c r="K3945">
        <v>3</v>
      </c>
    </row>
    <row r="3946" spans="1:11" x14ac:dyDescent="0.35">
      <c r="A3946" t="s">
        <v>790</v>
      </c>
      <c r="B3946" t="s">
        <v>1367</v>
      </c>
      <c r="C3946">
        <v>2018</v>
      </c>
      <c r="D3946">
        <v>4.2</v>
      </c>
      <c r="E3946">
        <v>390</v>
      </c>
      <c r="F3946" t="s">
        <v>1405</v>
      </c>
      <c r="G3946" t="s">
        <v>32</v>
      </c>
      <c r="H3946" s="32">
        <v>16.760000000000002</v>
      </c>
      <c r="I3946" t="s">
        <v>33</v>
      </c>
      <c r="J3946">
        <v>4</v>
      </c>
      <c r="K3946">
        <v>3</v>
      </c>
    </row>
    <row r="3947" spans="1:11" x14ac:dyDescent="0.35">
      <c r="A3947" t="s">
        <v>574</v>
      </c>
      <c r="B3947" t="s">
        <v>880</v>
      </c>
      <c r="C3947">
        <v>2017</v>
      </c>
      <c r="D3947">
        <v>4.2</v>
      </c>
      <c r="E3947">
        <v>390</v>
      </c>
      <c r="F3947" t="s">
        <v>1405</v>
      </c>
      <c r="G3947" t="s">
        <v>576</v>
      </c>
      <c r="H3947" s="32">
        <v>24.45</v>
      </c>
      <c r="I3947" t="s">
        <v>21</v>
      </c>
      <c r="J3947">
        <v>4</v>
      </c>
      <c r="K3947">
        <v>3</v>
      </c>
    </row>
    <row r="3948" spans="1:11" x14ac:dyDescent="0.35">
      <c r="A3948" t="s">
        <v>144</v>
      </c>
      <c r="B3948" t="s">
        <v>120</v>
      </c>
      <c r="C3948">
        <v>2011</v>
      </c>
      <c r="D3948">
        <v>4.2</v>
      </c>
      <c r="E3948">
        <v>389</v>
      </c>
      <c r="F3948" t="s">
        <v>1405</v>
      </c>
      <c r="G3948" t="s">
        <v>9</v>
      </c>
      <c r="H3948" s="32">
        <v>64.5</v>
      </c>
      <c r="I3948" t="s">
        <v>10</v>
      </c>
      <c r="J3948">
        <v>5</v>
      </c>
      <c r="K3948">
        <v>3</v>
      </c>
    </row>
    <row r="3949" spans="1:11" x14ac:dyDescent="0.35">
      <c r="A3949" t="s">
        <v>385</v>
      </c>
      <c r="B3949" t="s">
        <v>1334</v>
      </c>
      <c r="C3949">
        <v>2016</v>
      </c>
      <c r="D3949">
        <v>4.2</v>
      </c>
      <c r="E3949">
        <v>388</v>
      </c>
      <c r="F3949" t="s">
        <v>1405</v>
      </c>
      <c r="G3949" t="s">
        <v>9</v>
      </c>
      <c r="H3949" s="32">
        <v>31.63</v>
      </c>
      <c r="I3949" t="s">
        <v>10</v>
      </c>
      <c r="J3949">
        <v>5</v>
      </c>
      <c r="K3949">
        <v>3</v>
      </c>
    </row>
    <row r="3950" spans="1:11" x14ac:dyDescent="0.35">
      <c r="A3950" t="s">
        <v>53</v>
      </c>
      <c r="B3950" t="s">
        <v>845</v>
      </c>
      <c r="C3950">
        <v>2005</v>
      </c>
      <c r="D3950">
        <v>4.2</v>
      </c>
      <c r="E3950">
        <v>384</v>
      </c>
      <c r="F3950" t="s">
        <v>1405</v>
      </c>
      <c r="G3950" t="s">
        <v>42</v>
      </c>
      <c r="H3950" s="32">
        <v>73</v>
      </c>
      <c r="I3950" t="s">
        <v>43</v>
      </c>
      <c r="J3950">
        <v>4</v>
      </c>
      <c r="K3950">
        <v>3</v>
      </c>
    </row>
    <row r="3951" spans="1:11" x14ac:dyDescent="0.35">
      <c r="A3951" t="s">
        <v>537</v>
      </c>
      <c r="B3951" t="s">
        <v>187</v>
      </c>
      <c r="C3951">
        <v>2015</v>
      </c>
      <c r="D3951">
        <v>4.2</v>
      </c>
      <c r="E3951">
        <v>420</v>
      </c>
      <c r="F3951" t="s">
        <v>1405</v>
      </c>
      <c r="G3951" t="s">
        <v>42</v>
      </c>
      <c r="H3951" s="32">
        <v>17.5</v>
      </c>
      <c r="I3951" t="s">
        <v>43</v>
      </c>
      <c r="J3951">
        <v>4</v>
      </c>
      <c r="K3951">
        <v>3</v>
      </c>
    </row>
    <row r="3952" spans="1:11" x14ac:dyDescent="0.35">
      <c r="A3952" t="s">
        <v>1357</v>
      </c>
      <c r="B3952" t="s">
        <v>1358</v>
      </c>
      <c r="C3952">
        <v>2017</v>
      </c>
      <c r="D3952">
        <v>4.2</v>
      </c>
      <c r="E3952">
        <v>420</v>
      </c>
      <c r="F3952" t="s">
        <v>1405</v>
      </c>
      <c r="G3952" t="s">
        <v>127</v>
      </c>
      <c r="H3952" s="32">
        <v>18.899999999999999</v>
      </c>
      <c r="I3952" t="s">
        <v>21</v>
      </c>
      <c r="J3952">
        <v>4</v>
      </c>
      <c r="K3952">
        <v>3</v>
      </c>
    </row>
    <row r="3953" spans="1:11" x14ac:dyDescent="0.35">
      <c r="A3953" t="s">
        <v>1359</v>
      </c>
      <c r="B3953" t="s">
        <v>1360</v>
      </c>
      <c r="C3953">
        <v>2011</v>
      </c>
      <c r="D3953">
        <v>4.2</v>
      </c>
      <c r="E3953">
        <v>420</v>
      </c>
      <c r="F3953" t="s">
        <v>1405</v>
      </c>
      <c r="G3953" t="s">
        <v>254</v>
      </c>
      <c r="H3953" s="32">
        <v>23.95</v>
      </c>
      <c r="I3953" t="s">
        <v>21</v>
      </c>
      <c r="J3953">
        <v>4</v>
      </c>
      <c r="K3953">
        <v>3</v>
      </c>
    </row>
    <row r="3954" spans="1:11" x14ac:dyDescent="0.35">
      <c r="A3954" t="s">
        <v>40</v>
      </c>
      <c r="B3954" t="s">
        <v>396</v>
      </c>
      <c r="C3954">
        <v>2012</v>
      </c>
      <c r="D3954">
        <v>4.2</v>
      </c>
      <c r="E3954">
        <v>420</v>
      </c>
      <c r="F3954" t="s">
        <v>1405</v>
      </c>
      <c r="G3954" t="s">
        <v>42</v>
      </c>
      <c r="H3954" s="32">
        <v>28.3</v>
      </c>
      <c r="I3954" t="s">
        <v>43</v>
      </c>
      <c r="J3954">
        <v>4</v>
      </c>
      <c r="K3954">
        <v>3</v>
      </c>
    </row>
    <row r="3955" spans="1:11" x14ac:dyDescent="0.35">
      <c r="A3955" t="s">
        <v>513</v>
      </c>
      <c r="B3955" t="s">
        <v>283</v>
      </c>
      <c r="C3955">
        <v>2004</v>
      </c>
      <c r="D3955">
        <v>4.2</v>
      </c>
      <c r="E3955">
        <v>417</v>
      </c>
      <c r="F3955" t="s">
        <v>1405</v>
      </c>
      <c r="G3955" t="s">
        <v>42</v>
      </c>
      <c r="H3955" s="32">
        <v>45</v>
      </c>
      <c r="I3955" t="s">
        <v>43</v>
      </c>
      <c r="J3955">
        <v>4</v>
      </c>
      <c r="K3955">
        <v>3</v>
      </c>
    </row>
    <row r="3956" spans="1:11" x14ac:dyDescent="0.35">
      <c r="A3956" t="s">
        <v>423</v>
      </c>
      <c r="B3956" t="s">
        <v>1020</v>
      </c>
      <c r="C3956">
        <v>2018</v>
      </c>
      <c r="D3956">
        <v>4.2</v>
      </c>
      <c r="E3956">
        <v>415</v>
      </c>
      <c r="F3956" t="s">
        <v>1405</v>
      </c>
      <c r="G3956" t="s">
        <v>46</v>
      </c>
      <c r="H3956" s="32">
        <v>17.899999999999999</v>
      </c>
      <c r="I3956" t="s">
        <v>213</v>
      </c>
      <c r="J3956">
        <v>3</v>
      </c>
      <c r="K3956">
        <v>3</v>
      </c>
    </row>
    <row r="3957" spans="1:11" x14ac:dyDescent="0.35">
      <c r="A3957" t="s">
        <v>1292</v>
      </c>
      <c r="B3957" t="s">
        <v>1361</v>
      </c>
      <c r="C3957">
        <v>2015</v>
      </c>
      <c r="D3957">
        <v>4.2</v>
      </c>
      <c r="E3957">
        <v>414</v>
      </c>
      <c r="F3957" t="s">
        <v>1405</v>
      </c>
      <c r="G3957" t="s">
        <v>326</v>
      </c>
      <c r="H3957" s="32">
        <v>16.78</v>
      </c>
      <c r="I3957" t="s">
        <v>327</v>
      </c>
      <c r="J3957">
        <v>3</v>
      </c>
      <c r="K3957">
        <v>3</v>
      </c>
    </row>
    <row r="3958" spans="1:11" x14ac:dyDescent="0.35">
      <c r="A3958" t="s">
        <v>47</v>
      </c>
      <c r="B3958" t="s">
        <v>1302</v>
      </c>
      <c r="C3958">
        <v>2018</v>
      </c>
      <c r="D3958">
        <v>4.2</v>
      </c>
      <c r="E3958">
        <v>410</v>
      </c>
      <c r="F3958" t="s">
        <v>1405</v>
      </c>
      <c r="G3958" t="s">
        <v>42</v>
      </c>
      <c r="H3958" s="32">
        <v>13.58</v>
      </c>
      <c r="I3958" t="s">
        <v>43</v>
      </c>
      <c r="J3958">
        <v>4</v>
      </c>
      <c r="K3958">
        <v>3</v>
      </c>
    </row>
    <row r="3959" spans="1:11" x14ac:dyDescent="0.35">
      <c r="A3959" t="s">
        <v>1308</v>
      </c>
      <c r="B3959" t="s">
        <v>1309</v>
      </c>
      <c r="C3959">
        <v>2015</v>
      </c>
      <c r="D3959">
        <v>4.2</v>
      </c>
      <c r="E3959">
        <v>412</v>
      </c>
      <c r="F3959" t="s">
        <v>1405</v>
      </c>
      <c r="G3959" t="s">
        <v>9</v>
      </c>
      <c r="H3959" s="32">
        <v>37.9</v>
      </c>
      <c r="I3959" t="s">
        <v>10</v>
      </c>
      <c r="J3959">
        <v>5</v>
      </c>
      <c r="K3959">
        <v>3</v>
      </c>
    </row>
    <row r="3960" spans="1:11" x14ac:dyDescent="0.35">
      <c r="A3960" t="s">
        <v>270</v>
      </c>
      <c r="B3960" t="s">
        <v>120</v>
      </c>
      <c r="C3960">
        <v>2011</v>
      </c>
      <c r="D3960">
        <v>4.2</v>
      </c>
      <c r="E3960">
        <v>410</v>
      </c>
      <c r="F3960" t="s">
        <v>1405</v>
      </c>
      <c r="G3960" t="s">
        <v>9</v>
      </c>
      <c r="H3960" s="32">
        <v>51.35</v>
      </c>
      <c r="I3960" t="s">
        <v>10</v>
      </c>
      <c r="J3960">
        <v>5</v>
      </c>
      <c r="K3960">
        <v>3</v>
      </c>
    </row>
    <row r="3961" spans="1:11" x14ac:dyDescent="0.35">
      <c r="A3961" t="s">
        <v>930</v>
      </c>
      <c r="B3961" t="s">
        <v>848</v>
      </c>
      <c r="C3961">
        <v>2012</v>
      </c>
      <c r="D3961">
        <v>4.2</v>
      </c>
      <c r="E3961">
        <v>410</v>
      </c>
      <c r="F3961" t="s">
        <v>1405</v>
      </c>
      <c r="G3961" t="s">
        <v>42</v>
      </c>
      <c r="H3961" s="32">
        <v>22.99</v>
      </c>
      <c r="I3961" t="s">
        <v>43</v>
      </c>
      <c r="J3961">
        <v>4</v>
      </c>
      <c r="K3961">
        <v>3</v>
      </c>
    </row>
    <row r="3962" spans="1:11" x14ac:dyDescent="0.35">
      <c r="A3962" t="s">
        <v>1362</v>
      </c>
      <c r="B3962" t="s">
        <v>1363</v>
      </c>
      <c r="C3962">
        <v>2020</v>
      </c>
      <c r="D3962">
        <v>4.2</v>
      </c>
      <c r="E3962">
        <v>407</v>
      </c>
      <c r="F3962" t="s">
        <v>1405</v>
      </c>
      <c r="G3962" t="s">
        <v>204</v>
      </c>
      <c r="H3962" s="32">
        <v>11.95</v>
      </c>
      <c r="I3962" t="s">
        <v>85</v>
      </c>
      <c r="J3962" t="s">
        <v>85</v>
      </c>
      <c r="K3962" t="s">
        <v>85</v>
      </c>
    </row>
    <row r="3963" spans="1:11" x14ac:dyDescent="0.35">
      <c r="A3963" t="s">
        <v>861</v>
      </c>
      <c r="B3963" t="s">
        <v>1364</v>
      </c>
      <c r="C3963" t="s">
        <v>24</v>
      </c>
      <c r="D3963">
        <v>4.2</v>
      </c>
      <c r="E3963">
        <v>405</v>
      </c>
      <c r="F3963" t="s">
        <v>1405</v>
      </c>
      <c r="G3963" t="s">
        <v>25</v>
      </c>
      <c r="H3963" s="32">
        <v>7.1</v>
      </c>
      <c r="I3963" t="s">
        <v>26</v>
      </c>
      <c r="J3963">
        <v>4</v>
      </c>
      <c r="K3963">
        <v>3</v>
      </c>
    </row>
    <row r="3964" spans="1:11" x14ac:dyDescent="0.35">
      <c r="A3964" t="s">
        <v>606</v>
      </c>
      <c r="B3964" t="s">
        <v>619</v>
      </c>
      <c r="C3964">
        <v>2014</v>
      </c>
      <c r="D3964">
        <v>4.2</v>
      </c>
      <c r="E3964">
        <v>404</v>
      </c>
      <c r="F3964" t="s">
        <v>1405</v>
      </c>
      <c r="G3964" t="s">
        <v>32</v>
      </c>
      <c r="H3964" s="32">
        <v>77.36</v>
      </c>
      <c r="I3964" t="s">
        <v>33</v>
      </c>
      <c r="J3964">
        <v>4</v>
      </c>
      <c r="K3964">
        <v>3</v>
      </c>
    </row>
    <row r="3965" spans="1:11" x14ac:dyDescent="0.35">
      <c r="A3965" t="s">
        <v>1365</v>
      </c>
      <c r="B3965" t="s">
        <v>1366</v>
      </c>
      <c r="C3965">
        <v>2020</v>
      </c>
      <c r="D3965">
        <v>4.2</v>
      </c>
      <c r="E3965">
        <v>404</v>
      </c>
      <c r="F3965" t="s">
        <v>1405</v>
      </c>
      <c r="G3965" t="s">
        <v>207</v>
      </c>
      <c r="H3965" s="32">
        <v>19.899999999999999</v>
      </c>
      <c r="I3965" t="s">
        <v>85</v>
      </c>
      <c r="J3965" t="s">
        <v>85</v>
      </c>
      <c r="K3965" t="s">
        <v>85</v>
      </c>
    </row>
    <row r="3966" spans="1:11" x14ac:dyDescent="0.35">
      <c r="A3966" t="s">
        <v>682</v>
      </c>
      <c r="B3966" t="s">
        <v>863</v>
      </c>
      <c r="C3966">
        <v>2011</v>
      </c>
      <c r="D3966">
        <v>4.2</v>
      </c>
      <c r="E3966">
        <v>402</v>
      </c>
      <c r="F3966" t="s">
        <v>1405</v>
      </c>
      <c r="G3966" t="s">
        <v>42</v>
      </c>
      <c r="H3966" s="32">
        <v>28.53</v>
      </c>
      <c r="I3966" t="s">
        <v>43</v>
      </c>
      <c r="J3966">
        <v>4</v>
      </c>
      <c r="K3966">
        <v>3</v>
      </c>
    </row>
    <row r="3967" spans="1:11" x14ac:dyDescent="0.35">
      <c r="A3967" t="s">
        <v>487</v>
      </c>
      <c r="B3967" t="s">
        <v>488</v>
      </c>
      <c r="C3967">
        <v>2019</v>
      </c>
      <c r="D3967">
        <v>4.2</v>
      </c>
      <c r="E3967">
        <v>400</v>
      </c>
      <c r="F3967" t="s">
        <v>1405</v>
      </c>
      <c r="G3967" t="s">
        <v>2</v>
      </c>
      <c r="H3967" s="32">
        <v>27.89</v>
      </c>
      <c r="I3967" t="s">
        <v>3</v>
      </c>
      <c r="J3967">
        <v>5</v>
      </c>
      <c r="K3967">
        <v>3</v>
      </c>
    </row>
    <row r="3968" spans="1:11" x14ac:dyDescent="0.35">
      <c r="A3968" t="s">
        <v>4</v>
      </c>
      <c r="B3968" t="s">
        <v>448</v>
      </c>
      <c r="C3968">
        <v>2016</v>
      </c>
      <c r="D3968">
        <v>4.2</v>
      </c>
      <c r="E3968">
        <v>398</v>
      </c>
      <c r="F3968" t="s">
        <v>1405</v>
      </c>
      <c r="G3968" t="s">
        <v>1406</v>
      </c>
      <c r="H3968" s="32">
        <v>48.96</v>
      </c>
      <c r="I3968" t="s">
        <v>6</v>
      </c>
      <c r="J3968">
        <v>4</v>
      </c>
      <c r="K3968">
        <v>2</v>
      </c>
    </row>
    <row r="3969" spans="1:11" x14ac:dyDescent="0.35">
      <c r="A3969" t="s">
        <v>193</v>
      </c>
      <c r="B3969" t="s">
        <v>921</v>
      </c>
      <c r="C3969">
        <v>2011</v>
      </c>
      <c r="D3969">
        <v>4.2</v>
      </c>
      <c r="E3969">
        <v>395</v>
      </c>
      <c r="F3969" t="s">
        <v>1405</v>
      </c>
      <c r="G3969" t="s">
        <v>42</v>
      </c>
      <c r="H3969" s="32">
        <v>61.94</v>
      </c>
      <c r="I3969" t="s">
        <v>43</v>
      </c>
      <c r="J3969">
        <v>4</v>
      </c>
      <c r="K3969">
        <v>3</v>
      </c>
    </row>
    <row r="3970" spans="1:11" x14ac:dyDescent="0.35">
      <c r="A3970" t="s">
        <v>193</v>
      </c>
      <c r="B3970" t="s">
        <v>187</v>
      </c>
      <c r="C3970">
        <v>2016</v>
      </c>
      <c r="D3970">
        <v>4.2</v>
      </c>
      <c r="E3970">
        <v>392</v>
      </c>
      <c r="F3970" t="s">
        <v>1405</v>
      </c>
      <c r="G3970" t="s">
        <v>42</v>
      </c>
      <c r="H3970" s="32">
        <v>19.98</v>
      </c>
      <c r="I3970" t="s">
        <v>43</v>
      </c>
      <c r="J3970">
        <v>4</v>
      </c>
      <c r="K3970">
        <v>3</v>
      </c>
    </row>
    <row r="3971" spans="1:11" x14ac:dyDescent="0.35">
      <c r="A3971" t="s">
        <v>790</v>
      </c>
      <c r="B3971" t="s">
        <v>1367</v>
      </c>
      <c r="C3971">
        <v>2018</v>
      </c>
      <c r="D3971">
        <v>4.2</v>
      </c>
      <c r="E3971">
        <v>390</v>
      </c>
      <c r="F3971" t="s">
        <v>1405</v>
      </c>
      <c r="G3971" t="s">
        <v>32</v>
      </c>
      <c r="H3971" s="32">
        <v>16.760000000000002</v>
      </c>
      <c r="I3971" t="s">
        <v>33</v>
      </c>
      <c r="J3971">
        <v>4</v>
      </c>
      <c r="K3971">
        <v>3</v>
      </c>
    </row>
    <row r="3972" spans="1:11" x14ac:dyDescent="0.35">
      <c r="A3972" t="s">
        <v>574</v>
      </c>
      <c r="B3972" t="s">
        <v>880</v>
      </c>
      <c r="C3972">
        <v>2017</v>
      </c>
      <c r="D3972">
        <v>4.2</v>
      </c>
      <c r="E3972">
        <v>390</v>
      </c>
      <c r="F3972" t="s">
        <v>1405</v>
      </c>
      <c r="G3972" t="s">
        <v>576</v>
      </c>
      <c r="H3972" s="32">
        <v>24.45</v>
      </c>
      <c r="I3972" t="s">
        <v>21</v>
      </c>
      <c r="J3972">
        <v>4</v>
      </c>
      <c r="K3972">
        <v>3</v>
      </c>
    </row>
    <row r="3973" spans="1:11" x14ac:dyDescent="0.35">
      <c r="A3973" t="s">
        <v>144</v>
      </c>
      <c r="B3973" t="s">
        <v>120</v>
      </c>
      <c r="C3973">
        <v>2011</v>
      </c>
      <c r="D3973">
        <v>4.2</v>
      </c>
      <c r="E3973">
        <v>389</v>
      </c>
      <c r="F3973" t="s">
        <v>1405</v>
      </c>
      <c r="G3973" t="s">
        <v>9</v>
      </c>
      <c r="H3973" s="32">
        <v>64.5</v>
      </c>
      <c r="I3973" t="s">
        <v>10</v>
      </c>
      <c r="J3973">
        <v>5</v>
      </c>
      <c r="K3973">
        <v>3</v>
      </c>
    </row>
    <row r="3974" spans="1:11" x14ac:dyDescent="0.35">
      <c r="A3974" t="s">
        <v>385</v>
      </c>
      <c r="B3974" t="s">
        <v>1334</v>
      </c>
      <c r="C3974">
        <v>2016</v>
      </c>
      <c r="D3974">
        <v>4.2</v>
      </c>
      <c r="E3974">
        <v>388</v>
      </c>
      <c r="F3974" t="s">
        <v>1405</v>
      </c>
      <c r="G3974" t="s">
        <v>9</v>
      </c>
      <c r="H3974" s="32">
        <v>31.63</v>
      </c>
      <c r="I3974" t="s">
        <v>10</v>
      </c>
      <c r="J3974">
        <v>5</v>
      </c>
      <c r="K3974">
        <v>3</v>
      </c>
    </row>
    <row r="3975" spans="1:11" x14ac:dyDescent="0.35">
      <c r="A3975" t="s">
        <v>53</v>
      </c>
      <c r="B3975" t="s">
        <v>845</v>
      </c>
      <c r="C3975">
        <v>2005</v>
      </c>
      <c r="D3975">
        <v>4.2</v>
      </c>
      <c r="E3975">
        <v>384</v>
      </c>
      <c r="F3975" t="s">
        <v>1405</v>
      </c>
      <c r="G3975" t="s">
        <v>42</v>
      </c>
      <c r="H3975" s="32">
        <v>73</v>
      </c>
      <c r="I3975" t="s">
        <v>43</v>
      </c>
      <c r="J3975">
        <v>4</v>
      </c>
      <c r="K3975">
        <v>3</v>
      </c>
    </row>
    <row r="3976" spans="1:11" x14ac:dyDescent="0.35">
      <c r="A3976" t="s">
        <v>537</v>
      </c>
      <c r="B3976" t="s">
        <v>187</v>
      </c>
      <c r="C3976">
        <v>2015</v>
      </c>
      <c r="D3976">
        <v>4.2</v>
      </c>
      <c r="E3976">
        <v>420</v>
      </c>
      <c r="F3976" t="s">
        <v>1405</v>
      </c>
      <c r="G3976" t="s">
        <v>42</v>
      </c>
      <c r="H3976" s="32">
        <v>17.5</v>
      </c>
      <c r="I3976" t="s">
        <v>43</v>
      </c>
      <c r="J3976">
        <v>4</v>
      </c>
      <c r="K3976">
        <v>3</v>
      </c>
    </row>
    <row r="3977" spans="1:11" x14ac:dyDescent="0.35">
      <c r="A3977" t="s">
        <v>1357</v>
      </c>
      <c r="B3977" t="s">
        <v>1358</v>
      </c>
      <c r="C3977">
        <v>2017</v>
      </c>
      <c r="D3977">
        <v>4.2</v>
      </c>
      <c r="E3977">
        <v>420</v>
      </c>
      <c r="F3977" t="s">
        <v>1405</v>
      </c>
      <c r="G3977" t="s">
        <v>127</v>
      </c>
      <c r="H3977" s="32">
        <v>18.899999999999999</v>
      </c>
      <c r="I3977" t="s">
        <v>21</v>
      </c>
      <c r="J3977">
        <v>4</v>
      </c>
      <c r="K3977">
        <v>3</v>
      </c>
    </row>
    <row r="3978" spans="1:11" x14ac:dyDescent="0.35">
      <c r="A3978" t="s">
        <v>1359</v>
      </c>
      <c r="B3978" t="s">
        <v>1360</v>
      </c>
      <c r="C3978">
        <v>2011</v>
      </c>
      <c r="D3978">
        <v>4.2</v>
      </c>
      <c r="E3978">
        <v>420</v>
      </c>
      <c r="F3978" t="s">
        <v>1405</v>
      </c>
      <c r="G3978" t="s">
        <v>254</v>
      </c>
      <c r="H3978" s="32">
        <v>23.95</v>
      </c>
      <c r="I3978" t="s">
        <v>21</v>
      </c>
      <c r="J3978">
        <v>4</v>
      </c>
      <c r="K3978">
        <v>3</v>
      </c>
    </row>
    <row r="3979" spans="1:11" x14ac:dyDescent="0.35">
      <c r="A3979" t="s">
        <v>40</v>
      </c>
      <c r="B3979" t="s">
        <v>396</v>
      </c>
      <c r="C3979">
        <v>2012</v>
      </c>
      <c r="D3979">
        <v>4.2</v>
      </c>
      <c r="E3979">
        <v>420</v>
      </c>
      <c r="F3979" t="s">
        <v>1405</v>
      </c>
      <c r="G3979" t="s">
        <v>42</v>
      </c>
      <c r="H3979" s="32">
        <v>28.3</v>
      </c>
      <c r="I3979" t="s">
        <v>43</v>
      </c>
      <c r="J3979">
        <v>4</v>
      </c>
      <c r="K3979">
        <v>3</v>
      </c>
    </row>
    <row r="3980" spans="1:11" x14ac:dyDescent="0.35">
      <c r="A3980" t="s">
        <v>513</v>
      </c>
      <c r="B3980" t="s">
        <v>283</v>
      </c>
      <c r="C3980">
        <v>2004</v>
      </c>
      <c r="D3980">
        <v>4.2</v>
      </c>
      <c r="E3980">
        <v>417</v>
      </c>
      <c r="F3980" t="s">
        <v>1405</v>
      </c>
      <c r="G3980" t="s">
        <v>42</v>
      </c>
      <c r="H3980" s="32">
        <v>45</v>
      </c>
      <c r="I3980" t="s">
        <v>43</v>
      </c>
      <c r="J3980">
        <v>4</v>
      </c>
      <c r="K3980">
        <v>3</v>
      </c>
    </row>
    <row r="3981" spans="1:11" x14ac:dyDescent="0.35">
      <c r="A3981" t="s">
        <v>423</v>
      </c>
      <c r="B3981" t="s">
        <v>1020</v>
      </c>
      <c r="C3981">
        <v>2018</v>
      </c>
      <c r="D3981">
        <v>4.2</v>
      </c>
      <c r="E3981">
        <v>415</v>
      </c>
      <c r="F3981" t="s">
        <v>1405</v>
      </c>
      <c r="G3981" t="s">
        <v>46</v>
      </c>
      <c r="H3981" s="32">
        <v>17.899999999999999</v>
      </c>
      <c r="I3981" t="s">
        <v>213</v>
      </c>
      <c r="J3981">
        <v>3</v>
      </c>
      <c r="K3981">
        <v>3</v>
      </c>
    </row>
    <row r="3982" spans="1:11" x14ac:dyDescent="0.35">
      <c r="A3982" t="s">
        <v>1292</v>
      </c>
      <c r="B3982" t="s">
        <v>1361</v>
      </c>
      <c r="C3982">
        <v>2015</v>
      </c>
      <c r="D3982">
        <v>4.2</v>
      </c>
      <c r="E3982">
        <v>414</v>
      </c>
      <c r="F3982" t="s">
        <v>1405</v>
      </c>
      <c r="G3982" t="s">
        <v>326</v>
      </c>
      <c r="H3982" s="32">
        <v>16.78</v>
      </c>
      <c r="I3982" t="s">
        <v>327</v>
      </c>
      <c r="J3982">
        <v>3</v>
      </c>
      <c r="K3982">
        <v>3</v>
      </c>
    </row>
    <row r="3983" spans="1:11" x14ac:dyDescent="0.35">
      <c r="A3983" t="s">
        <v>47</v>
      </c>
      <c r="B3983" t="s">
        <v>1302</v>
      </c>
      <c r="C3983">
        <v>2018</v>
      </c>
      <c r="D3983">
        <v>4.2</v>
      </c>
      <c r="E3983">
        <v>410</v>
      </c>
      <c r="F3983" t="s">
        <v>1405</v>
      </c>
      <c r="G3983" t="s">
        <v>42</v>
      </c>
      <c r="H3983" s="32">
        <v>13.58</v>
      </c>
      <c r="I3983" t="s">
        <v>43</v>
      </c>
      <c r="J3983">
        <v>4</v>
      </c>
      <c r="K3983">
        <v>3</v>
      </c>
    </row>
    <row r="3984" spans="1:11" x14ac:dyDescent="0.35">
      <c r="A3984" t="s">
        <v>1308</v>
      </c>
      <c r="B3984" t="s">
        <v>1309</v>
      </c>
      <c r="C3984">
        <v>2015</v>
      </c>
      <c r="D3984">
        <v>4.2</v>
      </c>
      <c r="E3984">
        <v>412</v>
      </c>
      <c r="F3984" t="s">
        <v>1405</v>
      </c>
      <c r="G3984" t="s">
        <v>9</v>
      </c>
      <c r="H3984" s="32">
        <v>37.9</v>
      </c>
      <c r="I3984" t="s">
        <v>10</v>
      </c>
      <c r="J3984">
        <v>5</v>
      </c>
      <c r="K3984">
        <v>3</v>
      </c>
    </row>
    <row r="3985" spans="1:11" x14ac:dyDescent="0.35">
      <c r="A3985" t="s">
        <v>270</v>
      </c>
      <c r="B3985" t="s">
        <v>120</v>
      </c>
      <c r="C3985">
        <v>2011</v>
      </c>
      <c r="D3985">
        <v>4.2</v>
      </c>
      <c r="E3985">
        <v>410</v>
      </c>
      <c r="F3985" t="s">
        <v>1405</v>
      </c>
      <c r="G3985" t="s">
        <v>9</v>
      </c>
      <c r="H3985" s="32">
        <v>51.35</v>
      </c>
      <c r="I3985" t="s">
        <v>10</v>
      </c>
      <c r="J3985">
        <v>5</v>
      </c>
      <c r="K3985">
        <v>3</v>
      </c>
    </row>
    <row r="3986" spans="1:11" x14ac:dyDescent="0.35">
      <c r="A3986" t="s">
        <v>930</v>
      </c>
      <c r="B3986" t="s">
        <v>848</v>
      </c>
      <c r="C3986">
        <v>2012</v>
      </c>
      <c r="D3986">
        <v>4.2</v>
      </c>
      <c r="E3986">
        <v>410</v>
      </c>
      <c r="F3986" t="s">
        <v>1405</v>
      </c>
      <c r="G3986" t="s">
        <v>42</v>
      </c>
      <c r="H3986" s="32">
        <v>22.99</v>
      </c>
      <c r="I3986" t="s">
        <v>43</v>
      </c>
      <c r="J3986">
        <v>4</v>
      </c>
      <c r="K3986">
        <v>3</v>
      </c>
    </row>
    <row r="3987" spans="1:11" x14ac:dyDescent="0.35">
      <c r="A3987" t="s">
        <v>1362</v>
      </c>
      <c r="B3987" t="s">
        <v>1363</v>
      </c>
      <c r="C3987">
        <v>2020</v>
      </c>
      <c r="D3987">
        <v>4.2</v>
      </c>
      <c r="E3987">
        <v>407</v>
      </c>
      <c r="F3987" t="s">
        <v>1405</v>
      </c>
      <c r="G3987" t="s">
        <v>204</v>
      </c>
      <c r="H3987" s="32">
        <v>11.95</v>
      </c>
      <c r="I3987" t="s">
        <v>85</v>
      </c>
      <c r="J3987" t="s">
        <v>85</v>
      </c>
      <c r="K3987" t="s">
        <v>85</v>
      </c>
    </row>
    <row r="3988" spans="1:11" x14ac:dyDescent="0.35">
      <c r="A3988" t="s">
        <v>861</v>
      </c>
      <c r="B3988" t="s">
        <v>1364</v>
      </c>
      <c r="C3988" t="s">
        <v>24</v>
      </c>
      <c r="D3988">
        <v>4.2</v>
      </c>
      <c r="E3988">
        <v>405</v>
      </c>
      <c r="F3988" t="s">
        <v>1405</v>
      </c>
      <c r="G3988" t="s">
        <v>25</v>
      </c>
      <c r="H3988" s="32">
        <v>7.1</v>
      </c>
      <c r="I3988" t="s">
        <v>26</v>
      </c>
      <c r="J3988">
        <v>4</v>
      </c>
      <c r="K3988">
        <v>3</v>
      </c>
    </row>
    <row r="3989" spans="1:11" x14ac:dyDescent="0.35">
      <c r="A3989" t="s">
        <v>606</v>
      </c>
      <c r="B3989" t="s">
        <v>619</v>
      </c>
      <c r="C3989">
        <v>2014</v>
      </c>
      <c r="D3989">
        <v>4.2</v>
      </c>
      <c r="E3989">
        <v>404</v>
      </c>
      <c r="F3989" t="s">
        <v>1405</v>
      </c>
      <c r="G3989" t="s">
        <v>32</v>
      </c>
      <c r="H3989" s="32">
        <v>77.36</v>
      </c>
      <c r="I3989" t="s">
        <v>33</v>
      </c>
      <c r="J3989">
        <v>4</v>
      </c>
      <c r="K3989">
        <v>3</v>
      </c>
    </row>
    <row r="3990" spans="1:11" x14ac:dyDescent="0.35">
      <c r="A3990" t="s">
        <v>1365</v>
      </c>
      <c r="B3990" t="s">
        <v>1366</v>
      </c>
      <c r="C3990">
        <v>2020</v>
      </c>
      <c r="D3990">
        <v>4.2</v>
      </c>
      <c r="E3990">
        <v>404</v>
      </c>
      <c r="F3990" t="s">
        <v>1405</v>
      </c>
      <c r="G3990" t="s">
        <v>207</v>
      </c>
      <c r="H3990" s="32">
        <v>19.899999999999999</v>
      </c>
      <c r="I3990" t="s">
        <v>85</v>
      </c>
      <c r="J3990" t="s">
        <v>85</v>
      </c>
      <c r="K3990" t="s">
        <v>85</v>
      </c>
    </row>
    <row r="3991" spans="1:11" x14ac:dyDescent="0.35">
      <c r="A3991" t="s">
        <v>682</v>
      </c>
      <c r="B3991" t="s">
        <v>863</v>
      </c>
      <c r="C3991">
        <v>2011</v>
      </c>
      <c r="D3991">
        <v>4.2</v>
      </c>
      <c r="E3991">
        <v>402</v>
      </c>
      <c r="F3991" t="s">
        <v>1405</v>
      </c>
      <c r="G3991" t="s">
        <v>42</v>
      </c>
      <c r="H3991" s="32">
        <v>28.53</v>
      </c>
      <c r="I3991" t="s">
        <v>43</v>
      </c>
      <c r="J3991">
        <v>4</v>
      </c>
      <c r="K3991">
        <v>3</v>
      </c>
    </row>
    <row r="3992" spans="1:11" x14ac:dyDescent="0.35">
      <c r="A3992" t="s">
        <v>487</v>
      </c>
      <c r="B3992" t="s">
        <v>488</v>
      </c>
      <c r="C3992">
        <v>2019</v>
      </c>
      <c r="D3992">
        <v>4.2</v>
      </c>
      <c r="E3992">
        <v>400</v>
      </c>
      <c r="F3992" t="s">
        <v>1405</v>
      </c>
      <c r="G3992" t="s">
        <v>2</v>
      </c>
      <c r="H3992" s="32">
        <v>27.89</v>
      </c>
      <c r="I3992" t="s">
        <v>3</v>
      </c>
      <c r="J3992">
        <v>5</v>
      </c>
      <c r="K3992">
        <v>3</v>
      </c>
    </row>
    <row r="3993" spans="1:11" x14ac:dyDescent="0.35">
      <c r="A3993" t="s">
        <v>4</v>
      </c>
      <c r="B3993" t="s">
        <v>448</v>
      </c>
      <c r="C3993">
        <v>2016</v>
      </c>
      <c r="D3993">
        <v>4.2</v>
      </c>
      <c r="E3993">
        <v>398</v>
      </c>
      <c r="F3993" t="s">
        <v>1405</v>
      </c>
      <c r="G3993" t="s">
        <v>1406</v>
      </c>
      <c r="H3993" s="32">
        <v>48.96</v>
      </c>
      <c r="I3993" t="s">
        <v>6</v>
      </c>
      <c r="J3993">
        <v>4</v>
      </c>
      <c r="K3993">
        <v>2</v>
      </c>
    </row>
    <row r="3994" spans="1:11" x14ac:dyDescent="0.35">
      <c r="A3994" t="s">
        <v>193</v>
      </c>
      <c r="B3994" t="s">
        <v>921</v>
      </c>
      <c r="C3994">
        <v>2011</v>
      </c>
      <c r="D3994">
        <v>4.2</v>
      </c>
      <c r="E3994">
        <v>395</v>
      </c>
      <c r="F3994" t="s">
        <v>1405</v>
      </c>
      <c r="G3994" t="s">
        <v>42</v>
      </c>
      <c r="H3994" s="32">
        <v>61.94</v>
      </c>
      <c r="I3994" t="s">
        <v>43</v>
      </c>
      <c r="J3994">
        <v>4</v>
      </c>
      <c r="K3994">
        <v>3</v>
      </c>
    </row>
    <row r="3995" spans="1:11" x14ac:dyDescent="0.35">
      <c r="A3995" t="s">
        <v>193</v>
      </c>
      <c r="B3995" t="s">
        <v>187</v>
      </c>
      <c r="C3995">
        <v>2016</v>
      </c>
      <c r="D3995">
        <v>4.2</v>
      </c>
      <c r="E3995">
        <v>392</v>
      </c>
      <c r="F3995" t="s">
        <v>1405</v>
      </c>
      <c r="G3995" t="s">
        <v>42</v>
      </c>
      <c r="H3995" s="32">
        <v>19.98</v>
      </c>
      <c r="I3995" t="s">
        <v>43</v>
      </c>
      <c r="J3995">
        <v>4</v>
      </c>
      <c r="K3995">
        <v>3</v>
      </c>
    </row>
    <row r="3996" spans="1:11" x14ac:dyDescent="0.35">
      <c r="A3996" t="s">
        <v>790</v>
      </c>
      <c r="B3996" t="s">
        <v>1367</v>
      </c>
      <c r="C3996">
        <v>2018</v>
      </c>
      <c r="D3996">
        <v>4.2</v>
      </c>
      <c r="E3996">
        <v>390</v>
      </c>
      <c r="F3996" t="s">
        <v>1405</v>
      </c>
      <c r="G3996" t="s">
        <v>32</v>
      </c>
      <c r="H3996" s="32">
        <v>16.760000000000002</v>
      </c>
      <c r="I3996" t="s">
        <v>33</v>
      </c>
      <c r="J3996">
        <v>4</v>
      </c>
      <c r="K3996">
        <v>3</v>
      </c>
    </row>
    <row r="3997" spans="1:11" x14ac:dyDescent="0.35">
      <c r="A3997" t="s">
        <v>574</v>
      </c>
      <c r="B3997" t="s">
        <v>880</v>
      </c>
      <c r="C3997">
        <v>2017</v>
      </c>
      <c r="D3997">
        <v>4.2</v>
      </c>
      <c r="E3997">
        <v>390</v>
      </c>
      <c r="F3997" t="s">
        <v>1405</v>
      </c>
      <c r="G3997" t="s">
        <v>576</v>
      </c>
      <c r="H3997" s="32">
        <v>24.45</v>
      </c>
      <c r="I3997" t="s">
        <v>21</v>
      </c>
      <c r="J3997">
        <v>4</v>
      </c>
      <c r="K3997">
        <v>3</v>
      </c>
    </row>
    <row r="3998" spans="1:11" x14ac:dyDescent="0.35">
      <c r="A3998" t="s">
        <v>144</v>
      </c>
      <c r="B3998" t="s">
        <v>120</v>
      </c>
      <c r="C3998">
        <v>2011</v>
      </c>
      <c r="D3998">
        <v>4.2</v>
      </c>
      <c r="E3998">
        <v>389</v>
      </c>
      <c r="F3998" t="s">
        <v>1405</v>
      </c>
      <c r="G3998" t="s">
        <v>9</v>
      </c>
      <c r="H3998" s="32">
        <v>64.5</v>
      </c>
      <c r="I3998" t="s">
        <v>10</v>
      </c>
      <c r="J3998">
        <v>5</v>
      </c>
      <c r="K3998">
        <v>3</v>
      </c>
    </row>
    <row r="3999" spans="1:11" x14ac:dyDescent="0.35">
      <c r="A3999" t="s">
        <v>385</v>
      </c>
      <c r="B3999" t="s">
        <v>1334</v>
      </c>
      <c r="C3999">
        <v>2016</v>
      </c>
      <c r="D3999">
        <v>4.2</v>
      </c>
      <c r="E3999">
        <v>388</v>
      </c>
      <c r="F3999" t="s">
        <v>1405</v>
      </c>
      <c r="G3999" t="s">
        <v>9</v>
      </c>
      <c r="H3999" s="32">
        <v>31.63</v>
      </c>
      <c r="I3999" t="s">
        <v>10</v>
      </c>
      <c r="J3999">
        <v>5</v>
      </c>
      <c r="K3999">
        <v>3</v>
      </c>
    </row>
    <row r="4000" spans="1:11" x14ac:dyDescent="0.35">
      <c r="A4000" t="s">
        <v>53</v>
      </c>
      <c r="B4000" t="s">
        <v>845</v>
      </c>
      <c r="C4000">
        <v>2005</v>
      </c>
      <c r="D4000">
        <v>4.2</v>
      </c>
      <c r="E4000">
        <v>384</v>
      </c>
      <c r="F4000" t="s">
        <v>1405</v>
      </c>
      <c r="G4000" t="s">
        <v>42</v>
      </c>
      <c r="H4000" s="32">
        <v>73</v>
      </c>
      <c r="I4000" t="s">
        <v>43</v>
      </c>
      <c r="J4000">
        <v>4</v>
      </c>
      <c r="K4000">
        <v>3</v>
      </c>
    </row>
    <row r="4001" spans="1:11" x14ac:dyDescent="0.35">
      <c r="A4001" t="s">
        <v>537</v>
      </c>
      <c r="B4001" t="s">
        <v>187</v>
      </c>
      <c r="C4001">
        <v>2015</v>
      </c>
      <c r="D4001">
        <v>4.2</v>
      </c>
      <c r="E4001">
        <v>420</v>
      </c>
      <c r="F4001" t="s">
        <v>1405</v>
      </c>
      <c r="G4001" t="s">
        <v>42</v>
      </c>
      <c r="H4001" s="32">
        <v>17.5</v>
      </c>
      <c r="I4001" t="s">
        <v>43</v>
      </c>
      <c r="J4001">
        <v>4</v>
      </c>
      <c r="K4001">
        <v>3</v>
      </c>
    </row>
    <row r="4002" spans="1:11" x14ac:dyDescent="0.35">
      <c r="A4002" t="s">
        <v>1357</v>
      </c>
      <c r="B4002" t="s">
        <v>1358</v>
      </c>
      <c r="C4002">
        <v>2017</v>
      </c>
      <c r="D4002">
        <v>4.2</v>
      </c>
      <c r="E4002">
        <v>420</v>
      </c>
      <c r="F4002" t="s">
        <v>1405</v>
      </c>
      <c r="G4002" t="s">
        <v>127</v>
      </c>
      <c r="H4002" s="32">
        <v>18.899999999999999</v>
      </c>
      <c r="I4002" t="s">
        <v>21</v>
      </c>
      <c r="J4002">
        <v>4</v>
      </c>
      <c r="K4002">
        <v>3</v>
      </c>
    </row>
    <row r="4003" spans="1:11" x14ac:dyDescent="0.35">
      <c r="A4003" t="s">
        <v>1359</v>
      </c>
      <c r="B4003" t="s">
        <v>1360</v>
      </c>
      <c r="C4003">
        <v>2011</v>
      </c>
      <c r="D4003">
        <v>4.2</v>
      </c>
      <c r="E4003">
        <v>420</v>
      </c>
      <c r="F4003" t="s">
        <v>1405</v>
      </c>
      <c r="G4003" t="s">
        <v>254</v>
      </c>
      <c r="H4003" s="32">
        <v>23.95</v>
      </c>
      <c r="I4003" t="s">
        <v>21</v>
      </c>
      <c r="J4003">
        <v>4</v>
      </c>
      <c r="K4003">
        <v>3</v>
      </c>
    </row>
    <row r="4004" spans="1:11" x14ac:dyDescent="0.35">
      <c r="A4004" t="s">
        <v>40</v>
      </c>
      <c r="B4004" t="s">
        <v>396</v>
      </c>
      <c r="C4004">
        <v>2012</v>
      </c>
      <c r="D4004">
        <v>4.2</v>
      </c>
      <c r="E4004">
        <v>420</v>
      </c>
      <c r="F4004" t="s">
        <v>1405</v>
      </c>
      <c r="G4004" t="s">
        <v>42</v>
      </c>
      <c r="H4004" s="32">
        <v>28.3</v>
      </c>
      <c r="I4004" t="s">
        <v>43</v>
      </c>
      <c r="J4004">
        <v>4</v>
      </c>
      <c r="K4004">
        <v>3</v>
      </c>
    </row>
    <row r="4005" spans="1:11" x14ac:dyDescent="0.35">
      <c r="A4005" t="s">
        <v>513</v>
      </c>
      <c r="B4005" t="s">
        <v>283</v>
      </c>
      <c r="C4005">
        <v>2004</v>
      </c>
      <c r="D4005">
        <v>4.2</v>
      </c>
      <c r="E4005">
        <v>417</v>
      </c>
      <c r="F4005" t="s">
        <v>1405</v>
      </c>
      <c r="G4005" t="s">
        <v>42</v>
      </c>
      <c r="H4005" s="32">
        <v>45</v>
      </c>
      <c r="I4005" t="s">
        <v>43</v>
      </c>
      <c r="J4005">
        <v>4</v>
      </c>
      <c r="K4005">
        <v>3</v>
      </c>
    </row>
    <row r="4006" spans="1:11" x14ac:dyDescent="0.35">
      <c r="A4006" t="s">
        <v>423</v>
      </c>
      <c r="B4006" t="s">
        <v>1020</v>
      </c>
      <c r="C4006">
        <v>2018</v>
      </c>
      <c r="D4006">
        <v>4.2</v>
      </c>
      <c r="E4006">
        <v>415</v>
      </c>
      <c r="F4006" t="s">
        <v>1405</v>
      </c>
      <c r="G4006" t="s">
        <v>46</v>
      </c>
      <c r="H4006" s="32">
        <v>17.899999999999999</v>
      </c>
      <c r="I4006" t="s">
        <v>213</v>
      </c>
      <c r="J4006">
        <v>3</v>
      </c>
      <c r="K4006">
        <v>3</v>
      </c>
    </row>
    <row r="4007" spans="1:11" x14ac:dyDescent="0.35">
      <c r="A4007" t="s">
        <v>1292</v>
      </c>
      <c r="B4007" t="s">
        <v>1361</v>
      </c>
      <c r="C4007">
        <v>2015</v>
      </c>
      <c r="D4007">
        <v>4.2</v>
      </c>
      <c r="E4007">
        <v>414</v>
      </c>
      <c r="F4007" t="s">
        <v>1405</v>
      </c>
      <c r="G4007" t="s">
        <v>326</v>
      </c>
      <c r="H4007" s="32">
        <v>16.78</v>
      </c>
      <c r="I4007" t="s">
        <v>327</v>
      </c>
      <c r="J4007">
        <v>3</v>
      </c>
      <c r="K4007">
        <v>3</v>
      </c>
    </row>
    <row r="4008" spans="1:11" x14ac:dyDescent="0.35">
      <c r="A4008" t="s">
        <v>47</v>
      </c>
      <c r="B4008" t="s">
        <v>1302</v>
      </c>
      <c r="C4008">
        <v>2018</v>
      </c>
      <c r="D4008">
        <v>4.2</v>
      </c>
      <c r="E4008">
        <v>410</v>
      </c>
      <c r="F4008" t="s">
        <v>1405</v>
      </c>
      <c r="G4008" t="s">
        <v>42</v>
      </c>
      <c r="H4008" s="32">
        <v>13.58</v>
      </c>
      <c r="I4008" t="s">
        <v>43</v>
      </c>
      <c r="J4008">
        <v>4</v>
      </c>
      <c r="K4008">
        <v>3</v>
      </c>
    </row>
    <row r="4009" spans="1:11" x14ac:dyDescent="0.35">
      <c r="A4009" t="s">
        <v>1308</v>
      </c>
      <c r="B4009" t="s">
        <v>1309</v>
      </c>
      <c r="C4009">
        <v>2015</v>
      </c>
      <c r="D4009">
        <v>4.2</v>
      </c>
      <c r="E4009">
        <v>412</v>
      </c>
      <c r="F4009" t="s">
        <v>1405</v>
      </c>
      <c r="G4009" t="s">
        <v>9</v>
      </c>
      <c r="H4009" s="32">
        <v>37.9</v>
      </c>
      <c r="I4009" t="s">
        <v>10</v>
      </c>
      <c r="J4009">
        <v>5</v>
      </c>
      <c r="K4009">
        <v>3</v>
      </c>
    </row>
    <row r="4010" spans="1:11" x14ac:dyDescent="0.35">
      <c r="A4010" t="s">
        <v>270</v>
      </c>
      <c r="B4010" t="s">
        <v>120</v>
      </c>
      <c r="C4010">
        <v>2011</v>
      </c>
      <c r="D4010">
        <v>4.2</v>
      </c>
      <c r="E4010">
        <v>410</v>
      </c>
      <c r="F4010" t="s">
        <v>1405</v>
      </c>
      <c r="G4010" t="s">
        <v>9</v>
      </c>
      <c r="H4010" s="32">
        <v>51.35</v>
      </c>
      <c r="I4010" t="s">
        <v>10</v>
      </c>
      <c r="J4010">
        <v>5</v>
      </c>
      <c r="K4010">
        <v>3</v>
      </c>
    </row>
    <row r="4011" spans="1:11" x14ac:dyDescent="0.35">
      <c r="A4011" t="s">
        <v>930</v>
      </c>
      <c r="B4011" t="s">
        <v>848</v>
      </c>
      <c r="C4011">
        <v>2012</v>
      </c>
      <c r="D4011">
        <v>4.2</v>
      </c>
      <c r="E4011">
        <v>410</v>
      </c>
      <c r="F4011" t="s">
        <v>1405</v>
      </c>
      <c r="G4011" t="s">
        <v>42</v>
      </c>
      <c r="H4011" s="32">
        <v>22.99</v>
      </c>
      <c r="I4011" t="s">
        <v>43</v>
      </c>
      <c r="J4011">
        <v>4</v>
      </c>
      <c r="K4011">
        <v>3</v>
      </c>
    </row>
    <row r="4012" spans="1:11" x14ac:dyDescent="0.35">
      <c r="A4012" t="s">
        <v>1362</v>
      </c>
      <c r="B4012" t="s">
        <v>1363</v>
      </c>
      <c r="C4012">
        <v>2020</v>
      </c>
      <c r="D4012">
        <v>4.2</v>
      </c>
      <c r="E4012">
        <v>407</v>
      </c>
      <c r="F4012" t="s">
        <v>1405</v>
      </c>
      <c r="G4012" t="s">
        <v>204</v>
      </c>
      <c r="H4012" s="32">
        <v>11.95</v>
      </c>
      <c r="I4012" t="s">
        <v>85</v>
      </c>
      <c r="J4012" t="s">
        <v>85</v>
      </c>
      <c r="K4012" t="s">
        <v>85</v>
      </c>
    </row>
    <row r="4013" spans="1:11" x14ac:dyDescent="0.35">
      <c r="A4013" t="s">
        <v>861</v>
      </c>
      <c r="B4013" t="s">
        <v>1364</v>
      </c>
      <c r="C4013" t="s">
        <v>24</v>
      </c>
      <c r="D4013">
        <v>4.2</v>
      </c>
      <c r="E4013">
        <v>405</v>
      </c>
      <c r="F4013" t="s">
        <v>1405</v>
      </c>
      <c r="G4013" t="s">
        <v>25</v>
      </c>
      <c r="H4013" s="32">
        <v>7.1</v>
      </c>
      <c r="I4013" t="s">
        <v>26</v>
      </c>
      <c r="J4013">
        <v>4</v>
      </c>
      <c r="K4013">
        <v>3</v>
      </c>
    </row>
    <row r="4014" spans="1:11" x14ac:dyDescent="0.35">
      <c r="A4014" t="s">
        <v>606</v>
      </c>
      <c r="B4014" t="s">
        <v>619</v>
      </c>
      <c r="C4014">
        <v>2014</v>
      </c>
      <c r="D4014">
        <v>4.2</v>
      </c>
      <c r="E4014">
        <v>404</v>
      </c>
      <c r="F4014" t="s">
        <v>1405</v>
      </c>
      <c r="G4014" t="s">
        <v>32</v>
      </c>
      <c r="H4014" s="32">
        <v>77.36</v>
      </c>
      <c r="I4014" t="s">
        <v>33</v>
      </c>
      <c r="J4014">
        <v>4</v>
      </c>
      <c r="K4014">
        <v>3</v>
      </c>
    </row>
    <row r="4015" spans="1:11" x14ac:dyDescent="0.35">
      <c r="A4015" t="s">
        <v>1365</v>
      </c>
      <c r="B4015" t="s">
        <v>1366</v>
      </c>
      <c r="C4015">
        <v>2020</v>
      </c>
      <c r="D4015">
        <v>4.2</v>
      </c>
      <c r="E4015">
        <v>404</v>
      </c>
      <c r="F4015" t="s">
        <v>1405</v>
      </c>
      <c r="G4015" t="s">
        <v>207</v>
      </c>
      <c r="H4015" s="32">
        <v>19.899999999999999</v>
      </c>
      <c r="I4015" t="s">
        <v>85</v>
      </c>
      <c r="J4015" t="s">
        <v>85</v>
      </c>
      <c r="K4015" t="s">
        <v>85</v>
      </c>
    </row>
    <row r="4016" spans="1:11" x14ac:dyDescent="0.35">
      <c r="A4016" t="s">
        <v>682</v>
      </c>
      <c r="B4016" t="s">
        <v>863</v>
      </c>
      <c r="C4016">
        <v>2011</v>
      </c>
      <c r="D4016">
        <v>4.2</v>
      </c>
      <c r="E4016">
        <v>402</v>
      </c>
      <c r="F4016" t="s">
        <v>1405</v>
      </c>
      <c r="G4016" t="s">
        <v>42</v>
      </c>
      <c r="H4016" s="32">
        <v>28.53</v>
      </c>
      <c r="I4016" t="s">
        <v>43</v>
      </c>
      <c r="J4016">
        <v>4</v>
      </c>
      <c r="K4016">
        <v>3</v>
      </c>
    </row>
    <row r="4017" spans="1:11" x14ac:dyDescent="0.35">
      <c r="A4017" t="s">
        <v>487</v>
      </c>
      <c r="B4017" t="s">
        <v>488</v>
      </c>
      <c r="C4017">
        <v>2019</v>
      </c>
      <c r="D4017">
        <v>4.2</v>
      </c>
      <c r="E4017">
        <v>400</v>
      </c>
      <c r="F4017" t="s">
        <v>1405</v>
      </c>
      <c r="G4017" t="s">
        <v>2</v>
      </c>
      <c r="H4017" s="32">
        <v>27.89</v>
      </c>
      <c r="I4017" t="s">
        <v>3</v>
      </c>
      <c r="J4017">
        <v>5</v>
      </c>
      <c r="K4017">
        <v>3</v>
      </c>
    </row>
    <row r="4018" spans="1:11" x14ac:dyDescent="0.35">
      <c r="A4018" t="s">
        <v>4</v>
      </c>
      <c r="B4018" t="s">
        <v>448</v>
      </c>
      <c r="C4018">
        <v>2016</v>
      </c>
      <c r="D4018">
        <v>4.2</v>
      </c>
      <c r="E4018">
        <v>398</v>
      </c>
      <c r="F4018" t="s">
        <v>1405</v>
      </c>
      <c r="G4018" t="s">
        <v>1406</v>
      </c>
      <c r="H4018" s="32">
        <v>48.96</v>
      </c>
      <c r="I4018" t="s">
        <v>6</v>
      </c>
      <c r="J4018">
        <v>4</v>
      </c>
      <c r="K4018">
        <v>2</v>
      </c>
    </row>
    <row r="4019" spans="1:11" x14ac:dyDescent="0.35">
      <c r="A4019" t="s">
        <v>193</v>
      </c>
      <c r="B4019" t="s">
        <v>921</v>
      </c>
      <c r="C4019">
        <v>2011</v>
      </c>
      <c r="D4019">
        <v>4.2</v>
      </c>
      <c r="E4019">
        <v>395</v>
      </c>
      <c r="F4019" t="s">
        <v>1405</v>
      </c>
      <c r="G4019" t="s">
        <v>42</v>
      </c>
      <c r="H4019" s="32">
        <v>61.94</v>
      </c>
      <c r="I4019" t="s">
        <v>43</v>
      </c>
      <c r="J4019">
        <v>4</v>
      </c>
      <c r="K4019">
        <v>3</v>
      </c>
    </row>
    <row r="4020" spans="1:11" x14ac:dyDescent="0.35">
      <c r="A4020" t="s">
        <v>193</v>
      </c>
      <c r="B4020" t="s">
        <v>187</v>
      </c>
      <c r="C4020">
        <v>2016</v>
      </c>
      <c r="D4020">
        <v>4.2</v>
      </c>
      <c r="E4020">
        <v>392</v>
      </c>
      <c r="F4020" t="s">
        <v>1405</v>
      </c>
      <c r="G4020" t="s">
        <v>42</v>
      </c>
      <c r="H4020" s="32">
        <v>19.98</v>
      </c>
      <c r="I4020" t="s">
        <v>43</v>
      </c>
      <c r="J4020">
        <v>4</v>
      </c>
      <c r="K4020">
        <v>3</v>
      </c>
    </row>
    <row r="4021" spans="1:11" x14ac:dyDescent="0.35">
      <c r="A4021" t="s">
        <v>790</v>
      </c>
      <c r="B4021" t="s">
        <v>1367</v>
      </c>
      <c r="C4021">
        <v>2018</v>
      </c>
      <c r="D4021">
        <v>4.2</v>
      </c>
      <c r="E4021">
        <v>390</v>
      </c>
      <c r="F4021" t="s">
        <v>1405</v>
      </c>
      <c r="G4021" t="s">
        <v>32</v>
      </c>
      <c r="H4021" s="32">
        <v>16.760000000000002</v>
      </c>
      <c r="I4021" t="s">
        <v>33</v>
      </c>
      <c r="J4021">
        <v>4</v>
      </c>
      <c r="K4021">
        <v>3</v>
      </c>
    </row>
    <row r="4022" spans="1:11" x14ac:dyDescent="0.35">
      <c r="A4022" t="s">
        <v>574</v>
      </c>
      <c r="B4022" t="s">
        <v>880</v>
      </c>
      <c r="C4022">
        <v>2017</v>
      </c>
      <c r="D4022">
        <v>4.2</v>
      </c>
      <c r="E4022">
        <v>390</v>
      </c>
      <c r="F4022" t="s">
        <v>1405</v>
      </c>
      <c r="G4022" t="s">
        <v>576</v>
      </c>
      <c r="H4022" s="32">
        <v>24.45</v>
      </c>
      <c r="I4022" t="s">
        <v>21</v>
      </c>
      <c r="J4022">
        <v>4</v>
      </c>
      <c r="K4022">
        <v>3</v>
      </c>
    </row>
    <row r="4023" spans="1:11" x14ac:dyDescent="0.35">
      <c r="A4023" t="s">
        <v>144</v>
      </c>
      <c r="B4023" t="s">
        <v>120</v>
      </c>
      <c r="C4023">
        <v>2011</v>
      </c>
      <c r="D4023">
        <v>4.2</v>
      </c>
      <c r="E4023">
        <v>389</v>
      </c>
      <c r="F4023" t="s">
        <v>1405</v>
      </c>
      <c r="G4023" t="s">
        <v>9</v>
      </c>
      <c r="H4023" s="32">
        <v>64.5</v>
      </c>
      <c r="I4023" t="s">
        <v>10</v>
      </c>
      <c r="J4023">
        <v>5</v>
      </c>
      <c r="K4023">
        <v>3</v>
      </c>
    </row>
    <row r="4024" spans="1:11" x14ac:dyDescent="0.35">
      <c r="A4024" t="s">
        <v>385</v>
      </c>
      <c r="B4024" t="s">
        <v>1334</v>
      </c>
      <c r="C4024">
        <v>2016</v>
      </c>
      <c r="D4024">
        <v>4.2</v>
      </c>
      <c r="E4024">
        <v>388</v>
      </c>
      <c r="F4024" t="s">
        <v>1405</v>
      </c>
      <c r="G4024" t="s">
        <v>9</v>
      </c>
      <c r="H4024" s="32">
        <v>31.63</v>
      </c>
      <c r="I4024" t="s">
        <v>10</v>
      </c>
      <c r="J4024">
        <v>5</v>
      </c>
      <c r="K4024">
        <v>3</v>
      </c>
    </row>
    <row r="4025" spans="1:11" x14ac:dyDescent="0.35">
      <c r="A4025" t="s">
        <v>53</v>
      </c>
      <c r="B4025" t="s">
        <v>845</v>
      </c>
      <c r="C4025">
        <v>2005</v>
      </c>
      <c r="D4025">
        <v>4.2</v>
      </c>
      <c r="E4025">
        <v>384</v>
      </c>
      <c r="F4025" t="s">
        <v>1405</v>
      </c>
      <c r="G4025" t="s">
        <v>42</v>
      </c>
      <c r="H4025" s="32">
        <v>73</v>
      </c>
      <c r="I4025" t="s">
        <v>43</v>
      </c>
      <c r="J4025">
        <v>4</v>
      </c>
      <c r="K4025">
        <v>3</v>
      </c>
    </row>
    <row r="4026" spans="1:11" x14ac:dyDescent="0.35">
      <c r="A4026" t="s">
        <v>537</v>
      </c>
      <c r="B4026" t="s">
        <v>187</v>
      </c>
      <c r="C4026">
        <v>2015</v>
      </c>
      <c r="D4026">
        <v>4.2</v>
      </c>
      <c r="E4026">
        <v>420</v>
      </c>
      <c r="F4026" t="s">
        <v>1405</v>
      </c>
      <c r="G4026" t="s">
        <v>42</v>
      </c>
      <c r="H4026" s="32">
        <v>17.5</v>
      </c>
      <c r="I4026" t="s">
        <v>43</v>
      </c>
      <c r="J4026">
        <v>4</v>
      </c>
      <c r="K4026">
        <v>3</v>
      </c>
    </row>
    <row r="4027" spans="1:11" x14ac:dyDescent="0.35">
      <c r="A4027" t="s">
        <v>1357</v>
      </c>
      <c r="B4027" t="s">
        <v>1358</v>
      </c>
      <c r="C4027">
        <v>2017</v>
      </c>
      <c r="D4027">
        <v>4.2</v>
      </c>
      <c r="E4027">
        <v>420</v>
      </c>
      <c r="F4027" t="s">
        <v>1405</v>
      </c>
      <c r="G4027" t="s">
        <v>127</v>
      </c>
      <c r="H4027" s="32">
        <v>18.899999999999999</v>
      </c>
      <c r="I4027" t="s">
        <v>21</v>
      </c>
      <c r="J4027">
        <v>4</v>
      </c>
      <c r="K4027">
        <v>3</v>
      </c>
    </row>
    <row r="4028" spans="1:11" x14ac:dyDescent="0.35">
      <c r="A4028" t="s">
        <v>1359</v>
      </c>
      <c r="B4028" t="s">
        <v>1360</v>
      </c>
      <c r="C4028">
        <v>2011</v>
      </c>
      <c r="D4028">
        <v>4.2</v>
      </c>
      <c r="E4028">
        <v>420</v>
      </c>
      <c r="F4028" t="s">
        <v>1405</v>
      </c>
      <c r="G4028" t="s">
        <v>254</v>
      </c>
      <c r="H4028" s="32">
        <v>23.95</v>
      </c>
      <c r="I4028" t="s">
        <v>21</v>
      </c>
      <c r="J4028">
        <v>4</v>
      </c>
      <c r="K4028">
        <v>3</v>
      </c>
    </row>
    <row r="4029" spans="1:11" x14ac:dyDescent="0.35">
      <c r="A4029" t="s">
        <v>40</v>
      </c>
      <c r="B4029" t="s">
        <v>396</v>
      </c>
      <c r="C4029">
        <v>2012</v>
      </c>
      <c r="D4029">
        <v>4.2</v>
      </c>
      <c r="E4029">
        <v>420</v>
      </c>
      <c r="F4029" t="s">
        <v>1405</v>
      </c>
      <c r="G4029" t="s">
        <v>42</v>
      </c>
      <c r="H4029" s="32">
        <v>28.3</v>
      </c>
      <c r="I4029" t="s">
        <v>43</v>
      </c>
      <c r="J4029">
        <v>4</v>
      </c>
      <c r="K4029">
        <v>3</v>
      </c>
    </row>
    <row r="4030" spans="1:11" x14ac:dyDescent="0.35">
      <c r="A4030" t="s">
        <v>513</v>
      </c>
      <c r="B4030" t="s">
        <v>283</v>
      </c>
      <c r="C4030">
        <v>2004</v>
      </c>
      <c r="D4030">
        <v>4.2</v>
      </c>
      <c r="E4030">
        <v>417</v>
      </c>
      <c r="F4030" t="s">
        <v>1405</v>
      </c>
      <c r="G4030" t="s">
        <v>42</v>
      </c>
      <c r="H4030" s="32">
        <v>45</v>
      </c>
      <c r="I4030" t="s">
        <v>43</v>
      </c>
      <c r="J4030">
        <v>4</v>
      </c>
      <c r="K4030">
        <v>3</v>
      </c>
    </row>
    <row r="4031" spans="1:11" x14ac:dyDescent="0.35">
      <c r="A4031" t="s">
        <v>423</v>
      </c>
      <c r="B4031" t="s">
        <v>1020</v>
      </c>
      <c r="C4031">
        <v>2018</v>
      </c>
      <c r="D4031">
        <v>4.2</v>
      </c>
      <c r="E4031">
        <v>415</v>
      </c>
      <c r="F4031" t="s">
        <v>1405</v>
      </c>
      <c r="G4031" t="s">
        <v>46</v>
      </c>
      <c r="H4031" s="32">
        <v>17.899999999999999</v>
      </c>
      <c r="I4031" t="s">
        <v>213</v>
      </c>
      <c r="J4031">
        <v>3</v>
      </c>
      <c r="K4031">
        <v>3</v>
      </c>
    </row>
    <row r="4032" spans="1:11" x14ac:dyDescent="0.35">
      <c r="A4032" t="s">
        <v>1292</v>
      </c>
      <c r="B4032" t="s">
        <v>1361</v>
      </c>
      <c r="C4032">
        <v>2015</v>
      </c>
      <c r="D4032">
        <v>4.2</v>
      </c>
      <c r="E4032">
        <v>414</v>
      </c>
      <c r="F4032" t="s">
        <v>1405</v>
      </c>
      <c r="G4032" t="s">
        <v>326</v>
      </c>
      <c r="H4032" s="32">
        <v>16.78</v>
      </c>
      <c r="I4032" t="s">
        <v>327</v>
      </c>
      <c r="J4032">
        <v>3</v>
      </c>
      <c r="K4032">
        <v>3</v>
      </c>
    </row>
    <row r="4033" spans="1:11" x14ac:dyDescent="0.35">
      <c r="A4033" t="s">
        <v>47</v>
      </c>
      <c r="B4033" t="s">
        <v>1302</v>
      </c>
      <c r="C4033">
        <v>2018</v>
      </c>
      <c r="D4033">
        <v>4.2</v>
      </c>
      <c r="E4033">
        <v>410</v>
      </c>
      <c r="F4033" t="s">
        <v>1405</v>
      </c>
      <c r="G4033" t="s">
        <v>42</v>
      </c>
      <c r="H4033" s="32">
        <v>13.58</v>
      </c>
      <c r="I4033" t="s">
        <v>43</v>
      </c>
      <c r="J4033">
        <v>4</v>
      </c>
      <c r="K4033">
        <v>3</v>
      </c>
    </row>
    <row r="4034" spans="1:11" x14ac:dyDescent="0.35">
      <c r="A4034" t="s">
        <v>1308</v>
      </c>
      <c r="B4034" t="s">
        <v>1309</v>
      </c>
      <c r="C4034">
        <v>2015</v>
      </c>
      <c r="D4034">
        <v>4.2</v>
      </c>
      <c r="E4034">
        <v>412</v>
      </c>
      <c r="F4034" t="s">
        <v>1405</v>
      </c>
      <c r="G4034" t="s">
        <v>9</v>
      </c>
      <c r="H4034" s="32">
        <v>37.9</v>
      </c>
      <c r="I4034" t="s">
        <v>10</v>
      </c>
      <c r="J4034">
        <v>5</v>
      </c>
      <c r="K4034">
        <v>3</v>
      </c>
    </row>
    <row r="4035" spans="1:11" x14ac:dyDescent="0.35">
      <c r="A4035" t="s">
        <v>270</v>
      </c>
      <c r="B4035" t="s">
        <v>120</v>
      </c>
      <c r="C4035">
        <v>2011</v>
      </c>
      <c r="D4035">
        <v>4.2</v>
      </c>
      <c r="E4035">
        <v>410</v>
      </c>
      <c r="F4035" t="s">
        <v>1405</v>
      </c>
      <c r="G4035" t="s">
        <v>9</v>
      </c>
      <c r="H4035" s="32">
        <v>51.35</v>
      </c>
      <c r="I4035" t="s">
        <v>10</v>
      </c>
      <c r="J4035">
        <v>5</v>
      </c>
      <c r="K4035">
        <v>3</v>
      </c>
    </row>
    <row r="4036" spans="1:11" x14ac:dyDescent="0.35">
      <c r="A4036" t="s">
        <v>930</v>
      </c>
      <c r="B4036" t="s">
        <v>848</v>
      </c>
      <c r="C4036">
        <v>2012</v>
      </c>
      <c r="D4036">
        <v>4.2</v>
      </c>
      <c r="E4036">
        <v>410</v>
      </c>
      <c r="F4036" t="s">
        <v>1405</v>
      </c>
      <c r="G4036" t="s">
        <v>42</v>
      </c>
      <c r="H4036" s="32">
        <v>22.99</v>
      </c>
      <c r="I4036" t="s">
        <v>43</v>
      </c>
      <c r="J4036">
        <v>4</v>
      </c>
      <c r="K4036">
        <v>3</v>
      </c>
    </row>
    <row r="4037" spans="1:11" x14ac:dyDescent="0.35">
      <c r="A4037" t="s">
        <v>1362</v>
      </c>
      <c r="B4037" t="s">
        <v>1363</v>
      </c>
      <c r="C4037">
        <v>2020</v>
      </c>
      <c r="D4037">
        <v>4.2</v>
      </c>
      <c r="E4037">
        <v>407</v>
      </c>
      <c r="F4037" t="s">
        <v>1405</v>
      </c>
      <c r="G4037" t="s">
        <v>204</v>
      </c>
      <c r="H4037" s="32">
        <v>11.95</v>
      </c>
      <c r="I4037" t="s">
        <v>85</v>
      </c>
      <c r="J4037" t="s">
        <v>85</v>
      </c>
      <c r="K4037" t="s">
        <v>85</v>
      </c>
    </row>
    <row r="4038" spans="1:11" x14ac:dyDescent="0.35">
      <c r="A4038" t="s">
        <v>861</v>
      </c>
      <c r="B4038" t="s">
        <v>1364</v>
      </c>
      <c r="C4038" t="s">
        <v>24</v>
      </c>
      <c r="D4038">
        <v>4.2</v>
      </c>
      <c r="E4038">
        <v>405</v>
      </c>
      <c r="F4038" t="s">
        <v>1405</v>
      </c>
      <c r="G4038" t="s">
        <v>25</v>
      </c>
      <c r="H4038" s="32">
        <v>7.1</v>
      </c>
      <c r="I4038" t="s">
        <v>26</v>
      </c>
      <c r="J4038">
        <v>4</v>
      </c>
      <c r="K4038">
        <v>3</v>
      </c>
    </row>
    <row r="4039" spans="1:11" x14ac:dyDescent="0.35">
      <c r="A4039" t="s">
        <v>606</v>
      </c>
      <c r="B4039" t="s">
        <v>619</v>
      </c>
      <c r="C4039">
        <v>2014</v>
      </c>
      <c r="D4039">
        <v>4.2</v>
      </c>
      <c r="E4039">
        <v>404</v>
      </c>
      <c r="F4039" t="s">
        <v>1405</v>
      </c>
      <c r="G4039" t="s">
        <v>32</v>
      </c>
      <c r="H4039" s="32">
        <v>77.36</v>
      </c>
      <c r="I4039" t="s">
        <v>33</v>
      </c>
      <c r="J4039">
        <v>4</v>
      </c>
      <c r="K4039">
        <v>3</v>
      </c>
    </row>
    <row r="4040" spans="1:11" x14ac:dyDescent="0.35">
      <c r="A4040" t="s">
        <v>1365</v>
      </c>
      <c r="B4040" t="s">
        <v>1366</v>
      </c>
      <c r="C4040">
        <v>2020</v>
      </c>
      <c r="D4040">
        <v>4.2</v>
      </c>
      <c r="E4040">
        <v>404</v>
      </c>
      <c r="F4040" t="s">
        <v>1405</v>
      </c>
      <c r="G4040" t="s">
        <v>207</v>
      </c>
      <c r="H4040" s="32">
        <v>19.899999999999999</v>
      </c>
      <c r="I4040" t="s">
        <v>85</v>
      </c>
      <c r="J4040" t="s">
        <v>85</v>
      </c>
      <c r="K4040" t="s">
        <v>85</v>
      </c>
    </row>
    <row r="4041" spans="1:11" x14ac:dyDescent="0.35">
      <c r="A4041" t="s">
        <v>682</v>
      </c>
      <c r="B4041" t="s">
        <v>863</v>
      </c>
      <c r="C4041">
        <v>2011</v>
      </c>
      <c r="D4041">
        <v>4.2</v>
      </c>
      <c r="E4041">
        <v>402</v>
      </c>
      <c r="F4041" t="s">
        <v>1405</v>
      </c>
      <c r="G4041" t="s">
        <v>42</v>
      </c>
      <c r="H4041" s="32">
        <v>28.53</v>
      </c>
      <c r="I4041" t="s">
        <v>43</v>
      </c>
      <c r="J4041">
        <v>4</v>
      </c>
      <c r="K4041">
        <v>3</v>
      </c>
    </row>
    <row r="4042" spans="1:11" x14ac:dyDescent="0.35">
      <c r="A4042" t="s">
        <v>487</v>
      </c>
      <c r="B4042" t="s">
        <v>488</v>
      </c>
      <c r="C4042">
        <v>2019</v>
      </c>
      <c r="D4042">
        <v>4.2</v>
      </c>
      <c r="E4042">
        <v>400</v>
      </c>
      <c r="F4042" t="s">
        <v>1405</v>
      </c>
      <c r="G4042" t="s">
        <v>2</v>
      </c>
      <c r="H4042" s="32">
        <v>27.89</v>
      </c>
      <c r="I4042" t="s">
        <v>3</v>
      </c>
      <c r="J4042">
        <v>5</v>
      </c>
      <c r="K4042">
        <v>3</v>
      </c>
    </row>
    <row r="4043" spans="1:11" x14ac:dyDescent="0.35">
      <c r="A4043" t="s">
        <v>4</v>
      </c>
      <c r="B4043" t="s">
        <v>448</v>
      </c>
      <c r="C4043">
        <v>2016</v>
      </c>
      <c r="D4043">
        <v>4.2</v>
      </c>
      <c r="E4043">
        <v>398</v>
      </c>
      <c r="F4043" t="s">
        <v>1405</v>
      </c>
      <c r="G4043" t="s">
        <v>1406</v>
      </c>
      <c r="H4043" s="32">
        <v>48.96</v>
      </c>
      <c r="I4043" t="s">
        <v>6</v>
      </c>
      <c r="J4043">
        <v>4</v>
      </c>
      <c r="K4043">
        <v>2</v>
      </c>
    </row>
    <row r="4044" spans="1:11" x14ac:dyDescent="0.35">
      <c r="A4044" t="s">
        <v>193</v>
      </c>
      <c r="B4044" t="s">
        <v>921</v>
      </c>
      <c r="C4044">
        <v>2011</v>
      </c>
      <c r="D4044">
        <v>4.2</v>
      </c>
      <c r="E4044">
        <v>395</v>
      </c>
      <c r="F4044" t="s">
        <v>1405</v>
      </c>
      <c r="G4044" t="s">
        <v>42</v>
      </c>
      <c r="H4044" s="32">
        <v>61.94</v>
      </c>
      <c r="I4044" t="s">
        <v>43</v>
      </c>
      <c r="J4044">
        <v>4</v>
      </c>
      <c r="K4044">
        <v>3</v>
      </c>
    </row>
    <row r="4045" spans="1:11" x14ac:dyDescent="0.35">
      <c r="A4045" t="s">
        <v>193</v>
      </c>
      <c r="B4045" t="s">
        <v>187</v>
      </c>
      <c r="C4045">
        <v>2016</v>
      </c>
      <c r="D4045">
        <v>4.2</v>
      </c>
      <c r="E4045">
        <v>392</v>
      </c>
      <c r="F4045" t="s">
        <v>1405</v>
      </c>
      <c r="G4045" t="s">
        <v>42</v>
      </c>
      <c r="H4045" s="32">
        <v>19.98</v>
      </c>
      <c r="I4045" t="s">
        <v>43</v>
      </c>
      <c r="J4045">
        <v>4</v>
      </c>
      <c r="K4045">
        <v>3</v>
      </c>
    </row>
    <row r="4046" spans="1:11" x14ac:dyDescent="0.35">
      <c r="A4046" t="s">
        <v>790</v>
      </c>
      <c r="B4046" t="s">
        <v>1367</v>
      </c>
      <c r="C4046">
        <v>2018</v>
      </c>
      <c r="D4046">
        <v>4.2</v>
      </c>
      <c r="E4046">
        <v>390</v>
      </c>
      <c r="F4046" t="s">
        <v>1405</v>
      </c>
      <c r="G4046" t="s">
        <v>32</v>
      </c>
      <c r="H4046" s="32">
        <v>16.760000000000002</v>
      </c>
      <c r="I4046" t="s">
        <v>33</v>
      </c>
      <c r="J4046">
        <v>4</v>
      </c>
      <c r="K4046">
        <v>3</v>
      </c>
    </row>
    <row r="4047" spans="1:11" x14ac:dyDescent="0.35">
      <c r="A4047" t="s">
        <v>574</v>
      </c>
      <c r="B4047" t="s">
        <v>880</v>
      </c>
      <c r="C4047">
        <v>2017</v>
      </c>
      <c r="D4047">
        <v>4.2</v>
      </c>
      <c r="E4047">
        <v>390</v>
      </c>
      <c r="F4047" t="s">
        <v>1405</v>
      </c>
      <c r="G4047" t="s">
        <v>576</v>
      </c>
      <c r="H4047" s="32">
        <v>24.45</v>
      </c>
      <c r="I4047" t="s">
        <v>21</v>
      </c>
      <c r="J4047">
        <v>4</v>
      </c>
      <c r="K4047">
        <v>3</v>
      </c>
    </row>
    <row r="4048" spans="1:11" x14ac:dyDescent="0.35">
      <c r="A4048" t="s">
        <v>144</v>
      </c>
      <c r="B4048" t="s">
        <v>120</v>
      </c>
      <c r="C4048">
        <v>2011</v>
      </c>
      <c r="D4048">
        <v>4.2</v>
      </c>
      <c r="E4048">
        <v>389</v>
      </c>
      <c r="F4048" t="s">
        <v>1405</v>
      </c>
      <c r="G4048" t="s">
        <v>9</v>
      </c>
      <c r="H4048" s="32">
        <v>64.5</v>
      </c>
      <c r="I4048" t="s">
        <v>10</v>
      </c>
      <c r="J4048">
        <v>5</v>
      </c>
      <c r="K4048">
        <v>3</v>
      </c>
    </row>
    <row r="4049" spans="1:11" x14ac:dyDescent="0.35">
      <c r="A4049" t="s">
        <v>385</v>
      </c>
      <c r="B4049" t="s">
        <v>1334</v>
      </c>
      <c r="C4049">
        <v>2016</v>
      </c>
      <c r="D4049">
        <v>4.2</v>
      </c>
      <c r="E4049">
        <v>388</v>
      </c>
      <c r="F4049" t="s">
        <v>1405</v>
      </c>
      <c r="G4049" t="s">
        <v>9</v>
      </c>
      <c r="H4049" s="32">
        <v>31.63</v>
      </c>
      <c r="I4049" t="s">
        <v>10</v>
      </c>
      <c r="J4049">
        <v>5</v>
      </c>
      <c r="K4049">
        <v>3</v>
      </c>
    </row>
    <row r="4050" spans="1:11" x14ac:dyDescent="0.35">
      <c r="A4050" t="s">
        <v>53</v>
      </c>
      <c r="B4050" t="s">
        <v>845</v>
      </c>
      <c r="C4050">
        <v>2005</v>
      </c>
      <c r="D4050">
        <v>4.2</v>
      </c>
      <c r="E4050">
        <v>384</v>
      </c>
      <c r="F4050" t="s">
        <v>1405</v>
      </c>
      <c r="G4050" t="s">
        <v>42</v>
      </c>
      <c r="H4050" s="32">
        <v>73</v>
      </c>
      <c r="I4050" t="s">
        <v>43</v>
      </c>
      <c r="J4050">
        <v>4</v>
      </c>
      <c r="K4050">
        <v>3</v>
      </c>
    </row>
    <row r="4051" spans="1:11" x14ac:dyDescent="0.35">
      <c r="A4051" t="s">
        <v>537</v>
      </c>
      <c r="B4051" t="s">
        <v>187</v>
      </c>
      <c r="C4051">
        <v>2015</v>
      </c>
      <c r="D4051">
        <v>4.2</v>
      </c>
      <c r="E4051">
        <v>420</v>
      </c>
      <c r="F4051" t="s">
        <v>1405</v>
      </c>
      <c r="G4051" t="s">
        <v>42</v>
      </c>
      <c r="H4051" s="32">
        <v>17.5</v>
      </c>
      <c r="I4051" t="s">
        <v>43</v>
      </c>
      <c r="J4051">
        <v>4</v>
      </c>
      <c r="K4051">
        <v>3</v>
      </c>
    </row>
    <row r="4052" spans="1:11" x14ac:dyDescent="0.35">
      <c r="A4052" t="s">
        <v>1357</v>
      </c>
      <c r="B4052" t="s">
        <v>1358</v>
      </c>
      <c r="C4052">
        <v>2017</v>
      </c>
      <c r="D4052">
        <v>4.2</v>
      </c>
      <c r="E4052">
        <v>420</v>
      </c>
      <c r="F4052" t="s">
        <v>1405</v>
      </c>
      <c r="G4052" t="s">
        <v>127</v>
      </c>
      <c r="H4052" s="32">
        <v>18.899999999999999</v>
      </c>
      <c r="I4052" t="s">
        <v>21</v>
      </c>
      <c r="J4052">
        <v>4</v>
      </c>
      <c r="K4052">
        <v>3</v>
      </c>
    </row>
    <row r="4053" spans="1:11" x14ac:dyDescent="0.35">
      <c r="A4053" t="s">
        <v>1359</v>
      </c>
      <c r="B4053" t="s">
        <v>1360</v>
      </c>
      <c r="C4053">
        <v>2011</v>
      </c>
      <c r="D4053">
        <v>4.2</v>
      </c>
      <c r="E4053">
        <v>420</v>
      </c>
      <c r="F4053" t="s">
        <v>1405</v>
      </c>
      <c r="G4053" t="s">
        <v>254</v>
      </c>
      <c r="H4053" s="32">
        <v>23.95</v>
      </c>
      <c r="I4053" t="s">
        <v>21</v>
      </c>
      <c r="J4053">
        <v>4</v>
      </c>
      <c r="K4053">
        <v>3</v>
      </c>
    </row>
    <row r="4054" spans="1:11" x14ac:dyDescent="0.35">
      <c r="A4054" t="s">
        <v>40</v>
      </c>
      <c r="B4054" t="s">
        <v>396</v>
      </c>
      <c r="C4054">
        <v>2012</v>
      </c>
      <c r="D4054">
        <v>4.2</v>
      </c>
      <c r="E4054">
        <v>420</v>
      </c>
      <c r="F4054" t="s">
        <v>1405</v>
      </c>
      <c r="G4054" t="s">
        <v>42</v>
      </c>
      <c r="H4054" s="32">
        <v>28.3</v>
      </c>
      <c r="I4054" t="s">
        <v>43</v>
      </c>
      <c r="J4054">
        <v>4</v>
      </c>
      <c r="K4054">
        <v>3</v>
      </c>
    </row>
    <row r="4055" spans="1:11" x14ac:dyDescent="0.35">
      <c r="A4055" t="s">
        <v>513</v>
      </c>
      <c r="B4055" t="s">
        <v>283</v>
      </c>
      <c r="C4055">
        <v>2004</v>
      </c>
      <c r="D4055">
        <v>4.2</v>
      </c>
      <c r="E4055">
        <v>417</v>
      </c>
      <c r="F4055" t="s">
        <v>1405</v>
      </c>
      <c r="G4055" t="s">
        <v>42</v>
      </c>
      <c r="H4055" s="32">
        <v>45</v>
      </c>
      <c r="I4055" t="s">
        <v>43</v>
      </c>
      <c r="J4055">
        <v>4</v>
      </c>
      <c r="K4055">
        <v>3</v>
      </c>
    </row>
    <row r="4056" spans="1:11" x14ac:dyDescent="0.35">
      <c r="A4056" t="s">
        <v>423</v>
      </c>
      <c r="B4056" t="s">
        <v>1020</v>
      </c>
      <c r="C4056">
        <v>2018</v>
      </c>
      <c r="D4056">
        <v>4.2</v>
      </c>
      <c r="E4056">
        <v>415</v>
      </c>
      <c r="F4056" t="s">
        <v>1405</v>
      </c>
      <c r="G4056" t="s">
        <v>46</v>
      </c>
      <c r="H4056" s="32">
        <v>17.899999999999999</v>
      </c>
      <c r="I4056" t="s">
        <v>213</v>
      </c>
      <c r="J4056">
        <v>3</v>
      </c>
      <c r="K4056">
        <v>3</v>
      </c>
    </row>
    <row r="4057" spans="1:11" x14ac:dyDescent="0.35">
      <c r="A4057" t="s">
        <v>1292</v>
      </c>
      <c r="B4057" t="s">
        <v>1361</v>
      </c>
      <c r="C4057">
        <v>2015</v>
      </c>
      <c r="D4057">
        <v>4.2</v>
      </c>
      <c r="E4057">
        <v>414</v>
      </c>
      <c r="F4057" t="s">
        <v>1405</v>
      </c>
      <c r="G4057" t="s">
        <v>326</v>
      </c>
      <c r="H4057" s="32">
        <v>16.78</v>
      </c>
      <c r="I4057" t="s">
        <v>327</v>
      </c>
      <c r="J4057">
        <v>3</v>
      </c>
      <c r="K4057">
        <v>3</v>
      </c>
    </row>
    <row r="4058" spans="1:11" x14ac:dyDescent="0.35">
      <c r="A4058" t="s">
        <v>47</v>
      </c>
      <c r="B4058" t="s">
        <v>1302</v>
      </c>
      <c r="C4058">
        <v>2018</v>
      </c>
      <c r="D4058">
        <v>4.2</v>
      </c>
      <c r="E4058">
        <v>410</v>
      </c>
      <c r="F4058" t="s">
        <v>1405</v>
      </c>
      <c r="G4058" t="s">
        <v>42</v>
      </c>
      <c r="H4058" s="32">
        <v>13.58</v>
      </c>
      <c r="I4058" t="s">
        <v>43</v>
      </c>
      <c r="J4058">
        <v>4</v>
      </c>
      <c r="K4058">
        <v>3</v>
      </c>
    </row>
    <row r="4059" spans="1:11" x14ac:dyDescent="0.35">
      <c r="A4059" t="s">
        <v>1308</v>
      </c>
      <c r="B4059" t="s">
        <v>1309</v>
      </c>
      <c r="C4059">
        <v>2015</v>
      </c>
      <c r="D4059">
        <v>4.2</v>
      </c>
      <c r="E4059">
        <v>412</v>
      </c>
      <c r="F4059" t="s">
        <v>1405</v>
      </c>
      <c r="G4059" t="s">
        <v>9</v>
      </c>
      <c r="H4059" s="32">
        <v>37.9</v>
      </c>
      <c r="I4059" t="s">
        <v>10</v>
      </c>
      <c r="J4059">
        <v>5</v>
      </c>
      <c r="K4059">
        <v>3</v>
      </c>
    </row>
    <row r="4060" spans="1:11" x14ac:dyDescent="0.35">
      <c r="A4060" t="s">
        <v>270</v>
      </c>
      <c r="B4060" t="s">
        <v>120</v>
      </c>
      <c r="C4060">
        <v>2011</v>
      </c>
      <c r="D4060">
        <v>4.2</v>
      </c>
      <c r="E4060">
        <v>410</v>
      </c>
      <c r="F4060" t="s">
        <v>1405</v>
      </c>
      <c r="G4060" t="s">
        <v>9</v>
      </c>
      <c r="H4060" s="32">
        <v>51.35</v>
      </c>
      <c r="I4060" t="s">
        <v>10</v>
      </c>
      <c r="J4060">
        <v>5</v>
      </c>
      <c r="K4060">
        <v>3</v>
      </c>
    </row>
    <row r="4061" spans="1:11" x14ac:dyDescent="0.35">
      <c r="A4061" t="s">
        <v>930</v>
      </c>
      <c r="B4061" t="s">
        <v>848</v>
      </c>
      <c r="C4061">
        <v>2012</v>
      </c>
      <c r="D4061">
        <v>4.2</v>
      </c>
      <c r="E4061">
        <v>410</v>
      </c>
      <c r="F4061" t="s">
        <v>1405</v>
      </c>
      <c r="G4061" t="s">
        <v>42</v>
      </c>
      <c r="H4061" s="32">
        <v>22.99</v>
      </c>
      <c r="I4061" t="s">
        <v>43</v>
      </c>
      <c r="J4061">
        <v>4</v>
      </c>
      <c r="K4061">
        <v>3</v>
      </c>
    </row>
    <row r="4062" spans="1:11" x14ac:dyDescent="0.35">
      <c r="A4062" t="s">
        <v>1362</v>
      </c>
      <c r="B4062" t="s">
        <v>1363</v>
      </c>
      <c r="C4062">
        <v>2020</v>
      </c>
      <c r="D4062">
        <v>4.2</v>
      </c>
      <c r="E4062">
        <v>407</v>
      </c>
      <c r="F4062" t="s">
        <v>1405</v>
      </c>
      <c r="G4062" t="s">
        <v>204</v>
      </c>
      <c r="H4062" s="32">
        <v>11.95</v>
      </c>
      <c r="I4062" t="s">
        <v>85</v>
      </c>
      <c r="J4062" t="s">
        <v>85</v>
      </c>
      <c r="K4062" t="s">
        <v>85</v>
      </c>
    </row>
    <row r="4063" spans="1:11" x14ac:dyDescent="0.35">
      <c r="A4063" t="s">
        <v>861</v>
      </c>
      <c r="B4063" t="s">
        <v>1364</v>
      </c>
      <c r="C4063" t="s">
        <v>24</v>
      </c>
      <c r="D4063">
        <v>4.2</v>
      </c>
      <c r="E4063">
        <v>405</v>
      </c>
      <c r="F4063" t="s">
        <v>1405</v>
      </c>
      <c r="G4063" t="s">
        <v>25</v>
      </c>
      <c r="H4063" s="32">
        <v>7.1</v>
      </c>
      <c r="I4063" t="s">
        <v>26</v>
      </c>
      <c r="J4063">
        <v>4</v>
      </c>
      <c r="K4063">
        <v>3</v>
      </c>
    </row>
    <row r="4064" spans="1:11" x14ac:dyDescent="0.35">
      <c r="A4064" t="s">
        <v>606</v>
      </c>
      <c r="B4064" t="s">
        <v>619</v>
      </c>
      <c r="C4064">
        <v>2014</v>
      </c>
      <c r="D4064">
        <v>4.2</v>
      </c>
      <c r="E4064">
        <v>404</v>
      </c>
      <c r="F4064" t="s">
        <v>1405</v>
      </c>
      <c r="G4064" t="s">
        <v>32</v>
      </c>
      <c r="H4064" s="32">
        <v>77.36</v>
      </c>
      <c r="I4064" t="s">
        <v>33</v>
      </c>
      <c r="J4064">
        <v>4</v>
      </c>
      <c r="K4064">
        <v>3</v>
      </c>
    </row>
    <row r="4065" spans="1:11" x14ac:dyDescent="0.35">
      <c r="A4065" t="s">
        <v>1365</v>
      </c>
      <c r="B4065" t="s">
        <v>1366</v>
      </c>
      <c r="C4065">
        <v>2020</v>
      </c>
      <c r="D4065">
        <v>4.2</v>
      </c>
      <c r="E4065">
        <v>404</v>
      </c>
      <c r="F4065" t="s">
        <v>1405</v>
      </c>
      <c r="G4065" t="s">
        <v>207</v>
      </c>
      <c r="H4065" s="32">
        <v>19.899999999999999</v>
      </c>
      <c r="I4065" t="s">
        <v>85</v>
      </c>
      <c r="J4065" t="s">
        <v>85</v>
      </c>
      <c r="K4065" t="s">
        <v>85</v>
      </c>
    </row>
    <row r="4066" spans="1:11" x14ac:dyDescent="0.35">
      <c r="A4066" t="s">
        <v>682</v>
      </c>
      <c r="B4066" t="s">
        <v>863</v>
      </c>
      <c r="C4066">
        <v>2011</v>
      </c>
      <c r="D4066">
        <v>4.2</v>
      </c>
      <c r="E4066">
        <v>402</v>
      </c>
      <c r="F4066" t="s">
        <v>1405</v>
      </c>
      <c r="G4066" t="s">
        <v>42</v>
      </c>
      <c r="H4066" s="32">
        <v>28.53</v>
      </c>
      <c r="I4066" t="s">
        <v>43</v>
      </c>
      <c r="J4066">
        <v>4</v>
      </c>
      <c r="K4066">
        <v>3</v>
      </c>
    </row>
    <row r="4067" spans="1:11" x14ac:dyDescent="0.35">
      <c r="A4067" t="s">
        <v>487</v>
      </c>
      <c r="B4067" t="s">
        <v>488</v>
      </c>
      <c r="C4067">
        <v>2019</v>
      </c>
      <c r="D4067">
        <v>4.2</v>
      </c>
      <c r="E4067">
        <v>400</v>
      </c>
      <c r="F4067" t="s">
        <v>1405</v>
      </c>
      <c r="G4067" t="s">
        <v>2</v>
      </c>
      <c r="H4067" s="32">
        <v>27.89</v>
      </c>
      <c r="I4067" t="s">
        <v>3</v>
      </c>
      <c r="J4067">
        <v>5</v>
      </c>
      <c r="K4067">
        <v>3</v>
      </c>
    </row>
    <row r="4068" spans="1:11" x14ac:dyDescent="0.35">
      <c r="A4068" t="s">
        <v>4</v>
      </c>
      <c r="B4068" t="s">
        <v>448</v>
      </c>
      <c r="C4068">
        <v>2016</v>
      </c>
      <c r="D4068">
        <v>4.2</v>
      </c>
      <c r="E4068">
        <v>398</v>
      </c>
      <c r="F4068" t="s">
        <v>1405</v>
      </c>
      <c r="G4068" t="s">
        <v>1406</v>
      </c>
      <c r="H4068" s="32">
        <v>48.96</v>
      </c>
      <c r="I4068" t="s">
        <v>6</v>
      </c>
      <c r="J4068">
        <v>4</v>
      </c>
      <c r="K4068">
        <v>2</v>
      </c>
    </row>
    <row r="4069" spans="1:11" x14ac:dyDescent="0.35">
      <c r="A4069" t="s">
        <v>193</v>
      </c>
      <c r="B4069" t="s">
        <v>921</v>
      </c>
      <c r="C4069">
        <v>2011</v>
      </c>
      <c r="D4069">
        <v>4.2</v>
      </c>
      <c r="E4069">
        <v>395</v>
      </c>
      <c r="F4069" t="s">
        <v>1405</v>
      </c>
      <c r="G4069" t="s">
        <v>42</v>
      </c>
      <c r="H4069" s="32">
        <v>61.94</v>
      </c>
      <c r="I4069" t="s">
        <v>43</v>
      </c>
      <c r="J4069">
        <v>4</v>
      </c>
      <c r="K4069">
        <v>3</v>
      </c>
    </row>
    <row r="4070" spans="1:11" x14ac:dyDescent="0.35">
      <c r="A4070" t="s">
        <v>193</v>
      </c>
      <c r="B4070" t="s">
        <v>187</v>
      </c>
      <c r="C4070">
        <v>2016</v>
      </c>
      <c r="D4070">
        <v>4.2</v>
      </c>
      <c r="E4070">
        <v>392</v>
      </c>
      <c r="F4070" t="s">
        <v>1405</v>
      </c>
      <c r="G4070" t="s">
        <v>42</v>
      </c>
      <c r="H4070" s="32">
        <v>19.98</v>
      </c>
      <c r="I4070" t="s">
        <v>43</v>
      </c>
      <c r="J4070">
        <v>4</v>
      </c>
      <c r="K4070">
        <v>3</v>
      </c>
    </row>
    <row r="4071" spans="1:11" x14ac:dyDescent="0.35">
      <c r="A4071" t="s">
        <v>790</v>
      </c>
      <c r="B4071" t="s">
        <v>1367</v>
      </c>
      <c r="C4071">
        <v>2018</v>
      </c>
      <c r="D4071">
        <v>4.2</v>
      </c>
      <c r="E4071">
        <v>390</v>
      </c>
      <c r="F4071" t="s">
        <v>1405</v>
      </c>
      <c r="G4071" t="s">
        <v>32</v>
      </c>
      <c r="H4071" s="32">
        <v>16.760000000000002</v>
      </c>
      <c r="I4071" t="s">
        <v>33</v>
      </c>
      <c r="J4071">
        <v>4</v>
      </c>
      <c r="K4071">
        <v>3</v>
      </c>
    </row>
    <row r="4072" spans="1:11" x14ac:dyDescent="0.35">
      <c r="A4072" t="s">
        <v>574</v>
      </c>
      <c r="B4072" t="s">
        <v>880</v>
      </c>
      <c r="C4072">
        <v>2017</v>
      </c>
      <c r="D4072">
        <v>4.2</v>
      </c>
      <c r="E4072">
        <v>390</v>
      </c>
      <c r="F4072" t="s">
        <v>1405</v>
      </c>
      <c r="G4072" t="s">
        <v>576</v>
      </c>
      <c r="H4072" s="32">
        <v>24.45</v>
      </c>
      <c r="I4072" t="s">
        <v>21</v>
      </c>
      <c r="J4072">
        <v>4</v>
      </c>
      <c r="K4072">
        <v>3</v>
      </c>
    </row>
    <row r="4073" spans="1:11" x14ac:dyDescent="0.35">
      <c r="A4073" t="s">
        <v>144</v>
      </c>
      <c r="B4073" t="s">
        <v>120</v>
      </c>
      <c r="C4073">
        <v>2011</v>
      </c>
      <c r="D4073">
        <v>4.2</v>
      </c>
      <c r="E4073">
        <v>389</v>
      </c>
      <c r="F4073" t="s">
        <v>1405</v>
      </c>
      <c r="G4073" t="s">
        <v>9</v>
      </c>
      <c r="H4073" s="32">
        <v>64.5</v>
      </c>
      <c r="I4073" t="s">
        <v>10</v>
      </c>
      <c r="J4073">
        <v>5</v>
      </c>
      <c r="K4073">
        <v>3</v>
      </c>
    </row>
    <row r="4074" spans="1:11" x14ac:dyDescent="0.35">
      <c r="A4074" t="s">
        <v>385</v>
      </c>
      <c r="B4074" t="s">
        <v>1334</v>
      </c>
      <c r="C4074">
        <v>2016</v>
      </c>
      <c r="D4074">
        <v>4.2</v>
      </c>
      <c r="E4074">
        <v>388</v>
      </c>
      <c r="F4074" t="s">
        <v>1405</v>
      </c>
      <c r="G4074" t="s">
        <v>9</v>
      </c>
      <c r="H4074" s="32">
        <v>31.63</v>
      </c>
      <c r="I4074" t="s">
        <v>10</v>
      </c>
      <c r="J4074">
        <v>5</v>
      </c>
      <c r="K4074">
        <v>3</v>
      </c>
    </row>
    <row r="4075" spans="1:11" x14ac:dyDescent="0.35">
      <c r="A4075" t="s">
        <v>53</v>
      </c>
      <c r="B4075" t="s">
        <v>845</v>
      </c>
      <c r="C4075">
        <v>2005</v>
      </c>
      <c r="D4075">
        <v>4.2</v>
      </c>
      <c r="E4075">
        <v>384</v>
      </c>
      <c r="F4075" t="s">
        <v>1405</v>
      </c>
      <c r="G4075" t="s">
        <v>42</v>
      </c>
      <c r="H4075" s="32">
        <v>73</v>
      </c>
      <c r="I4075" t="s">
        <v>43</v>
      </c>
      <c r="J4075">
        <v>4</v>
      </c>
      <c r="K4075">
        <v>3</v>
      </c>
    </row>
    <row r="4076" spans="1:11" x14ac:dyDescent="0.35">
      <c r="A4076" t="s">
        <v>537</v>
      </c>
      <c r="B4076" t="s">
        <v>187</v>
      </c>
      <c r="C4076">
        <v>2015</v>
      </c>
      <c r="D4076">
        <v>4.2</v>
      </c>
      <c r="E4076">
        <v>420</v>
      </c>
      <c r="F4076" t="s">
        <v>1405</v>
      </c>
      <c r="G4076" t="s">
        <v>42</v>
      </c>
      <c r="H4076" s="32">
        <v>17.5</v>
      </c>
      <c r="I4076" t="s">
        <v>43</v>
      </c>
      <c r="J4076">
        <v>4</v>
      </c>
      <c r="K4076">
        <v>3</v>
      </c>
    </row>
    <row r="4077" spans="1:11" x14ac:dyDescent="0.35">
      <c r="A4077" t="s">
        <v>1357</v>
      </c>
      <c r="B4077" t="s">
        <v>1358</v>
      </c>
      <c r="C4077">
        <v>2017</v>
      </c>
      <c r="D4077">
        <v>4.2</v>
      </c>
      <c r="E4077">
        <v>420</v>
      </c>
      <c r="F4077" t="s">
        <v>1405</v>
      </c>
      <c r="G4077" t="s">
        <v>127</v>
      </c>
      <c r="H4077" s="32">
        <v>18.899999999999999</v>
      </c>
      <c r="I4077" t="s">
        <v>21</v>
      </c>
      <c r="J4077">
        <v>4</v>
      </c>
      <c r="K4077">
        <v>3</v>
      </c>
    </row>
    <row r="4078" spans="1:11" x14ac:dyDescent="0.35">
      <c r="A4078" t="s">
        <v>1359</v>
      </c>
      <c r="B4078" t="s">
        <v>1360</v>
      </c>
      <c r="C4078">
        <v>2011</v>
      </c>
      <c r="D4078">
        <v>4.2</v>
      </c>
      <c r="E4078">
        <v>420</v>
      </c>
      <c r="F4078" t="s">
        <v>1405</v>
      </c>
      <c r="G4078" t="s">
        <v>254</v>
      </c>
      <c r="H4078" s="32">
        <v>23.95</v>
      </c>
      <c r="I4078" t="s">
        <v>21</v>
      </c>
      <c r="J4078">
        <v>4</v>
      </c>
      <c r="K4078">
        <v>3</v>
      </c>
    </row>
    <row r="4079" spans="1:11" x14ac:dyDescent="0.35">
      <c r="A4079" t="s">
        <v>40</v>
      </c>
      <c r="B4079" t="s">
        <v>396</v>
      </c>
      <c r="C4079">
        <v>2012</v>
      </c>
      <c r="D4079">
        <v>4.2</v>
      </c>
      <c r="E4079">
        <v>420</v>
      </c>
      <c r="F4079" t="s">
        <v>1405</v>
      </c>
      <c r="G4079" t="s">
        <v>42</v>
      </c>
      <c r="H4079" s="32">
        <v>28.3</v>
      </c>
      <c r="I4079" t="s">
        <v>43</v>
      </c>
      <c r="J4079">
        <v>4</v>
      </c>
      <c r="K4079">
        <v>3</v>
      </c>
    </row>
    <row r="4080" spans="1:11" x14ac:dyDescent="0.35">
      <c r="A4080" t="s">
        <v>513</v>
      </c>
      <c r="B4080" t="s">
        <v>283</v>
      </c>
      <c r="C4080">
        <v>2004</v>
      </c>
      <c r="D4080">
        <v>4.2</v>
      </c>
      <c r="E4080">
        <v>417</v>
      </c>
      <c r="F4080" t="s">
        <v>1405</v>
      </c>
      <c r="G4080" t="s">
        <v>42</v>
      </c>
      <c r="H4080" s="32">
        <v>45</v>
      </c>
      <c r="I4080" t="s">
        <v>43</v>
      </c>
      <c r="J4080">
        <v>4</v>
      </c>
      <c r="K4080">
        <v>3</v>
      </c>
    </row>
    <row r="4081" spans="1:11" x14ac:dyDescent="0.35">
      <c r="A4081" t="s">
        <v>423</v>
      </c>
      <c r="B4081" t="s">
        <v>1020</v>
      </c>
      <c r="C4081">
        <v>2018</v>
      </c>
      <c r="D4081">
        <v>4.2</v>
      </c>
      <c r="E4081">
        <v>415</v>
      </c>
      <c r="F4081" t="s">
        <v>1405</v>
      </c>
      <c r="G4081" t="s">
        <v>46</v>
      </c>
      <c r="H4081" s="32">
        <v>17.899999999999999</v>
      </c>
      <c r="I4081" t="s">
        <v>213</v>
      </c>
      <c r="J4081">
        <v>3</v>
      </c>
      <c r="K4081">
        <v>3</v>
      </c>
    </row>
    <row r="4082" spans="1:11" x14ac:dyDescent="0.35">
      <c r="A4082" t="s">
        <v>1292</v>
      </c>
      <c r="B4082" t="s">
        <v>1361</v>
      </c>
      <c r="C4082">
        <v>2015</v>
      </c>
      <c r="D4082">
        <v>4.2</v>
      </c>
      <c r="E4082">
        <v>414</v>
      </c>
      <c r="F4082" t="s">
        <v>1405</v>
      </c>
      <c r="G4082" t="s">
        <v>326</v>
      </c>
      <c r="H4082" s="32">
        <v>16.78</v>
      </c>
      <c r="I4082" t="s">
        <v>327</v>
      </c>
      <c r="J4082">
        <v>3</v>
      </c>
      <c r="K4082">
        <v>3</v>
      </c>
    </row>
    <row r="4083" spans="1:11" x14ac:dyDescent="0.35">
      <c r="A4083" t="s">
        <v>47</v>
      </c>
      <c r="B4083" t="s">
        <v>1302</v>
      </c>
      <c r="C4083">
        <v>2018</v>
      </c>
      <c r="D4083">
        <v>4.2</v>
      </c>
      <c r="E4083">
        <v>410</v>
      </c>
      <c r="F4083" t="s">
        <v>1405</v>
      </c>
      <c r="G4083" t="s">
        <v>42</v>
      </c>
      <c r="H4083" s="32">
        <v>13.58</v>
      </c>
      <c r="I4083" t="s">
        <v>43</v>
      </c>
      <c r="J4083">
        <v>4</v>
      </c>
      <c r="K4083">
        <v>3</v>
      </c>
    </row>
    <row r="4084" spans="1:11" x14ac:dyDescent="0.35">
      <c r="A4084" t="s">
        <v>1308</v>
      </c>
      <c r="B4084" t="s">
        <v>1309</v>
      </c>
      <c r="C4084">
        <v>2015</v>
      </c>
      <c r="D4084">
        <v>4.2</v>
      </c>
      <c r="E4084">
        <v>412</v>
      </c>
      <c r="F4084" t="s">
        <v>1405</v>
      </c>
      <c r="G4084" t="s">
        <v>9</v>
      </c>
      <c r="H4084" s="32">
        <v>37.9</v>
      </c>
      <c r="I4084" t="s">
        <v>10</v>
      </c>
      <c r="J4084">
        <v>5</v>
      </c>
      <c r="K4084">
        <v>3</v>
      </c>
    </row>
    <row r="4085" spans="1:11" x14ac:dyDescent="0.35">
      <c r="A4085" t="s">
        <v>270</v>
      </c>
      <c r="B4085" t="s">
        <v>120</v>
      </c>
      <c r="C4085">
        <v>2011</v>
      </c>
      <c r="D4085">
        <v>4.2</v>
      </c>
      <c r="E4085">
        <v>410</v>
      </c>
      <c r="F4085" t="s">
        <v>1405</v>
      </c>
      <c r="G4085" t="s">
        <v>9</v>
      </c>
      <c r="H4085" s="32">
        <v>51.35</v>
      </c>
      <c r="I4085" t="s">
        <v>10</v>
      </c>
      <c r="J4085">
        <v>5</v>
      </c>
      <c r="K4085">
        <v>3</v>
      </c>
    </row>
    <row r="4086" spans="1:11" x14ac:dyDescent="0.35">
      <c r="A4086" t="s">
        <v>930</v>
      </c>
      <c r="B4086" t="s">
        <v>848</v>
      </c>
      <c r="C4086">
        <v>2012</v>
      </c>
      <c r="D4086">
        <v>4.2</v>
      </c>
      <c r="E4086">
        <v>410</v>
      </c>
      <c r="F4086" t="s">
        <v>1405</v>
      </c>
      <c r="G4086" t="s">
        <v>42</v>
      </c>
      <c r="H4086" s="32">
        <v>22.99</v>
      </c>
      <c r="I4086" t="s">
        <v>43</v>
      </c>
      <c r="J4086">
        <v>4</v>
      </c>
      <c r="K4086">
        <v>3</v>
      </c>
    </row>
    <row r="4087" spans="1:11" x14ac:dyDescent="0.35">
      <c r="A4087" t="s">
        <v>1362</v>
      </c>
      <c r="B4087" t="s">
        <v>1363</v>
      </c>
      <c r="C4087">
        <v>2020</v>
      </c>
      <c r="D4087">
        <v>4.2</v>
      </c>
      <c r="E4087">
        <v>407</v>
      </c>
      <c r="F4087" t="s">
        <v>1405</v>
      </c>
      <c r="G4087" t="s">
        <v>204</v>
      </c>
      <c r="H4087" s="32">
        <v>11.95</v>
      </c>
      <c r="I4087" t="s">
        <v>85</v>
      </c>
      <c r="J4087" t="s">
        <v>85</v>
      </c>
      <c r="K4087" t="s">
        <v>85</v>
      </c>
    </row>
    <row r="4088" spans="1:11" x14ac:dyDescent="0.35">
      <c r="A4088" t="s">
        <v>861</v>
      </c>
      <c r="B4088" t="s">
        <v>1364</v>
      </c>
      <c r="C4088" t="s">
        <v>24</v>
      </c>
      <c r="D4088">
        <v>4.2</v>
      </c>
      <c r="E4088">
        <v>405</v>
      </c>
      <c r="F4088" t="s">
        <v>1405</v>
      </c>
      <c r="G4088" t="s">
        <v>25</v>
      </c>
      <c r="H4088" s="32">
        <v>7.1</v>
      </c>
      <c r="I4088" t="s">
        <v>26</v>
      </c>
      <c r="J4088">
        <v>4</v>
      </c>
      <c r="K4088">
        <v>3</v>
      </c>
    </row>
    <row r="4089" spans="1:11" x14ac:dyDescent="0.35">
      <c r="A4089" t="s">
        <v>606</v>
      </c>
      <c r="B4089" t="s">
        <v>619</v>
      </c>
      <c r="C4089">
        <v>2014</v>
      </c>
      <c r="D4089">
        <v>4.2</v>
      </c>
      <c r="E4089">
        <v>404</v>
      </c>
      <c r="F4089" t="s">
        <v>1405</v>
      </c>
      <c r="G4089" t="s">
        <v>32</v>
      </c>
      <c r="H4089" s="32">
        <v>77.36</v>
      </c>
      <c r="I4089" t="s">
        <v>33</v>
      </c>
      <c r="J4089">
        <v>4</v>
      </c>
      <c r="K4089">
        <v>3</v>
      </c>
    </row>
    <row r="4090" spans="1:11" x14ac:dyDescent="0.35">
      <c r="A4090" t="s">
        <v>1365</v>
      </c>
      <c r="B4090" t="s">
        <v>1366</v>
      </c>
      <c r="C4090">
        <v>2020</v>
      </c>
      <c r="D4090">
        <v>4.2</v>
      </c>
      <c r="E4090">
        <v>404</v>
      </c>
      <c r="F4090" t="s">
        <v>1405</v>
      </c>
      <c r="G4090" t="s">
        <v>207</v>
      </c>
      <c r="H4090" s="32">
        <v>19.899999999999999</v>
      </c>
      <c r="I4090" t="s">
        <v>85</v>
      </c>
      <c r="J4090" t="s">
        <v>85</v>
      </c>
      <c r="K4090" t="s">
        <v>85</v>
      </c>
    </row>
    <row r="4091" spans="1:11" x14ac:dyDescent="0.35">
      <c r="A4091" t="s">
        <v>682</v>
      </c>
      <c r="B4091" t="s">
        <v>863</v>
      </c>
      <c r="C4091">
        <v>2011</v>
      </c>
      <c r="D4091">
        <v>4.2</v>
      </c>
      <c r="E4091">
        <v>402</v>
      </c>
      <c r="F4091" t="s">
        <v>1405</v>
      </c>
      <c r="G4091" t="s">
        <v>42</v>
      </c>
      <c r="H4091" s="32">
        <v>28.53</v>
      </c>
      <c r="I4091" t="s">
        <v>43</v>
      </c>
      <c r="J4091">
        <v>4</v>
      </c>
      <c r="K4091">
        <v>3</v>
      </c>
    </row>
    <row r="4092" spans="1:11" x14ac:dyDescent="0.35">
      <c r="A4092" t="s">
        <v>487</v>
      </c>
      <c r="B4092" t="s">
        <v>488</v>
      </c>
      <c r="C4092">
        <v>2019</v>
      </c>
      <c r="D4092">
        <v>4.2</v>
      </c>
      <c r="E4092">
        <v>400</v>
      </c>
      <c r="F4092" t="s">
        <v>1405</v>
      </c>
      <c r="G4092" t="s">
        <v>2</v>
      </c>
      <c r="H4092" s="32">
        <v>27.89</v>
      </c>
      <c r="I4092" t="s">
        <v>3</v>
      </c>
      <c r="J4092">
        <v>5</v>
      </c>
      <c r="K4092">
        <v>3</v>
      </c>
    </row>
    <row r="4093" spans="1:11" x14ac:dyDescent="0.35">
      <c r="A4093" t="s">
        <v>4</v>
      </c>
      <c r="B4093" t="s">
        <v>448</v>
      </c>
      <c r="C4093">
        <v>2016</v>
      </c>
      <c r="D4093">
        <v>4.2</v>
      </c>
      <c r="E4093">
        <v>398</v>
      </c>
      <c r="F4093" t="s">
        <v>1405</v>
      </c>
      <c r="G4093" t="s">
        <v>1406</v>
      </c>
      <c r="H4093" s="32">
        <v>48.96</v>
      </c>
      <c r="I4093" t="s">
        <v>6</v>
      </c>
      <c r="J4093">
        <v>4</v>
      </c>
      <c r="K4093">
        <v>2</v>
      </c>
    </row>
    <row r="4094" spans="1:11" x14ac:dyDescent="0.35">
      <c r="A4094" t="s">
        <v>193</v>
      </c>
      <c r="B4094" t="s">
        <v>921</v>
      </c>
      <c r="C4094">
        <v>2011</v>
      </c>
      <c r="D4094">
        <v>4.2</v>
      </c>
      <c r="E4094">
        <v>395</v>
      </c>
      <c r="F4094" t="s">
        <v>1405</v>
      </c>
      <c r="G4094" t="s">
        <v>42</v>
      </c>
      <c r="H4094" s="32">
        <v>61.94</v>
      </c>
      <c r="I4094" t="s">
        <v>43</v>
      </c>
      <c r="J4094">
        <v>4</v>
      </c>
      <c r="K4094">
        <v>3</v>
      </c>
    </row>
    <row r="4095" spans="1:11" x14ac:dyDescent="0.35">
      <c r="A4095" t="s">
        <v>193</v>
      </c>
      <c r="B4095" t="s">
        <v>187</v>
      </c>
      <c r="C4095">
        <v>2016</v>
      </c>
      <c r="D4095">
        <v>4.2</v>
      </c>
      <c r="E4095">
        <v>392</v>
      </c>
      <c r="F4095" t="s">
        <v>1405</v>
      </c>
      <c r="G4095" t="s">
        <v>42</v>
      </c>
      <c r="H4095" s="32">
        <v>19.98</v>
      </c>
      <c r="I4095" t="s">
        <v>43</v>
      </c>
      <c r="J4095">
        <v>4</v>
      </c>
      <c r="K4095">
        <v>3</v>
      </c>
    </row>
    <row r="4096" spans="1:11" x14ac:dyDescent="0.35">
      <c r="A4096" t="s">
        <v>790</v>
      </c>
      <c r="B4096" t="s">
        <v>1367</v>
      </c>
      <c r="C4096">
        <v>2018</v>
      </c>
      <c r="D4096">
        <v>4.2</v>
      </c>
      <c r="E4096">
        <v>390</v>
      </c>
      <c r="F4096" t="s">
        <v>1405</v>
      </c>
      <c r="G4096" t="s">
        <v>32</v>
      </c>
      <c r="H4096" s="32">
        <v>16.760000000000002</v>
      </c>
      <c r="I4096" t="s">
        <v>33</v>
      </c>
      <c r="J4096">
        <v>4</v>
      </c>
      <c r="K4096">
        <v>3</v>
      </c>
    </row>
    <row r="4097" spans="1:11" x14ac:dyDescent="0.35">
      <c r="A4097" t="s">
        <v>574</v>
      </c>
      <c r="B4097" t="s">
        <v>880</v>
      </c>
      <c r="C4097">
        <v>2017</v>
      </c>
      <c r="D4097">
        <v>4.2</v>
      </c>
      <c r="E4097">
        <v>390</v>
      </c>
      <c r="F4097" t="s">
        <v>1405</v>
      </c>
      <c r="G4097" t="s">
        <v>576</v>
      </c>
      <c r="H4097" s="32">
        <v>24.45</v>
      </c>
      <c r="I4097" t="s">
        <v>21</v>
      </c>
      <c r="J4097">
        <v>4</v>
      </c>
      <c r="K4097">
        <v>3</v>
      </c>
    </row>
    <row r="4098" spans="1:11" x14ac:dyDescent="0.35">
      <c r="A4098" t="s">
        <v>144</v>
      </c>
      <c r="B4098" t="s">
        <v>120</v>
      </c>
      <c r="C4098">
        <v>2011</v>
      </c>
      <c r="D4098">
        <v>4.2</v>
      </c>
      <c r="E4098">
        <v>389</v>
      </c>
      <c r="F4098" t="s">
        <v>1405</v>
      </c>
      <c r="G4098" t="s">
        <v>9</v>
      </c>
      <c r="H4098" s="32">
        <v>64.5</v>
      </c>
      <c r="I4098" t="s">
        <v>10</v>
      </c>
      <c r="J4098">
        <v>5</v>
      </c>
      <c r="K4098">
        <v>3</v>
      </c>
    </row>
    <row r="4099" spans="1:11" x14ac:dyDescent="0.35">
      <c r="A4099" t="s">
        <v>385</v>
      </c>
      <c r="B4099" t="s">
        <v>1334</v>
      </c>
      <c r="C4099">
        <v>2016</v>
      </c>
      <c r="D4099">
        <v>4.2</v>
      </c>
      <c r="E4099">
        <v>388</v>
      </c>
      <c r="F4099" t="s">
        <v>1405</v>
      </c>
      <c r="G4099" t="s">
        <v>9</v>
      </c>
      <c r="H4099" s="32">
        <v>31.63</v>
      </c>
      <c r="I4099" t="s">
        <v>10</v>
      </c>
      <c r="J4099">
        <v>5</v>
      </c>
      <c r="K4099">
        <v>3</v>
      </c>
    </row>
    <row r="4100" spans="1:11" x14ac:dyDescent="0.35">
      <c r="A4100" t="s">
        <v>53</v>
      </c>
      <c r="B4100" t="s">
        <v>845</v>
      </c>
      <c r="C4100">
        <v>2005</v>
      </c>
      <c r="D4100">
        <v>4.2</v>
      </c>
      <c r="E4100">
        <v>384</v>
      </c>
      <c r="F4100" t="s">
        <v>1405</v>
      </c>
      <c r="G4100" t="s">
        <v>42</v>
      </c>
      <c r="H4100" s="32">
        <v>73</v>
      </c>
      <c r="I4100" t="s">
        <v>43</v>
      </c>
      <c r="J4100">
        <v>4</v>
      </c>
      <c r="K4100">
        <v>3</v>
      </c>
    </row>
    <row r="4101" spans="1:11" x14ac:dyDescent="0.35">
      <c r="A4101" t="s">
        <v>537</v>
      </c>
      <c r="B4101" t="s">
        <v>187</v>
      </c>
      <c r="C4101">
        <v>2015</v>
      </c>
      <c r="D4101">
        <v>4.2</v>
      </c>
      <c r="E4101">
        <v>420</v>
      </c>
      <c r="F4101" t="s">
        <v>1405</v>
      </c>
      <c r="G4101" t="s">
        <v>42</v>
      </c>
      <c r="H4101" s="32">
        <v>17.5</v>
      </c>
      <c r="I4101" t="s">
        <v>43</v>
      </c>
      <c r="J4101">
        <v>4</v>
      </c>
      <c r="K4101">
        <v>3</v>
      </c>
    </row>
    <row r="4102" spans="1:11" x14ac:dyDescent="0.35">
      <c r="A4102" t="s">
        <v>1357</v>
      </c>
      <c r="B4102" t="s">
        <v>1358</v>
      </c>
      <c r="C4102">
        <v>2017</v>
      </c>
      <c r="D4102">
        <v>4.2</v>
      </c>
      <c r="E4102">
        <v>420</v>
      </c>
      <c r="F4102" t="s">
        <v>1405</v>
      </c>
      <c r="G4102" t="s">
        <v>127</v>
      </c>
      <c r="H4102" s="32">
        <v>18.899999999999999</v>
      </c>
      <c r="I4102" t="s">
        <v>21</v>
      </c>
      <c r="J4102">
        <v>4</v>
      </c>
      <c r="K4102">
        <v>3</v>
      </c>
    </row>
    <row r="4103" spans="1:11" x14ac:dyDescent="0.35">
      <c r="A4103" t="s">
        <v>1359</v>
      </c>
      <c r="B4103" t="s">
        <v>1360</v>
      </c>
      <c r="C4103">
        <v>2011</v>
      </c>
      <c r="D4103">
        <v>4.2</v>
      </c>
      <c r="E4103">
        <v>420</v>
      </c>
      <c r="F4103" t="s">
        <v>1405</v>
      </c>
      <c r="G4103" t="s">
        <v>254</v>
      </c>
      <c r="H4103" s="32">
        <v>23.95</v>
      </c>
      <c r="I4103" t="s">
        <v>21</v>
      </c>
      <c r="J4103">
        <v>4</v>
      </c>
      <c r="K4103">
        <v>3</v>
      </c>
    </row>
    <row r="4104" spans="1:11" x14ac:dyDescent="0.35">
      <c r="A4104" t="s">
        <v>40</v>
      </c>
      <c r="B4104" t="s">
        <v>396</v>
      </c>
      <c r="C4104">
        <v>2012</v>
      </c>
      <c r="D4104">
        <v>4.2</v>
      </c>
      <c r="E4104">
        <v>420</v>
      </c>
      <c r="F4104" t="s">
        <v>1405</v>
      </c>
      <c r="G4104" t="s">
        <v>42</v>
      </c>
      <c r="H4104" s="32">
        <v>28.3</v>
      </c>
      <c r="I4104" t="s">
        <v>43</v>
      </c>
      <c r="J4104">
        <v>4</v>
      </c>
      <c r="K4104">
        <v>3</v>
      </c>
    </row>
    <row r="4105" spans="1:11" x14ac:dyDescent="0.35">
      <c r="A4105" t="s">
        <v>513</v>
      </c>
      <c r="B4105" t="s">
        <v>283</v>
      </c>
      <c r="C4105">
        <v>2004</v>
      </c>
      <c r="D4105">
        <v>4.2</v>
      </c>
      <c r="E4105">
        <v>417</v>
      </c>
      <c r="F4105" t="s">
        <v>1405</v>
      </c>
      <c r="G4105" t="s">
        <v>42</v>
      </c>
      <c r="H4105" s="32">
        <v>45</v>
      </c>
      <c r="I4105" t="s">
        <v>43</v>
      </c>
      <c r="J4105">
        <v>4</v>
      </c>
      <c r="K4105">
        <v>3</v>
      </c>
    </row>
    <row r="4106" spans="1:11" x14ac:dyDescent="0.35">
      <c r="A4106" t="s">
        <v>423</v>
      </c>
      <c r="B4106" t="s">
        <v>1020</v>
      </c>
      <c r="C4106">
        <v>2018</v>
      </c>
      <c r="D4106">
        <v>4.2</v>
      </c>
      <c r="E4106">
        <v>415</v>
      </c>
      <c r="F4106" t="s">
        <v>1405</v>
      </c>
      <c r="G4106" t="s">
        <v>46</v>
      </c>
      <c r="H4106" s="32">
        <v>17.899999999999999</v>
      </c>
      <c r="I4106" t="s">
        <v>213</v>
      </c>
      <c r="J4106">
        <v>3</v>
      </c>
      <c r="K4106">
        <v>3</v>
      </c>
    </row>
    <row r="4107" spans="1:11" x14ac:dyDescent="0.35">
      <c r="A4107" t="s">
        <v>1292</v>
      </c>
      <c r="B4107" t="s">
        <v>1361</v>
      </c>
      <c r="C4107">
        <v>2015</v>
      </c>
      <c r="D4107">
        <v>4.2</v>
      </c>
      <c r="E4107">
        <v>414</v>
      </c>
      <c r="F4107" t="s">
        <v>1405</v>
      </c>
      <c r="G4107" t="s">
        <v>326</v>
      </c>
      <c r="H4107" s="32">
        <v>16.78</v>
      </c>
      <c r="I4107" t="s">
        <v>327</v>
      </c>
      <c r="J4107">
        <v>3</v>
      </c>
      <c r="K4107">
        <v>3</v>
      </c>
    </row>
    <row r="4108" spans="1:11" x14ac:dyDescent="0.35">
      <c r="A4108" t="s">
        <v>47</v>
      </c>
      <c r="B4108" t="s">
        <v>1302</v>
      </c>
      <c r="C4108">
        <v>2018</v>
      </c>
      <c r="D4108">
        <v>4.2</v>
      </c>
      <c r="E4108">
        <v>410</v>
      </c>
      <c r="F4108" t="s">
        <v>1405</v>
      </c>
      <c r="G4108" t="s">
        <v>42</v>
      </c>
      <c r="H4108" s="32">
        <v>13.58</v>
      </c>
      <c r="I4108" t="s">
        <v>43</v>
      </c>
      <c r="J4108">
        <v>4</v>
      </c>
      <c r="K4108">
        <v>3</v>
      </c>
    </row>
    <row r="4109" spans="1:11" x14ac:dyDescent="0.35">
      <c r="A4109" t="s">
        <v>1308</v>
      </c>
      <c r="B4109" t="s">
        <v>1309</v>
      </c>
      <c r="C4109">
        <v>2015</v>
      </c>
      <c r="D4109">
        <v>4.2</v>
      </c>
      <c r="E4109">
        <v>412</v>
      </c>
      <c r="F4109" t="s">
        <v>1405</v>
      </c>
      <c r="G4109" t="s">
        <v>9</v>
      </c>
      <c r="H4109" s="32">
        <v>37.9</v>
      </c>
      <c r="I4109" t="s">
        <v>10</v>
      </c>
      <c r="J4109">
        <v>5</v>
      </c>
      <c r="K4109">
        <v>3</v>
      </c>
    </row>
    <row r="4110" spans="1:11" x14ac:dyDescent="0.35">
      <c r="A4110" t="s">
        <v>270</v>
      </c>
      <c r="B4110" t="s">
        <v>120</v>
      </c>
      <c r="C4110">
        <v>2011</v>
      </c>
      <c r="D4110">
        <v>4.2</v>
      </c>
      <c r="E4110">
        <v>410</v>
      </c>
      <c r="F4110" t="s">
        <v>1405</v>
      </c>
      <c r="G4110" t="s">
        <v>9</v>
      </c>
      <c r="H4110" s="32">
        <v>51.35</v>
      </c>
      <c r="I4110" t="s">
        <v>10</v>
      </c>
      <c r="J4110">
        <v>5</v>
      </c>
      <c r="K4110">
        <v>3</v>
      </c>
    </row>
    <row r="4111" spans="1:11" x14ac:dyDescent="0.35">
      <c r="A4111" t="s">
        <v>930</v>
      </c>
      <c r="B4111" t="s">
        <v>848</v>
      </c>
      <c r="C4111">
        <v>2012</v>
      </c>
      <c r="D4111">
        <v>4.2</v>
      </c>
      <c r="E4111">
        <v>410</v>
      </c>
      <c r="F4111" t="s">
        <v>1405</v>
      </c>
      <c r="G4111" t="s">
        <v>42</v>
      </c>
      <c r="H4111" s="32">
        <v>22.99</v>
      </c>
      <c r="I4111" t="s">
        <v>43</v>
      </c>
      <c r="J4111">
        <v>4</v>
      </c>
      <c r="K4111">
        <v>3</v>
      </c>
    </row>
    <row r="4112" spans="1:11" x14ac:dyDescent="0.35">
      <c r="A4112" t="s">
        <v>1362</v>
      </c>
      <c r="B4112" t="s">
        <v>1363</v>
      </c>
      <c r="C4112">
        <v>2020</v>
      </c>
      <c r="D4112">
        <v>4.2</v>
      </c>
      <c r="E4112">
        <v>407</v>
      </c>
      <c r="F4112" t="s">
        <v>1405</v>
      </c>
      <c r="G4112" t="s">
        <v>204</v>
      </c>
      <c r="H4112" s="32">
        <v>11.95</v>
      </c>
      <c r="I4112" t="s">
        <v>85</v>
      </c>
      <c r="J4112" t="s">
        <v>85</v>
      </c>
      <c r="K4112" t="s">
        <v>85</v>
      </c>
    </row>
    <row r="4113" spans="1:11" x14ac:dyDescent="0.35">
      <c r="A4113" t="s">
        <v>861</v>
      </c>
      <c r="B4113" t="s">
        <v>1364</v>
      </c>
      <c r="C4113" t="s">
        <v>24</v>
      </c>
      <c r="D4113">
        <v>4.2</v>
      </c>
      <c r="E4113">
        <v>405</v>
      </c>
      <c r="F4113" t="s">
        <v>1405</v>
      </c>
      <c r="G4113" t="s">
        <v>25</v>
      </c>
      <c r="H4113" s="32">
        <v>7.1</v>
      </c>
      <c r="I4113" t="s">
        <v>26</v>
      </c>
      <c r="J4113">
        <v>4</v>
      </c>
      <c r="K4113">
        <v>3</v>
      </c>
    </row>
    <row r="4114" spans="1:11" x14ac:dyDescent="0.35">
      <c r="A4114" t="s">
        <v>606</v>
      </c>
      <c r="B4114" t="s">
        <v>619</v>
      </c>
      <c r="C4114">
        <v>2014</v>
      </c>
      <c r="D4114">
        <v>4.2</v>
      </c>
      <c r="E4114">
        <v>404</v>
      </c>
      <c r="F4114" t="s">
        <v>1405</v>
      </c>
      <c r="G4114" t="s">
        <v>32</v>
      </c>
      <c r="H4114" s="32">
        <v>77.36</v>
      </c>
      <c r="I4114" t="s">
        <v>33</v>
      </c>
      <c r="J4114">
        <v>4</v>
      </c>
      <c r="K4114">
        <v>3</v>
      </c>
    </row>
    <row r="4115" spans="1:11" x14ac:dyDescent="0.35">
      <c r="A4115" t="s">
        <v>1365</v>
      </c>
      <c r="B4115" t="s">
        <v>1366</v>
      </c>
      <c r="C4115">
        <v>2020</v>
      </c>
      <c r="D4115">
        <v>4.2</v>
      </c>
      <c r="E4115">
        <v>404</v>
      </c>
      <c r="F4115" t="s">
        <v>1405</v>
      </c>
      <c r="G4115" t="s">
        <v>207</v>
      </c>
      <c r="H4115" s="32">
        <v>19.899999999999999</v>
      </c>
      <c r="I4115" t="s">
        <v>85</v>
      </c>
      <c r="J4115" t="s">
        <v>85</v>
      </c>
      <c r="K4115" t="s">
        <v>85</v>
      </c>
    </row>
    <row r="4116" spans="1:11" x14ac:dyDescent="0.35">
      <c r="A4116" t="s">
        <v>682</v>
      </c>
      <c r="B4116" t="s">
        <v>863</v>
      </c>
      <c r="C4116">
        <v>2011</v>
      </c>
      <c r="D4116">
        <v>4.2</v>
      </c>
      <c r="E4116">
        <v>402</v>
      </c>
      <c r="F4116" t="s">
        <v>1405</v>
      </c>
      <c r="G4116" t="s">
        <v>42</v>
      </c>
      <c r="H4116" s="32">
        <v>28.53</v>
      </c>
      <c r="I4116" t="s">
        <v>43</v>
      </c>
      <c r="J4116">
        <v>4</v>
      </c>
      <c r="K4116">
        <v>3</v>
      </c>
    </row>
    <row r="4117" spans="1:11" x14ac:dyDescent="0.35">
      <c r="A4117" t="s">
        <v>487</v>
      </c>
      <c r="B4117" t="s">
        <v>488</v>
      </c>
      <c r="C4117">
        <v>2019</v>
      </c>
      <c r="D4117">
        <v>4.2</v>
      </c>
      <c r="E4117">
        <v>400</v>
      </c>
      <c r="F4117" t="s">
        <v>1405</v>
      </c>
      <c r="G4117" t="s">
        <v>2</v>
      </c>
      <c r="H4117" s="32">
        <v>27.89</v>
      </c>
      <c r="I4117" t="s">
        <v>3</v>
      </c>
      <c r="J4117">
        <v>5</v>
      </c>
      <c r="K4117">
        <v>3</v>
      </c>
    </row>
    <row r="4118" spans="1:11" x14ac:dyDescent="0.35">
      <c r="A4118" t="s">
        <v>4</v>
      </c>
      <c r="B4118" t="s">
        <v>448</v>
      </c>
      <c r="C4118">
        <v>2016</v>
      </c>
      <c r="D4118">
        <v>4.2</v>
      </c>
      <c r="E4118">
        <v>398</v>
      </c>
      <c r="F4118" t="s">
        <v>1405</v>
      </c>
      <c r="G4118" t="s">
        <v>1406</v>
      </c>
      <c r="H4118" s="32">
        <v>48.96</v>
      </c>
      <c r="I4118" t="s">
        <v>6</v>
      </c>
      <c r="J4118">
        <v>4</v>
      </c>
      <c r="K4118">
        <v>2</v>
      </c>
    </row>
    <row r="4119" spans="1:11" x14ac:dyDescent="0.35">
      <c r="A4119" t="s">
        <v>193</v>
      </c>
      <c r="B4119" t="s">
        <v>921</v>
      </c>
      <c r="C4119">
        <v>2011</v>
      </c>
      <c r="D4119">
        <v>4.2</v>
      </c>
      <c r="E4119">
        <v>395</v>
      </c>
      <c r="F4119" t="s">
        <v>1405</v>
      </c>
      <c r="G4119" t="s">
        <v>42</v>
      </c>
      <c r="H4119" s="32">
        <v>61.94</v>
      </c>
      <c r="I4119" t="s">
        <v>43</v>
      </c>
      <c r="J4119">
        <v>4</v>
      </c>
      <c r="K4119">
        <v>3</v>
      </c>
    </row>
    <row r="4120" spans="1:11" x14ac:dyDescent="0.35">
      <c r="A4120" t="s">
        <v>193</v>
      </c>
      <c r="B4120" t="s">
        <v>187</v>
      </c>
      <c r="C4120">
        <v>2016</v>
      </c>
      <c r="D4120">
        <v>4.2</v>
      </c>
      <c r="E4120">
        <v>392</v>
      </c>
      <c r="F4120" t="s">
        <v>1405</v>
      </c>
      <c r="G4120" t="s">
        <v>42</v>
      </c>
      <c r="H4120" s="32">
        <v>19.98</v>
      </c>
      <c r="I4120" t="s">
        <v>43</v>
      </c>
      <c r="J4120">
        <v>4</v>
      </c>
      <c r="K4120">
        <v>3</v>
      </c>
    </row>
    <row r="4121" spans="1:11" x14ac:dyDescent="0.35">
      <c r="A4121" t="s">
        <v>790</v>
      </c>
      <c r="B4121" t="s">
        <v>1367</v>
      </c>
      <c r="C4121">
        <v>2018</v>
      </c>
      <c r="D4121">
        <v>4.2</v>
      </c>
      <c r="E4121">
        <v>390</v>
      </c>
      <c r="F4121" t="s">
        <v>1405</v>
      </c>
      <c r="G4121" t="s">
        <v>32</v>
      </c>
      <c r="H4121" s="32">
        <v>16.760000000000002</v>
      </c>
      <c r="I4121" t="s">
        <v>33</v>
      </c>
      <c r="J4121">
        <v>4</v>
      </c>
      <c r="K4121">
        <v>3</v>
      </c>
    </row>
    <row r="4122" spans="1:11" x14ac:dyDescent="0.35">
      <c r="A4122" t="s">
        <v>574</v>
      </c>
      <c r="B4122" t="s">
        <v>880</v>
      </c>
      <c r="C4122">
        <v>2017</v>
      </c>
      <c r="D4122">
        <v>4.2</v>
      </c>
      <c r="E4122">
        <v>390</v>
      </c>
      <c r="F4122" t="s">
        <v>1405</v>
      </c>
      <c r="G4122" t="s">
        <v>576</v>
      </c>
      <c r="H4122" s="32">
        <v>24.45</v>
      </c>
      <c r="I4122" t="s">
        <v>21</v>
      </c>
      <c r="J4122">
        <v>4</v>
      </c>
      <c r="K4122">
        <v>3</v>
      </c>
    </row>
    <row r="4123" spans="1:11" x14ac:dyDescent="0.35">
      <c r="A4123" t="s">
        <v>144</v>
      </c>
      <c r="B4123" t="s">
        <v>120</v>
      </c>
      <c r="C4123">
        <v>2011</v>
      </c>
      <c r="D4123">
        <v>4.2</v>
      </c>
      <c r="E4123">
        <v>389</v>
      </c>
      <c r="F4123" t="s">
        <v>1405</v>
      </c>
      <c r="G4123" t="s">
        <v>9</v>
      </c>
      <c r="H4123" s="32">
        <v>64.5</v>
      </c>
      <c r="I4123" t="s">
        <v>10</v>
      </c>
      <c r="J4123">
        <v>5</v>
      </c>
      <c r="K4123">
        <v>3</v>
      </c>
    </row>
    <row r="4124" spans="1:11" x14ac:dyDescent="0.35">
      <c r="A4124" t="s">
        <v>385</v>
      </c>
      <c r="B4124" t="s">
        <v>1334</v>
      </c>
      <c r="C4124">
        <v>2016</v>
      </c>
      <c r="D4124">
        <v>4.2</v>
      </c>
      <c r="E4124">
        <v>388</v>
      </c>
      <c r="F4124" t="s">
        <v>1405</v>
      </c>
      <c r="G4124" t="s">
        <v>9</v>
      </c>
      <c r="H4124" s="32">
        <v>31.63</v>
      </c>
      <c r="I4124" t="s">
        <v>10</v>
      </c>
      <c r="J4124">
        <v>5</v>
      </c>
      <c r="K4124">
        <v>3</v>
      </c>
    </row>
    <row r="4125" spans="1:11" x14ac:dyDescent="0.35">
      <c r="A4125" t="s">
        <v>53</v>
      </c>
      <c r="B4125" t="s">
        <v>845</v>
      </c>
      <c r="C4125">
        <v>2005</v>
      </c>
      <c r="D4125">
        <v>4.2</v>
      </c>
      <c r="E4125">
        <v>384</v>
      </c>
      <c r="F4125" t="s">
        <v>1405</v>
      </c>
      <c r="G4125" t="s">
        <v>42</v>
      </c>
      <c r="H4125" s="32">
        <v>73</v>
      </c>
      <c r="I4125" t="s">
        <v>43</v>
      </c>
      <c r="J4125">
        <v>4</v>
      </c>
      <c r="K4125">
        <v>3</v>
      </c>
    </row>
    <row r="4126" spans="1:11" x14ac:dyDescent="0.35">
      <c r="A4126" t="s">
        <v>537</v>
      </c>
      <c r="B4126" t="s">
        <v>187</v>
      </c>
      <c r="C4126">
        <v>2015</v>
      </c>
      <c r="D4126">
        <v>4.2</v>
      </c>
      <c r="E4126">
        <v>420</v>
      </c>
      <c r="F4126" t="s">
        <v>1405</v>
      </c>
      <c r="G4126" t="s">
        <v>42</v>
      </c>
      <c r="H4126" s="32">
        <v>17.5</v>
      </c>
      <c r="I4126" t="s">
        <v>43</v>
      </c>
      <c r="J4126">
        <v>4</v>
      </c>
      <c r="K4126">
        <v>3</v>
      </c>
    </row>
    <row r="4127" spans="1:11" x14ac:dyDescent="0.35">
      <c r="A4127" t="s">
        <v>1357</v>
      </c>
      <c r="B4127" t="s">
        <v>1358</v>
      </c>
      <c r="C4127">
        <v>2017</v>
      </c>
      <c r="D4127">
        <v>4.2</v>
      </c>
      <c r="E4127">
        <v>420</v>
      </c>
      <c r="F4127" t="s">
        <v>1405</v>
      </c>
      <c r="G4127" t="s">
        <v>127</v>
      </c>
      <c r="H4127" s="32">
        <v>18.899999999999999</v>
      </c>
      <c r="I4127" t="s">
        <v>21</v>
      </c>
      <c r="J4127">
        <v>4</v>
      </c>
      <c r="K4127">
        <v>3</v>
      </c>
    </row>
    <row r="4128" spans="1:11" x14ac:dyDescent="0.35">
      <c r="A4128" t="s">
        <v>1359</v>
      </c>
      <c r="B4128" t="s">
        <v>1360</v>
      </c>
      <c r="C4128">
        <v>2011</v>
      </c>
      <c r="D4128">
        <v>4.2</v>
      </c>
      <c r="E4128">
        <v>420</v>
      </c>
      <c r="F4128" t="s">
        <v>1405</v>
      </c>
      <c r="G4128" t="s">
        <v>254</v>
      </c>
      <c r="H4128" s="32">
        <v>23.95</v>
      </c>
      <c r="I4128" t="s">
        <v>21</v>
      </c>
      <c r="J4128">
        <v>4</v>
      </c>
      <c r="K4128">
        <v>3</v>
      </c>
    </row>
    <row r="4129" spans="1:11" x14ac:dyDescent="0.35">
      <c r="A4129" t="s">
        <v>40</v>
      </c>
      <c r="B4129" t="s">
        <v>396</v>
      </c>
      <c r="C4129">
        <v>2012</v>
      </c>
      <c r="D4129">
        <v>4.2</v>
      </c>
      <c r="E4129">
        <v>420</v>
      </c>
      <c r="F4129" t="s">
        <v>1405</v>
      </c>
      <c r="G4129" t="s">
        <v>42</v>
      </c>
      <c r="H4129" s="32">
        <v>28.3</v>
      </c>
      <c r="I4129" t="s">
        <v>43</v>
      </c>
      <c r="J4129">
        <v>4</v>
      </c>
      <c r="K4129">
        <v>3</v>
      </c>
    </row>
    <row r="4130" spans="1:11" x14ac:dyDescent="0.35">
      <c r="A4130" t="s">
        <v>513</v>
      </c>
      <c r="B4130" t="s">
        <v>283</v>
      </c>
      <c r="C4130">
        <v>2004</v>
      </c>
      <c r="D4130">
        <v>4.2</v>
      </c>
      <c r="E4130">
        <v>417</v>
      </c>
      <c r="F4130" t="s">
        <v>1405</v>
      </c>
      <c r="G4130" t="s">
        <v>42</v>
      </c>
      <c r="H4130" s="32">
        <v>45</v>
      </c>
      <c r="I4130" t="s">
        <v>43</v>
      </c>
      <c r="J4130">
        <v>4</v>
      </c>
      <c r="K4130">
        <v>3</v>
      </c>
    </row>
    <row r="4131" spans="1:11" x14ac:dyDescent="0.35">
      <c r="A4131" t="s">
        <v>423</v>
      </c>
      <c r="B4131" t="s">
        <v>1020</v>
      </c>
      <c r="C4131">
        <v>2018</v>
      </c>
      <c r="D4131">
        <v>4.2</v>
      </c>
      <c r="E4131">
        <v>415</v>
      </c>
      <c r="F4131" t="s">
        <v>1405</v>
      </c>
      <c r="G4131" t="s">
        <v>46</v>
      </c>
      <c r="H4131" s="32">
        <v>17.899999999999999</v>
      </c>
      <c r="I4131" t="s">
        <v>213</v>
      </c>
      <c r="J4131">
        <v>3</v>
      </c>
      <c r="K4131">
        <v>3</v>
      </c>
    </row>
    <row r="4132" spans="1:11" x14ac:dyDescent="0.35">
      <c r="A4132" t="s">
        <v>1292</v>
      </c>
      <c r="B4132" t="s">
        <v>1361</v>
      </c>
      <c r="C4132">
        <v>2015</v>
      </c>
      <c r="D4132">
        <v>4.2</v>
      </c>
      <c r="E4132">
        <v>414</v>
      </c>
      <c r="F4132" t="s">
        <v>1405</v>
      </c>
      <c r="G4132" t="s">
        <v>326</v>
      </c>
      <c r="H4132" s="32">
        <v>16.78</v>
      </c>
      <c r="I4132" t="s">
        <v>327</v>
      </c>
      <c r="J4132">
        <v>3</v>
      </c>
      <c r="K4132">
        <v>3</v>
      </c>
    </row>
    <row r="4133" spans="1:11" x14ac:dyDescent="0.35">
      <c r="A4133" t="s">
        <v>47</v>
      </c>
      <c r="B4133" t="s">
        <v>1302</v>
      </c>
      <c r="C4133">
        <v>2018</v>
      </c>
      <c r="D4133">
        <v>4.2</v>
      </c>
      <c r="E4133">
        <v>410</v>
      </c>
      <c r="F4133" t="s">
        <v>1405</v>
      </c>
      <c r="G4133" t="s">
        <v>42</v>
      </c>
      <c r="H4133" s="32">
        <v>13.58</v>
      </c>
      <c r="I4133" t="s">
        <v>43</v>
      </c>
      <c r="J4133">
        <v>4</v>
      </c>
      <c r="K4133">
        <v>3</v>
      </c>
    </row>
    <row r="4134" spans="1:11" x14ac:dyDescent="0.35">
      <c r="A4134" t="s">
        <v>1308</v>
      </c>
      <c r="B4134" t="s">
        <v>1309</v>
      </c>
      <c r="C4134">
        <v>2015</v>
      </c>
      <c r="D4134">
        <v>4.2</v>
      </c>
      <c r="E4134">
        <v>412</v>
      </c>
      <c r="F4134" t="s">
        <v>1405</v>
      </c>
      <c r="G4134" t="s">
        <v>9</v>
      </c>
      <c r="H4134" s="32">
        <v>37.9</v>
      </c>
      <c r="I4134" t="s">
        <v>10</v>
      </c>
      <c r="J4134">
        <v>5</v>
      </c>
      <c r="K4134">
        <v>3</v>
      </c>
    </row>
    <row r="4135" spans="1:11" x14ac:dyDescent="0.35">
      <c r="A4135" t="s">
        <v>270</v>
      </c>
      <c r="B4135" t="s">
        <v>120</v>
      </c>
      <c r="C4135">
        <v>2011</v>
      </c>
      <c r="D4135">
        <v>4.2</v>
      </c>
      <c r="E4135">
        <v>410</v>
      </c>
      <c r="F4135" t="s">
        <v>1405</v>
      </c>
      <c r="G4135" t="s">
        <v>9</v>
      </c>
      <c r="H4135" s="32">
        <v>51.35</v>
      </c>
      <c r="I4135" t="s">
        <v>10</v>
      </c>
      <c r="J4135">
        <v>5</v>
      </c>
      <c r="K4135">
        <v>3</v>
      </c>
    </row>
    <row r="4136" spans="1:11" x14ac:dyDescent="0.35">
      <c r="A4136" t="s">
        <v>930</v>
      </c>
      <c r="B4136" t="s">
        <v>848</v>
      </c>
      <c r="C4136">
        <v>2012</v>
      </c>
      <c r="D4136">
        <v>4.2</v>
      </c>
      <c r="E4136">
        <v>410</v>
      </c>
      <c r="F4136" t="s">
        <v>1405</v>
      </c>
      <c r="G4136" t="s">
        <v>42</v>
      </c>
      <c r="H4136" s="32">
        <v>22.99</v>
      </c>
      <c r="I4136" t="s">
        <v>43</v>
      </c>
      <c r="J4136">
        <v>4</v>
      </c>
      <c r="K4136">
        <v>3</v>
      </c>
    </row>
    <row r="4137" spans="1:11" x14ac:dyDescent="0.35">
      <c r="A4137" t="s">
        <v>1362</v>
      </c>
      <c r="B4137" t="s">
        <v>1363</v>
      </c>
      <c r="C4137">
        <v>2020</v>
      </c>
      <c r="D4137">
        <v>4.2</v>
      </c>
      <c r="E4137">
        <v>407</v>
      </c>
      <c r="F4137" t="s">
        <v>1405</v>
      </c>
      <c r="G4137" t="s">
        <v>204</v>
      </c>
      <c r="H4137" s="32">
        <v>11.95</v>
      </c>
      <c r="I4137" t="s">
        <v>85</v>
      </c>
      <c r="J4137" t="s">
        <v>85</v>
      </c>
      <c r="K4137" t="s">
        <v>85</v>
      </c>
    </row>
    <row r="4138" spans="1:11" x14ac:dyDescent="0.35">
      <c r="A4138" t="s">
        <v>861</v>
      </c>
      <c r="B4138" t="s">
        <v>1364</v>
      </c>
      <c r="C4138" t="s">
        <v>24</v>
      </c>
      <c r="D4138">
        <v>4.2</v>
      </c>
      <c r="E4138">
        <v>405</v>
      </c>
      <c r="F4138" t="s">
        <v>1405</v>
      </c>
      <c r="G4138" t="s">
        <v>25</v>
      </c>
      <c r="H4138" s="32">
        <v>7.1</v>
      </c>
      <c r="I4138" t="s">
        <v>26</v>
      </c>
      <c r="J4138">
        <v>4</v>
      </c>
      <c r="K4138">
        <v>3</v>
      </c>
    </row>
    <row r="4139" spans="1:11" x14ac:dyDescent="0.35">
      <c r="A4139" t="s">
        <v>606</v>
      </c>
      <c r="B4139" t="s">
        <v>619</v>
      </c>
      <c r="C4139">
        <v>2014</v>
      </c>
      <c r="D4139">
        <v>4.2</v>
      </c>
      <c r="E4139">
        <v>404</v>
      </c>
      <c r="F4139" t="s">
        <v>1405</v>
      </c>
      <c r="G4139" t="s">
        <v>32</v>
      </c>
      <c r="H4139" s="32">
        <v>77.36</v>
      </c>
      <c r="I4139" t="s">
        <v>33</v>
      </c>
      <c r="J4139">
        <v>4</v>
      </c>
      <c r="K4139">
        <v>3</v>
      </c>
    </row>
    <row r="4140" spans="1:11" x14ac:dyDescent="0.35">
      <c r="A4140" t="s">
        <v>1365</v>
      </c>
      <c r="B4140" t="s">
        <v>1366</v>
      </c>
      <c r="C4140">
        <v>2020</v>
      </c>
      <c r="D4140">
        <v>4.2</v>
      </c>
      <c r="E4140">
        <v>404</v>
      </c>
      <c r="F4140" t="s">
        <v>1405</v>
      </c>
      <c r="G4140" t="s">
        <v>207</v>
      </c>
      <c r="H4140" s="32">
        <v>19.899999999999999</v>
      </c>
      <c r="I4140" t="s">
        <v>85</v>
      </c>
      <c r="J4140" t="s">
        <v>85</v>
      </c>
      <c r="K4140" t="s">
        <v>85</v>
      </c>
    </row>
    <row r="4141" spans="1:11" x14ac:dyDescent="0.35">
      <c r="A4141" t="s">
        <v>682</v>
      </c>
      <c r="B4141" t="s">
        <v>863</v>
      </c>
      <c r="C4141">
        <v>2011</v>
      </c>
      <c r="D4141">
        <v>4.2</v>
      </c>
      <c r="E4141">
        <v>402</v>
      </c>
      <c r="F4141" t="s">
        <v>1405</v>
      </c>
      <c r="G4141" t="s">
        <v>42</v>
      </c>
      <c r="H4141" s="32">
        <v>28.53</v>
      </c>
      <c r="I4141" t="s">
        <v>43</v>
      </c>
      <c r="J4141">
        <v>4</v>
      </c>
      <c r="K4141">
        <v>3</v>
      </c>
    </row>
    <row r="4142" spans="1:11" x14ac:dyDescent="0.35">
      <c r="A4142" t="s">
        <v>487</v>
      </c>
      <c r="B4142" t="s">
        <v>488</v>
      </c>
      <c r="C4142">
        <v>2019</v>
      </c>
      <c r="D4142">
        <v>4.2</v>
      </c>
      <c r="E4142">
        <v>400</v>
      </c>
      <c r="F4142" t="s">
        <v>1405</v>
      </c>
      <c r="G4142" t="s">
        <v>2</v>
      </c>
      <c r="H4142" s="32">
        <v>27.89</v>
      </c>
      <c r="I4142" t="s">
        <v>3</v>
      </c>
      <c r="J4142">
        <v>5</v>
      </c>
      <c r="K4142">
        <v>3</v>
      </c>
    </row>
    <row r="4143" spans="1:11" x14ac:dyDescent="0.35">
      <c r="A4143" t="s">
        <v>4</v>
      </c>
      <c r="B4143" t="s">
        <v>448</v>
      </c>
      <c r="C4143">
        <v>2016</v>
      </c>
      <c r="D4143">
        <v>4.2</v>
      </c>
      <c r="E4143">
        <v>398</v>
      </c>
      <c r="F4143" t="s">
        <v>1405</v>
      </c>
      <c r="G4143" t="s">
        <v>1406</v>
      </c>
      <c r="H4143" s="32">
        <v>48.96</v>
      </c>
      <c r="I4143" t="s">
        <v>6</v>
      </c>
      <c r="J4143">
        <v>4</v>
      </c>
      <c r="K4143">
        <v>2</v>
      </c>
    </row>
    <row r="4144" spans="1:11" x14ac:dyDescent="0.35">
      <c r="A4144" t="s">
        <v>193</v>
      </c>
      <c r="B4144" t="s">
        <v>921</v>
      </c>
      <c r="C4144">
        <v>2011</v>
      </c>
      <c r="D4144">
        <v>4.2</v>
      </c>
      <c r="E4144">
        <v>395</v>
      </c>
      <c r="F4144" t="s">
        <v>1405</v>
      </c>
      <c r="G4144" t="s">
        <v>42</v>
      </c>
      <c r="H4144" s="32">
        <v>61.94</v>
      </c>
      <c r="I4144" t="s">
        <v>43</v>
      </c>
      <c r="J4144">
        <v>4</v>
      </c>
      <c r="K4144">
        <v>3</v>
      </c>
    </row>
    <row r="4145" spans="1:11" x14ac:dyDescent="0.35">
      <c r="A4145" t="s">
        <v>193</v>
      </c>
      <c r="B4145" t="s">
        <v>187</v>
      </c>
      <c r="C4145">
        <v>2016</v>
      </c>
      <c r="D4145">
        <v>4.2</v>
      </c>
      <c r="E4145">
        <v>392</v>
      </c>
      <c r="F4145" t="s">
        <v>1405</v>
      </c>
      <c r="G4145" t="s">
        <v>42</v>
      </c>
      <c r="H4145" s="32">
        <v>19.98</v>
      </c>
      <c r="I4145" t="s">
        <v>43</v>
      </c>
      <c r="J4145">
        <v>4</v>
      </c>
      <c r="K4145">
        <v>3</v>
      </c>
    </row>
    <row r="4146" spans="1:11" x14ac:dyDescent="0.35">
      <c r="A4146" t="s">
        <v>790</v>
      </c>
      <c r="B4146" t="s">
        <v>1367</v>
      </c>
      <c r="C4146">
        <v>2018</v>
      </c>
      <c r="D4146">
        <v>4.2</v>
      </c>
      <c r="E4146">
        <v>390</v>
      </c>
      <c r="F4146" t="s">
        <v>1405</v>
      </c>
      <c r="G4146" t="s">
        <v>32</v>
      </c>
      <c r="H4146" s="32">
        <v>16.760000000000002</v>
      </c>
      <c r="I4146" t="s">
        <v>33</v>
      </c>
      <c r="J4146">
        <v>4</v>
      </c>
      <c r="K4146">
        <v>3</v>
      </c>
    </row>
    <row r="4147" spans="1:11" x14ac:dyDescent="0.35">
      <c r="A4147" t="s">
        <v>574</v>
      </c>
      <c r="B4147" t="s">
        <v>880</v>
      </c>
      <c r="C4147">
        <v>2017</v>
      </c>
      <c r="D4147">
        <v>4.2</v>
      </c>
      <c r="E4147">
        <v>390</v>
      </c>
      <c r="F4147" t="s">
        <v>1405</v>
      </c>
      <c r="G4147" t="s">
        <v>576</v>
      </c>
      <c r="H4147" s="32">
        <v>24.45</v>
      </c>
      <c r="I4147" t="s">
        <v>21</v>
      </c>
      <c r="J4147">
        <v>4</v>
      </c>
      <c r="K4147">
        <v>3</v>
      </c>
    </row>
    <row r="4148" spans="1:11" x14ac:dyDescent="0.35">
      <c r="A4148" t="s">
        <v>144</v>
      </c>
      <c r="B4148" t="s">
        <v>120</v>
      </c>
      <c r="C4148">
        <v>2011</v>
      </c>
      <c r="D4148">
        <v>4.2</v>
      </c>
      <c r="E4148">
        <v>389</v>
      </c>
      <c r="F4148" t="s">
        <v>1405</v>
      </c>
      <c r="G4148" t="s">
        <v>9</v>
      </c>
      <c r="H4148" s="32">
        <v>64.5</v>
      </c>
      <c r="I4148" t="s">
        <v>10</v>
      </c>
      <c r="J4148">
        <v>5</v>
      </c>
      <c r="K4148">
        <v>3</v>
      </c>
    </row>
    <row r="4149" spans="1:11" x14ac:dyDescent="0.35">
      <c r="A4149" t="s">
        <v>385</v>
      </c>
      <c r="B4149" t="s">
        <v>1334</v>
      </c>
      <c r="C4149">
        <v>2016</v>
      </c>
      <c r="D4149">
        <v>4.2</v>
      </c>
      <c r="E4149">
        <v>388</v>
      </c>
      <c r="F4149" t="s">
        <v>1405</v>
      </c>
      <c r="G4149" t="s">
        <v>9</v>
      </c>
      <c r="H4149" s="32">
        <v>31.63</v>
      </c>
      <c r="I4149" t="s">
        <v>10</v>
      </c>
      <c r="J4149">
        <v>5</v>
      </c>
      <c r="K4149">
        <v>3</v>
      </c>
    </row>
    <row r="4150" spans="1:11" x14ac:dyDescent="0.35">
      <c r="A4150" t="s">
        <v>53</v>
      </c>
      <c r="B4150" t="s">
        <v>845</v>
      </c>
      <c r="C4150">
        <v>2005</v>
      </c>
      <c r="D4150">
        <v>4.2</v>
      </c>
      <c r="E4150">
        <v>384</v>
      </c>
      <c r="F4150" t="s">
        <v>1405</v>
      </c>
      <c r="G4150" t="s">
        <v>42</v>
      </c>
      <c r="H4150" s="32">
        <v>73</v>
      </c>
      <c r="I4150" t="s">
        <v>43</v>
      </c>
      <c r="J4150">
        <v>4</v>
      </c>
      <c r="K4150">
        <v>3</v>
      </c>
    </row>
    <row r="4151" spans="1:11" x14ac:dyDescent="0.35">
      <c r="A4151" t="s">
        <v>537</v>
      </c>
      <c r="B4151" t="s">
        <v>187</v>
      </c>
      <c r="C4151">
        <v>2015</v>
      </c>
      <c r="D4151">
        <v>4.2</v>
      </c>
      <c r="E4151">
        <v>420</v>
      </c>
      <c r="F4151" t="s">
        <v>1405</v>
      </c>
      <c r="G4151" t="s">
        <v>42</v>
      </c>
      <c r="H4151" s="32">
        <v>17.5</v>
      </c>
      <c r="I4151" t="s">
        <v>43</v>
      </c>
      <c r="J4151">
        <v>4</v>
      </c>
      <c r="K4151">
        <v>3</v>
      </c>
    </row>
    <row r="4152" spans="1:11" x14ac:dyDescent="0.35">
      <c r="A4152" t="s">
        <v>1357</v>
      </c>
      <c r="B4152" t="s">
        <v>1358</v>
      </c>
      <c r="C4152">
        <v>2017</v>
      </c>
      <c r="D4152">
        <v>4.2</v>
      </c>
      <c r="E4152">
        <v>420</v>
      </c>
      <c r="F4152" t="s">
        <v>1405</v>
      </c>
      <c r="G4152" t="s">
        <v>127</v>
      </c>
      <c r="H4152" s="32">
        <v>18.899999999999999</v>
      </c>
      <c r="I4152" t="s">
        <v>21</v>
      </c>
      <c r="J4152">
        <v>4</v>
      </c>
      <c r="K4152">
        <v>3</v>
      </c>
    </row>
    <row r="4153" spans="1:11" x14ac:dyDescent="0.35">
      <c r="A4153" t="s">
        <v>1359</v>
      </c>
      <c r="B4153" t="s">
        <v>1360</v>
      </c>
      <c r="C4153">
        <v>2011</v>
      </c>
      <c r="D4153">
        <v>4.2</v>
      </c>
      <c r="E4153">
        <v>420</v>
      </c>
      <c r="F4153" t="s">
        <v>1405</v>
      </c>
      <c r="G4153" t="s">
        <v>254</v>
      </c>
      <c r="H4153" s="32">
        <v>23.95</v>
      </c>
      <c r="I4153" t="s">
        <v>21</v>
      </c>
      <c r="J4153">
        <v>4</v>
      </c>
      <c r="K4153">
        <v>3</v>
      </c>
    </row>
    <row r="4154" spans="1:11" x14ac:dyDescent="0.35">
      <c r="A4154" t="s">
        <v>40</v>
      </c>
      <c r="B4154" t="s">
        <v>396</v>
      </c>
      <c r="C4154">
        <v>2012</v>
      </c>
      <c r="D4154">
        <v>4.2</v>
      </c>
      <c r="E4154">
        <v>420</v>
      </c>
      <c r="F4154" t="s">
        <v>1405</v>
      </c>
      <c r="G4154" t="s">
        <v>42</v>
      </c>
      <c r="H4154" s="32">
        <v>28.3</v>
      </c>
      <c r="I4154" t="s">
        <v>43</v>
      </c>
      <c r="J4154">
        <v>4</v>
      </c>
      <c r="K4154">
        <v>3</v>
      </c>
    </row>
    <row r="4155" spans="1:11" x14ac:dyDescent="0.35">
      <c r="A4155" t="s">
        <v>513</v>
      </c>
      <c r="B4155" t="s">
        <v>283</v>
      </c>
      <c r="C4155">
        <v>2004</v>
      </c>
      <c r="D4155">
        <v>4.2</v>
      </c>
      <c r="E4155">
        <v>417</v>
      </c>
      <c r="F4155" t="s">
        <v>1405</v>
      </c>
      <c r="G4155" t="s">
        <v>42</v>
      </c>
      <c r="H4155" s="32">
        <v>45</v>
      </c>
      <c r="I4155" t="s">
        <v>43</v>
      </c>
      <c r="J4155">
        <v>4</v>
      </c>
      <c r="K4155">
        <v>3</v>
      </c>
    </row>
    <row r="4156" spans="1:11" x14ac:dyDescent="0.35">
      <c r="A4156" t="s">
        <v>423</v>
      </c>
      <c r="B4156" t="s">
        <v>1020</v>
      </c>
      <c r="C4156">
        <v>2018</v>
      </c>
      <c r="D4156">
        <v>4.2</v>
      </c>
      <c r="E4156">
        <v>415</v>
      </c>
      <c r="F4156" t="s">
        <v>1405</v>
      </c>
      <c r="G4156" t="s">
        <v>46</v>
      </c>
      <c r="H4156" s="32">
        <v>17.899999999999999</v>
      </c>
      <c r="I4156" t="s">
        <v>213</v>
      </c>
      <c r="J4156">
        <v>3</v>
      </c>
      <c r="K4156">
        <v>3</v>
      </c>
    </row>
    <row r="4157" spans="1:11" x14ac:dyDescent="0.35">
      <c r="A4157" t="s">
        <v>1292</v>
      </c>
      <c r="B4157" t="s">
        <v>1361</v>
      </c>
      <c r="C4157">
        <v>2015</v>
      </c>
      <c r="D4157">
        <v>4.2</v>
      </c>
      <c r="E4157">
        <v>414</v>
      </c>
      <c r="F4157" t="s">
        <v>1405</v>
      </c>
      <c r="G4157" t="s">
        <v>326</v>
      </c>
      <c r="H4157" s="32">
        <v>16.78</v>
      </c>
      <c r="I4157" t="s">
        <v>327</v>
      </c>
      <c r="J4157">
        <v>3</v>
      </c>
      <c r="K4157">
        <v>3</v>
      </c>
    </row>
    <row r="4158" spans="1:11" x14ac:dyDescent="0.35">
      <c r="A4158" t="s">
        <v>47</v>
      </c>
      <c r="B4158" t="s">
        <v>1302</v>
      </c>
      <c r="C4158">
        <v>2018</v>
      </c>
      <c r="D4158">
        <v>4.2</v>
      </c>
      <c r="E4158">
        <v>410</v>
      </c>
      <c r="F4158" t="s">
        <v>1405</v>
      </c>
      <c r="G4158" t="s">
        <v>42</v>
      </c>
      <c r="H4158" s="32">
        <v>13.58</v>
      </c>
      <c r="I4158" t="s">
        <v>43</v>
      </c>
      <c r="J4158">
        <v>4</v>
      </c>
      <c r="K4158">
        <v>3</v>
      </c>
    </row>
    <row r="4159" spans="1:11" x14ac:dyDescent="0.35">
      <c r="A4159" t="s">
        <v>1308</v>
      </c>
      <c r="B4159" t="s">
        <v>1309</v>
      </c>
      <c r="C4159">
        <v>2015</v>
      </c>
      <c r="D4159">
        <v>4.2</v>
      </c>
      <c r="E4159">
        <v>412</v>
      </c>
      <c r="F4159" t="s">
        <v>1405</v>
      </c>
      <c r="G4159" t="s">
        <v>9</v>
      </c>
      <c r="H4159" s="32">
        <v>37.9</v>
      </c>
      <c r="I4159" t="s">
        <v>10</v>
      </c>
      <c r="J4159">
        <v>5</v>
      </c>
      <c r="K4159">
        <v>3</v>
      </c>
    </row>
    <row r="4160" spans="1:11" x14ac:dyDescent="0.35">
      <c r="A4160" t="s">
        <v>270</v>
      </c>
      <c r="B4160" t="s">
        <v>120</v>
      </c>
      <c r="C4160">
        <v>2011</v>
      </c>
      <c r="D4160">
        <v>4.2</v>
      </c>
      <c r="E4160">
        <v>410</v>
      </c>
      <c r="F4160" t="s">
        <v>1405</v>
      </c>
      <c r="G4160" t="s">
        <v>9</v>
      </c>
      <c r="H4160" s="32">
        <v>51.35</v>
      </c>
      <c r="I4160" t="s">
        <v>10</v>
      </c>
      <c r="J4160">
        <v>5</v>
      </c>
      <c r="K4160">
        <v>3</v>
      </c>
    </row>
    <row r="4161" spans="1:11" x14ac:dyDescent="0.35">
      <c r="A4161" t="s">
        <v>930</v>
      </c>
      <c r="B4161" t="s">
        <v>848</v>
      </c>
      <c r="C4161">
        <v>2012</v>
      </c>
      <c r="D4161">
        <v>4.2</v>
      </c>
      <c r="E4161">
        <v>410</v>
      </c>
      <c r="F4161" t="s">
        <v>1405</v>
      </c>
      <c r="G4161" t="s">
        <v>42</v>
      </c>
      <c r="H4161" s="32">
        <v>22.99</v>
      </c>
      <c r="I4161" t="s">
        <v>43</v>
      </c>
      <c r="J4161">
        <v>4</v>
      </c>
      <c r="K4161">
        <v>3</v>
      </c>
    </row>
    <row r="4162" spans="1:11" x14ac:dyDescent="0.35">
      <c r="A4162" t="s">
        <v>1362</v>
      </c>
      <c r="B4162" t="s">
        <v>1363</v>
      </c>
      <c r="C4162">
        <v>2020</v>
      </c>
      <c r="D4162">
        <v>4.2</v>
      </c>
      <c r="E4162">
        <v>407</v>
      </c>
      <c r="F4162" t="s">
        <v>1405</v>
      </c>
      <c r="G4162" t="s">
        <v>204</v>
      </c>
      <c r="H4162" s="32">
        <v>11.95</v>
      </c>
      <c r="I4162" t="s">
        <v>85</v>
      </c>
      <c r="J4162" t="s">
        <v>85</v>
      </c>
      <c r="K4162" t="s">
        <v>85</v>
      </c>
    </row>
    <row r="4163" spans="1:11" x14ac:dyDescent="0.35">
      <c r="A4163" t="s">
        <v>861</v>
      </c>
      <c r="B4163" t="s">
        <v>1364</v>
      </c>
      <c r="C4163" t="s">
        <v>24</v>
      </c>
      <c r="D4163">
        <v>4.2</v>
      </c>
      <c r="E4163">
        <v>405</v>
      </c>
      <c r="F4163" t="s">
        <v>1405</v>
      </c>
      <c r="G4163" t="s">
        <v>25</v>
      </c>
      <c r="H4163" s="32">
        <v>7.1</v>
      </c>
      <c r="I4163" t="s">
        <v>26</v>
      </c>
      <c r="J4163">
        <v>4</v>
      </c>
      <c r="K4163">
        <v>3</v>
      </c>
    </row>
    <row r="4164" spans="1:11" x14ac:dyDescent="0.35">
      <c r="A4164" t="s">
        <v>606</v>
      </c>
      <c r="B4164" t="s">
        <v>619</v>
      </c>
      <c r="C4164">
        <v>2014</v>
      </c>
      <c r="D4164">
        <v>4.2</v>
      </c>
      <c r="E4164">
        <v>404</v>
      </c>
      <c r="F4164" t="s">
        <v>1405</v>
      </c>
      <c r="G4164" t="s">
        <v>32</v>
      </c>
      <c r="H4164" s="32">
        <v>77.36</v>
      </c>
      <c r="I4164" t="s">
        <v>33</v>
      </c>
      <c r="J4164">
        <v>4</v>
      </c>
      <c r="K4164">
        <v>3</v>
      </c>
    </row>
    <row r="4165" spans="1:11" x14ac:dyDescent="0.35">
      <c r="A4165" t="s">
        <v>1365</v>
      </c>
      <c r="B4165" t="s">
        <v>1366</v>
      </c>
      <c r="C4165">
        <v>2020</v>
      </c>
      <c r="D4165">
        <v>4.2</v>
      </c>
      <c r="E4165">
        <v>404</v>
      </c>
      <c r="F4165" t="s">
        <v>1405</v>
      </c>
      <c r="G4165" t="s">
        <v>207</v>
      </c>
      <c r="H4165" s="32">
        <v>19.899999999999999</v>
      </c>
      <c r="I4165" t="s">
        <v>85</v>
      </c>
      <c r="J4165" t="s">
        <v>85</v>
      </c>
      <c r="K4165" t="s">
        <v>85</v>
      </c>
    </row>
    <row r="4166" spans="1:11" x14ac:dyDescent="0.35">
      <c r="A4166" t="s">
        <v>682</v>
      </c>
      <c r="B4166" t="s">
        <v>863</v>
      </c>
      <c r="C4166">
        <v>2011</v>
      </c>
      <c r="D4166">
        <v>4.2</v>
      </c>
      <c r="E4166">
        <v>402</v>
      </c>
      <c r="F4166" t="s">
        <v>1405</v>
      </c>
      <c r="G4166" t="s">
        <v>42</v>
      </c>
      <c r="H4166" s="32">
        <v>28.53</v>
      </c>
      <c r="I4166" t="s">
        <v>43</v>
      </c>
      <c r="J4166">
        <v>4</v>
      </c>
      <c r="K4166">
        <v>3</v>
      </c>
    </row>
    <row r="4167" spans="1:11" x14ac:dyDescent="0.35">
      <c r="A4167" t="s">
        <v>487</v>
      </c>
      <c r="B4167" t="s">
        <v>488</v>
      </c>
      <c r="C4167">
        <v>2019</v>
      </c>
      <c r="D4167">
        <v>4.2</v>
      </c>
      <c r="E4167">
        <v>400</v>
      </c>
      <c r="F4167" t="s">
        <v>1405</v>
      </c>
      <c r="G4167" t="s">
        <v>2</v>
      </c>
      <c r="H4167" s="32">
        <v>27.89</v>
      </c>
      <c r="I4167" t="s">
        <v>3</v>
      </c>
      <c r="J4167">
        <v>5</v>
      </c>
      <c r="K4167">
        <v>3</v>
      </c>
    </row>
    <row r="4168" spans="1:11" x14ac:dyDescent="0.35">
      <c r="A4168" t="s">
        <v>4</v>
      </c>
      <c r="B4168" t="s">
        <v>448</v>
      </c>
      <c r="C4168">
        <v>2016</v>
      </c>
      <c r="D4168">
        <v>4.2</v>
      </c>
      <c r="E4168">
        <v>398</v>
      </c>
      <c r="F4168" t="s">
        <v>1405</v>
      </c>
      <c r="G4168" t="s">
        <v>1406</v>
      </c>
      <c r="H4168" s="32">
        <v>48.96</v>
      </c>
      <c r="I4168" t="s">
        <v>6</v>
      </c>
      <c r="J4168">
        <v>4</v>
      </c>
      <c r="K4168">
        <v>2</v>
      </c>
    </row>
    <row r="4169" spans="1:11" x14ac:dyDescent="0.35">
      <c r="A4169" t="s">
        <v>193</v>
      </c>
      <c r="B4169" t="s">
        <v>921</v>
      </c>
      <c r="C4169">
        <v>2011</v>
      </c>
      <c r="D4169">
        <v>4.2</v>
      </c>
      <c r="E4169">
        <v>395</v>
      </c>
      <c r="F4169" t="s">
        <v>1405</v>
      </c>
      <c r="G4169" t="s">
        <v>42</v>
      </c>
      <c r="H4169" s="32">
        <v>61.94</v>
      </c>
      <c r="I4169" t="s">
        <v>43</v>
      </c>
      <c r="J4169">
        <v>4</v>
      </c>
      <c r="K4169">
        <v>3</v>
      </c>
    </row>
    <row r="4170" spans="1:11" x14ac:dyDescent="0.35">
      <c r="A4170" t="s">
        <v>193</v>
      </c>
      <c r="B4170" t="s">
        <v>187</v>
      </c>
      <c r="C4170">
        <v>2016</v>
      </c>
      <c r="D4170">
        <v>4.2</v>
      </c>
      <c r="E4170">
        <v>392</v>
      </c>
      <c r="F4170" t="s">
        <v>1405</v>
      </c>
      <c r="G4170" t="s">
        <v>42</v>
      </c>
      <c r="H4170" s="32">
        <v>19.98</v>
      </c>
      <c r="I4170" t="s">
        <v>43</v>
      </c>
      <c r="J4170">
        <v>4</v>
      </c>
      <c r="K4170">
        <v>3</v>
      </c>
    </row>
    <row r="4171" spans="1:11" x14ac:dyDescent="0.35">
      <c r="A4171" t="s">
        <v>790</v>
      </c>
      <c r="B4171" t="s">
        <v>1367</v>
      </c>
      <c r="C4171">
        <v>2018</v>
      </c>
      <c r="D4171">
        <v>4.2</v>
      </c>
      <c r="E4171">
        <v>390</v>
      </c>
      <c r="F4171" t="s">
        <v>1405</v>
      </c>
      <c r="G4171" t="s">
        <v>32</v>
      </c>
      <c r="H4171" s="32">
        <v>16.760000000000002</v>
      </c>
      <c r="I4171" t="s">
        <v>33</v>
      </c>
      <c r="J4171">
        <v>4</v>
      </c>
      <c r="K4171">
        <v>3</v>
      </c>
    </row>
    <row r="4172" spans="1:11" x14ac:dyDescent="0.35">
      <c r="A4172" t="s">
        <v>574</v>
      </c>
      <c r="B4172" t="s">
        <v>880</v>
      </c>
      <c r="C4172">
        <v>2017</v>
      </c>
      <c r="D4172">
        <v>4.2</v>
      </c>
      <c r="E4172">
        <v>390</v>
      </c>
      <c r="F4172" t="s">
        <v>1405</v>
      </c>
      <c r="G4172" t="s">
        <v>576</v>
      </c>
      <c r="H4172" s="32">
        <v>24.45</v>
      </c>
      <c r="I4172" t="s">
        <v>21</v>
      </c>
      <c r="J4172">
        <v>4</v>
      </c>
      <c r="K4172">
        <v>3</v>
      </c>
    </row>
    <row r="4173" spans="1:11" x14ac:dyDescent="0.35">
      <c r="A4173" t="s">
        <v>144</v>
      </c>
      <c r="B4173" t="s">
        <v>120</v>
      </c>
      <c r="C4173">
        <v>2011</v>
      </c>
      <c r="D4173">
        <v>4.2</v>
      </c>
      <c r="E4173">
        <v>389</v>
      </c>
      <c r="F4173" t="s">
        <v>1405</v>
      </c>
      <c r="G4173" t="s">
        <v>9</v>
      </c>
      <c r="H4173" s="32">
        <v>64.5</v>
      </c>
      <c r="I4173" t="s">
        <v>10</v>
      </c>
      <c r="J4173">
        <v>5</v>
      </c>
      <c r="K4173">
        <v>3</v>
      </c>
    </row>
    <row r="4174" spans="1:11" x14ac:dyDescent="0.35">
      <c r="A4174" t="s">
        <v>385</v>
      </c>
      <c r="B4174" t="s">
        <v>1334</v>
      </c>
      <c r="C4174">
        <v>2016</v>
      </c>
      <c r="D4174">
        <v>4.2</v>
      </c>
      <c r="E4174">
        <v>388</v>
      </c>
      <c r="F4174" t="s">
        <v>1405</v>
      </c>
      <c r="G4174" t="s">
        <v>9</v>
      </c>
      <c r="H4174" s="32">
        <v>31.63</v>
      </c>
      <c r="I4174" t="s">
        <v>10</v>
      </c>
      <c r="J4174">
        <v>5</v>
      </c>
      <c r="K4174">
        <v>3</v>
      </c>
    </row>
    <row r="4175" spans="1:11" x14ac:dyDescent="0.35">
      <c r="A4175" t="s">
        <v>53</v>
      </c>
      <c r="B4175" t="s">
        <v>845</v>
      </c>
      <c r="C4175">
        <v>2005</v>
      </c>
      <c r="D4175">
        <v>4.2</v>
      </c>
      <c r="E4175">
        <v>384</v>
      </c>
      <c r="F4175" t="s">
        <v>1405</v>
      </c>
      <c r="G4175" t="s">
        <v>42</v>
      </c>
      <c r="H4175" s="32">
        <v>73</v>
      </c>
      <c r="I4175" t="s">
        <v>43</v>
      </c>
      <c r="J4175">
        <v>4</v>
      </c>
      <c r="K4175">
        <v>3</v>
      </c>
    </row>
    <row r="4176" spans="1:11" x14ac:dyDescent="0.35">
      <c r="A4176" t="s">
        <v>537</v>
      </c>
      <c r="B4176" t="s">
        <v>187</v>
      </c>
      <c r="C4176">
        <v>2015</v>
      </c>
      <c r="D4176">
        <v>4.2</v>
      </c>
      <c r="E4176">
        <v>420</v>
      </c>
      <c r="F4176" t="s">
        <v>1405</v>
      </c>
      <c r="G4176" t="s">
        <v>42</v>
      </c>
      <c r="H4176" s="32">
        <v>17.5</v>
      </c>
      <c r="I4176" t="s">
        <v>43</v>
      </c>
      <c r="J4176">
        <v>4</v>
      </c>
      <c r="K4176">
        <v>3</v>
      </c>
    </row>
    <row r="4177" spans="1:11" x14ac:dyDescent="0.35">
      <c r="A4177" t="s">
        <v>1357</v>
      </c>
      <c r="B4177" t="s">
        <v>1358</v>
      </c>
      <c r="C4177">
        <v>2017</v>
      </c>
      <c r="D4177">
        <v>4.2</v>
      </c>
      <c r="E4177">
        <v>420</v>
      </c>
      <c r="F4177" t="s">
        <v>1405</v>
      </c>
      <c r="G4177" t="s">
        <v>127</v>
      </c>
      <c r="H4177" s="32">
        <v>18.899999999999999</v>
      </c>
      <c r="I4177" t="s">
        <v>21</v>
      </c>
      <c r="J4177">
        <v>4</v>
      </c>
      <c r="K4177">
        <v>3</v>
      </c>
    </row>
    <row r="4178" spans="1:11" x14ac:dyDescent="0.35">
      <c r="A4178" t="s">
        <v>1359</v>
      </c>
      <c r="B4178" t="s">
        <v>1360</v>
      </c>
      <c r="C4178">
        <v>2011</v>
      </c>
      <c r="D4178">
        <v>4.2</v>
      </c>
      <c r="E4178">
        <v>420</v>
      </c>
      <c r="F4178" t="s">
        <v>1405</v>
      </c>
      <c r="G4178" t="s">
        <v>254</v>
      </c>
      <c r="H4178" s="32">
        <v>23.95</v>
      </c>
      <c r="I4178" t="s">
        <v>21</v>
      </c>
      <c r="J4178">
        <v>4</v>
      </c>
      <c r="K4178">
        <v>3</v>
      </c>
    </row>
    <row r="4179" spans="1:11" x14ac:dyDescent="0.35">
      <c r="A4179" t="s">
        <v>40</v>
      </c>
      <c r="B4179" t="s">
        <v>396</v>
      </c>
      <c r="C4179">
        <v>2012</v>
      </c>
      <c r="D4179">
        <v>4.2</v>
      </c>
      <c r="E4179">
        <v>420</v>
      </c>
      <c r="F4179" t="s">
        <v>1405</v>
      </c>
      <c r="G4179" t="s">
        <v>42</v>
      </c>
      <c r="H4179" s="32">
        <v>28.3</v>
      </c>
      <c r="I4179" t="s">
        <v>43</v>
      </c>
      <c r="J4179">
        <v>4</v>
      </c>
      <c r="K4179">
        <v>3</v>
      </c>
    </row>
    <row r="4180" spans="1:11" x14ac:dyDescent="0.35">
      <c r="A4180" t="s">
        <v>513</v>
      </c>
      <c r="B4180" t="s">
        <v>283</v>
      </c>
      <c r="C4180">
        <v>2004</v>
      </c>
      <c r="D4180">
        <v>4.2</v>
      </c>
      <c r="E4180">
        <v>417</v>
      </c>
      <c r="F4180" t="s">
        <v>1405</v>
      </c>
      <c r="G4180" t="s">
        <v>42</v>
      </c>
      <c r="H4180" s="32">
        <v>45</v>
      </c>
      <c r="I4180" t="s">
        <v>43</v>
      </c>
      <c r="J4180">
        <v>4</v>
      </c>
      <c r="K4180">
        <v>3</v>
      </c>
    </row>
    <row r="4181" spans="1:11" x14ac:dyDescent="0.35">
      <c r="A4181" t="s">
        <v>423</v>
      </c>
      <c r="B4181" t="s">
        <v>1020</v>
      </c>
      <c r="C4181">
        <v>2018</v>
      </c>
      <c r="D4181">
        <v>4.2</v>
      </c>
      <c r="E4181">
        <v>415</v>
      </c>
      <c r="F4181" t="s">
        <v>1405</v>
      </c>
      <c r="G4181" t="s">
        <v>46</v>
      </c>
      <c r="H4181" s="32">
        <v>17.899999999999999</v>
      </c>
      <c r="I4181" t="s">
        <v>213</v>
      </c>
      <c r="J4181">
        <v>3</v>
      </c>
      <c r="K4181">
        <v>3</v>
      </c>
    </row>
    <row r="4182" spans="1:11" x14ac:dyDescent="0.35">
      <c r="A4182" t="s">
        <v>1292</v>
      </c>
      <c r="B4182" t="s">
        <v>1361</v>
      </c>
      <c r="C4182">
        <v>2015</v>
      </c>
      <c r="D4182">
        <v>4.2</v>
      </c>
      <c r="E4182">
        <v>414</v>
      </c>
      <c r="F4182" t="s">
        <v>1405</v>
      </c>
      <c r="G4182" t="s">
        <v>326</v>
      </c>
      <c r="H4182" s="32">
        <v>16.78</v>
      </c>
      <c r="I4182" t="s">
        <v>327</v>
      </c>
      <c r="J4182">
        <v>3</v>
      </c>
      <c r="K4182">
        <v>3</v>
      </c>
    </row>
    <row r="4183" spans="1:11" x14ac:dyDescent="0.35">
      <c r="A4183" t="s">
        <v>47</v>
      </c>
      <c r="B4183" t="s">
        <v>1302</v>
      </c>
      <c r="C4183">
        <v>2018</v>
      </c>
      <c r="D4183">
        <v>4.2</v>
      </c>
      <c r="E4183">
        <v>410</v>
      </c>
      <c r="F4183" t="s">
        <v>1405</v>
      </c>
      <c r="G4183" t="s">
        <v>42</v>
      </c>
      <c r="H4183" s="32">
        <v>13.58</v>
      </c>
      <c r="I4183" t="s">
        <v>43</v>
      </c>
      <c r="J4183">
        <v>4</v>
      </c>
      <c r="K4183">
        <v>3</v>
      </c>
    </row>
    <row r="4184" spans="1:11" x14ac:dyDescent="0.35">
      <c r="A4184" t="s">
        <v>1308</v>
      </c>
      <c r="B4184" t="s">
        <v>1309</v>
      </c>
      <c r="C4184">
        <v>2015</v>
      </c>
      <c r="D4184">
        <v>4.2</v>
      </c>
      <c r="E4184">
        <v>412</v>
      </c>
      <c r="F4184" t="s">
        <v>1405</v>
      </c>
      <c r="G4184" t="s">
        <v>9</v>
      </c>
      <c r="H4184" s="32">
        <v>37.9</v>
      </c>
      <c r="I4184" t="s">
        <v>10</v>
      </c>
      <c r="J4184">
        <v>5</v>
      </c>
      <c r="K4184">
        <v>3</v>
      </c>
    </row>
    <row r="4185" spans="1:11" x14ac:dyDescent="0.35">
      <c r="A4185" t="s">
        <v>270</v>
      </c>
      <c r="B4185" t="s">
        <v>120</v>
      </c>
      <c r="C4185">
        <v>2011</v>
      </c>
      <c r="D4185">
        <v>4.2</v>
      </c>
      <c r="E4185">
        <v>410</v>
      </c>
      <c r="F4185" t="s">
        <v>1405</v>
      </c>
      <c r="G4185" t="s">
        <v>9</v>
      </c>
      <c r="H4185" s="32">
        <v>51.35</v>
      </c>
      <c r="I4185" t="s">
        <v>10</v>
      </c>
      <c r="J4185">
        <v>5</v>
      </c>
      <c r="K4185">
        <v>3</v>
      </c>
    </row>
    <row r="4186" spans="1:11" x14ac:dyDescent="0.35">
      <c r="A4186" t="s">
        <v>930</v>
      </c>
      <c r="B4186" t="s">
        <v>848</v>
      </c>
      <c r="C4186">
        <v>2012</v>
      </c>
      <c r="D4186">
        <v>4.2</v>
      </c>
      <c r="E4186">
        <v>410</v>
      </c>
      <c r="F4186" t="s">
        <v>1405</v>
      </c>
      <c r="G4186" t="s">
        <v>42</v>
      </c>
      <c r="H4186" s="32">
        <v>22.99</v>
      </c>
      <c r="I4186" t="s">
        <v>43</v>
      </c>
      <c r="J4186">
        <v>4</v>
      </c>
      <c r="K4186">
        <v>3</v>
      </c>
    </row>
    <row r="4187" spans="1:11" x14ac:dyDescent="0.35">
      <c r="A4187" t="s">
        <v>1362</v>
      </c>
      <c r="B4187" t="s">
        <v>1363</v>
      </c>
      <c r="C4187">
        <v>2020</v>
      </c>
      <c r="D4187">
        <v>4.2</v>
      </c>
      <c r="E4187">
        <v>407</v>
      </c>
      <c r="F4187" t="s">
        <v>1405</v>
      </c>
      <c r="G4187" t="s">
        <v>204</v>
      </c>
      <c r="H4187" s="32">
        <v>11.95</v>
      </c>
      <c r="I4187" t="s">
        <v>85</v>
      </c>
      <c r="J4187" t="s">
        <v>85</v>
      </c>
      <c r="K4187" t="s">
        <v>85</v>
      </c>
    </row>
    <row r="4188" spans="1:11" x14ac:dyDescent="0.35">
      <c r="A4188" t="s">
        <v>861</v>
      </c>
      <c r="B4188" t="s">
        <v>1364</v>
      </c>
      <c r="C4188" t="s">
        <v>24</v>
      </c>
      <c r="D4188">
        <v>4.2</v>
      </c>
      <c r="E4188">
        <v>405</v>
      </c>
      <c r="F4188" t="s">
        <v>1405</v>
      </c>
      <c r="G4188" t="s">
        <v>25</v>
      </c>
      <c r="H4188" s="32">
        <v>7.1</v>
      </c>
      <c r="I4188" t="s">
        <v>26</v>
      </c>
      <c r="J4188">
        <v>4</v>
      </c>
      <c r="K4188">
        <v>3</v>
      </c>
    </row>
    <row r="4189" spans="1:11" x14ac:dyDescent="0.35">
      <c r="A4189" t="s">
        <v>606</v>
      </c>
      <c r="B4189" t="s">
        <v>619</v>
      </c>
      <c r="C4189">
        <v>2014</v>
      </c>
      <c r="D4189">
        <v>4.2</v>
      </c>
      <c r="E4189">
        <v>404</v>
      </c>
      <c r="F4189" t="s">
        <v>1405</v>
      </c>
      <c r="G4189" t="s">
        <v>32</v>
      </c>
      <c r="H4189" s="32">
        <v>77.36</v>
      </c>
      <c r="I4189" t="s">
        <v>33</v>
      </c>
      <c r="J4189">
        <v>4</v>
      </c>
      <c r="K4189">
        <v>3</v>
      </c>
    </row>
    <row r="4190" spans="1:11" x14ac:dyDescent="0.35">
      <c r="A4190" t="s">
        <v>1365</v>
      </c>
      <c r="B4190" t="s">
        <v>1366</v>
      </c>
      <c r="C4190">
        <v>2020</v>
      </c>
      <c r="D4190">
        <v>4.2</v>
      </c>
      <c r="E4190">
        <v>404</v>
      </c>
      <c r="F4190" t="s">
        <v>1405</v>
      </c>
      <c r="G4190" t="s">
        <v>207</v>
      </c>
      <c r="H4190" s="32">
        <v>19.899999999999999</v>
      </c>
      <c r="I4190" t="s">
        <v>85</v>
      </c>
      <c r="J4190" t="s">
        <v>85</v>
      </c>
      <c r="K4190" t="s">
        <v>85</v>
      </c>
    </row>
    <row r="4191" spans="1:11" x14ac:dyDescent="0.35">
      <c r="A4191" t="s">
        <v>682</v>
      </c>
      <c r="B4191" t="s">
        <v>863</v>
      </c>
      <c r="C4191">
        <v>2011</v>
      </c>
      <c r="D4191">
        <v>4.2</v>
      </c>
      <c r="E4191">
        <v>402</v>
      </c>
      <c r="F4191" t="s">
        <v>1405</v>
      </c>
      <c r="G4191" t="s">
        <v>42</v>
      </c>
      <c r="H4191" s="32">
        <v>28.53</v>
      </c>
      <c r="I4191" t="s">
        <v>43</v>
      </c>
      <c r="J4191">
        <v>4</v>
      </c>
      <c r="K4191">
        <v>3</v>
      </c>
    </row>
    <row r="4192" spans="1:11" x14ac:dyDescent="0.35">
      <c r="A4192" t="s">
        <v>487</v>
      </c>
      <c r="B4192" t="s">
        <v>488</v>
      </c>
      <c r="C4192">
        <v>2019</v>
      </c>
      <c r="D4192">
        <v>4.2</v>
      </c>
      <c r="E4192">
        <v>400</v>
      </c>
      <c r="F4192" t="s">
        <v>1405</v>
      </c>
      <c r="G4192" t="s">
        <v>2</v>
      </c>
      <c r="H4192" s="32">
        <v>27.89</v>
      </c>
      <c r="I4192" t="s">
        <v>3</v>
      </c>
      <c r="J4192">
        <v>5</v>
      </c>
      <c r="K4192">
        <v>3</v>
      </c>
    </row>
    <row r="4193" spans="1:11" x14ac:dyDescent="0.35">
      <c r="A4193" t="s">
        <v>4</v>
      </c>
      <c r="B4193" t="s">
        <v>448</v>
      </c>
      <c r="C4193">
        <v>2016</v>
      </c>
      <c r="D4193">
        <v>4.2</v>
      </c>
      <c r="E4193">
        <v>398</v>
      </c>
      <c r="F4193" t="s">
        <v>1405</v>
      </c>
      <c r="G4193" t="s">
        <v>1406</v>
      </c>
      <c r="H4193" s="32">
        <v>48.96</v>
      </c>
      <c r="I4193" t="s">
        <v>6</v>
      </c>
      <c r="J4193">
        <v>4</v>
      </c>
      <c r="K4193">
        <v>2</v>
      </c>
    </row>
    <row r="4194" spans="1:11" x14ac:dyDescent="0.35">
      <c r="A4194" t="s">
        <v>193</v>
      </c>
      <c r="B4194" t="s">
        <v>921</v>
      </c>
      <c r="C4194">
        <v>2011</v>
      </c>
      <c r="D4194">
        <v>4.2</v>
      </c>
      <c r="E4194">
        <v>395</v>
      </c>
      <c r="F4194" t="s">
        <v>1405</v>
      </c>
      <c r="G4194" t="s">
        <v>42</v>
      </c>
      <c r="H4194" s="32">
        <v>61.94</v>
      </c>
      <c r="I4194" t="s">
        <v>43</v>
      </c>
      <c r="J4194">
        <v>4</v>
      </c>
      <c r="K4194">
        <v>3</v>
      </c>
    </row>
    <row r="4195" spans="1:11" x14ac:dyDescent="0.35">
      <c r="A4195" t="s">
        <v>193</v>
      </c>
      <c r="B4195" t="s">
        <v>187</v>
      </c>
      <c r="C4195">
        <v>2016</v>
      </c>
      <c r="D4195">
        <v>4.2</v>
      </c>
      <c r="E4195">
        <v>392</v>
      </c>
      <c r="F4195" t="s">
        <v>1405</v>
      </c>
      <c r="G4195" t="s">
        <v>42</v>
      </c>
      <c r="H4195" s="32">
        <v>19.98</v>
      </c>
      <c r="I4195" t="s">
        <v>43</v>
      </c>
      <c r="J4195">
        <v>4</v>
      </c>
      <c r="K4195">
        <v>3</v>
      </c>
    </row>
    <row r="4196" spans="1:11" x14ac:dyDescent="0.35">
      <c r="A4196" t="s">
        <v>790</v>
      </c>
      <c r="B4196" t="s">
        <v>1367</v>
      </c>
      <c r="C4196">
        <v>2018</v>
      </c>
      <c r="D4196">
        <v>4.2</v>
      </c>
      <c r="E4196">
        <v>390</v>
      </c>
      <c r="F4196" t="s">
        <v>1405</v>
      </c>
      <c r="G4196" t="s">
        <v>32</v>
      </c>
      <c r="H4196" s="32">
        <v>16.760000000000002</v>
      </c>
      <c r="I4196" t="s">
        <v>33</v>
      </c>
      <c r="J4196">
        <v>4</v>
      </c>
      <c r="K4196">
        <v>3</v>
      </c>
    </row>
    <row r="4197" spans="1:11" x14ac:dyDescent="0.35">
      <c r="A4197" t="s">
        <v>574</v>
      </c>
      <c r="B4197" t="s">
        <v>880</v>
      </c>
      <c r="C4197">
        <v>2017</v>
      </c>
      <c r="D4197">
        <v>4.2</v>
      </c>
      <c r="E4197">
        <v>390</v>
      </c>
      <c r="F4197" t="s">
        <v>1405</v>
      </c>
      <c r="G4197" t="s">
        <v>576</v>
      </c>
      <c r="H4197" s="32">
        <v>24.45</v>
      </c>
      <c r="I4197" t="s">
        <v>21</v>
      </c>
      <c r="J4197">
        <v>4</v>
      </c>
      <c r="K4197">
        <v>3</v>
      </c>
    </row>
    <row r="4198" spans="1:11" x14ac:dyDescent="0.35">
      <c r="A4198" t="s">
        <v>144</v>
      </c>
      <c r="B4198" t="s">
        <v>120</v>
      </c>
      <c r="C4198">
        <v>2011</v>
      </c>
      <c r="D4198">
        <v>4.2</v>
      </c>
      <c r="E4198">
        <v>389</v>
      </c>
      <c r="F4198" t="s">
        <v>1405</v>
      </c>
      <c r="G4198" t="s">
        <v>9</v>
      </c>
      <c r="H4198" s="32">
        <v>64.5</v>
      </c>
      <c r="I4198" t="s">
        <v>10</v>
      </c>
      <c r="J4198">
        <v>5</v>
      </c>
      <c r="K4198">
        <v>3</v>
      </c>
    </row>
    <row r="4199" spans="1:11" x14ac:dyDescent="0.35">
      <c r="A4199" t="s">
        <v>385</v>
      </c>
      <c r="B4199" t="s">
        <v>1334</v>
      </c>
      <c r="C4199">
        <v>2016</v>
      </c>
      <c r="D4199">
        <v>4.2</v>
      </c>
      <c r="E4199">
        <v>388</v>
      </c>
      <c r="F4199" t="s">
        <v>1405</v>
      </c>
      <c r="G4199" t="s">
        <v>9</v>
      </c>
      <c r="H4199" s="32">
        <v>31.63</v>
      </c>
      <c r="I4199" t="s">
        <v>10</v>
      </c>
      <c r="J4199">
        <v>5</v>
      </c>
      <c r="K4199">
        <v>3</v>
      </c>
    </row>
    <row r="4200" spans="1:11" x14ac:dyDescent="0.35">
      <c r="A4200" t="s">
        <v>53</v>
      </c>
      <c r="B4200" t="s">
        <v>845</v>
      </c>
      <c r="C4200">
        <v>2005</v>
      </c>
      <c r="D4200">
        <v>4.2</v>
      </c>
      <c r="E4200">
        <v>384</v>
      </c>
      <c r="F4200" t="s">
        <v>1405</v>
      </c>
      <c r="G4200" t="s">
        <v>42</v>
      </c>
      <c r="H4200" s="32">
        <v>73</v>
      </c>
      <c r="I4200" t="s">
        <v>43</v>
      </c>
      <c r="J4200">
        <v>4</v>
      </c>
      <c r="K4200">
        <v>3</v>
      </c>
    </row>
    <row r="4201" spans="1:11" x14ac:dyDescent="0.35">
      <c r="A4201" t="s">
        <v>537</v>
      </c>
      <c r="B4201" t="s">
        <v>187</v>
      </c>
      <c r="C4201">
        <v>2015</v>
      </c>
      <c r="D4201">
        <v>4.2</v>
      </c>
      <c r="E4201">
        <v>420</v>
      </c>
      <c r="F4201" t="s">
        <v>1405</v>
      </c>
      <c r="G4201" t="s">
        <v>42</v>
      </c>
      <c r="H4201" s="32">
        <v>17.5</v>
      </c>
      <c r="I4201" t="s">
        <v>43</v>
      </c>
      <c r="J4201">
        <v>4</v>
      </c>
      <c r="K4201">
        <v>3</v>
      </c>
    </row>
    <row r="4202" spans="1:11" x14ac:dyDescent="0.35">
      <c r="A4202" t="s">
        <v>1357</v>
      </c>
      <c r="B4202" t="s">
        <v>1358</v>
      </c>
      <c r="C4202">
        <v>2017</v>
      </c>
      <c r="D4202">
        <v>4.2</v>
      </c>
      <c r="E4202">
        <v>420</v>
      </c>
      <c r="F4202" t="s">
        <v>1405</v>
      </c>
      <c r="G4202" t="s">
        <v>127</v>
      </c>
      <c r="H4202" s="32">
        <v>18.899999999999999</v>
      </c>
      <c r="I4202" t="s">
        <v>21</v>
      </c>
      <c r="J4202">
        <v>4</v>
      </c>
      <c r="K4202">
        <v>3</v>
      </c>
    </row>
    <row r="4203" spans="1:11" x14ac:dyDescent="0.35">
      <c r="A4203" t="s">
        <v>1359</v>
      </c>
      <c r="B4203" t="s">
        <v>1360</v>
      </c>
      <c r="C4203">
        <v>2011</v>
      </c>
      <c r="D4203">
        <v>4.2</v>
      </c>
      <c r="E4203">
        <v>420</v>
      </c>
      <c r="F4203" t="s">
        <v>1405</v>
      </c>
      <c r="G4203" t="s">
        <v>254</v>
      </c>
      <c r="H4203" s="32">
        <v>23.95</v>
      </c>
      <c r="I4203" t="s">
        <v>21</v>
      </c>
      <c r="J4203">
        <v>4</v>
      </c>
      <c r="K4203">
        <v>3</v>
      </c>
    </row>
    <row r="4204" spans="1:11" x14ac:dyDescent="0.35">
      <c r="A4204" t="s">
        <v>40</v>
      </c>
      <c r="B4204" t="s">
        <v>396</v>
      </c>
      <c r="C4204">
        <v>2012</v>
      </c>
      <c r="D4204">
        <v>4.2</v>
      </c>
      <c r="E4204">
        <v>420</v>
      </c>
      <c r="F4204" t="s">
        <v>1405</v>
      </c>
      <c r="G4204" t="s">
        <v>42</v>
      </c>
      <c r="H4204" s="32">
        <v>28.3</v>
      </c>
      <c r="I4204" t="s">
        <v>43</v>
      </c>
      <c r="J4204">
        <v>4</v>
      </c>
      <c r="K4204">
        <v>3</v>
      </c>
    </row>
    <row r="4205" spans="1:11" x14ac:dyDescent="0.35">
      <c r="A4205" t="s">
        <v>513</v>
      </c>
      <c r="B4205" t="s">
        <v>283</v>
      </c>
      <c r="C4205">
        <v>2004</v>
      </c>
      <c r="D4205">
        <v>4.2</v>
      </c>
      <c r="E4205">
        <v>417</v>
      </c>
      <c r="F4205" t="s">
        <v>1405</v>
      </c>
      <c r="G4205" t="s">
        <v>42</v>
      </c>
      <c r="H4205" s="32">
        <v>45</v>
      </c>
      <c r="I4205" t="s">
        <v>43</v>
      </c>
      <c r="J4205">
        <v>4</v>
      </c>
      <c r="K4205">
        <v>3</v>
      </c>
    </row>
    <row r="4206" spans="1:11" x14ac:dyDescent="0.35">
      <c r="A4206" t="s">
        <v>423</v>
      </c>
      <c r="B4206" t="s">
        <v>1020</v>
      </c>
      <c r="C4206">
        <v>2018</v>
      </c>
      <c r="D4206">
        <v>4.2</v>
      </c>
      <c r="E4206">
        <v>415</v>
      </c>
      <c r="F4206" t="s">
        <v>1405</v>
      </c>
      <c r="G4206" t="s">
        <v>46</v>
      </c>
      <c r="H4206" s="32">
        <v>17.899999999999999</v>
      </c>
      <c r="I4206" t="s">
        <v>213</v>
      </c>
      <c r="J4206">
        <v>3</v>
      </c>
      <c r="K4206">
        <v>3</v>
      </c>
    </row>
    <row r="4207" spans="1:11" x14ac:dyDescent="0.35">
      <c r="A4207" t="s">
        <v>1292</v>
      </c>
      <c r="B4207" t="s">
        <v>1361</v>
      </c>
      <c r="C4207">
        <v>2015</v>
      </c>
      <c r="D4207">
        <v>4.2</v>
      </c>
      <c r="E4207">
        <v>414</v>
      </c>
      <c r="F4207" t="s">
        <v>1405</v>
      </c>
      <c r="G4207" t="s">
        <v>326</v>
      </c>
      <c r="H4207" s="32">
        <v>16.78</v>
      </c>
      <c r="I4207" t="s">
        <v>327</v>
      </c>
      <c r="J4207">
        <v>3</v>
      </c>
      <c r="K4207">
        <v>3</v>
      </c>
    </row>
    <row r="4208" spans="1:11" x14ac:dyDescent="0.35">
      <c r="A4208" t="s">
        <v>47</v>
      </c>
      <c r="B4208" t="s">
        <v>1302</v>
      </c>
      <c r="C4208">
        <v>2018</v>
      </c>
      <c r="D4208">
        <v>4.2</v>
      </c>
      <c r="E4208">
        <v>410</v>
      </c>
      <c r="F4208" t="s">
        <v>1405</v>
      </c>
      <c r="G4208" t="s">
        <v>42</v>
      </c>
      <c r="H4208" s="32">
        <v>13.58</v>
      </c>
      <c r="I4208" t="s">
        <v>43</v>
      </c>
      <c r="J4208">
        <v>4</v>
      </c>
      <c r="K4208">
        <v>3</v>
      </c>
    </row>
    <row r="4209" spans="1:11" x14ac:dyDescent="0.35">
      <c r="A4209" t="s">
        <v>1308</v>
      </c>
      <c r="B4209" t="s">
        <v>1309</v>
      </c>
      <c r="C4209">
        <v>2015</v>
      </c>
      <c r="D4209">
        <v>4.2</v>
      </c>
      <c r="E4209">
        <v>412</v>
      </c>
      <c r="F4209" t="s">
        <v>1405</v>
      </c>
      <c r="G4209" t="s">
        <v>9</v>
      </c>
      <c r="H4209" s="32">
        <v>37.9</v>
      </c>
      <c r="I4209" t="s">
        <v>10</v>
      </c>
      <c r="J4209">
        <v>5</v>
      </c>
      <c r="K4209">
        <v>3</v>
      </c>
    </row>
    <row r="4210" spans="1:11" x14ac:dyDescent="0.35">
      <c r="A4210" t="s">
        <v>270</v>
      </c>
      <c r="B4210" t="s">
        <v>120</v>
      </c>
      <c r="C4210">
        <v>2011</v>
      </c>
      <c r="D4210">
        <v>4.2</v>
      </c>
      <c r="E4210">
        <v>410</v>
      </c>
      <c r="F4210" t="s">
        <v>1405</v>
      </c>
      <c r="G4210" t="s">
        <v>9</v>
      </c>
      <c r="H4210" s="32">
        <v>51.35</v>
      </c>
      <c r="I4210" t="s">
        <v>10</v>
      </c>
      <c r="J4210">
        <v>5</v>
      </c>
      <c r="K4210">
        <v>3</v>
      </c>
    </row>
    <row r="4211" spans="1:11" x14ac:dyDescent="0.35">
      <c r="A4211" t="s">
        <v>930</v>
      </c>
      <c r="B4211" t="s">
        <v>848</v>
      </c>
      <c r="C4211">
        <v>2012</v>
      </c>
      <c r="D4211">
        <v>4.2</v>
      </c>
      <c r="E4211">
        <v>410</v>
      </c>
      <c r="F4211" t="s">
        <v>1405</v>
      </c>
      <c r="G4211" t="s">
        <v>42</v>
      </c>
      <c r="H4211" s="32">
        <v>22.99</v>
      </c>
      <c r="I4211" t="s">
        <v>43</v>
      </c>
      <c r="J4211">
        <v>4</v>
      </c>
      <c r="K4211">
        <v>3</v>
      </c>
    </row>
    <row r="4212" spans="1:11" x14ac:dyDescent="0.35">
      <c r="A4212" t="s">
        <v>1362</v>
      </c>
      <c r="B4212" t="s">
        <v>1363</v>
      </c>
      <c r="C4212">
        <v>2020</v>
      </c>
      <c r="D4212">
        <v>4.2</v>
      </c>
      <c r="E4212">
        <v>407</v>
      </c>
      <c r="F4212" t="s">
        <v>1405</v>
      </c>
      <c r="G4212" t="s">
        <v>204</v>
      </c>
      <c r="H4212" s="32">
        <v>11.95</v>
      </c>
      <c r="I4212" t="s">
        <v>85</v>
      </c>
      <c r="J4212" t="s">
        <v>85</v>
      </c>
      <c r="K4212" t="s">
        <v>85</v>
      </c>
    </row>
    <row r="4213" spans="1:11" x14ac:dyDescent="0.35">
      <c r="A4213" t="s">
        <v>861</v>
      </c>
      <c r="B4213" t="s">
        <v>1364</v>
      </c>
      <c r="C4213" t="s">
        <v>24</v>
      </c>
      <c r="D4213">
        <v>4.2</v>
      </c>
      <c r="E4213">
        <v>405</v>
      </c>
      <c r="F4213" t="s">
        <v>1405</v>
      </c>
      <c r="G4213" t="s">
        <v>25</v>
      </c>
      <c r="H4213" s="32">
        <v>7.1</v>
      </c>
      <c r="I4213" t="s">
        <v>26</v>
      </c>
      <c r="J4213">
        <v>4</v>
      </c>
      <c r="K4213">
        <v>3</v>
      </c>
    </row>
    <row r="4214" spans="1:11" x14ac:dyDescent="0.35">
      <c r="A4214" t="s">
        <v>606</v>
      </c>
      <c r="B4214" t="s">
        <v>619</v>
      </c>
      <c r="C4214">
        <v>2014</v>
      </c>
      <c r="D4214">
        <v>4.2</v>
      </c>
      <c r="E4214">
        <v>404</v>
      </c>
      <c r="F4214" t="s">
        <v>1405</v>
      </c>
      <c r="G4214" t="s">
        <v>32</v>
      </c>
      <c r="H4214" s="32">
        <v>77.36</v>
      </c>
      <c r="I4214" t="s">
        <v>33</v>
      </c>
      <c r="J4214">
        <v>4</v>
      </c>
      <c r="K4214">
        <v>3</v>
      </c>
    </row>
    <row r="4215" spans="1:11" x14ac:dyDescent="0.35">
      <c r="A4215" t="s">
        <v>1365</v>
      </c>
      <c r="B4215" t="s">
        <v>1366</v>
      </c>
      <c r="C4215">
        <v>2020</v>
      </c>
      <c r="D4215">
        <v>4.2</v>
      </c>
      <c r="E4215">
        <v>404</v>
      </c>
      <c r="F4215" t="s">
        <v>1405</v>
      </c>
      <c r="G4215" t="s">
        <v>207</v>
      </c>
      <c r="H4215" s="32">
        <v>19.899999999999999</v>
      </c>
      <c r="I4215" t="s">
        <v>85</v>
      </c>
      <c r="J4215" t="s">
        <v>85</v>
      </c>
      <c r="K4215" t="s">
        <v>85</v>
      </c>
    </row>
    <row r="4216" spans="1:11" x14ac:dyDescent="0.35">
      <c r="A4216" t="s">
        <v>682</v>
      </c>
      <c r="B4216" t="s">
        <v>863</v>
      </c>
      <c r="C4216">
        <v>2011</v>
      </c>
      <c r="D4216">
        <v>4.2</v>
      </c>
      <c r="E4216">
        <v>402</v>
      </c>
      <c r="F4216" t="s">
        <v>1405</v>
      </c>
      <c r="G4216" t="s">
        <v>42</v>
      </c>
      <c r="H4216" s="32">
        <v>28.53</v>
      </c>
      <c r="I4216" t="s">
        <v>43</v>
      </c>
      <c r="J4216">
        <v>4</v>
      </c>
      <c r="K4216">
        <v>3</v>
      </c>
    </row>
    <row r="4217" spans="1:11" x14ac:dyDescent="0.35">
      <c r="A4217" t="s">
        <v>487</v>
      </c>
      <c r="B4217" t="s">
        <v>488</v>
      </c>
      <c r="C4217">
        <v>2019</v>
      </c>
      <c r="D4217">
        <v>4.2</v>
      </c>
      <c r="E4217">
        <v>400</v>
      </c>
      <c r="F4217" t="s">
        <v>1405</v>
      </c>
      <c r="G4217" t="s">
        <v>2</v>
      </c>
      <c r="H4217" s="32">
        <v>27.89</v>
      </c>
      <c r="I4217" t="s">
        <v>3</v>
      </c>
      <c r="J4217">
        <v>5</v>
      </c>
      <c r="K4217">
        <v>3</v>
      </c>
    </row>
    <row r="4218" spans="1:11" x14ac:dyDescent="0.35">
      <c r="A4218" t="s">
        <v>4</v>
      </c>
      <c r="B4218" t="s">
        <v>448</v>
      </c>
      <c r="C4218">
        <v>2016</v>
      </c>
      <c r="D4218">
        <v>4.2</v>
      </c>
      <c r="E4218">
        <v>398</v>
      </c>
      <c r="F4218" t="s">
        <v>1405</v>
      </c>
      <c r="G4218" t="s">
        <v>1406</v>
      </c>
      <c r="H4218" s="32">
        <v>48.96</v>
      </c>
      <c r="I4218" t="s">
        <v>6</v>
      </c>
      <c r="J4218">
        <v>4</v>
      </c>
      <c r="K4218">
        <v>2</v>
      </c>
    </row>
    <row r="4219" spans="1:11" x14ac:dyDescent="0.35">
      <c r="A4219" t="s">
        <v>193</v>
      </c>
      <c r="B4219" t="s">
        <v>921</v>
      </c>
      <c r="C4219">
        <v>2011</v>
      </c>
      <c r="D4219">
        <v>4.2</v>
      </c>
      <c r="E4219">
        <v>395</v>
      </c>
      <c r="F4219" t="s">
        <v>1405</v>
      </c>
      <c r="G4219" t="s">
        <v>42</v>
      </c>
      <c r="H4219" s="32">
        <v>61.94</v>
      </c>
      <c r="I4219" t="s">
        <v>43</v>
      </c>
      <c r="J4219">
        <v>4</v>
      </c>
      <c r="K4219">
        <v>3</v>
      </c>
    </row>
    <row r="4220" spans="1:11" x14ac:dyDescent="0.35">
      <c r="A4220" t="s">
        <v>193</v>
      </c>
      <c r="B4220" t="s">
        <v>187</v>
      </c>
      <c r="C4220">
        <v>2016</v>
      </c>
      <c r="D4220">
        <v>4.2</v>
      </c>
      <c r="E4220">
        <v>392</v>
      </c>
      <c r="F4220" t="s">
        <v>1405</v>
      </c>
      <c r="G4220" t="s">
        <v>42</v>
      </c>
      <c r="H4220" s="32">
        <v>19.98</v>
      </c>
      <c r="I4220" t="s">
        <v>43</v>
      </c>
      <c r="J4220">
        <v>4</v>
      </c>
      <c r="K4220">
        <v>3</v>
      </c>
    </row>
    <row r="4221" spans="1:11" x14ac:dyDescent="0.35">
      <c r="A4221" t="s">
        <v>790</v>
      </c>
      <c r="B4221" t="s">
        <v>1367</v>
      </c>
      <c r="C4221">
        <v>2018</v>
      </c>
      <c r="D4221">
        <v>4.2</v>
      </c>
      <c r="E4221">
        <v>390</v>
      </c>
      <c r="F4221" t="s">
        <v>1405</v>
      </c>
      <c r="G4221" t="s">
        <v>32</v>
      </c>
      <c r="H4221" s="32">
        <v>16.760000000000002</v>
      </c>
      <c r="I4221" t="s">
        <v>33</v>
      </c>
      <c r="J4221">
        <v>4</v>
      </c>
      <c r="K4221">
        <v>3</v>
      </c>
    </row>
    <row r="4222" spans="1:11" x14ac:dyDescent="0.35">
      <c r="A4222" t="s">
        <v>574</v>
      </c>
      <c r="B4222" t="s">
        <v>880</v>
      </c>
      <c r="C4222">
        <v>2017</v>
      </c>
      <c r="D4222">
        <v>4.2</v>
      </c>
      <c r="E4222">
        <v>390</v>
      </c>
      <c r="F4222" t="s">
        <v>1405</v>
      </c>
      <c r="G4222" t="s">
        <v>576</v>
      </c>
      <c r="H4222" s="32">
        <v>24.45</v>
      </c>
      <c r="I4222" t="s">
        <v>21</v>
      </c>
      <c r="J4222">
        <v>4</v>
      </c>
      <c r="K4222">
        <v>3</v>
      </c>
    </row>
    <row r="4223" spans="1:11" x14ac:dyDescent="0.35">
      <c r="A4223" t="s">
        <v>144</v>
      </c>
      <c r="B4223" t="s">
        <v>120</v>
      </c>
      <c r="C4223">
        <v>2011</v>
      </c>
      <c r="D4223">
        <v>4.2</v>
      </c>
      <c r="E4223">
        <v>389</v>
      </c>
      <c r="F4223" t="s">
        <v>1405</v>
      </c>
      <c r="G4223" t="s">
        <v>9</v>
      </c>
      <c r="H4223" s="32">
        <v>64.5</v>
      </c>
      <c r="I4223" t="s">
        <v>10</v>
      </c>
      <c r="J4223">
        <v>5</v>
      </c>
      <c r="K4223">
        <v>3</v>
      </c>
    </row>
    <row r="4224" spans="1:11" x14ac:dyDescent="0.35">
      <c r="A4224" t="s">
        <v>385</v>
      </c>
      <c r="B4224" t="s">
        <v>1334</v>
      </c>
      <c r="C4224">
        <v>2016</v>
      </c>
      <c r="D4224">
        <v>4.2</v>
      </c>
      <c r="E4224">
        <v>388</v>
      </c>
      <c r="F4224" t="s">
        <v>1405</v>
      </c>
      <c r="G4224" t="s">
        <v>9</v>
      </c>
      <c r="H4224" s="32">
        <v>31.63</v>
      </c>
      <c r="I4224" t="s">
        <v>10</v>
      </c>
      <c r="J4224">
        <v>5</v>
      </c>
      <c r="K4224">
        <v>3</v>
      </c>
    </row>
    <row r="4225" spans="1:11" x14ac:dyDescent="0.35">
      <c r="A4225" t="s">
        <v>53</v>
      </c>
      <c r="B4225" t="s">
        <v>845</v>
      </c>
      <c r="C4225">
        <v>2005</v>
      </c>
      <c r="D4225">
        <v>4.2</v>
      </c>
      <c r="E4225">
        <v>384</v>
      </c>
      <c r="F4225" t="s">
        <v>1405</v>
      </c>
      <c r="G4225" t="s">
        <v>42</v>
      </c>
      <c r="H4225" s="32">
        <v>73</v>
      </c>
      <c r="I4225" t="s">
        <v>43</v>
      </c>
      <c r="J4225">
        <v>4</v>
      </c>
      <c r="K4225">
        <v>3</v>
      </c>
    </row>
    <row r="4226" spans="1:11" x14ac:dyDescent="0.35">
      <c r="A4226" t="s">
        <v>537</v>
      </c>
      <c r="B4226" t="s">
        <v>187</v>
      </c>
      <c r="C4226">
        <v>2015</v>
      </c>
      <c r="D4226">
        <v>4.2</v>
      </c>
      <c r="E4226">
        <v>420</v>
      </c>
      <c r="F4226" t="s">
        <v>1405</v>
      </c>
      <c r="G4226" t="s">
        <v>42</v>
      </c>
      <c r="H4226" s="32">
        <v>17.5</v>
      </c>
      <c r="I4226" t="s">
        <v>43</v>
      </c>
      <c r="J4226">
        <v>4</v>
      </c>
      <c r="K4226">
        <v>3</v>
      </c>
    </row>
    <row r="4227" spans="1:11" x14ac:dyDescent="0.35">
      <c r="A4227" t="s">
        <v>1357</v>
      </c>
      <c r="B4227" t="s">
        <v>1358</v>
      </c>
      <c r="C4227">
        <v>2017</v>
      </c>
      <c r="D4227">
        <v>4.2</v>
      </c>
      <c r="E4227">
        <v>420</v>
      </c>
      <c r="F4227" t="s">
        <v>1405</v>
      </c>
      <c r="G4227" t="s">
        <v>127</v>
      </c>
      <c r="H4227" s="32">
        <v>18.899999999999999</v>
      </c>
      <c r="I4227" t="s">
        <v>21</v>
      </c>
      <c r="J4227">
        <v>4</v>
      </c>
      <c r="K4227">
        <v>3</v>
      </c>
    </row>
    <row r="4228" spans="1:11" x14ac:dyDescent="0.35">
      <c r="A4228" t="s">
        <v>1359</v>
      </c>
      <c r="B4228" t="s">
        <v>1360</v>
      </c>
      <c r="C4228">
        <v>2011</v>
      </c>
      <c r="D4228">
        <v>4.2</v>
      </c>
      <c r="E4228">
        <v>420</v>
      </c>
      <c r="F4228" t="s">
        <v>1405</v>
      </c>
      <c r="G4228" t="s">
        <v>254</v>
      </c>
      <c r="H4228" s="32">
        <v>23.95</v>
      </c>
      <c r="I4228" t="s">
        <v>21</v>
      </c>
      <c r="J4228">
        <v>4</v>
      </c>
      <c r="K4228">
        <v>3</v>
      </c>
    </row>
    <row r="4229" spans="1:11" x14ac:dyDescent="0.35">
      <c r="A4229" t="s">
        <v>40</v>
      </c>
      <c r="B4229" t="s">
        <v>396</v>
      </c>
      <c r="C4229">
        <v>2012</v>
      </c>
      <c r="D4229">
        <v>4.2</v>
      </c>
      <c r="E4229">
        <v>420</v>
      </c>
      <c r="F4229" t="s">
        <v>1405</v>
      </c>
      <c r="G4229" t="s">
        <v>42</v>
      </c>
      <c r="H4229" s="32">
        <v>28.3</v>
      </c>
      <c r="I4229" t="s">
        <v>43</v>
      </c>
      <c r="J4229">
        <v>4</v>
      </c>
      <c r="K4229">
        <v>3</v>
      </c>
    </row>
    <row r="4230" spans="1:11" x14ac:dyDescent="0.35">
      <c r="A4230" t="s">
        <v>513</v>
      </c>
      <c r="B4230" t="s">
        <v>283</v>
      </c>
      <c r="C4230">
        <v>2004</v>
      </c>
      <c r="D4230">
        <v>4.2</v>
      </c>
      <c r="E4230">
        <v>417</v>
      </c>
      <c r="F4230" t="s">
        <v>1405</v>
      </c>
      <c r="G4230" t="s">
        <v>42</v>
      </c>
      <c r="H4230" s="32">
        <v>45</v>
      </c>
      <c r="I4230" t="s">
        <v>43</v>
      </c>
      <c r="J4230">
        <v>4</v>
      </c>
      <c r="K4230">
        <v>3</v>
      </c>
    </row>
    <row r="4231" spans="1:11" x14ac:dyDescent="0.35">
      <c r="A4231" t="s">
        <v>423</v>
      </c>
      <c r="B4231" t="s">
        <v>1020</v>
      </c>
      <c r="C4231">
        <v>2018</v>
      </c>
      <c r="D4231">
        <v>4.2</v>
      </c>
      <c r="E4231">
        <v>415</v>
      </c>
      <c r="F4231" t="s">
        <v>1405</v>
      </c>
      <c r="G4231" t="s">
        <v>46</v>
      </c>
      <c r="H4231" s="32">
        <v>17.899999999999999</v>
      </c>
      <c r="I4231" t="s">
        <v>213</v>
      </c>
      <c r="J4231">
        <v>3</v>
      </c>
      <c r="K4231">
        <v>3</v>
      </c>
    </row>
    <row r="4232" spans="1:11" x14ac:dyDescent="0.35">
      <c r="A4232" t="s">
        <v>1292</v>
      </c>
      <c r="B4232" t="s">
        <v>1361</v>
      </c>
      <c r="C4232">
        <v>2015</v>
      </c>
      <c r="D4232">
        <v>4.2</v>
      </c>
      <c r="E4232">
        <v>414</v>
      </c>
      <c r="F4232" t="s">
        <v>1405</v>
      </c>
      <c r="G4232" t="s">
        <v>326</v>
      </c>
      <c r="H4232" s="32">
        <v>16.78</v>
      </c>
      <c r="I4232" t="s">
        <v>327</v>
      </c>
      <c r="J4232">
        <v>3</v>
      </c>
      <c r="K4232">
        <v>3</v>
      </c>
    </row>
    <row r="4233" spans="1:11" x14ac:dyDescent="0.35">
      <c r="A4233" t="s">
        <v>47</v>
      </c>
      <c r="B4233" t="s">
        <v>1302</v>
      </c>
      <c r="C4233">
        <v>2018</v>
      </c>
      <c r="D4233">
        <v>4.2</v>
      </c>
      <c r="E4233">
        <v>410</v>
      </c>
      <c r="F4233" t="s">
        <v>1405</v>
      </c>
      <c r="G4233" t="s">
        <v>42</v>
      </c>
      <c r="H4233" s="32">
        <v>13.58</v>
      </c>
      <c r="I4233" t="s">
        <v>43</v>
      </c>
      <c r="J4233">
        <v>4</v>
      </c>
      <c r="K4233">
        <v>3</v>
      </c>
    </row>
    <row r="4234" spans="1:11" x14ac:dyDescent="0.35">
      <c r="A4234" t="s">
        <v>1308</v>
      </c>
      <c r="B4234" t="s">
        <v>1309</v>
      </c>
      <c r="C4234">
        <v>2015</v>
      </c>
      <c r="D4234">
        <v>4.2</v>
      </c>
      <c r="E4234">
        <v>412</v>
      </c>
      <c r="F4234" t="s">
        <v>1405</v>
      </c>
      <c r="G4234" t="s">
        <v>9</v>
      </c>
      <c r="H4234" s="32">
        <v>37.9</v>
      </c>
      <c r="I4234" t="s">
        <v>10</v>
      </c>
      <c r="J4234">
        <v>5</v>
      </c>
      <c r="K4234">
        <v>3</v>
      </c>
    </row>
    <row r="4235" spans="1:11" x14ac:dyDescent="0.35">
      <c r="A4235" t="s">
        <v>270</v>
      </c>
      <c r="B4235" t="s">
        <v>120</v>
      </c>
      <c r="C4235">
        <v>2011</v>
      </c>
      <c r="D4235">
        <v>4.2</v>
      </c>
      <c r="E4235">
        <v>410</v>
      </c>
      <c r="F4235" t="s">
        <v>1405</v>
      </c>
      <c r="G4235" t="s">
        <v>9</v>
      </c>
      <c r="H4235" s="32">
        <v>51.35</v>
      </c>
      <c r="I4235" t="s">
        <v>10</v>
      </c>
      <c r="J4235">
        <v>5</v>
      </c>
      <c r="K4235">
        <v>3</v>
      </c>
    </row>
    <row r="4236" spans="1:11" x14ac:dyDescent="0.35">
      <c r="A4236" t="s">
        <v>930</v>
      </c>
      <c r="B4236" t="s">
        <v>848</v>
      </c>
      <c r="C4236">
        <v>2012</v>
      </c>
      <c r="D4236">
        <v>4.2</v>
      </c>
      <c r="E4236">
        <v>410</v>
      </c>
      <c r="F4236" t="s">
        <v>1405</v>
      </c>
      <c r="G4236" t="s">
        <v>42</v>
      </c>
      <c r="H4236" s="32">
        <v>22.99</v>
      </c>
      <c r="I4236" t="s">
        <v>43</v>
      </c>
      <c r="J4236">
        <v>4</v>
      </c>
      <c r="K4236">
        <v>3</v>
      </c>
    </row>
    <row r="4237" spans="1:11" x14ac:dyDescent="0.35">
      <c r="A4237" t="s">
        <v>1362</v>
      </c>
      <c r="B4237" t="s">
        <v>1363</v>
      </c>
      <c r="C4237">
        <v>2020</v>
      </c>
      <c r="D4237">
        <v>4.2</v>
      </c>
      <c r="E4237">
        <v>407</v>
      </c>
      <c r="F4237" t="s">
        <v>1405</v>
      </c>
      <c r="G4237" t="s">
        <v>204</v>
      </c>
      <c r="H4237" s="32">
        <v>11.95</v>
      </c>
      <c r="I4237" t="s">
        <v>85</v>
      </c>
      <c r="J4237" t="s">
        <v>85</v>
      </c>
      <c r="K4237" t="s">
        <v>85</v>
      </c>
    </row>
    <row r="4238" spans="1:11" x14ac:dyDescent="0.35">
      <c r="A4238" t="s">
        <v>861</v>
      </c>
      <c r="B4238" t="s">
        <v>1364</v>
      </c>
      <c r="C4238" t="s">
        <v>24</v>
      </c>
      <c r="D4238">
        <v>4.2</v>
      </c>
      <c r="E4238">
        <v>405</v>
      </c>
      <c r="F4238" t="s">
        <v>1405</v>
      </c>
      <c r="G4238" t="s">
        <v>25</v>
      </c>
      <c r="H4238" s="32">
        <v>7.1</v>
      </c>
      <c r="I4238" t="s">
        <v>26</v>
      </c>
      <c r="J4238">
        <v>4</v>
      </c>
      <c r="K4238">
        <v>3</v>
      </c>
    </row>
    <row r="4239" spans="1:11" x14ac:dyDescent="0.35">
      <c r="A4239" t="s">
        <v>606</v>
      </c>
      <c r="B4239" t="s">
        <v>619</v>
      </c>
      <c r="C4239">
        <v>2014</v>
      </c>
      <c r="D4239">
        <v>4.2</v>
      </c>
      <c r="E4239">
        <v>404</v>
      </c>
      <c r="F4239" t="s">
        <v>1405</v>
      </c>
      <c r="G4239" t="s">
        <v>32</v>
      </c>
      <c r="H4239" s="32">
        <v>77.36</v>
      </c>
      <c r="I4239" t="s">
        <v>33</v>
      </c>
      <c r="J4239">
        <v>4</v>
      </c>
      <c r="K4239">
        <v>3</v>
      </c>
    </row>
    <row r="4240" spans="1:11" x14ac:dyDescent="0.35">
      <c r="A4240" t="s">
        <v>1365</v>
      </c>
      <c r="B4240" t="s">
        <v>1366</v>
      </c>
      <c r="C4240">
        <v>2020</v>
      </c>
      <c r="D4240">
        <v>4.2</v>
      </c>
      <c r="E4240">
        <v>404</v>
      </c>
      <c r="F4240" t="s">
        <v>1405</v>
      </c>
      <c r="G4240" t="s">
        <v>207</v>
      </c>
      <c r="H4240" s="32">
        <v>19.899999999999999</v>
      </c>
      <c r="I4240" t="s">
        <v>85</v>
      </c>
      <c r="J4240" t="s">
        <v>85</v>
      </c>
      <c r="K4240" t="s">
        <v>85</v>
      </c>
    </row>
    <row r="4241" spans="1:11" x14ac:dyDescent="0.35">
      <c r="A4241" t="s">
        <v>682</v>
      </c>
      <c r="B4241" t="s">
        <v>863</v>
      </c>
      <c r="C4241">
        <v>2011</v>
      </c>
      <c r="D4241">
        <v>4.2</v>
      </c>
      <c r="E4241">
        <v>402</v>
      </c>
      <c r="F4241" t="s">
        <v>1405</v>
      </c>
      <c r="G4241" t="s">
        <v>42</v>
      </c>
      <c r="H4241" s="32">
        <v>28.53</v>
      </c>
      <c r="I4241" t="s">
        <v>43</v>
      </c>
      <c r="J4241">
        <v>4</v>
      </c>
      <c r="K4241">
        <v>3</v>
      </c>
    </row>
    <row r="4242" spans="1:11" x14ac:dyDescent="0.35">
      <c r="A4242" t="s">
        <v>487</v>
      </c>
      <c r="B4242" t="s">
        <v>488</v>
      </c>
      <c r="C4242">
        <v>2019</v>
      </c>
      <c r="D4242">
        <v>4.2</v>
      </c>
      <c r="E4242">
        <v>400</v>
      </c>
      <c r="F4242" t="s">
        <v>1405</v>
      </c>
      <c r="G4242" t="s">
        <v>2</v>
      </c>
      <c r="H4242" s="32">
        <v>27.89</v>
      </c>
      <c r="I4242" t="s">
        <v>3</v>
      </c>
      <c r="J4242">
        <v>5</v>
      </c>
      <c r="K4242">
        <v>3</v>
      </c>
    </row>
    <row r="4243" spans="1:11" x14ac:dyDescent="0.35">
      <c r="A4243" t="s">
        <v>4</v>
      </c>
      <c r="B4243" t="s">
        <v>448</v>
      </c>
      <c r="C4243">
        <v>2016</v>
      </c>
      <c r="D4243">
        <v>4.2</v>
      </c>
      <c r="E4243">
        <v>398</v>
      </c>
      <c r="F4243" t="s">
        <v>1405</v>
      </c>
      <c r="G4243" t="s">
        <v>1406</v>
      </c>
      <c r="H4243" s="32">
        <v>48.96</v>
      </c>
      <c r="I4243" t="s">
        <v>6</v>
      </c>
      <c r="J4243">
        <v>4</v>
      </c>
      <c r="K4243">
        <v>2</v>
      </c>
    </row>
    <row r="4244" spans="1:11" x14ac:dyDescent="0.35">
      <c r="A4244" t="s">
        <v>193</v>
      </c>
      <c r="B4244" t="s">
        <v>921</v>
      </c>
      <c r="C4244">
        <v>2011</v>
      </c>
      <c r="D4244">
        <v>4.2</v>
      </c>
      <c r="E4244">
        <v>395</v>
      </c>
      <c r="F4244" t="s">
        <v>1405</v>
      </c>
      <c r="G4244" t="s">
        <v>42</v>
      </c>
      <c r="H4244" s="32">
        <v>61.94</v>
      </c>
      <c r="I4244" t="s">
        <v>43</v>
      </c>
      <c r="J4244">
        <v>4</v>
      </c>
      <c r="K4244">
        <v>3</v>
      </c>
    </row>
    <row r="4245" spans="1:11" x14ac:dyDescent="0.35">
      <c r="A4245" t="s">
        <v>193</v>
      </c>
      <c r="B4245" t="s">
        <v>187</v>
      </c>
      <c r="C4245">
        <v>2016</v>
      </c>
      <c r="D4245">
        <v>4.2</v>
      </c>
      <c r="E4245">
        <v>392</v>
      </c>
      <c r="F4245" t="s">
        <v>1405</v>
      </c>
      <c r="G4245" t="s">
        <v>42</v>
      </c>
      <c r="H4245" s="32">
        <v>19.98</v>
      </c>
      <c r="I4245" t="s">
        <v>43</v>
      </c>
      <c r="J4245">
        <v>4</v>
      </c>
      <c r="K4245">
        <v>3</v>
      </c>
    </row>
    <row r="4246" spans="1:11" x14ac:dyDescent="0.35">
      <c r="A4246" t="s">
        <v>790</v>
      </c>
      <c r="B4246" t="s">
        <v>1367</v>
      </c>
      <c r="C4246">
        <v>2018</v>
      </c>
      <c r="D4246">
        <v>4.2</v>
      </c>
      <c r="E4246">
        <v>390</v>
      </c>
      <c r="F4246" t="s">
        <v>1405</v>
      </c>
      <c r="G4246" t="s">
        <v>32</v>
      </c>
      <c r="H4246" s="32">
        <v>16.760000000000002</v>
      </c>
      <c r="I4246" t="s">
        <v>33</v>
      </c>
      <c r="J4246">
        <v>4</v>
      </c>
      <c r="K4246">
        <v>3</v>
      </c>
    </row>
    <row r="4247" spans="1:11" x14ac:dyDescent="0.35">
      <c r="A4247" t="s">
        <v>574</v>
      </c>
      <c r="B4247" t="s">
        <v>880</v>
      </c>
      <c r="C4247">
        <v>2017</v>
      </c>
      <c r="D4247">
        <v>4.2</v>
      </c>
      <c r="E4247">
        <v>390</v>
      </c>
      <c r="F4247" t="s">
        <v>1405</v>
      </c>
      <c r="G4247" t="s">
        <v>576</v>
      </c>
      <c r="H4247" s="32">
        <v>24.45</v>
      </c>
      <c r="I4247" t="s">
        <v>21</v>
      </c>
      <c r="J4247">
        <v>4</v>
      </c>
      <c r="K4247">
        <v>3</v>
      </c>
    </row>
    <row r="4248" spans="1:11" x14ac:dyDescent="0.35">
      <c r="A4248" t="s">
        <v>144</v>
      </c>
      <c r="B4248" t="s">
        <v>120</v>
      </c>
      <c r="C4248">
        <v>2011</v>
      </c>
      <c r="D4248">
        <v>4.2</v>
      </c>
      <c r="E4248">
        <v>389</v>
      </c>
      <c r="F4248" t="s">
        <v>1405</v>
      </c>
      <c r="G4248" t="s">
        <v>9</v>
      </c>
      <c r="H4248" s="32">
        <v>64.5</v>
      </c>
      <c r="I4248" t="s">
        <v>10</v>
      </c>
      <c r="J4248">
        <v>5</v>
      </c>
      <c r="K4248">
        <v>3</v>
      </c>
    </row>
    <row r="4249" spans="1:11" x14ac:dyDescent="0.35">
      <c r="A4249" t="s">
        <v>385</v>
      </c>
      <c r="B4249" t="s">
        <v>1334</v>
      </c>
      <c r="C4249">
        <v>2016</v>
      </c>
      <c r="D4249">
        <v>4.2</v>
      </c>
      <c r="E4249">
        <v>388</v>
      </c>
      <c r="F4249" t="s">
        <v>1405</v>
      </c>
      <c r="G4249" t="s">
        <v>9</v>
      </c>
      <c r="H4249" s="32">
        <v>31.63</v>
      </c>
      <c r="I4249" t="s">
        <v>10</v>
      </c>
      <c r="J4249">
        <v>5</v>
      </c>
      <c r="K4249">
        <v>3</v>
      </c>
    </row>
    <row r="4250" spans="1:11" x14ac:dyDescent="0.35">
      <c r="A4250" t="s">
        <v>53</v>
      </c>
      <c r="B4250" t="s">
        <v>845</v>
      </c>
      <c r="C4250">
        <v>2005</v>
      </c>
      <c r="D4250">
        <v>4.2</v>
      </c>
      <c r="E4250">
        <v>384</v>
      </c>
      <c r="F4250" t="s">
        <v>1405</v>
      </c>
      <c r="G4250" t="s">
        <v>42</v>
      </c>
      <c r="H4250" s="32">
        <v>73</v>
      </c>
      <c r="I4250" t="s">
        <v>43</v>
      </c>
      <c r="J4250">
        <v>4</v>
      </c>
      <c r="K4250">
        <v>3</v>
      </c>
    </row>
    <row r="4251" spans="1:11" x14ac:dyDescent="0.35">
      <c r="A4251" t="s">
        <v>537</v>
      </c>
      <c r="B4251" t="s">
        <v>187</v>
      </c>
      <c r="C4251">
        <v>2015</v>
      </c>
      <c r="D4251">
        <v>4.2</v>
      </c>
      <c r="E4251">
        <v>420</v>
      </c>
      <c r="F4251" t="s">
        <v>1405</v>
      </c>
      <c r="G4251" t="s">
        <v>42</v>
      </c>
      <c r="H4251" s="32">
        <v>17.5</v>
      </c>
      <c r="I4251" t="s">
        <v>43</v>
      </c>
      <c r="J4251">
        <v>4</v>
      </c>
      <c r="K4251">
        <v>3</v>
      </c>
    </row>
    <row r="4252" spans="1:11" x14ac:dyDescent="0.35">
      <c r="A4252" t="s">
        <v>1357</v>
      </c>
      <c r="B4252" t="s">
        <v>1358</v>
      </c>
      <c r="C4252">
        <v>2017</v>
      </c>
      <c r="D4252">
        <v>4.2</v>
      </c>
      <c r="E4252">
        <v>420</v>
      </c>
      <c r="F4252" t="s">
        <v>1405</v>
      </c>
      <c r="G4252" t="s">
        <v>127</v>
      </c>
      <c r="H4252" s="32">
        <v>18.899999999999999</v>
      </c>
      <c r="I4252" t="s">
        <v>21</v>
      </c>
      <c r="J4252">
        <v>4</v>
      </c>
      <c r="K4252">
        <v>3</v>
      </c>
    </row>
    <row r="4253" spans="1:11" x14ac:dyDescent="0.35">
      <c r="A4253" t="s">
        <v>1359</v>
      </c>
      <c r="B4253" t="s">
        <v>1360</v>
      </c>
      <c r="C4253">
        <v>2011</v>
      </c>
      <c r="D4253">
        <v>4.2</v>
      </c>
      <c r="E4253">
        <v>420</v>
      </c>
      <c r="F4253" t="s">
        <v>1405</v>
      </c>
      <c r="G4253" t="s">
        <v>254</v>
      </c>
      <c r="H4253" s="32">
        <v>23.95</v>
      </c>
      <c r="I4253" t="s">
        <v>21</v>
      </c>
      <c r="J4253">
        <v>4</v>
      </c>
      <c r="K4253">
        <v>3</v>
      </c>
    </row>
    <row r="4254" spans="1:11" x14ac:dyDescent="0.35">
      <c r="A4254" t="s">
        <v>40</v>
      </c>
      <c r="B4254" t="s">
        <v>396</v>
      </c>
      <c r="C4254">
        <v>2012</v>
      </c>
      <c r="D4254">
        <v>4.2</v>
      </c>
      <c r="E4254">
        <v>420</v>
      </c>
      <c r="F4254" t="s">
        <v>1405</v>
      </c>
      <c r="G4254" t="s">
        <v>42</v>
      </c>
      <c r="H4254" s="32">
        <v>28.3</v>
      </c>
      <c r="I4254" t="s">
        <v>43</v>
      </c>
      <c r="J4254">
        <v>4</v>
      </c>
      <c r="K4254">
        <v>3</v>
      </c>
    </row>
    <row r="4255" spans="1:11" x14ac:dyDescent="0.35">
      <c r="A4255" t="s">
        <v>513</v>
      </c>
      <c r="B4255" t="s">
        <v>283</v>
      </c>
      <c r="C4255">
        <v>2004</v>
      </c>
      <c r="D4255">
        <v>4.2</v>
      </c>
      <c r="E4255">
        <v>417</v>
      </c>
      <c r="F4255" t="s">
        <v>1405</v>
      </c>
      <c r="G4255" t="s">
        <v>42</v>
      </c>
      <c r="H4255" s="32">
        <v>45</v>
      </c>
      <c r="I4255" t="s">
        <v>43</v>
      </c>
      <c r="J4255">
        <v>4</v>
      </c>
      <c r="K4255">
        <v>3</v>
      </c>
    </row>
    <row r="4256" spans="1:11" x14ac:dyDescent="0.35">
      <c r="A4256" t="s">
        <v>423</v>
      </c>
      <c r="B4256" t="s">
        <v>1020</v>
      </c>
      <c r="C4256">
        <v>2018</v>
      </c>
      <c r="D4256">
        <v>4.2</v>
      </c>
      <c r="E4256">
        <v>415</v>
      </c>
      <c r="F4256" t="s">
        <v>1405</v>
      </c>
      <c r="G4256" t="s">
        <v>46</v>
      </c>
      <c r="H4256" s="32">
        <v>17.899999999999999</v>
      </c>
      <c r="I4256" t="s">
        <v>213</v>
      </c>
      <c r="J4256">
        <v>3</v>
      </c>
      <c r="K4256">
        <v>3</v>
      </c>
    </row>
    <row r="4257" spans="1:11" x14ac:dyDescent="0.35">
      <c r="A4257" t="s">
        <v>1292</v>
      </c>
      <c r="B4257" t="s">
        <v>1361</v>
      </c>
      <c r="C4257">
        <v>2015</v>
      </c>
      <c r="D4257">
        <v>4.2</v>
      </c>
      <c r="E4257">
        <v>414</v>
      </c>
      <c r="F4257" t="s">
        <v>1405</v>
      </c>
      <c r="G4257" t="s">
        <v>326</v>
      </c>
      <c r="H4257" s="32">
        <v>16.78</v>
      </c>
      <c r="I4257" t="s">
        <v>327</v>
      </c>
      <c r="J4257">
        <v>3</v>
      </c>
      <c r="K4257">
        <v>3</v>
      </c>
    </row>
    <row r="4258" spans="1:11" x14ac:dyDescent="0.35">
      <c r="A4258" t="s">
        <v>47</v>
      </c>
      <c r="B4258" t="s">
        <v>1302</v>
      </c>
      <c r="C4258">
        <v>2018</v>
      </c>
      <c r="D4258">
        <v>4.2</v>
      </c>
      <c r="E4258">
        <v>410</v>
      </c>
      <c r="F4258" t="s">
        <v>1405</v>
      </c>
      <c r="G4258" t="s">
        <v>42</v>
      </c>
      <c r="H4258" s="32">
        <v>13.58</v>
      </c>
      <c r="I4258" t="s">
        <v>43</v>
      </c>
      <c r="J4258">
        <v>4</v>
      </c>
      <c r="K4258">
        <v>3</v>
      </c>
    </row>
    <row r="4259" spans="1:11" x14ac:dyDescent="0.35">
      <c r="A4259" t="s">
        <v>1308</v>
      </c>
      <c r="B4259" t="s">
        <v>1309</v>
      </c>
      <c r="C4259">
        <v>2015</v>
      </c>
      <c r="D4259">
        <v>4.2</v>
      </c>
      <c r="E4259">
        <v>412</v>
      </c>
      <c r="F4259" t="s">
        <v>1405</v>
      </c>
      <c r="G4259" t="s">
        <v>9</v>
      </c>
      <c r="H4259" s="32">
        <v>37.9</v>
      </c>
      <c r="I4259" t="s">
        <v>10</v>
      </c>
      <c r="J4259">
        <v>5</v>
      </c>
      <c r="K4259">
        <v>3</v>
      </c>
    </row>
    <row r="4260" spans="1:11" x14ac:dyDescent="0.35">
      <c r="A4260" t="s">
        <v>270</v>
      </c>
      <c r="B4260" t="s">
        <v>120</v>
      </c>
      <c r="C4260">
        <v>2011</v>
      </c>
      <c r="D4260">
        <v>4.2</v>
      </c>
      <c r="E4260">
        <v>410</v>
      </c>
      <c r="F4260" t="s">
        <v>1405</v>
      </c>
      <c r="G4260" t="s">
        <v>9</v>
      </c>
      <c r="H4260" s="32">
        <v>51.35</v>
      </c>
      <c r="I4260" t="s">
        <v>10</v>
      </c>
      <c r="J4260">
        <v>5</v>
      </c>
      <c r="K4260">
        <v>3</v>
      </c>
    </row>
    <row r="4261" spans="1:11" x14ac:dyDescent="0.35">
      <c r="A4261" t="s">
        <v>930</v>
      </c>
      <c r="B4261" t="s">
        <v>848</v>
      </c>
      <c r="C4261">
        <v>2012</v>
      </c>
      <c r="D4261">
        <v>4.2</v>
      </c>
      <c r="E4261">
        <v>410</v>
      </c>
      <c r="F4261" t="s">
        <v>1405</v>
      </c>
      <c r="G4261" t="s">
        <v>42</v>
      </c>
      <c r="H4261" s="32">
        <v>22.99</v>
      </c>
      <c r="I4261" t="s">
        <v>43</v>
      </c>
      <c r="J4261">
        <v>4</v>
      </c>
      <c r="K4261">
        <v>3</v>
      </c>
    </row>
    <row r="4262" spans="1:11" x14ac:dyDescent="0.35">
      <c r="A4262" t="s">
        <v>1362</v>
      </c>
      <c r="B4262" t="s">
        <v>1363</v>
      </c>
      <c r="C4262">
        <v>2020</v>
      </c>
      <c r="D4262">
        <v>4.2</v>
      </c>
      <c r="E4262">
        <v>407</v>
      </c>
      <c r="F4262" t="s">
        <v>1405</v>
      </c>
      <c r="G4262" t="s">
        <v>204</v>
      </c>
      <c r="H4262" s="32">
        <v>11.95</v>
      </c>
      <c r="I4262" t="s">
        <v>85</v>
      </c>
      <c r="J4262" t="s">
        <v>85</v>
      </c>
      <c r="K4262" t="s">
        <v>85</v>
      </c>
    </row>
    <row r="4263" spans="1:11" x14ac:dyDescent="0.35">
      <c r="A4263" t="s">
        <v>861</v>
      </c>
      <c r="B4263" t="s">
        <v>1364</v>
      </c>
      <c r="C4263" t="s">
        <v>24</v>
      </c>
      <c r="D4263">
        <v>4.2</v>
      </c>
      <c r="E4263">
        <v>405</v>
      </c>
      <c r="F4263" t="s">
        <v>1405</v>
      </c>
      <c r="G4263" t="s">
        <v>25</v>
      </c>
      <c r="H4263" s="32">
        <v>7.1</v>
      </c>
      <c r="I4263" t="s">
        <v>26</v>
      </c>
      <c r="J4263">
        <v>4</v>
      </c>
      <c r="K4263">
        <v>3</v>
      </c>
    </row>
    <row r="4264" spans="1:11" x14ac:dyDescent="0.35">
      <c r="A4264" t="s">
        <v>606</v>
      </c>
      <c r="B4264" t="s">
        <v>619</v>
      </c>
      <c r="C4264">
        <v>2014</v>
      </c>
      <c r="D4264">
        <v>4.2</v>
      </c>
      <c r="E4264">
        <v>404</v>
      </c>
      <c r="F4264" t="s">
        <v>1405</v>
      </c>
      <c r="G4264" t="s">
        <v>32</v>
      </c>
      <c r="H4264" s="32">
        <v>77.36</v>
      </c>
      <c r="I4264" t="s">
        <v>33</v>
      </c>
      <c r="J4264">
        <v>4</v>
      </c>
      <c r="K4264">
        <v>3</v>
      </c>
    </row>
    <row r="4265" spans="1:11" x14ac:dyDescent="0.35">
      <c r="A4265" t="s">
        <v>1365</v>
      </c>
      <c r="B4265" t="s">
        <v>1366</v>
      </c>
      <c r="C4265">
        <v>2020</v>
      </c>
      <c r="D4265">
        <v>4.2</v>
      </c>
      <c r="E4265">
        <v>404</v>
      </c>
      <c r="F4265" t="s">
        <v>1405</v>
      </c>
      <c r="G4265" t="s">
        <v>207</v>
      </c>
      <c r="H4265" s="32">
        <v>19.899999999999999</v>
      </c>
      <c r="I4265" t="s">
        <v>85</v>
      </c>
      <c r="J4265" t="s">
        <v>85</v>
      </c>
      <c r="K4265" t="s">
        <v>85</v>
      </c>
    </row>
    <row r="4266" spans="1:11" x14ac:dyDescent="0.35">
      <c r="A4266" t="s">
        <v>682</v>
      </c>
      <c r="B4266" t="s">
        <v>863</v>
      </c>
      <c r="C4266">
        <v>2011</v>
      </c>
      <c r="D4266">
        <v>4.2</v>
      </c>
      <c r="E4266">
        <v>402</v>
      </c>
      <c r="F4266" t="s">
        <v>1405</v>
      </c>
      <c r="G4266" t="s">
        <v>42</v>
      </c>
      <c r="H4266" s="32">
        <v>28.53</v>
      </c>
      <c r="I4266" t="s">
        <v>43</v>
      </c>
      <c r="J4266">
        <v>4</v>
      </c>
      <c r="K4266">
        <v>3</v>
      </c>
    </row>
    <row r="4267" spans="1:11" x14ac:dyDescent="0.35">
      <c r="A4267" t="s">
        <v>487</v>
      </c>
      <c r="B4267" t="s">
        <v>488</v>
      </c>
      <c r="C4267">
        <v>2019</v>
      </c>
      <c r="D4267">
        <v>4.2</v>
      </c>
      <c r="E4267">
        <v>400</v>
      </c>
      <c r="F4267" t="s">
        <v>1405</v>
      </c>
      <c r="G4267" t="s">
        <v>2</v>
      </c>
      <c r="H4267" s="32">
        <v>27.89</v>
      </c>
      <c r="I4267" t="s">
        <v>3</v>
      </c>
      <c r="J4267">
        <v>5</v>
      </c>
      <c r="K4267">
        <v>3</v>
      </c>
    </row>
    <row r="4268" spans="1:11" x14ac:dyDescent="0.35">
      <c r="A4268" t="s">
        <v>4</v>
      </c>
      <c r="B4268" t="s">
        <v>448</v>
      </c>
      <c r="C4268">
        <v>2016</v>
      </c>
      <c r="D4268">
        <v>4.2</v>
      </c>
      <c r="E4268">
        <v>398</v>
      </c>
      <c r="F4268" t="s">
        <v>1405</v>
      </c>
      <c r="G4268" t="s">
        <v>1406</v>
      </c>
      <c r="H4268" s="32">
        <v>48.96</v>
      </c>
      <c r="I4268" t="s">
        <v>6</v>
      </c>
      <c r="J4268">
        <v>4</v>
      </c>
      <c r="K4268">
        <v>2</v>
      </c>
    </row>
    <row r="4269" spans="1:11" x14ac:dyDescent="0.35">
      <c r="A4269" t="s">
        <v>193</v>
      </c>
      <c r="B4269" t="s">
        <v>921</v>
      </c>
      <c r="C4269">
        <v>2011</v>
      </c>
      <c r="D4269">
        <v>4.2</v>
      </c>
      <c r="E4269">
        <v>395</v>
      </c>
      <c r="F4269" t="s">
        <v>1405</v>
      </c>
      <c r="G4269" t="s">
        <v>42</v>
      </c>
      <c r="H4269" s="32">
        <v>61.94</v>
      </c>
      <c r="I4269" t="s">
        <v>43</v>
      </c>
      <c r="J4269">
        <v>4</v>
      </c>
      <c r="K4269">
        <v>3</v>
      </c>
    </row>
    <row r="4270" spans="1:11" x14ac:dyDescent="0.35">
      <c r="A4270" t="s">
        <v>193</v>
      </c>
      <c r="B4270" t="s">
        <v>187</v>
      </c>
      <c r="C4270">
        <v>2016</v>
      </c>
      <c r="D4270">
        <v>4.2</v>
      </c>
      <c r="E4270">
        <v>392</v>
      </c>
      <c r="F4270" t="s">
        <v>1405</v>
      </c>
      <c r="G4270" t="s">
        <v>42</v>
      </c>
      <c r="H4270" s="32">
        <v>19.98</v>
      </c>
      <c r="I4270" t="s">
        <v>43</v>
      </c>
      <c r="J4270">
        <v>4</v>
      </c>
      <c r="K4270">
        <v>3</v>
      </c>
    </row>
    <row r="4271" spans="1:11" x14ac:dyDescent="0.35">
      <c r="A4271" t="s">
        <v>790</v>
      </c>
      <c r="B4271" t="s">
        <v>1367</v>
      </c>
      <c r="C4271">
        <v>2018</v>
      </c>
      <c r="D4271">
        <v>4.2</v>
      </c>
      <c r="E4271">
        <v>390</v>
      </c>
      <c r="F4271" t="s">
        <v>1405</v>
      </c>
      <c r="G4271" t="s">
        <v>32</v>
      </c>
      <c r="H4271" s="32">
        <v>16.760000000000002</v>
      </c>
      <c r="I4271" t="s">
        <v>33</v>
      </c>
      <c r="J4271">
        <v>4</v>
      </c>
      <c r="K4271">
        <v>3</v>
      </c>
    </row>
    <row r="4272" spans="1:11" x14ac:dyDescent="0.35">
      <c r="A4272" t="s">
        <v>574</v>
      </c>
      <c r="B4272" t="s">
        <v>880</v>
      </c>
      <c r="C4272">
        <v>2017</v>
      </c>
      <c r="D4272">
        <v>4.2</v>
      </c>
      <c r="E4272">
        <v>390</v>
      </c>
      <c r="F4272" t="s">
        <v>1405</v>
      </c>
      <c r="G4272" t="s">
        <v>576</v>
      </c>
      <c r="H4272" s="32">
        <v>24.45</v>
      </c>
      <c r="I4272" t="s">
        <v>21</v>
      </c>
      <c r="J4272">
        <v>4</v>
      </c>
      <c r="K4272">
        <v>3</v>
      </c>
    </row>
    <row r="4273" spans="1:11" x14ac:dyDescent="0.35">
      <c r="A4273" t="s">
        <v>144</v>
      </c>
      <c r="B4273" t="s">
        <v>120</v>
      </c>
      <c r="C4273">
        <v>2011</v>
      </c>
      <c r="D4273">
        <v>4.2</v>
      </c>
      <c r="E4273">
        <v>389</v>
      </c>
      <c r="F4273" t="s">
        <v>1405</v>
      </c>
      <c r="G4273" t="s">
        <v>9</v>
      </c>
      <c r="H4273" s="32">
        <v>64.5</v>
      </c>
      <c r="I4273" t="s">
        <v>10</v>
      </c>
      <c r="J4273">
        <v>5</v>
      </c>
      <c r="K4273">
        <v>3</v>
      </c>
    </row>
    <row r="4274" spans="1:11" x14ac:dyDescent="0.35">
      <c r="A4274" t="s">
        <v>385</v>
      </c>
      <c r="B4274" t="s">
        <v>1334</v>
      </c>
      <c r="C4274">
        <v>2016</v>
      </c>
      <c r="D4274">
        <v>4.2</v>
      </c>
      <c r="E4274">
        <v>388</v>
      </c>
      <c r="F4274" t="s">
        <v>1405</v>
      </c>
      <c r="G4274" t="s">
        <v>9</v>
      </c>
      <c r="H4274" s="32">
        <v>31.63</v>
      </c>
      <c r="I4274" t="s">
        <v>10</v>
      </c>
      <c r="J4274">
        <v>5</v>
      </c>
      <c r="K4274">
        <v>3</v>
      </c>
    </row>
    <row r="4275" spans="1:11" x14ac:dyDescent="0.35">
      <c r="A4275" t="s">
        <v>53</v>
      </c>
      <c r="B4275" t="s">
        <v>845</v>
      </c>
      <c r="C4275">
        <v>2005</v>
      </c>
      <c r="D4275">
        <v>4.2</v>
      </c>
      <c r="E4275">
        <v>384</v>
      </c>
      <c r="F4275" t="s">
        <v>1405</v>
      </c>
      <c r="G4275" t="s">
        <v>42</v>
      </c>
      <c r="H4275" s="32">
        <v>73</v>
      </c>
      <c r="I4275" t="s">
        <v>43</v>
      </c>
      <c r="J4275">
        <v>4</v>
      </c>
      <c r="K4275">
        <v>3</v>
      </c>
    </row>
    <row r="4276" spans="1:11" x14ac:dyDescent="0.35">
      <c r="A4276" t="s">
        <v>537</v>
      </c>
      <c r="B4276" t="s">
        <v>187</v>
      </c>
      <c r="C4276">
        <v>2015</v>
      </c>
      <c r="D4276">
        <v>4.2</v>
      </c>
      <c r="E4276">
        <v>420</v>
      </c>
      <c r="F4276" t="s">
        <v>1405</v>
      </c>
      <c r="G4276" t="s">
        <v>42</v>
      </c>
      <c r="H4276" s="32">
        <v>17.5</v>
      </c>
      <c r="I4276" t="s">
        <v>43</v>
      </c>
      <c r="J4276">
        <v>4</v>
      </c>
      <c r="K4276">
        <v>3</v>
      </c>
    </row>
    <row r="4277" spans="1:11" x14ac:dyDescent="0.35">
      <c r="A4277" t="s">
        <v>1357</v>
      </c>
      <c r="B4277" t="s">
        <v>1358</v>
      </c>
      <c r="C4277">
        <v>2017</v>
      </c>
      <c r="D4277">
        <v>4.2</v>
      </c>
      <c r="E4277">
        <v>420</v>
      </c>
      <c r="F4277" t="s">
        <v>1405</v>
      </c>
      <c r="G4277" t="s">
        <v>127</v>
      </c>
      <c r="H4277" s="32">
        <v>18.899999999999999</v>
      </c>
      <c r="I4277" t="s">
        <v>21</v>
      </c>
      <c r="J4277">
        <v>4</v>
      </c>
      <c r="K4277">
        <v>3</v>
      </c>
    </row>
    <row r="4278" spans="1:11" x14ac:dyDescent="0.35">
      <c r="A4278" t="s">
        <v>1359</v>
      </c>
      <c r="B4278" t="s">
        <v>1360</v>
      </c>
      <c r="C4278">
        <v>2011</v>
      </c>
      <c r="D4278">
        <v>4.2</v>
      </c>
      <c r="E4278">
        <v>420</v>
      </c>
      <c r="F4278" t="s">
        <v>1405</v>
      </c>
      <c r="G4278" t="s">
        <v>254</v>
      </c>
      <c r="H4278" s="32">
        <v>23.95</v>
      </c>
      <c r="I4278" t="s">
        <v>21</v>
      </c>
      <c r="J4278">
        <v>4</v>
      </c>
      <c r="K4278">
        <v>3</v>
      </c>
    </row>
    <row r="4279" spans="1:11" x14ac:dyDescent="0.35">
      <c r="A4279" t="s">
        <v>40</v>
      </c>
      <c r="B4279" t="s">
        <v>396</v>
      </c>
      <c r="C4279">
        <v>2012</v>
      </c>
      <c r="D4279">
        <v>4.2</v>
      </c>
      <c r="E4279">
        <v>420</v>
      </c>
      <c r="F4279" t="s">
        <v>1405</v>
      </c>
      <c r="G4279" t="s">
        <v>42</v>
      </c>
      <c r="H4279" s="32">
        <v>28.3</v>
      </c>
      <c r="I4279" t="s">
        <v>43</v>
      </c>
      <c r="J4279">
        <v>4</v>
      </c>
      <c r="K4279">
        <v>3</v>
      </c>
    </row>
    <row r="4280" spans="1:11" x14ac:dyDescent="0.35">
      <c r="A4280" t="s">
        <v>513</v>
      </c>
      <c r="B4280" t="s">
        <v>283</v>
      </c>
      <c r="C4280">
        <v>2004</v>
      </c>
      <c r="D4280">
        <v>4.2</v>
      </c>
      <c r="E4280">
        <v>417</v>
      </c>
      <c r="F4280" t="s">
        <v>1405</v>
      </c>
      <c r="G4280" t="s">
        <v>42</v>
      </c>
      <c r="H4280" s="32">
        <v>45</v>
      </c>
      <c r="I4280" t="s">
        <v>43</v>
      </c>
      <c r="J4280">
        <v>4</v>
      </c>
      <c r="K4280">
        <v>3</v>
      </c>
    </row>
    <row r="4281" spans="1:11" x14ac:dyDescent="0.35">
      <c r="A4281" t="s">
        <v>423</v>
      </c>
      <c r="B4281" t="s">
        <v>1020</v>
      </c>
      <c r="C4281">
        <v>2018</v>
      </c>
      <c r="D4281">
        <v>4.2</v>
      </c>
      <c r="E4281">
        <v>415</v>
      </c>
      <c r="F4281" t="s">
        <v>1405</v>
      </c>
      <c r="G4281" t="s">
        <v>46</v>
      </c>
      <c r="H4281" s="32">
        <v>17.899999999999999</v>
      </c>
      <c r="I4281" t="s">
        <v>213</v>
      </c>
      <c r="J4281">
        <v>3</v>
      </c>
      <c r="K4281">
        <v>3</v>
      </c>
    </row>
    <row r="4282" spans="1:11" x14ac:dyDescent="0.35">
      <c r="A4282" t="s">
        <v>1292</v>
      </c>
      <c r="B4282" t="s">
        <v>1361</v>
      </c>
      <c r="C4282">
        <v>2015</v>
      </c>
      <c r="D4282">
        <v>4.2</v>
      </c>
      <c r="E4282">
        <v>414</v>
      </c>
      <c r="F4282" t="s">
        <v>1405</v>
      </c>
      <c r="G4282" t="s">
        <v>326</v>
      </c>
      <c r="H4282" s="32">
        <v>16.78</v>
      </c>
      <c r="I4282" t="s">
        <v>327</v>
      </c>
      <c r="J4282">
        <v>3</v>
      </c>
      <c r="K4282">
        <v>3</v>
      </c>
    </row>
    <row r="4283" spans="1:11" x14ac:dyDescent="0.35">
      <c r="A4283" t="s">
        <v>47</v>
      </c>
      <c r="B4283" t="s">
        <v>1302</v>
      </c>
      <c r="C4283">
        <v>2018</v>
      </c>
      <c r="D4283">
        <v>4.2</v>
      </c>
      <c r="E4283">
        <v>410</v>
      </c>
      <c r="F4283" t="s">
        <v>1405</v>
      </c>
      <c r="G4283" t="s">
        <v>42</v>
      </c>
      <c r="H4283" s="32">
        <v>13.58</v>
      </c>
      <c r="I4283" t="s">
        <v>43</v>
      </c>
      <c r="J4283">
        <v>4</v>
      </c>
      <c r="K4283">
        <v>3</v>
      </c>
    </row>
    <row r="4284" spans="1:11" x14ac:dyDescent="0.35">
      <c r="A4284" t="s">
        <v>1308</v>
      </c>
      <c r="B4284" t="s">
        <v>1309</v>
      </c>
      <c r="C4284">
        <v>2015</v>
      </c>
      <c r="D4284">
        <v>4.2</v>
      </c>
      <c r="E4284">
        <v>412</v>
      </c>
      <c r="F4284" t="s">
        <v>1405</v>
      </c>
      <c r="G4284" t="s">
        <v>9</v>
      </c>
      <c r="H4284" s="32">
        <v>37.9</v>
      </c>
      <c r="I4284" t="s">
        <v>10</v>
      </c>
      <c r="J4284">
        <v>5</v>
      </c>
      <c r="K4284">
        <v>3</v>
      </c>
    </row>
    <row r="4285" spans="1:11" x14ac:dyDescent="0.35">
      <c r="A4285" t="s">
        <v>270</v>
      </c>
      <c r="B4285" t="s">
        <v>120</v>
      </c>
      <c r="C4285">
        <v>2011</v>
      </c>
      <c r="D4285">
        <v>4.2</v>
      </c>
      <c r="E4285">
        <v>410</v>
      </c>
      <c r="F4285" t="s">
        <v>1405</v>
      </c>
      <c r="G4285" t="s">
        <v>9</v>
      </c>
      <c r="H4285" s="32">
        <v>51.35</v>
      </c>
      <c r="I4285" t="s">
        <v>10</v>
      </c>
      <c r="J4285">
        <v>5</v>
      </c>
      <c r="K4285">
        <v>3</v>
      </c>
    </row>
    <row r="4286" spans="1:11" x14ac:dyDescent="0.35">
      <c r="A4286" t="s">
        <v>930</v>
      </c>
      <c r="B4286" t="s">
        <v>848</v>
      </c>
      <c r="C4286">
        <v>2012</v>
      </c>
      <c r="D4286">
        <v>4.2</v>
      </c>
      <c r="E4286">
        <v>410</v>
      </c>
      <c r="F4286" t="s">
        <v>1405</v>
      </c>
      <c r="G4286" t="s">
        <v>42</v>
      </c>
      <c r="H4286" s="32">
        <v>22.99</v>
      </c>
      <c r="I4286" t="s">
        <v>43</v>
      </c>
      <c r="J4286">
        <v>4</v>
      </c>
      <c r="K4286">
        <v>3</v>
      </c>
    </row>
    <row r="4287" spans="1:11" x14ac:dyDescent="0.35">
      <c r="A4287" t="s">
        <v>1362</v>
      </c>
      <c r="B4287" t="s">
        <v>1363</v>
      </c>
      <c r="C4287">
        <v>2020</v>
      </c>
      <c r="D4287">
        <v>4.2</v>
      </c>
      <c r="E4287">
        <v>407</v>
      </c>
      <c r="F4287" t="s">
        <v>1405</v>
      </c>
      <c r="G4287" t="s">
        <v>204</v>
      </c>
      <c r="H4287" s="32">
        <v>11.95</v>
      </c>
      <c r="I4287" t="s">
        <v>85</v>
      </c>
      <c r="J4287" t="s">
        <v>85</v>
      </c>
      <c r="K4287" t="s">
        <v>85</v>
      </c>
    </row>
    <row r="4288" spans="1:11" x14ac:dyDescent="0.35">
      <c r="A4288" t="s">
        <v>861</v>
      </c>
      <c r="B4288" t="s">
        <v>1364</v>
      </c>
      <c r="C4288" t="s">
        <v>24</v>
      </c>
      <c r="D4288">
        <v>4.2</v>
      </c>
      <c r="E4288">
        <v>405</v>
      </c>
      <c r="F4288" t="s">
        <v>1405</v>
      </c>
      <c r="G4288" t="s">
        <v>25</v>
      </c>
      <c r="H4288" s="32">
        <v>7.1</v>
      </c>
      <c r="I4288" t="s">
        <v>26</v>
      </c>
      <c r="J4288">
        <v>4</v>
      </c>
      <c r="K4288">
        <v>3</v>
      </c>
    </row>
    <row r="4289" spans="1:11" x14ac:dyDescent="0.35">
      <c r="A4289" t="s">
        <v>606</v>
      </c>
      <c r="B4289" t="s">
        <v>619</v>
      </c>
      <c r="C4289">
        <v>2014</v>
      </c>
      <c r="D4289">
        <v>4.2</v>
      </c>
      <c r="E4289">
        <v>404</v>
      </c>
      <c r="F4289" t="s">
        <v>1405</v>
      </c>
      <c r="G4289" t="s">
        <v>32</v>
      </c>
      <c r="H4289" s="32">
        <v>77.36</v>
      </c>
      <c r="I4289" t="s">
        <v>33</v>
      </c>
      <c r="J4289">
        <v>4</v>
      </c>
      <c r="K4289">
        <v>3</v>
      </c>
    </row>
    <row r="4290" spans="1:11" x14ac:dyDescent="0.35">
      <c r="A4290" t="s">
        <v>1365</v>
      </c>
      <c r="B4290" t="s">
        <v>1366</v>
      </c>
      <c r="C4290">
        <v>2020</v>
      </c>
      <c r="D4290">
        <v>4.2</v>
      </c>
      <c r="E4290">
        <v>404</v>
      </c>
      <c r="F4290" t="s">
        <v>1405</v>
      </c>
      <c r="G4290" t="s">
        <v>207</v>
      </c>
      <c r="H4290" s="32">
        <v>19.899999999999999</v>
      </c>
      <c r="I4290" t="s">
        <v>85</v>
      </c>
      <c r="J4290" t="s">
        <v>85</v>
      </c>
      <c r="K4290" t="s">
        <v>85</v>
      </c>
    </row>
    <row r="4291" spans="1:11" x14ac:dyDescent="0.35">
      <c r="A4291" t="s">
        <v>682</v>
      </c>
      <c r="B4291" t="s">
        <v>863</v>
      </c>
      <c r="C4291">
        <v>2011</v>
      </c>
      <c r="D4291">
        <v>4.2</v>
      </c>
      <c r="E4291">
        <v>402</v>
      </c>
      <c r="F4291" t="s">
        <v>1405</v>
      </c>
      <c r="G4291" t="s">
        <v>42</v>
      </c>
      <c r="H4291" s="32">
        <v>28.53</v>
      </c>
      <c r="I4291" t="s">
        <v>43</v>
      </c>
      <c r="J4291">
        <v>4</v>
      </c>
      <c r="K4291">
        <v>3</v>
      </c>
    </row>
    <row r="4292" spans="1:11" x14ac:dyDescent="0.35">
      <c r="A4292" t="s">
        <v>487</v>
      </c>
      <c r="B4292" t="s">
        <v>488</v>
      </c>
      <c r="C4292">
        <v>2019</v>
      </c>
      <c r="D4292">
        <v>4.2</v>
      </c>
      <c r="E4292">
        <v>400</v>
      </c>
      <c r="F4292" t="s">
        <v>1405</v>
      </c>
      <c r="G4292" t="s">
        <v>2</v>
      </c>
      <c r="H4292" s="32">
        <v>27.89</v>
      </c>
      <c r="I4292" t="s">
        <v>3</v>
      </c>
      <c r="J4292">
        <v>5</v>
      </c>
      <c r="K4292">
        <v>3</v>
      </c>
    </row>
    <row r="4293" spans="1:11" x14ac:dyDescent="0.35">
      <c r="A4293" t="s">
        <v>4</v>
      </c>
      <c r="B4293" t="s">
        <v>448</v>
      </c>
      <c r="C4293">
        <v>2016</v>
      </c>
      <c r="D4293">
        <v>4.2</v>
      </c>
      <c r="E4293">
        <v>398</v>
      </c>
      <c r="F4293" t="s">
        <v>1405</v>
      </c>
      <c r="G4293" t="s">
        <v>1406</v>
      </c>
      <c r="H4293" s="32">
        <v>48.96</v>
      </c>
      <c r="I4293" t="s">
        <v>6</v>
      </c>
      <c r="J4293">
        <v>4</v>
      </c>
      <c r="K4293">
        <v>2</v>
      </c>
    </row>
    <row r="4294" spans="1:11" x14ac:dyDescent="0.35">
      <c r="A4294" t="s">
        <v>193</v>
      </c>
      <c r="B4294" t="s">
        <v>921</v>
      </c>
      <c r="C4294">
        <v>2011</v>
      </c>
      <c r="D4294">
        <v>4.2</v>
      </c>
      <c r="E4294">
        <v>395</v>
      </c>
      <c r="F4294" t="s">
        <v>1405</v>
      </c>
      <c r="G4294" t="s">
        <v>42</v>
      </c>
      <c r="H4294" s="32">
        <v>61.94</v>
      </c>
      <c r="I4294" t="s">
        <v>43</v>
      </c>
      <c r="J4294">
        <v>4</v>
      </c>
      <c r="K4294">
        <v>3</v>
      </c>
    </row>
    <row r="4295" spans="1:11" x14ac:dyDescent="0.35">
      <c r="A4295" t="s">
        <v>193</v>
      </c>
      <c r="B4295" t="s">
        <v>187</v>
      </c>
      <c r="C4295">
        <v>2016</v>
      </c>
      <c r="D4295">
        <v>4.2</v>
      </c>
      <c r="E4295">
        <v>392</v>
      </c>
      <c r="F4295" t="s">
        <v>1405</v>
      </c>
      <c r="G4295" t="s">
        <v>42</v>
      </c>
      <c r="H4295" s="32">
        <v>19.98</v>
      </c>
      <c r="I4295" t="s">
        <v>43</v>
      </c>
      <c r="J4295">
        <v>4</v>
      </c>
      <c r="K4295">
        <v>3</v>
      </c>
    </row>
    <row r="4296" spans="1:11" x14ac:dyDescent="0.35">
      <c r="A4296" t="s">
        <v>790</v>
      </c>
      <c r="B4296" t="s">
        <v>1367</v>
      </c>
      <c r="C4296">
        <v>2018</v>
      </c>
      <c r="D4296">
        <v>4.2</v>
      </c>
      <c r="E4296">
        <v>390</v>
      </c>
      <c r="F4296" t="s">
        <v>1405</v>
      </c>
      <c r="G4296" t="s">
        <v>32</v>
      </c>
      <c r="H4296" s="32">
        <v>16.760000000000002</v>
      </c>
      <c r="I4296" t="s">
        <v>33</v>
      </c>
      <c r="J4296">
        <v>4</v>
      </c>
      <c r="K4296">
        <v>3</v>
      </c>
    </row>
    <row r="4297" spans="1:11" x14ac:dyDescent="0.35">
      <c r="A4297" t="s">
        <v>574</v>
      </c>
      <c r="B4297" t="s">
        <v>880</v>
      </c>
      <c r="C4297">
        <v>2017</v>
      </c>
      <c r="D4297">
        <v>4.2</v>
      </c>
      <c r="E4297">
        <v>390</v>
      </c>
      <c r="F4297" t="s">
        <v>1405</v>
      </c>
      <c r="G4297" t="s">
        <v>576</v>
      </c>
      <c r="H4297" s="32">
        <v>24.45</v>
      </c>
      <c r="I4297" t="s">
        <v>21</v>
      </c>
      <c r="J4297">
        <v>4</v>
      </c>
      <c r="K4297">
        <v>3</v>
      </c>
    </row>
    <row r="4298" spans="1:11" x14ac:dyDescent="0.35">
      <c r="A4298" t="s">
        <v>144</v>
      </c>
      <c r="B4298" t="s">
        <v>120</v>
      </c>
      <c r="C4298">
        <v>2011</v>
      </c>
      <c r="D4298">
        <v>4.2</v>
      </c>
      <c r="E4298">
        <v>389</v>
      </c>
      <c r="F4298" t="s">
        <v>1405</v>
      </c>
      <c r="G4298" t="s">
        <v>9</v>
      </c>
      <c r="H4298" s="32">
        <v>64.5</v>
      </c>
      <c r="I4298" t="s">
        <v>10</v>
      </c>
      <c r="J4298">
        <v>5</v>
      </c>
      <c r="K4298">
        <v>3</v>
      </c>
    </row>
    <row r="4299" spans="1:11" x14ac:dyDescent="0.35">
      <c r="A4299" t="s">
        <v>385</v>
      </c>
      <c r="B4299" t="s">
        <v>1334</v>
      </c>
      <c r="C4299">
        <v>2016</v>
      </c>
      <c r="D4299">
        <v>4.2</v>
      </c>
      <c r="E4299">
        <v>388</v>
      </c>
      <c r="F4299" t="s">
        <v>1405</v>
      </c>
      <c r="G4299" t="s">
        <v>9</v>
      </c>
      <c r="H4299" s="32">
        <v>31.63</v>
      </c>
      <c r="I4299" t="s">
        <v>10</v>
      </c>
      <c r="J4299">
        <v>5</v>
      </c>
      <c r="K4299">
        <v>3</v>
      </c>
    </row>
    <row r="4300" spans="1:11" x14ac:dyDescent="0.35">
      <c r="A4300" t="s">
        <v>53</v>
      </c>
      <c r="B4300" t="s">
        <v>845</v>
      </c>
      <c r="C4300">
        <v>2005</v>
      </c>
      <c r="D4300">
        <v>4.2</v>
      </c>
      <c r="E4300">
        <v>384</v>
      </c>
      <c r="F4300" t="s">
        <v>1405</v>
      </c>
      <c r="G4300" t="s">
        <v>42</v>
      </c>
      <c r="H4300" s="32">
        <v>73</v>
      </c>
      <c r="I4300" t="s">
        <v>43</v>
      </c>
      <c r="J4300">
        <v>4</v>
      </c>
      <c r="K4300">
        <v>3</v>
      </c>
    </row>
    <row r="4301" spans="1:11" x14ac:dyDescent="0.35">
      <c r="A4301" t="s">
        <v>537</v>
      </c>
      <c r="B4301" t="s">
        <v>187</v>
      </c>
      <c r="C4301">
        <v>2015</v>
      </c>
      <c r="D4301">
        <v>4.2</v>
      </c>
      <c r="E4301">
        <v>420</v>
      </c>
      <c r="F4301" t="s">
        <v>1405</v>
      </c>
      <c r="G4301" t="s">
        <v>42</v>
      </c>
      <c r="H4301" s="32">
        <v>17.5</v>
      </c>
      <c r="I4301" t="s">
        <v>43</v>
      </c>
      <c r="J4301">
        <v>4</v>
      </c>
      <c r="K4301">
        <v>3</v>
      </c>
    </row>
    <row r="4302" spans="1:11" x14ac:dyDescent="0.35">
      <c r="A4302" t="s">
        <v>1357</v>
      </c>
      <c r="B4302" t="s">
        <v>1358</v>
      </c>
      <c r="C4302">
        <v>2017</v>
      </c>
      <c r="D4302">
        <v>4.2</v>
      </c>
      <c r="E4302">
        <v>420</v>
      </c>
      <c r="F4302" t="s">
        <v>1405</v>
      </c>
      <c r="G4302" t="s">
        <v>127</v>
      </c>
      <c r="H4302" s="32">
        <v>18.899999999999999</v>
      </c>
      <c r="I4302" t="s">
        <v>21</v>
      </c>
      <c r="J4302">
        <v>4</v>
      </c>
      <c r="K4302">
        <v>3</v>
      </c>
    </row>
    <row r="4303" spans="1:11" x14ac:dyDescent="0.35">
      <c r="A4303" t="s">
        <v>1359</v>
      </c>
      <c r="B4303" t="s">
        <v>1360</v>
      </c>
      <c r="C4303">
        <v>2011</v>
      </c>
      <c r="D4303">
        <v>4.2</v>
      </c>
      <c r="E4303">
        <v>420</v>
      </c>
      <c r="F4303" t="s">
        <v>1405</v>
      </c>
      <c r="G4303" t="s">
        <v>254</v>
      </c>
      <c r="H4303" s="32">
        <v>23.95</v>
      </c>
      <c r="I4303" t="s">
        <v>21</v>
      </c>
      <c r="J4303">
        <v>4</v>
      </c>
      <c r="K4303">
        <v>3</v>
      </c>
    </row>
    <row r="4304" spans="1:11" x14ac:dyDescent="0.35">
      <c r="A4304" t="s">
        <v>40</v>
      </c>
      <c r="B4304" t="s">
        <v>396</v>
      </c>
      <c r="C4304">
        <v>2012</v>
      </c>
      <c r="D4304">
        <v>4.2</v>
      </c>
      <c r="E4304">
        <v>420</v>
      </c>
      <c r="F4304" t="s">
        <v>1405</v>
      </c>
      <c r="G4304" t="s">
        <v>42</v>
      </c>
      <c r="H4304" s="32">
        <v>28.3</v>
      </c>
      <c r="I4304" t="s">
        <v>43</v>
      </c>
      <c r="J4304">
        <v>4</v>
      </c>
      <c r="K4304">
        <v>3</v>
      </c>
    </row>
    <row r="4305" spans="1:11" x14ac:dyDescent="0.35">
      <c r="A4305" t="s">
        <v>513</v>
      </c>
      <c r="B4305" t="s">
        <v>283</v>
      </c>
      <c r="C4305">
        <v>2004</v>
      </c>
      <c r="D4305">
        <v>4.2</v>
      </c>
      <c r="E4305">
        <v>417</v>
      </c>
      <c r="F4305" t="s">
        <v>1405</v>
      </c>
      <c r="G4305" t="s">
        <v>42</v>
      </c>
      <c r="H4305" s="32">
        <v>45</v>
      </c>
      <c r="I4305" t="s">
        <v>43</v>
      </c>
      <c r="J4305">
        <v>4</v>
      </c>
      <c r="K4305">
        <v>3</v>
      </c>
    </row>
    <row r="4306" spans="1:11" x14ac:dyDescent="0.35">
      <c r="A4306" t="s">
        <v>423</v>
      </c>
      <c r="B4306" t="s">
        <v>1020</v>
      </c>
      <c r="C4306">
        <v>2018</v>
      </c>
      <c r="D4306">
        <v>4.2</v>
      </c>
      <c r="E4306">
        <v>415</v>
      </c>
      <c r="F4306" t="s">
        <v>1405</v>
      </c>
      <c r="G4306" t="s">
        <v>46</v>
      </c>
      <c r="H4306" s="32">
        <v>17.899999999999999</v>
      </c>
      <c r="I4306" t="s">
        <v>213</v>
      </c>
      <c r="J4306">
        <v>3</v>
      </c>
      <c r="K4306">
        <v>3</v>
      </c>
    </row>
    <row r="4307" spans="1:11" x14ac:dyDescent="0.35">
      <c r="A4307" t="s">
        <v>1292</v>
      </c>
      <c r="B4307" t="s">
        <v>1361</v>
      </c>
      <c r="C4307">
        <v>2015</v>
      </c>
      <c r="D4307">
        <v>4.2</v>
      </c>
      <c r="E4307">
        <v>414</v>
      </c>
      <c r="F4307" t="s">
        <v>1405</v>
      </c>
      <c r="G4307" t="s">
        <v>326</v>
      </c>
      <c r="H4307" s="32">
        <v>16.78</v>
      </c>
      <c r="I4307" t="s">
        <v>327</v>
      </c>
      <c r="J4307">
        <v>3</v>
      </c>
      <c r="K4307">
        <v>3</v>
      </c>
    </row>
    <row r="4308" spans="1:11" x14ac:dyDescent="0.35">
      <c r="A4308" t="s">
        <v>47</v>
      </c>
      <c r="B4308" t="s">
        <v>1302</v>
      </c>
      <c r="C4308">
        <v>2018</v>
      </c>
      <c r="D4308">
        <v>4.2</v>
      </c>
      <c r="E4308">
        <v>410</v>
      </c>
      <c r="F4308" t="s">
        <v>1405</v>
      </c>
      <c r="G4308" t="s">
        <v>42</v>
      </c>
      <c r="H4308" s="32">
        <v>13.58</v>
      </c>
      <c r="I4308" t="s">
        <v>43</v>
      </c>
      <c r="J4308">
        <v>4</v>
      </c>
      <c r="K4308">
        <v>3</v>
      </c>
    </row>
    <row r="4309" spans="1:11" x14ac:dyDescent="0.35">
      <c r="A4309" t="s">
        <v>1308</v>
      </c>
      <c r="B4309" t="s">
        <v>1309</v>
      </c>
      <c r="C4309">
        <v>2015</v>
      </c>
      <c r="D4309">
        <v>4.2</v>
      </c>
      <c r="E4309">
        <v>412</v>
      </c>
      <c r="F4309" t="s">
        <v>1405</v>
      </c>
      <c r="G4309" t="s">
        <v>9</v>
      </c>
      <c r="H4309" s="32">
        <v>37.9</v>
      </c>
      <c r="I4309" t="s">
        <v>10</v>
      </c>
      <c r="J4309">
        <v>5</v>
      </c>
      <c r="K4309">
        <v>3</v>
      </c>
    </row>
    <row r="4310" spans="1:11" x14ac:dyDescent="0.35">
      <c r="A4310" t="s">
        <v>270</v>
      </c>
      <c r="B4310" t="s">
        <v>120</v>
      </c>
      <c r="C4310">
        <v>2011</v>
      </c>
      <c r="D4310">
        <v>4.2</v>
      </c>
      <c r="E4310">
        <v>410</v>
      </c>
      <c r="F4310" t="s">
        <v>1405</v>
      </c>
      <c r="G4310" t="s">
        <v>9</v>
      </c>
      <c r="H4310" s="32">
        <v>51.35</v>
      </c>
      <c r="I4310" t="s">
        <v>10</v>
      </c>
      <c r="J4310">
        <v>5</v>
      </c>
      <c r="K4310">
        <v>3</v>
      </c>
    </row>
    <row r="4311" spans="1:11" x14ac:dyDescent="0.35">
      <c r="A4311" t="s">
        <v>930</v>
      </c>
      <c r="B4311" t="s">
        <v>848</v>
      </c>
      <c r="C4311">
        <v>2012</v>
      </c>
      <c r="D4311">
        <v>4.2</v>
      </c>
      <c r="E4311">
        <v>410</v>
      </c>
      <c r="F4311" t="s">
        <v>1405</v>
      </c>
      <c r="G4311" t="s">
        <v>42</v>
      </c>
      <c r="H4311" s="32">
        <v>22.99</v>
      </c>
      <c r="I4311" t="s">
        <v>43</v>
      </c>
      <c r="J4311">
        <v>4</v>
      </c>
      <c r="K4311">
        <v>3</v>
      </c>
    </row>
    <row r="4312" spans="1:11" x14ac:dyDescent="0.35">
      <c r="A4312" t="s">
        <v>1362</v>
      </c>
      <c r="B4312" t="s">
        <v>1363</v>
      </c>
      <c r="C4312">
        <v>2020</v>
      </c>
      <c r="D4312">
        <v>4.2</v>
      </c>
      <c r="E4312">
        <v>407</v>
      </c>
      <c r="F4312" t="s">
        <v>1405</v>
      </c>
      <c r="G4312" t="s">
        <v>204</v>
      </c>
      <c r="H4312" s="32">
        <v>11.95</v>
      </c>
      <c r="I4312" t="s">
        <v>85</v>
      </c>
      <c r="J4312" t="s">
        <v>85</v>
      </c>
      <c r="K4312" t="s">
        <v>85</v>
      </c>
    </row>
    <row r="4313" spans="1:11" x14ac:dyDescent="0.35">
      <c r="A4313" t="s">
        <v>861</v>
      </c>
      <c r="B4313" t="s">
        <v>1364</v>
      </c>
      <c r="C4313" t="s">
        <v>24</v>
      </c>
      <c r="D4313">
        <v>4.2</v>
      </c>
      <c r="E4313">
        <v>405</v>
      </c>
      <c r="F4313" t="s">
        <v>1405</v>
      </c>
      <c r="G4313" t="s">
        <v>25</v>
      </c>
      <c r="H4313" s="32">
        <v>7.1</v>
      </c>
      <c r="I4313" t="s">
        <v>26</v>
      </c>
      <c r="J4313">
        <v>4</v>
      </c>
      <c r="K4313">
        <v>3</v>
      </c>
    </row>
    <row r="4314" spans="1:11" x14ac:dyDescent="0.35">
      <c r="A4314" t="s">
        <v>606</v>
      </c>
      <c r="B4314" t="s">
        <v>619</v>
      </c>
      <c r="C4314">
        <v>2014</v>
      </c>
      <c r="D4314">
        <v>4.2</v>
      </c>
      <c r="E4314">
        <v>404</v>
      </c>
      <c r="F4314" t="s">
        <v>1405</v>
      </c>
      <c r="G4314" t="s">
        <v>32</v>
      </c>
      <c r="H4314" s="32">
        <v>77.36</v>
      </c>
      <c r="I4314" t="s">
        <v>33</v>
      </c>
      <c r="J4314">
        <v>4</v>
      </c>
      <c r="K4314">
        <v>3</v>
      </c>
    </row>
    <row r="4315" spans="1:11" x14ac:dyDescent="0.35">
      <c r="A4315" t="s">
        <v>1365</v>
      </c>
      <c r="B4315" t="s">
        <v>1366</v>
      </c>
      <c r="C4315">
        <v>2020</v>
      </c>
      <c r="D4315">
        <v>4.2</v>
      </c>
      <c r="E4315">
        <v>404</v>
      </c>
      <c r="F4315" t="s">
        <v>1405</v>
      </c>
      <c r="G4315" t="s">
        <v>207</v>
      </c>
      <c r="H4315" s="32">
        <v>19.899999999999999</v>
      </c>
      <c r="I4315" t="s">
        <v>85</v>
      </c>
      <c r="J4315" t="s">
        <v>85</v>
      </c>
      <c r="K4315" t="s">
        <v>85</v>
      </c>
    </row>
    <row r="4316" spans="1:11" x14ac:dyDescent="0.35">
      <c r="A4316" t="s">
        <v>682</v>
      </c>
      <c r="B4316" t="s">
        <v>863</v>
      </c>
      <c r="C4316">
        <v>2011</v>
      </c>
      <c r="D4316">
        <v>4.2</v>
      </c>
      <c r="E4316">
        <v>402</v>
      </c>
      <c r="F4316" t="s">
        <v>1405</v>
      </c>
      <c r="G4316" t="s">
        <v>42</v>
      </c>
      <c r="H4316" s="32">
        <v>28.53</v>
      </c>
      <c r="I4316" t="s">
        <v>43</v>
      </c>
      <c r="J4316">
        <v>4</v>
      </c>
      <c r="K4316">
        <v>3</v>
      </c>
    </row>
    <row r="4317" spans="1:11" x14ac:dyDescent="0.35">
      <c r="A4317" t="s">
        <v>487</v>
      </c>
      <c r="B4317" t="s">
        <v>488</v>
      </c>
      <c r="C4317">
        <v>2019</v>
      </c>
      <c r="D4317">
        <v>4.2</v>
      </c>
      <c r="E4317">
        <v>400</v>
      </c>
      <c r="F4317" t="s">
        <v>1405</v>
      </c>
      <c r="G4317" t="s">
        <v>2</v>
      </c>
      <c r="H4317" s="32">
        <v>27.89</v>
      </c>
      <c r="I4317" t="s">
        <v>3</v>
      </c>
      <c r="J4317">
        <v>5</v>
      </c>
      <c r="K4317">
        <v>3</v>
      </c>
    </row>
    <row r="4318" spans="1:11" x14ac:dyDescent="0.35">
      <c r="A4318" t="s">
        <v>4</v>
      </c>
      <c r="B4318" t="s">
        <v>448</v>
      </c>
      <c r="C4318">
        <v>2016</v>
      </c>
      <c r="D4318">
        <v>4.2</v>
      </c>
      <c r="E4318">
        <v>398</v>
      </c>
      <c r="F4318" t="s">
        <v>1405</v>
      </c>
      <c r="G4318" t="s">
        <v>1406</v>
      </c>
      <c r="H4318" s="32">
        <v>48.96</v>
      </c>
      <c r="I4318" t="s">
        <v>6</v>
      </c>
      <c r="J4318">
        <v>4</v>
      </c>
      <c r="K4318">
        <v>2</v>
      </c>
    </row>
    <row r="4319" spans="1:11" x14ac:dyDescent="0.35">
      <c r="A4319" t="s">
        <v>193</v>
      </c>
      <c r="B4319" t="s">
        <v>921</v>
      </c>
      <c r="C4319">
        <v>2011</v>
      </c>
      <c r="D4319">
        <v>4.2</v>
      </c>
      <c r="E4319">
        <v>395</v>
      </c>
      <c r="F4319" t="s">
        <v>1405</v>
      </c>
      <c r="G4319" t="s">
        <v>42</v>
      </c>
      <c r="H4319" s="32">
        <v>61.94</v>
      </c>
      <c r="I4319" t="s">
        <v>43</v>
      </c>
      <c r="J4319">
        <v>4</v>
      </c>
      <c r="K4319">
        <v>3</v>
      </c>
    </row>
    <row r="4320" spans="1:11" x14ac:dyDescent="0.35">
      <c r="A4320" t="s">
        <v>193</v>
      </c>
      <c r="B4320" t="s">
        <v>187</v>
      </c>
      <c r="C4320">
        <v>2016</v>
      </c>
      <c r="D4320">
        <v>4.2</v>
      </c>
      <c r="E4320">
        <v>392</v>
      </c>
      <c r="F4320" t="s">
        <v>1405</v>
      </c>
      <c r="G4320" t="s">
        <v>42</v>
      </c>
      <c r="H4320" s="32">
        <v>19.98</v>
      </c>
      <c r="I4320" t="s">
        <v>43</v>
      </c>
      <c r="J4320">
        <v>4</v>
      </c>
      <c r="K4320">
        <v>3</v>
      </c>
    </row>
    <row r="4321" spans="1:11" x14ac:dyDescent="0.35">
      <c r="A4321" t="s">
        <v>790</v>
      </c>
      <c r="B4321" t="s">
        <v>1367</v>
      </c>
      <c r="C4321">
        <v>2018</v>
      </c>
      <c r="D4321">
        <v>4.2</v>
      </c>
      <c r="E4321">
        <v>390</v>
      </c>
      <c r="F4321" t="s">
        <v>1405</v>
      </c>
      <c r="G4321" t="s">
        <v>32</v>
      </c>
      <c r="H4321" s="32">
        <v>16.760000000000002</v>
      </c>
      <c r="I4321" t="s">
        <v>33</v>
      </c>
      <c r="J4321">
        <v>4</v>
      </c>
      <c r="K4321">
        <v>3</v>
      </c>
    </row>
    <row r="4322" spans="1:11" x14ac:dyDescent="0.35">
      <c r="A4322" t="s">
        <v>574</v>
      </c>
      <c r="B4322" t="s">
        <v>880</v>
      </c>
      <c r="C4322">
        <v>2017</v>
      </c>
      <c r="D4322">
        <v>4.2</v>
      </c>
      <c r="E4322">
        <v>390</v>
      </c>
      <c r="F4322" t="s">
        <v>1405</v>
      </c>
      <c r="G4322" t="s">
        <v>576</v>
      </c>
      <c r="H4322" s="32">
        <v>24.45</v>
      </c>
      <c r="I4322" t="s">
        <v>21</v>
      </c>
      <c r="J4322">
        <v>4</v>
      </c>
      <c r="K4322">
        <v>3</v>
      </c>
    </row>
    <row r="4323" spans="1:11" x14ac:dyDescent="0.35">
      <c r="A4323" t="s">
        <v>144</v>
      </c>
      <c r="B4323" t="s">
        <v>120</v>
      </c>
      <c r="C4323">
        <v>2011</v>
      </c>
      <c r="D4323">
        <v>4.2</v>
      </c>
      <c r="E4323">
        <v>389</v>
      </c>
      <c r="F4323" t="s">
        <v>1405</v>
      </c>
      <c r="G4323" t="s">
        <v>9</v>
      </c>
      <c r="H4323" s="32">
        <v>64.5</v>
      </c>
      <c r="I4323" t="s">
        <v>10</v>
      </c>
      <c r="J4323">
        <v>5</v>
      </c>
      <c r="K4323">
        <v>3</v>
      </c>
    </row>
    <row r="4324" spans="1:11" x14ac:dyDescent="0.35">
      <c r="A4324" t="s">
        <v>385</v>
      </c>
      <c r="B4324" t="s">
        <v>1334</v>
      </c>
      <c r="C4324">
        <v>2016</v>
      </c>
      <c r="D4324">
        <v>4.2</v>
      </c>
      <c r="E4324">
        <v>388</v>
      </c>
      <c r="F4324" t="s">
        <v>1405</v>
      </c>
      <c r="G4324" t="s">
        <v>9</v>
      </c>
      <c r="H4324" s="32">
        <v>31.63</v>
      </c>
      <c r="I4324" t="s">
        <v>10</v>
      </c>
      <c r="J4324">
        <v>5</v>
      </c>
      <c r="K4324">
        <v>3</v>
      </c>
    </row>
    <row r="4325" spans="1:11" x14ac:dyDescent="0.35">
      <c r="A4325" t="s">
        <v>53</v>
      </c>
      <c r="B4325" t="s">
        <v>845</v>
      </c>
      <c r="C4325">
        <v>2005</v>
      </c>
      <c r="D4325">
        <v>4.2</v>
      </c>
      <c r="E4325">
        <v>384</v>
      </c>
      <c r="F4325" t="s">
        <v>1405</v>
      </c>
      <c r="G4325" t="s">
        <v>42</v>
      </c>
      <c r="H4325" s="32">
        <v>73</v>
      </c>
      <c r="I4325" t="s">
        <v>43</v>
      </c>
      <c r="J4325">
        <v>4</v>
      </c>
      <c r="K4325">
        <v>3</v>
      </c>
    </row>
    <row r="4326" spans="1:11" x14ac:dyDescent="0.35">
      <c r="A4326" t="s">
        <v>537</v>
      </c>
      <c r="B4326" t="s">
        <v>187</v>
      </c>
      <c r="C4326">
        <v>2015</v>
      </c>
      <c r="D4326">
        <v>4.2</v>
      </c>
      <c r="E4326">
        <v>420</v>
      </c>
      <c r="F4326" t="s">
        <v>1405</v>
      </c>
      <c r="G4326" t="s">
        <v>42</v>
      </c>
      <c r="H4326" s="32">
        <v>17.5</v>
      </c>
      <c r="I4326" t="s">
        <v>43</v>
      </c>
      <c r="J4326">
        <v>4</v>
      </c>
      <c r="K4326">
        <v>3</v>
      </c>
    </row>
    <row r="4327" spans="1:11" x14ac:dyDescent="0.35">
      <c r="A4327" t="s">
        <v>1357</v>
      </c>
      <c r="B4327" t="s">
        <v>1358</v>
      </c>
      <c r="C4327">
        <v>2017</v>
      </c>
      <c r="D4327">
        <v>4.2</v>
      </c>
      <c r="E4327">
        <v>420</v>
      </c>
      <c r="F4327" t="s">
        <v>1405</v>
      </c>
      <c r="G4327" t="s">
        <v>127</v>
      </c>
      <c r="H4327" s="32">
        <v>18.899999999999999</v>
      </c>
      <c r="I4327" t="s">
        <v>21</v>
      </c>
      <c r="J4327">
        <v>4</v>
      </c>
      <c r="K4327">
        <v>3</v>
      </c>
    </row>
    <row r="4328" spans="1:11" x14ac:dyDescent="0.35">
      <c r="A4328" t="s">
        <v>1359</v>
      </c>
      <c r="B4328" t="s">
        <v>1360</v>
      </c>
      <c r="C4328">
        <v>2011</v>
      </c>
      <c r="D4328">
        <v>4.2</v>
      </c>
      <c r="E4328">
        <v>420</v>
      </c>
      <c r="F4328" t="s">
        <v>1405</v>
      </c>
      <c r="G4328" t="s">
        <v>254</v>
      </c>
      <c r="H4328" s="32">
        <v>23.95</v>
      </c>
      <c r="I4328" t="s">
        <v>21</v>
      </c>
      <c r="J4328">
        <v>4</v>
      </c>
      <c r="K4328">
        <v>3</v>
      </c>
    </row>
    <row r="4329" spans="1:11" x14ac:dyDescent="0.35">
      <c r="A4329" t="s">
        <v>40</v>
      </c>
      <c r="B4329" t="s">
        <v>396</v>
      </c>
      <c r="C4329">
        <v>2012</v>
      </c>
      <c r="D4329">
        <v>4.2</v>
      </c>
      <c r="E4329">
        <v>420</v>
      </c>
      <c r="F4329" t="s">
        <v>1405</v>
      </c>
      <c r="G4329" t="s">
        <v>42</v>
      </c>
      <c r="H4329" s="32">
        <v>28.3</v>
      </c>
      <c r="I4329" t="s">
        <v>43</v>
      </c>
      <c r="J4329">
        <v>4</v>
      </c>
      <c r="K4329">
        <v>3</v>
      </c>
    </row>
    <row r="4330" spans="1:11" x14ac:dyDescent="0.35">
      <c r="A4330" t="s">
        <v>513</v>
      </c>
      <c r="B4330" t="s">
        <v>283</v>
      </c>
      <c r="C4330">
        <v>2004</v>
      </c>
      <c r="D4330">
        <v>4.2</v>
      </c>
      <c r="E4330">
        <v>417</v>
      </c>
      <c r="F4330" t="s">
        <v>1405</v>
      </c>
      <c r="G4330" t="s">
        <v>42</v>
      </c>
      <c r="H4330" s="32">
        <v>45</v>
      </c>
      <c r="I4330" t="s">
        <v>43</v>
      </c>
      <c r="J4330">
        <v>4</v>
      </c>
      <c r="K4330">
        <v>3</v>
      </c>
    </row>
    <row r="4331" spans="1:11" x14ac:dyDescent="0.35">
      <c r="A4331" t="s">
        <v>423</v>
      </c>
      <c r="B4331" t="s">
        <v>1020</v>
      </c>
      <c r="C4331">
        <v>2018</v>
      </c>
      <c r="D4331">
        <v>4.2</v>
      </c>
      <c r="E4331">
        <v>415</v>
      </c>
      <c r="F4331" t="s">
        <v>1405</v>
      </c>
      <c r="G4331" t="s">
        <v>46</v>
      </c>
      <c r="H4331" s="32">
        <v>17.899999999999999</v>
      </c>
      <c r="I4331" t="s">
        <v>213</v>
      </c>
      <c r="J4331">
        <v>3</v>
      </c>
      <c r="K4331">
        <v>3</v>
      </c>
    </row>
    <row r="4332" spans="1:11" x14ac:dyDescent="0.35">
      <c r="A4332" t="s">
        <v>1292</v>
      </c>
      <c r="B4332" t="s">
        <v>1361</v>
      </c>
      <c r="C4332">
        <v>2015</v>
      </c>
      <c r="D4332">
        <v>4.2</v>
      </c>
      <c r="E4332">
        <v>414</v>
      </c>
      <c r="F4332" t="s">
        <v>1405</v>
      </c>
      <c r="G4332" t="s">
        <v>326</v>
      </c>
      <c r="H4332" s="32">
        <v>16.78</v>
      </c>
      <c r="I4332" t="s">
        <v>327</v>
      </c>
      <c r="J4332">
        <v>3</v>
      </c>
      <c r="K4332">
        <v>3</v>
      </c>
    </row>
    <row r="4333" spans="1:11" x14ac:dyDescent="0.35">
      <c r="A4333" t="s">
        <v>47</v>
      </c>
      <c r="B4333" t="s">
        <v>1302</v>
      </c>
      <c r="C4333">
        <v>2018</v>
      </c>
      <c r="D4333">
        <v>4.2</v>
      </c>
      <c r="E4333">
        <v>410</v>
      </c>
      <c r="F4333" t="s">
        <v>1405</v>
      </c>
      <c r="G4333" t="s">
        <v>42</v>
      </c>
      <c r="H4333" s="32">
        <v>13.58</v>
      </c>
      <c r="I4333" t="s">
        <v>43</v>
      </c>
      <c r="J4333">
        <v>4</v>
      </c>
      <c r="K4333">
        <v>3</v>
      </c>
    </row>
    <row r="4334" spans="1:11" x14ac:dyDescent="0.35">
      <c r="A4334" t="s">
        <v>1308</v>
      </c>
      <c r="B4334" t="s">
        <v>1309</v>
      </c>
      <c r="C4334">
        <v>2015</v>
      </c>
      <c r="D4334">
        <v>4.2</v>
      </c>
      <c r="E4334">
        <v>412</v>
      </c>
      <c r="F4334" t="s">
        <v>1405</v>
      </c>
      <c r="G4334" t="s">
        <v>9</v>
      </c>
      <c r="H4334" s="32">
        <v>37.9</v>
      </c>
      <c r="I4334" t="s">
        <v>10</v>
      </c>
      <c r="J4334">
        <v>5</v>
      </c>
      <c r="K4334">
        <v>3</v>
      </c>
    </row>
    <row r="4335" spans="1:11" x14ac:dyDescent="0.35">
      <c r="A4335" t="s">
        <v>270</v>
      </c>
      <c r="B4335" t="s">
        <v>120</v>
      </c>
      <c r="C4335">
        <v>2011</v>
      </c>
      <c r="D4335">
        <v>4.2</v>
      </c>
      <c r="E4335">
        <v>410</v>
      </c>
      <c r="F4335" t="s">
        <v>1405</v>
      </c>
      <c r="G4335" t="s">
        <v>9</v>
      </c>
      <c r="H4335" s="32">
        <v>51.35</v>
      </c>
      <c r="I4335" t="s">
        <v>10</v>
      </c>
      <c r="J4335">
        <v>5</v>
      </c>
      <c r="K4335">
        <v>3</v>
      </c>
    </row>
    <row r="4336" spans="1:11" x14ac:dyDescent="0.35">
      <c r="A4336" t="s">
        <v>930</v>
      </c>
      <c r="B4336" t="s">
        <v>848</v>
      </c>
      <c r="C4336">
        <v>2012</v>
      </c>
      <c r="D4336">
        <v>4.2</v>
      </c>
      <c r="E4336">
        <v>410</v>
      </c>
      <c r="F4336" t="s">
        <v>1405</v>
      </c>
      <c r="G4336" t="s">
        <v>42</v>
      </c>
      <c r="H4336" s="32">
        <v>22.99</v>
      </c>
      <c r="I4336" t="s">
        <v>43</v>
      </c>
      <c r="J4336">
        <v>4</v>
      </c>
      <c r="K4336">
        <v>3</v>
      </c>
    </row>
    <row r="4337" spans="1:11" x14ac:dyDescent="0.35">
      <c r="A4337" t="s">
        <v>1362</v>
      </c>
      <c r="B4337" t="s">
        <v>1363</v>
      </c>
      <c r="C4337">
        <v>2020</v>
      </c>
      <c r="D4337">
        <v>4.2</v>
      </c>
      <c r="E4337">
        <v>407</v>
      </c>
      <c r="F4337" t="s">
        <v>1405</v>
      </c>
      <c r="G4337" t="s">
        <v>204</v>
      </c>
      <c r="H4337" s="32">
        <v>11.95</v>
      </c>
      <c r="I4337" t="s">
        <v>85</v>
      </c>
      <c r="J4337" t="s">
        <v>85</v>
      </c>
      <c r="K4337" t="s">
        <v>85</v>
      </c>
    </row>
    <row r="4338" spans="1:11" x14ac:dyDescent="0.35">
      <c r="A4338" t="s">
        <v>861</v>
      </c>
      <c r="B4338" t="s">
        <v>1364</v>
      </c>
      <c r="C4338" t="s">
        <v>24</v>
      </c>
      <c r="D4338">
        <v>4.2</v>
      </c>
      <c r="E4338">
        <v>405</v>
      </c>
      <c r="F4338" t="s">
        <v>1405</v>
      </c>
      <c r="G4338" t="s">
        <v>25</v>
      </c>
      <c r="H4338" s="32">
        <v>7.1</v>
      </c>
      <c r="I4338" t="s">
        <v>26</v>
      </c>
      <c r="J4338">
        <v>4</v>
      </c>
      <c r="K4338">
        <v>3</v>
      </c>
    </row>
    <row r="4339" spans="1:11" x14ac:dyDescent="0.35">
      <c r="A4339" t="s">
        <v>606</v>
      </c>
      <c r="B4339" t="s">
        <v>619</v>
      </c>
      <c r="C4339">
        <v>2014</v>
      </c>
      <c r="D4339">
        <v>4.2</v>
      </c>
      <c r="E4339">
        <v>404</v>
      </c>
      <c r="F4339" t="s">
        <v>1405</v>
      </c>
      <c r="G4339" t="s">
        <v>32</v>
      </c>
      <c r="H4339" s="32">
        <v>77.36</v>
      </c>
      <c r="I4339" t="s">
        <v>33</v>
      </c>
      <c r="J4339">
        <v>4</v>
      </c>
      <c r="K4339">
        <v>3</v>
      </c>
    </row>
    <row r="4340" spans="1:11" x14ac:dyDescent="0.35">
      <c r="A4340" t="s">
        <v>1365</v>
      </c>
      <c r="B4340" t="s">
        <v>1366</v>
      </c>
      <c r="C4340">
        <v>2020</v>
      </c>
      <c r="D4340">
        <v>4.2</v>
      </c>
      <c r="E4340">
        <v>404</v>
      </c>
      <c r="F4340" t="s">
        <v>1405</v>
      </c>
      <c r="G4340" t="s">
        <v>207</v>
      </c>
      <c r="H4340" s="32">
        <v>19.899999999999999</v>
      </c>
      <c r="I4340" t="s">
        <v>85</v>
      </c>
      <c r="J4340" t="s">
        <v>85</v>
      </c>
      <c r="K4340" t="s">
        <v>85</v>
      </c>
    </row>
    <row r="4341" spans="1:11" x14ac:dyDescent="0.35">
      <c r="A4341" t="s">
        <v>682</v>
      </c>
      <c r="B4341" t="s">
        <v>863</v>
      </c>
      <c r="C4341">
        <v>2011</v>
      </c>
      <c r="D4341">
        <v>4.2</v>
      </c>
      <c r="E4341">
        <v>402</v>
      </c>
      <c r="F4341" t="s">
        <v>1405</v>
      </c>
      <c r="G4341" t="s">
        <v>42</v>
      </c>
      <c r="H4341" s="32">
        <v>28.53</v>
      </c>
      <c r="I4341" t="s">
        <v>43</v>
      </c>
      <c r="J4341">
        <v>4</v>
      </c>
      <c r="K4341">
        <v>3</v>
      </c>
    </row>
    <row r="4342" spans="1:11" x14ac:dyDescent="0.35">
      <c r="A4342" t="s">
        <v>487</v>
      </c>
      <c r="B4342" t="s">
        <v>488</v>
      </c>
      <c r="C4342">
        <v>2019</v>
      </c>
      <c r="D4342">
        <v>4.2</v>
      </c>
      <c r="E4342">
        <v>400</v>
      </c>
      <c r="F4342" t="s">
        <v>1405</v>
      </c>
      <c r="G4342" t="s">
        <v>2</v>
      </c>
      <c r="H4342" s="32">
        <v>27.89</v>
      </c>
      <c r="I4342" t="s">
        <v>3</v>
      </c>
      <c r="J4342">
        <v>5</v>
      </c>
      <c r="K4342">
        <v>3</v>
      </c>
    </row>
    <row r="4343" spans="1:11" x14ac:dyDescent="0.35">
      <c r="A4343" t="s">
        <v>4</v>
      </c>
      <c r="B4343" t="s">
        <v>448</v>
      </c>
      <c r="C4343">
        <v>2016</v>
      </c>
      <c r="D4343">
        <v>4.2</v>
      </c>
      <c r="E4343">
        <v>398</v>
      </c>
      <c r="F4343" t="s">
        <v>1405</v>
      </c>
      <c r="G4343" t="s">
        <v>1406</v>
      </c>
      <c r="H4343" s="32">
        <v>48.96</v>
      </c>
      <c r="I4343" t="s">
        <v>6</v>
      </c>
      <c r="J4343">
        <v>4</v>
      </c>
      <c r="K4343">
        <v>2</v>
      </c>
    </row>
    <row r="4344" spans="1:11" x14ac:dyDescent="0.35">
      <c r="A4344" t="s">
        <v>193</v>
      </c>
      <c r="B4344" t="s">
        <v>921</v>
      </c>
      <c r="C4344">
        <v>2011</v>
      </c>
      <c r="D4344">
        <v>4.2</v>
      </c>
      <c r="E4344">
        <v>395</v>
      </c>
      <c r="F4344" t="s">
        <v>1405</v>
      </c>
      <c r="G4344" t="s">
        <v>42</v>
      </c>
      <c r="H4344" s="32">
        <v>61.94</v>
      </c>
      <c r="I4344" t="s">
        <v>43</v>
      </c>
      <c r="J4344">
        <v>4</v>
      </c>
      <c r="K4344">
        <v>3</v>
      </c>
    </row>
    <row r="4345" spans="1:11" x14ac:dyDescent="0.35">
      <c r="A4345" t="s">
        <v>193</v>
      </c>
      <c r="B4345" t="s">
        <v>187</v>
      </c>
      <c r="C4345">
        <v>2016</v>
      </c>
      <c r="D4345">
        <v>4.2</v>
      </c>
      <c r="E4345">
        <v>392</v>
      </c>
      <c r="F4345" t="s">
        <v>1405</v>
      </c>
      <c r="G4345" t="s">
        <v>42</v>
      </c>
      <c r="H4345" s="32">
        <v>19.98</v>
      </c>
      <c r="I4345" t="s">
        <v>43</v>
      </c>
      <c r="J4345">
        <v>4</v>
      </c>
      <c r="K4345">
        <v>3</v>
      </c>
    </row>
    <row r="4346" spans="1:11" x14ac:dyDescent="0.35">
      <c r="A4346" t="s">
        <v>790</v>
      </c>
      <c r="B4346" t="s">
        <v>1367</v>
      </c>
      <c r="C4346">
        <v>2018</v>
      </c>
      <c r="D4346">
        <v>4.2</v>
      </c>
      <c r="E4346">
        <v>390</v>
      </c>
      <c r="F4346" t="s">
        <v>1405</v>
      </c>
      <c r="G4346" t="s">
        <v>32</v>
      </c>
      <c r="H4346" s="32">
        <v>16.760000000000002</v>
      </c>
      <c r="I4346" t="s">
        <v>33</v>
      </c>
      <c r="J4346">
        <v>4</v>
      </c>
      <c r="K4346">
        <v>3</v>
      </c>
    </row>
    <row r="4347" spans="1:11" x14ac:dyDescent="0.35">
      <c r="A4347" t="s">
        <v>574</v>
      </c>
      <c r="B4347" t="s">
        <v>880</v>
      </c>
      <c r="C4347">
        <v>2017</v>
      </c>
      <c r="D4347">
        <v>4.2</v>
      </c>
      <c r="E4347">
        <v>390</v>
      </c>
      <c r="F4347" t="s">
        <v>1405</v>
      </c>
      <c r="G4347" t="s">
        <v>576</v>
      </c>
      <c r="H4347" s="32">
        <v>24.45</v>
      </c>
      <c r="I4347" t="s">
        <v>21</v>
      </c>
      <c r="J4347">
        <v>4</v>
      </c>
      <c r="K4347">
        <v>3</v>
      </c>
    </row>
    <row r="4348" spans="1:11" x14ac:dyDescent="0.35">
      <c r="A4348" t="s">
        <v>144</v>
      </c>
      <c r="B4348" t="s">
        <v>120</v>
      </c>
      <c r="C4348">
        <v>2011</v>
      </c>
      <c r="D4348">
        <v>4.2</v>
      </c>
      <c r="E4348">
        <v>389</v>
      </c>
      <c r="F4348" t="s">
        <v>1405</v>
      </c>
      <c r="G4348" t="s">
        <v>9</v>
      </c>
      <c r="H4348" s="32">
        <v>64.5</v>
      </c>
      <c r="I4348" t="s">
        <v>10</v>
      </c>
      <c r="J4348">
        <v>5</v>
      </c>
      <c r="K4348">
        <v>3</v>
      </c>
    </row>
    <row r="4349" spans="1:11" x14ac:dyDescent="0.35">
      <c r="A4349" t="s">
        <v>385</v>
      </c>
      <c r="B4349" t="s">
        <v>1334</v>
      </c>
      <c r="C4349">
        <v>2016</v>
      </c>
      <c r="D4349">
        <v>4.2</v>
      </c>
      <c r="E4349">
        <v>388</v>
      </c>
      <c r="F4349" t="s">
        <v>1405</v>
      </c>
      <c r="G4349" t="s">
        <v>9</v>
      </c>
      <c r="H4349" s="32">
        <v>31.63</v>
      </c>
      <c r="I4349" t="s">
        <v>10</v>
      </c>
      <c r="J4349">
        <v>5</v>
      </c>
      <c r="K4349">
        <v>3</v>
      </c>
    </row>
    <row r="4350" spans="1:11" x14ac:dyDescent="0.35">
      <c r="A4350" t="s">
        <v>53</v>
      </c>
      <c r="B4350" t="s">
        <v>845</v>
      </c>
      <c r="C4350">
        <v>2005</v>
      </c>
      <c r="D4350">
        <v>4.2</v>
      </c>
      <c r="E4350">
        <v>384</v>
      </c>
      <c r="F4350" t="s">
        <v>1405</v>
      </c>
      <c r="G4350" t="s">
        <v>42</v>
      </c>
      <c r="H4350" s="32">
        <v>73</v>
      </c>
      <c r="I4350" t="s">
        <v>43</v>
      </c>
      <c r="J4350">
        <v>4</v>
      </c>
      <c r="K4350">
        <v>3</v>
      </c>
    </row>
    <row r="4351" spans="1:11" x14ac:dyDescent="0.35">
      <c r="A4351" t="s">
        <v>537</v>
      </c>
      <c r="B4351" t="s">
        <v>187</v>
      </c>
      <c r="C4351">
        <v>2015</v>
      </c>
      <c r="D4351">
        <v>4.2</v>
      </c>
      <c r="E4351">
        <v>420</v>
      </c>
      <c r="F4351" t="s">
        <v>1405</v>
      </c>
      <c r="G4351" t="s">
        <v>42</v>
      </c>
      <c r="H4351" s="32">
        <v>17.5</v>
      </c>
      <c r="I4351" t="s">
        <v>43</v>
      </c>
      <c r="J4351">
        <v>4</v>
      </c>
      <c r="K4351">
        <v>3</v>
      </c>
    </row>
    <row r="4352" spans="1:11" x14ac:dyDescent="0.35">
      <c r="A4352" t="s">
        <v>1357</v>
      </c>
      <c r="B4352" t="s">
        <v>1358</v>
      </c>
      <c r="C4352">
        <v>2017</v>
      </c>
      <c r="D4352">
        <v>4.2</v>
      </c>
      <c r="E4352">
        <v>420</v>
      </c>
      <c r="F4352" t="s">
        <v>1405</v>
      </c>
      <c r="G4352" t="s">
        <v>127</v>
      </c>
      <c r="H4352" s="32">
        <v>18.899999999999999</v>
      </c>
      <c r="I4352" t="s">
        <v>21</v>
      </c>
      <c r="J4352">
        <v>4</v>
      </c>
      <c r="K4352">
        <v>3</v>
      </c>
    </row>
    <row r="4353" spans="1:11" x14ac:dyDescent="0.35">
      <c r="A4353" t="s">
        <v>1359</v>
      </c>
      <c r="B4353" t="s">
        <v>1360</v>
      </c>
      <c r="C4353">
        <v>2011</v>
      </c>
      <c r="D4353">
        <v>4.2</v>
      </c>
      <c r="E4353">
        <v>420</v>
      </c>
      <c r="F4353" t="s">
        <v>1405</v>
      </c>
      <c r="G4353" t="s">
        <v>254</v>
      </c>
      <c r="H4353" s="32">
        <v>23.95</v>
      </c>
      <c r="I4353" t="s">
        <v>21</v>
      </c>
      <c r="J4353">
        <v>4</v>
      </c>
      <c r="K4353">
        <v>3</v>
      </c>
    </row>
    <row r="4354" spans="1:11" x14ac:dyDescent="0.35">
      <c r="A4354" t="s">
        <v>40</v>
      </c>
      <c r="B4354" t="s">
        <v>396</v>
      </c>
      <c r="C4354">
        <v>2012</v>
      </c>
      <c r="D4354">
        <v>4.2</v>
      </c>
      <c r="E4354">
        <v>420</v>
      </c>
      <c r="F4354" t="s">
        <v>1405</v>
      </c>
      <c r="G4354" t="s">
        <v>42</v>
      </c>
      <c r="H4354" s="32">
        <v>28.3</v>
      </c>
      <c r="I4354" t="s">
        <v>43</v>
      </c>
      <c r="J4354">
        <v>4</v>
      </c>
      <c r="K4354">
        <v>3</v>
      </c>
    </row>
    <row r="4355" spans="1:11" x14ac:dyDescent="0.35">
      <c r="A4355" t="s">
        <v>513</v>
      </c>
      <c r="B4355" t="s">
        <v>283</v>
      </c>
      <c r="C4355">
        <v>2004</v>
      </c>
      <c r="D4355">
        <v>4.2</v>
      </c>
      <c r="E4355">
        <v>417</v>
      </c>
      <c r="F4355" t="s">
        <v>1405</v>
      </c>
      <c r="G4355" t="s">
        <v>42</v>
      </c>
      <c r="H4355" s="32">
        <v>45</v>
      </c>
      <c r="I4355" t="s">
        <v>43</v>
      </c>
      <c r="J4355">
        <v>4</v>
      </c>
      <c r="K4355">
        <v>3</v>
      </c>
    </row>
    <row r="4356" spans="1:11" x14ac:dyDescent="0.35">
      <c r="A4356" t="s">
        <v>423</v>
      </c>
      <c r="B4356" t="s">
        <v>1020</v>
      </c>
      <c r="C4356">
        <v>2018</v>
      </c>
      <c r="D4356">
        <v>4.2</v>
      </c>
      <c r="E4356">
        <v>415</v>
      </c>
      <c r="F4356" t="s">
        <v>1405</v>
      </c>
      <c r="G4356" t="s">
        <v>46</v>
      </c>
      <c r="H4356" s="32">
        <v>17.899999999999999</v>
      </c>
      <c r="I4356" t="s">
        <v>213</v>
      </c>
      <c r="J4356">
        <v>3</v>
      </c>
      <c r="K4356">
        <v>3</v>
      </c>
    </row>
    <row r="4357" spans="1:11" x14ac:dyDescent="0.35">
      <c r="A4357" t="s">
        <v>1292</v>
      </c>
      <c r="B4357" t="s">
        <v>1361</v>
      </c>
      <c r="C4357">
        <v>2015</v>
      </c>
      <c r="D4357">
        <v>4.2</v>
      </c>
      <c r="E4357">
        <v>414</v>
      </c>
      <c r="F4357" t="s">
        <v>1405</v>
      </c>
      <c r="G4357" t="s">
        <v>326</v>
      </c>
      <c r="H4357" s="32">
        <v>16.78</v>
      </c>
      <c r="I4357" t="s">
        <v>327</v>
      </c>
      <c r="J4357">
        <v>3</v>
      </c>
      <c r="K4357">
        <v>3</v>
      </c>
    </row>
    <row r="4358" spans="1:11" x14ac:dyDescent="0.35">
      <c r="A4358" t="s">
        <v>47</v>
      </c>
      <c r="B4358" t="s">
        <v>1302</v>
      </c>
      <c r="C4358">
        <v>2018</v>
      </c>
      <c r="D4358">
        <v>4.2</v>
      </c>
      <c r="E4358">
        <v>410</v>
      </c>
      <c r="F4358" t="s">
        <v>1405</v>
      </c>
      <c r="G4358" t="s">
        <v>42</v>
      </c>
      <c r="H4358" s="32">
        <v>13.58</v>
      </c>
      <c r="I4358" t="s">
        <v>43</v>
      </c>
      <c r="J4358">
        <v>4</v>
      </c>
      <c r="K4358">
        <v>3</v>
      </c>
    </row>
    <row r="4359" spans="1:11" x14ac:dyDescent="0.35">
      <c r="A4359" t="s">
        <v>1308</v>
      </c>
      <c r="B4359" t="s">
        <v>1309</v>
      </c>
      <c r="C4359">
        <v>2015</v>
      </c>
      <c r="D4359">
        <v>4.2</v>
      </c>
      <c r="E4359">
        <v>412</v>
      </c>
      <c r="F4359" t="s">
        <v>1405</v>
      </c>
      <c r="G4359" t="s">
        <v>9</v>
      </c>
      <c r="H4359" s="32">
        <v>37.9</v>
      </c>
      <c r="I4359" t="s">
        <v>10</v>
      </c>
      <c r="J4359">
        <v>5</v>
      </c>
      <c r="K4359">
        <v>3</v>
      </c>
    </row>
    <row r="4360" spans="1:11" x14ac:dyDescent="0.35">
      <c r="A4360" t="s">
        <v>270</v>
      </c>
      <c r="B4360" t="s">
        <v>120</v>
      </c>
      <c r="C4360">
        <v>2011</v>
      </c>
      <c r="D4360">
        <v>4.2</v>
      </c>
      <c r="E4360">
        <v>410</v>
      </c>
      <c r="F4360" t="s">
        <v>1405</v>
      </c>
      <c r="G4360" t="s">
        <v>9</v>
      </c>
      <c r="H4360" s="32">
        <v>51.35</v>
      </c>
      <c r="I4360" t="s">
        <v>10</v>
      </c>
      <c r="J4360">
        <v>5</v>
      </c>
      <c r="K4360">
        <v>3</v>
      </c>
    </row>
    <row r="4361" spans="1:11" x14ac:dyDescent="0.35">
      <c r="A4361" t="s">
        <v>930</v>
      </c>
      <c r="B4361" t="s">
        <v>848</v>
      </c>
      <c r="C4361">
        <v>2012</v>
      </c>
      <c r="D4361">
        <v>4.2</v>
      </c>
      <c r="E4361">
        <v>410</v>
      </c>
      <c r="F4361" t="s">
        <v>1405</v>
      </c>
      <c r="G4361" t="s">
        <v>42</v>
      </c>
      <c r="H4361" s="32">
        <v>22.99</v>
      </c>
      <c r="I4361" t="s">
        <v>43</v>
      </c>
      <c r="J4361">
        <v>4</v>
      </c>
      <c r="K4361">
        <v>3</v>
      </c>
    </row>
    <row r="4362" spans="1:11" x14ac:dyDescent="0.35">
      <c r="A4362" t="s">
        <v>1362</v>
      </c>
      <c r="B4362" t="s">
        <v>1363</v>
      </c>
      <c r="C4362">
        <v>2020</v>
      </c>
      <c r="D4362">
        <v>4.2</v>
      </c>
      <c r="E4362">
        <v>407</v>
      </c>
      <c r="F4362" t="s">
        <v>1405</v>
      </c>
      <c r="G4362" t="s">
        <v>204</v>
      </c>
      <c r="H4362" s="32">
        <v>11.95</v>
      </c>
      <c r="I4362" t="s">
        <v>85</v>
      </c>
      <c r="J4362" t="s">
        <v>85</v>
      </c>
      <c r="K4362" t="s">
        <v>85</v>
      </c>
    </row>
    <row r="4363" spans="1:11" x14ac:dyDescent="0.35">
      <c r="A4363" t="s">
        <v>861</v>
      </c>
      <c r="B4363" t="s">
        <v>1364</v>
      </c>
      <c r="C4363" t="s">
        <v>24</v>
      </c>
      <c r="D4363">
        <v>4.2</v>
      </c>
      <c r="E4363">
        <v>405</v>
      </c>
      <c r="F4363" t="s">
        <v>1405</v>
      </c>
      <c r="G4363" t="s">
        <v>25</v>
      </c>
      <c r="H4363" s="32">
        <v>7.1</v>
      </c>
      <c r="I4363" t="s">
        <v>26</v>
      </c>
      <c r="J4363">
        <v>4</v>
      </c>
      <c r="K4363">
        <v>3</v>
      </c>
    </row>
    <row r="4364" spans="1:11" x14ac:dyDescent="0.35">
      <c r="A4364" t="s">
        <v>606</v>
      </c>
      <c r="B4364" t="s">
        <v>619</v>
      </c>
      <c r="C4364">
        <v>2014</v>
      </c>
      <c r="D4364">
        <v>4.2</v>
      </c>
      <c r="E4364">
        <v>404</v>
      </c>
      <c r="F4364" t="s">
        <v>1405</v>
      </c>
      <c r="G4364" t="s">
        <v>32</v>
      </c>
      <c r="H4364" s="32">
        <v>77.36</v>
      </c>
      <c r="I4364" t="s">
        <v>33</v>
      </c>
      <c r="J4364">
        <v>4</v>
      </c>
      <c r="K4364">
        <v>3</v>
      </c>
    </row>
    <row r="4365" spans="1:11" x14ac:dyDescent="0.35">
      <c r="A4365" t="s">
        <v>1365</v>
      </c>
      <c r="B4365" t="s">
        <v>1366</v>
      </c>
      <c r="C4365">
        <v>2020</v>
      </c>
      <c r="D4365">
        <v>4.2</v>
      </c>
      <c r="E4365">
        <v>404</v>
      </c>
      <c r="F4365" t="s">
        <v>1405</v>
      </c>
      <c r="G4365" t="s">
        <v>207</v>
      </c>
      <c r="H4365" s="32">
        <v>19.899999999999999</v>
      </c>
      <c r="I4365" t="s">
        <v>85</v>
      </c>
      <c r="J4365" t="s">
        <v>85</v>
      </c>
      <c r="K4365" t="s">
        <v>85</v>
      </c>
    </row>
    <row r="4366" spans="1:11" x14ac:dyDescent="0.35">
      <c r="A4366" t="s">
        <v>682</v>
      </c>
      <c r="B4366" t="s">
        <v>863</v>
      </c>
      <c r="C4366">
        <v>2011</v>
      </c>
      <c r="D4366">
        <v>4.2</v>
      </c>
      <c r="E4366">
        <v>402</v>
      </c>
      <c r="F4366" t="s">
        <v>1405</v>
      </c>
      <c r="G4366" t="s">
        <v>42</v>
      </c>
      <c r="H4366" s="32">
        <v>28.53</v>
      </c>
      <c r="I4366" t="s">
        <v>43</v>
      </c>
      <c r="J4366">
        <v>4</v>
      </c>
      <c r="K4366">
        <v>3</v>
      </c>
    </row>
    <row r="4367" spans="1:11" x14ac:dyDescent="0.35">
      <c r="A4367" t="s">
        <v>487</v>
      </c>
      <c r="B4367" t="s">
        <v>488</v>
      </c>
      <c r="C4367">
        <v>2019</v>
      </c>
      <c r="D4367">
        <v>4.2</v>
      </c>
      <c r="E4367">
        <v>400</v>
      </c>
      <c r="F4367" t="s">
        <v>1405</v>
      </c>
      <c r="G4367" t="s">
        <v>2</v>
      </c>
      <c r="H4367" s="32">
        <v>27.89</v>
      </c>
      <c r="I4367" t="s">
        <v>3</v>
      </c>
      <c r="J4367">
        <v>5</v>
      </c>
      <c r="K4367">
        <v>3</v>
      </c>
    </row>
    <row r="4368" spans="1:11" x14ac:dyDescent="0.35">
      <c r="A4368" t="s">
        <v>4</v>
      </c>
      <c r="B4368" t="s">
        <v>448</v>
      </c>
      <c r="C4368">
        <v>2016</v>
      </c>
      <c r="D4368">
        <v>4.2</v>
      </c>
      <c r="E4368">
        <v>398</v>
      </c>
      <c r="F4368" t="s">
        <v>1405</v>
      </c>
      <c r="G4368" t="s">
        <v>1406</v>
      </c>
      <c r="H4368" s="32">
        <v>48.96</v>
      </c>
      <c r="I4368" t="s">
        <v>6</v>
      </c>
      <c r="J4368">
        <v>4</v>
      </c>
      <c r="K4368">
        <v>2</v>
      </c>
    </row>
    <row r="4369" spans="1:11" x14ac:dyDescent="0.35">
      <c r="A4369" t="s">
        <v>193</v>
      </c>
      <c r="B4369" t="s">
        <v>921</v>
      </c>
      <c r="C4369">
        <v>2011</v>
      </c>
      <c r="D4369">
        <v>4.2</v>
      </c>
      <c r="E4369">
        <v>395</v>
      </c>
      <c r="F4369" t="s">
        <v>1405</v>
      </c>
      <c r="G4369" t="s">
        <v>42</v>
      </c>
      <c r="H4369" s="32">
        <v>61.94</v>
      </c>
      <c r="I4369" t="s">
        <v>43</v>
      </c>
      <c r="J4369">
        <v>4</v>
      </c>
      <c r="K4369">
        <v>3</v>
      </c>
    </row>
    <row r="4370" spans="1:11" x14ac:dyDescent="0.35">
      <c r="A4370" t="s">
        <v>193</v>
      </c>
      <c r="B4370" t="s">
        <v>187</v>
      </c>
      <c r="C4370">
        <v>2016</v>
      </c>
      <c r="D4370">
        <v>4.2</v>
      </c>
      <c r="E4370">
        <v>392</v>
      </c>
      <c r="F4370" t="s">
        <v>1405</v>
      </c>
      <c r="G4370" t="s">
        <v>42</v>
      </c>
      <c r="H4370" s="32">
        <v>19.98</v>
      </c>
      <c r="I4370" t="s">
        <v>43</v>
      </c>
      <c r="J4370">
        <v>4</v>
      </c>
      <c r="K4370">
        <v>3</v>
      </c>
    </row>
    <row r="4371" spans="1:11" x14ac:dyDescent="0.35">
      <c r="A4371" t="s">
        <v>790</v>
      </c>
      <c r="B4371" t="s">
        <v>1367</v>
      </c>
      <c r="C4371">
        <v>2018</v>
      </c>
      <c r="D4371">
        <v>4.2</v>
      </c>
      <c r="E4371">
        <v>390</v>
      </c>
      <c r="F4371" t="s">
        <v>1405</v>
      </c>
      <c r="G4371" t="s">
        <v>32</v>
      </c>
      <c r="H4371" s="32">
        <v>16.760000000000002</v>
      </c>
      <c r="I4371" t="s">
        <v>33</v>
      </c>
      <c r="J4371">
        <v>4</v>
      </c>
      <c r="K4371">
        <v>3</v>
      </c>
    </row>
    <row r="4372" spans="1:11" x14ac:dyDescent="0.35">
      <c r="A4372" t="s">
        <v>574</v>
      </c>
      <c r="B4372" t="s">
        <v>880</v>
      </c>
      <c r="C4372">
        <v>2017</v>
      </c>
      <c r="D4372">
        <v>4.2</v>
      </c>
      <c r="E4372">
        <v>390</v>
      </c>
      <c r="F4372" t="s">
        <v>1405</v>
      </c>
      <c r="G4372" t="s">
        <v>576</v>
      </c>
      <c r="H4372" s="32">
        <v>24.45</v>
      </c>
      <c r="I4372" t="s">
        <v>21</v>
      </c>
      <c r="J4372">
        <v>4</v>
      </c>
      <c r="K4372">
        <v>3</v>
      </c>
    </row>
    <row r="4373" spans="1:11" x14ac:dyDescent="0.35">
      <c r="A4373" t="s">
        <v>144</v>
      </c>
      <c r="B4373" t="s">
        <v>120</v>
      </c>
      <c r="C4373">
        <v>2011</v>
      </c>
      <c r="D4373">
        <v>4.2</v>
      </c>
      <c r="E4373">
        <v>389</v>
      </c>
      <c r="F4373" t="s">
        <v>1405</v>
      </c>
      <c r="G4373" t="s">
        <v>9</v>
      </c>
      <c r="H4373" s="32">
        <v>64.5</v>
      </c>
      <c r="I4373" t="s">
        <v>10</v>
      </c>
      <c r="J4373">
        <v>5</v>
      </c>
      <c r="K4373">
        <v>3</v>
      </c>
    </row>
    <row r="4374" spans="1:11" x14ac:dyDescent="0.35">
      <c r="A4374" t="s">
        <v>385</v>
      </c>
      <c r="B4374" t="s">
        <v>1334</v>
      </c>
      <c r="C4374">
        <v>2016</v>
      </c>
      <c r="D4374">
        <v>4.2</v>
      </c>
      <c r="E4374">
        <v>388</v>
      </c>
      <c r="F4374" t="s">
        <v>1405</v>
      </c>
      <c r="G4374" t="s">
        <v>9</v>
      </c>
      <c r="H4374" s="32">
        <v>31.63</v>
      </c>
      <c r="I4374" t="s">
        <v>10</v>
      </c>
      <c r="J4374">
        <v>5</v>
      </c>
      <c r="K4374">
        <v>3</v>
      </c>
    </row>
    <row r="4375" spans="1:11" x14ac:dyDescent="0.35">
      <c r="A4375" t="s">
        <v>53</v>
      </c>
      <c r="B4375" t="s">
        <v>845</v>
      </c>
      <c r="C4375">
        <v>2005</v>
      </c>
      <c r="D4375">
        <v>4.2</v>
      </c>
      <c r="E4375">
        <v>384</v>
      </c>
      <c r="F4375" t="s">
        <v>1405</v>
      </c>
      <c r="G4375" t="s">
        <v>42</v>
      </c>
      <c r="H4375" s="32">
        <v>73</v>
      </c>
      <c r="I4375" t="s">
        <v>43</v>
      </c>
      <c r="J4375">
        <v>4</v>
      </c>
      <c r="K4375">
        <v>3</v>
      </c>
    </row>
    <row r="4376" spans="1:11" x14ac:dyDescent="0.35">
      <c r="A4376" t="s">
        <v>537</v>
      </c>
      <c r="B4376" t="s">
        <v>187</v>
      </c>
      <c r="C4376">
        <v>2015</v>
      </c>
      <c r="D4376">
        <v>4.2</v>
      </c>
      <c r="E4376">
        <v>420</v>
      </c>
      <c r="F4376" t="s">
        <v>1405</v>
      </c>
      <c r="G4376" t="s">
        <v>42</v>
      </c>
      <c r="H4376" s="32">
        <v>17.5</v>
      </c>
      <c r="I4376" t="s">
        <v>43</v>
      </c>
      <c r="J4376">
        <v>4</v>
      </c>
      <c r="K4376">
        <v>3</v>
      </c>
    </row>
    <row r="4377" spans="1:11" x14ac:dyDescent="0.35">
      <c r="A4377" t="s">
        <v>1357</v>
      </c>
      <c r="B4377" t="s">
        <v>1358</v>
      </c>
      <c r="C4377">
        <v>2017</v>
      </c>
      <c r="D4377">
        <v>4.2</v>
      </c>
      <c r="E4377">
        <v>420</v>
      </c>
      <c r="F4377" t="s">
        <v>1405</v>
      </c>
      <c r="G4377" t="s">
        <v>127</v>
      </c>
      <c r="H4377" s="32">
        <v>18.899999999999999</v>
      </c>
      <c r="I4377" t="s">
        <v>21</v>
      </c>
      <c r="J4377">
        <v>4</v>
      </c>
      <c r="K4377">
        <v>3</v>
      </c>
    </row>
    <row r="4378" spans="1:11" x14ac:dyDescent="0.35">
      <c r="A4378" t="s">
        <v>1359</v>
      </c>
      <c r="B4378" t="s">
        <v>1360</v>
      </c>
      <c r="C4378">
        <v>2011</v>
      </c>
      <c r="D4378">
        <v>4.2</v>
      </c>
      <c r="E4378">
        <v>420</v>
      </c>
      <c r="F4378" t="s">
        <v>1405</v>
      </c>
      <c r="G4378" t="s">
        <v>254</v>
      </c>
      <c r="H4378" s="32">
        <v>23.95</v>
      </c>
      <c r="I4378" t="s">
        <v>21</v>
      </c>
      <c r="J4378">
        <v>4</v>
      </c>
      <c r="K4378">
        <v>3</v>
      </c>
    </row>
    <row r="4379" spans="1:11" x14ac:dyDescent="0.35">
      <c r="A4379" t="s">
        <v>40</v>
      </c>
      <c r="B4379" t="s">
        <v>396</v>
      </c>
      <c r="C4379">
        <v>2012</v>
      </c>
      <c r="D4379">
        <v>4.2</v>
      </c>
      <c r="E4379">
        <v>420</v>
      </c>
      <c r="F4379" t="s">
        <v>1405</v>
      </c>
      <c r="G4379" t="s">
        <v>42</v>
      </c>
      <c r="H4379" s="32">
        <v>28.3</v>
      </c>
      <c r="I4379" t="s">
        <v>43</v>
      </c>
      <c r="J4379">
        <v>4</v>
      </c>
      <c r="K4379">
        <v>3</v>
      </c>
    </row>
    <row r="4380" spans="1:11" x14ac:dyDescent="0.35">
      <c r="A4380" t="s">
        <v>513</v>
      </c>
      <c r="B4380" t="s">
        <v>283</v>
      </c>
      <c r="C4380">
        <v>2004</v>
      </c>
      <c r="D4380">
        <v>4.2</v>
      </c>
      <c r="E4380">
        <v>417</v>
      </c>
      <c r="F4380" t="s">
        <v>1405</v>
      </c>
      <c r="G4380" t="s">
        <v>42</v>
      </c>
      <c r="H4380" s="32">
        <v>45</v>
      </c>
      <c r="I4380" t="s">
        <v>43</v>
      </c>
      <c r="J4380">
        <v>4</v>
      </c>
      <c r="K4380">
        <v>3</v>
      </c>
    </row>
    <row r="4381" spans="1:11" x14ac:dyDescent="0.35">
      <c r="A4381" t="s">
        <v>423</v>
      </c>
      <c r="B4381" t="s">
        <v>1020</v>
      </c>
      <c r="C4381">
        <v>2018</v>
      </c>
      <c r="D4381">
        <v>4.2</v>
      </c>
      <c r="E4381">
        <v>415</v>
      </c>
      <c r="F4381" t="s">
        <v>1405</v>
      </c>
      <c r="G4381" t="s">
        <v>46</v>
      </c>
      <c r="H4381" s="32">
        <v>17.899999999999999</v>
      </c>
      <c r="I4381" t="s">
        <v>213</v>
      </c>
      <c r="J4381">
        <v>3</v>
      </c>
      <c r="K4381">
        <v>3</v>
      </c>
    </row>
    <row r="4382" spans="1:11" x14ac:dyDescent="0.35">
      <c r="A4382" t="s">
        <v>1292</v>
      </c>
      <c r="B4382" t="s">
        <v>1361</v>
      </c>
      <c r="C4382">
        <v>2015</v>
      </c>
      <c r="D4382">
        <v>4.2</v>
      </c>
      <c r="E4382">
        <v>414</v>
      </c>
      <c r="F4382" t="s">
        <v>1405</v>
      </c>
      <c r="G4382" t="s">
        <v>326</v>
      </c>
      <c r="H4382" s="32">
        <v>16.78</v>
      </c>
      <c r="I4382" t="s">
        <v>327</v>
      </c>
      <c r="J4382">
        <v>3</v>
      </c>
      <c r="K4382">
        <v>3</v>
      </c>
    </row>
    <row r="4383" spans="1:11" x14ac:dyDescent="0.35">
      <c r="A4383" t="s">
        <v>47</v>
      </c>
      <c r="B4383" t="s">
        <v>1302</v>
      </c>
      <c r="C4383">
        <v>2018</v>
      </c>
      <c r="D4383">
        <v>4.2</v>
      </c>
      <c r="E4383">
        <v>410</v>
      </c>
      <c r="F4383" t="s">
        <v>1405</v>
      </c>
      <c r="G4383" t="s">
        <v>42</v>
      </c>
      <c r="H4383" s="32">
        <v>13.58</v>
      </c>
      <c r="I4383" t="s">
        <v>43</v>
      </c>
      <c r="J4383">
        <v>4</v>
      </c>
      <c r="K4383">
        <v>3</v>
      </c>
    </row>
    <row r="4384" spans="1:11" x14ac:dyDescent="0.35">
      <c r="A4384" t="s">
        <v>1308</v>
      </c>
      <c r="B4384" t="s">
        <v>1309</v>
      </c>
      <c r="C4384">
        <v>2015</v>
      </c>
      <c r="D4384">
        <v>4.2</v>
      </c>
      <c r="E4384">
        <v>412</v>
      </c>
      <c r="F4384" t="s">
        <v>1405</v>
      </c>
      <c r="G4384" t="s">
        <v>9</v>
      </c>
      <c r="H4384" s="32">
        <v>37.9</v>
      </c>
      <c r="I4384" t="s">
        <v>10</v>
      </c>
      <c r="J4384">
        <v>5</v>
      </c>
      <c r="K4384">
        <v>3</v>
      </c>
    </row>
    <row r="4385" spans="1:11" x14ac:dyDescent="0.35">
      <c r="A4385" t="s">
        <v>270</v>
      </c>
      <c r="B4385" t="s">
        <v>120</v>
      </c>
      <c r="C4385">
        <v>2011</v>
      </c>
      <c r="D4385">
        <v>4.2</v>
      </c>
      <c r="E4385">
        <v>410</v>
      </c>
      <c r="F4385" t="s">
        <v>1405</v>
      </c>
      <c r="G4385" t="s">
        <v>9</v>
      </c>
      <c r="H4385" s="32">
        <v>51.35</v>
      </c>
      <c r="I4385" t="s">
        <v>10</v>
      </c>
      <c r="J4385">
        <v>5</v>
      </c>
      <c r="K4385">
        <v>3</v>
      </c>
    </row>
    <row r="4386" spans="1:11" x14ac:dyDescent="0.35">
      <c r="A4386" t="s">
        <v>930</v>
      </c>
      <c r="B4386" t="s">
        <v>848</v>
      </c>
      <c r="C4386">
        <v>2012</v>
      </c>
      <c r="D4386">
        <v>4.2</v>
      </c>
      <c r="E4386">
        <v>410</v>
      </c>
      <c r="F4386" t="s">
        <v>1405</v>
      </c>
      <c r="G4386" t="s">
        <v>42</v>
      </c>
      <c r="H4386" s="32">
        <v>22.99</v>
      </c>
      <c r="I4386" t="s">
        <v>43</v>
      </c>
      <c r="J4386">
        <v>4</v>
      </c>
      <c r="K4386">
        <v>3</v>
      </c>
    </row>
    <row r="4387" spans="1:11" x14ac:dyDescent="0.35">
      <c r="A4387" t="s">
        <v>1362</v>
      </c>
      <c r="B4387" t="s">
        <v>1363</v>
      </c>
      <c r="C4387">
        <v>2020</v>
      </c>
      <c r="D4387">
        <v>4.2</v>
      </c>
      <c r="E4387">
        <v>407</v>
      </c>
      <c r="F4387" t="s">
        <v>1405</v>
      </c>
      <c r="G4387" t="s">
        <v>204</v>
      </c>
      <c r="H4387" s="32">
        <v>11.95</v>
      </c>
      <c r="I4387" t="s">
        <v>85</v>
      </c>
      <c r="J4387" t="s">
        <v>85</v>
      </c>
      <c r="K4387" t="s">
        <v>85</v>
      </c>
    </row>
    <row r="4388" spans="1:11" x14ac:dyDescent="0.35">
      <c r="A4388" t="s">
        <v>861</v>
      </c>
      <c r="B4388" t="s">
        <v>1364</v>
      </c>
      <c r="C4388" t="s">
        <v>24</v>
      </c>
      <c r="D4388">
        <v>4.2</v>
      </c>
      <c r="E4388">
        <v>405</v>
      </c>
      <c r="F4388" t="s">
        <v>1405</v>
      </c>
      <c r="G4388" t="s">
        <v>25</v>
      </c>
      <c r="H4388" s="32">
        <v>7.1</v>
      </c>
      <c r="I4388" t="s">
        <v>26</v>
      </c>
      <c r="J4388">
        <v>4</v>
      </c>
      <c r="K4388">
        <v>3</v>
      </c>
    </row>
    <row r="4389" spans="1:11" x14ac:dyDescent="0.35">
      <c r="A4389" t="s">
        <v>606</v>
      </c>
      <c r="B4389" t="s">
        <v>619</v>
      </c>
      <c r="C4389">
        <v>2014</v>
      </c>
      <c r="D4389">
        <v>4.2</v>
      </c>
      <c r="E4389">
        <v>404</v>
      </c>
      <c r="F4389" t="s">
        <v>1405</v>
      </c>
      <c r="G4389" t="s">
        <v>32</v>
      </c>
      <c r="H4389" s="32">
        <v>77.36</v>
      </c>
      <c r="I4389" t="s">
        <v>33</v>
      </c>
      <c r="J4389">
        <v>4</v>
      </c>
      <c r="K4389">
        <v>3</v>
      </c>
    </row>
    <row r="4390" spans="1:11" x14ac:dyDescent="0.35">
      <c r="A4390" t="s">
        <v>1365</v>
      </c>
      <c r="B4390" t="s">
        <v>1366</v>
      </c>
      <c r="C4390">
        <v>2020</v>
      </c>
      <c r="D4390">
        <v>4.2</v>
      </c>
      <c r="E4390">
        <v>404</v>
      </c>
      <c r="F4390" t="s">
        <v>1405</v>
      </c>
      <c r="G4390" t="s">
        <v>207</v>
      </c>
      <c r="H4390" s="32">
        <v>19.899999999999999</v>
      </c>
      <c r="I4390" t="s">
        <v>85</v>
      </c>
      <c r="J4390" t="s">
        <v>85</v>
      </c>
      <c r="K4390" t="s">
        <v>85</v>
      </c>
    </row>
    <row r="4391" spans="1:11" x14ac:dyDescent="0.35">
      <c r="A4391" t="s">
        <v>682</v>
      </c>
      <c r="B4391" t="s">
        <v>863</v>
      </c>
      <c r="C4391">
        <v>2011</v>
      </c>
      <c r="D4391">
        <v>4.2</v>
      </c>
      <c r="E4391">
        <v>402</v>
      </c>
      <c r="F4391" t="s">
        <v>1405</v>
      </c>
      <c r="G4391" t="s">
        <v>42</v>
      </c>
      <c r="H4391" s="32">
        <v>28.53</v>
      </c>
      <c r="I4391" t="s">
        <v>43</v>
      </c>
      <c r="J4391">
        <v>4</v>
      </c>
      <c r="K4391">
        <v>3</v>
      </c>
    </row>
    <row r="4392" spans="1:11" x14ac:dyDescent="0.35">
      <c r="A4392" t="s">
        <v>487</v>
      </c>
      <c r="B4392" t="s">
        <v>488</v>
      </c>
      <c r="C4392">
        <v>2019</v>
      </c>
      <c r="D4392">
        <v>4.2</v>
      </c>
      <c r="E4392">
        <v>400</v>
      </c>
      <c r="F4392" t="s">
        <v>1405</v>
      </c>
      <c r="G4392" t="s">
        <v>2</v>
      </c>
      <c r="H4392" s="32">
        <v>27.89</v>
      </c>
      <c r="I4392" t="s">
        <v>3</v>
      </c>
      <c r="J4392">
        <v>5</v>
      </c>
      <c r="K4392">
        <v>3</v>
      </c>
    </row>
    <row r="4393" spans="1:11" x14ac:dyDescent="0.35">
      <c r="A4393" t="s">
        <v>4</v>
      </c>
      <c r="B4393" t="s">
        <v>448</v>
      </c>
      <c r="C4393">
        <v>2016</v>
      </c>
      <c r="D4393">
        <v>4.2</v>
      </c>
      <c r="E4393">
        <v>398</v>
      </c>
      <c r="F4393" t="s">
        <v>1405</v>
      </c>
      <c r="G4393" t="s">
        <v>1406</v>
      </c>
      <c r="H4393" s="32">
        <v>48.96</v>
      </c>
      <c r="I4393" t="s">
        <v>6</v>
      </c>
      <c r="J4393">
        <v>4</v>
      </c>
      <c r="K4393">
        <v>2</v>
      </c>
    </row>
    <row r="4394" spans="1:11" x14ac:dyDescent="0.35">
      <c r="A4394" t="s">
        <v>193</v>
      </c>
      <c r="B4394" t="s">
        <v>921</v>
      </c>
      <c r="C4394">
        <v>2011</v>
      </c>
      <c r="D4394">
        <v>4.2</v>
      </c>
      <c r="E4394">
        <v>395</v>
      </c>
      <c r="F4394" t="s">
        <v>1405</v>
      </c>
      <c r="G4394" t="s">
        <v>42</v>
      </c>
      <c r="H4394" s="32">
        <v>61.94</v>
      </c>
      <c r="I4394" t="s">
        <v>43</v>
      </c>
      <c r="J4394">
        <v>4</v>
      </c>
      <c r="K4394">
        <v>3</v>
      </c>
    </row>
    <row r="4395" spans="1:11" x14ac:dyDescent="0.35">
      <c r="A4395" t="s">
        <v>193</v>
      </c>
      <c r="B4395" t="s">
        <v>187</v>
      </c>
      <c r="C4395">
        <v>2016</v>
      </c>
      <c r="D4395">
        <v>4.2</v>
      </c>
      <c r="E4395">
        <v>392</v>
      </c>
      <c r="F4395" t="s">
        <v>1405</v>
      </c>
      <c r="G4395" t="s">
        <v>42</v>
      </c>
      <c r="H4395" s="32">
        <v>19.98</v>
      </c>
      <c r="I4395" t="s">
        <v>43</v>
      </c>
      <c r="J4395">
        <v>4</v>
      </c>
      <c r="K4395">
        <v>3</v>
      </c>
    </row>
    <row r="4396" spans="1:11" x14ac:dyDescent="0.35">
      <c r="A4396" t="s">
        <v>790</v>
      </c>
      <c r="B4396" t="s">
        <v>1367</v>
      </c>
      <c r="C4396">
        <v>2018</v>
      </c>
      <c r="D4396">
        <v>4.2</v>
      </c>
      <c r="E4396">
        <v>390</v>
      </c>
      <c r="F4396" t="s">
        <v>1405</v>
      </c>
      <c r="G4396" t="s">
        <v>32</v>
      </c>
      <c r="H4396" s="32">
        <v>16.760000000000002</v>
      </c>
      <c r="I4396" t="s">
        <v>33</v>
      </c>
      <c r="J4396">
        <v>4</v>
      </c>
      <c r="K4396">
        <v>3</v>
      </c>
    </row>
    <row r="4397" spans="1:11" x14ac:dyDescent="0.35">
      <c r="A4397" t="s">
        <v>574</v>
      </c>
      <c r="B4397" t="s">
        <v>880</v>
      </c>
      <c r="C4397">
        <v>2017</v>
      </c>
      <c r="D4397">
        <v>4.2</v>
      </c>
      <c r="E4397">
        <v>390</v>
      </c>
      <c r="F4397" t="s">
        <v>1405</v>
      </c>
      <c r="G4397" t="s">
        <v>576</v>
      </c>
      <c r="H4397" s="32">
        <v>24.45</v>
      </c>
      <c r="I4397" t="s">
        <v>21</v>
      </c>
      <c r="J4397">
        <v>4</v>
      </c>
      <c r="K4397">
        <v>3</v>
      </c>
    </row>
    <row r="4398" spans="1:11" x14ac:dyDescent="0.35">
      <c r="A4398" t="s">
        <v>144</v>
      </c>
      <c r="B4398" t="s">
        <v>120</v>
      </c>
      <c r="C4398">
        <v>2011</v>
      </c>
      <c r="D4398">
        <v>4.2</v>
      </c>
      <c r="E4398">
        <v>389</v>
      </c>
      <c r="F4398" t="s">
        <v>1405</v>
      </c>
      <c r="G4398" t="s">
        <v>9</v>
      </c>
      <c r="H4398" s="32">
        <v>64.5</v>
      </c>
      <c r="I4398" t="s">
        <v>10</v>
      </c>
      <c r="J4398">
        <v>5</v>
      </c>
      <c r="K4398">
        <v>3</v>
      </c>
    </row>
    <row r="4399" spans="1:11" x14ac:dyDescent="0.35">
      <c r="A4399" t="s">
        <v>385</v>
      </c>
      <c r="B4399" t="s">
        <v>1334</v>
      </c>
      <c r="C4399">
        <v>2016</v>
      </c>
      <c r="D4399">
        <v>4.2</v>
      </c>
      <c r="E4399">
        <v>388</v>
      </c>
      <c r="F4399" t="s">
        <v>1405</v>
      </c>
      <c r="G4399" t="s">
        <v>9</v>
      </c>
      <c r="H4399" s="32">
        <v>31.63</v>
      </c>
      <c r="I4399" t="s">
        <v>10</v>
      </c>
      <c r="J4399">
        <v>5</v>
      </c>
      <c r="K4399">
        <v>3</v>
      </c>
    </row>
    <row r="4400" spans="1:11" x14ac:dyDescent="0.35">
      <c r="A4400" t="s">
        <v>53</v>
      </c>
      <c r="B4400" t="s">
        <v>845</v>
      </c>
      <c r="C4400">
        <v>2005</v>
      </c>
      <c r="D4400">
        <v>4.2</v>
      </c>
      <c r="E4400">
        <v>384</v>
      </c>
      <c r="F4400" t="s">
        <v>1405</v>
      </c>
      <c r="G4400" t="s">
        <v>42</v>
      </c>
      <c r="H4400" s="32">
        <v>73</v>
      </c>
      <c r="I4400" t="s">
        <v>43</v>
      </c>
      <c r="J4400">
        <v>4</v>
      </c>
      <c r="K4400">
        <v>3</v>
      </c>
    </row>
    <row r="4401" spans="1:11" x14ac:dyDescent="0.35">
      <c r="A4401" t="s">
        <v>537</v>
      </c>
      <c r="B4401" t="s">
        <v>187</v>
      </c>
      <c r="C4401">
        <v>2015</v>
      </c>
      <c r="D4401">
        <v>4.2</v>
      </c>
      <c r="E4401">
        <v>420</v>
      </c>
      <c r="F4401" t="s">
        <v>1405</v>
      </c>
      <c r="G4401" t="s">
        <v>42</v>
      </c>
      <c r="H4401" s="32">
        <v>17.5</v>
      </c>
      <c r="I4401" t="s">
        <v>43</v>
      </c>
      <c r="J4401">
        <v>4</v>
      </c>
      <c r="K4401">
        <v>3</v>
      </c>
    </row>
    <row r="4402" spans="1:11" x14ac:dyDescent="0.35">
      <c r="A4402" t="s">
        <v>1357</v>
      </c>
      <c r="B4402" t="s">
        <v>1358</v>
      </c>
      <c r="C4402">
        <v>2017</v>
      </c>
      <c r="D4402">
        <v>4.2</v>
      </c>
      <c r="E4402">
        <v>420</v>
      </c>
      <c r="F4402" t="s">
        <v>1405</v>
      </c>
      <c r="G4402" t="s">
        <v>127</v>
      </c>
      <c r="H4402" s="32">
        <v>18.899999999999999</v>
      </c>
      <c r="I4402" t="s">
        <v>21</v>
      </c>
      <c r="J4402">
        <v>4</v>
      </c>
      <c r="K4402">
        <v>3</v>
      </c>
    </row>
    <row r="4403" spans="1:11" x14ac:dyDescent="0.35">
      <c r="A4403" t="s">
        <v>1359</v>
      </c>
      <c r="B4403" t="s">
        <v>1360</v>
      </c>
      <c r="C4403">
        <v>2011</v>
      </c>
      <c r="D4403">
        <v>4.2</v>
      </c>
      <c r="E4403">
        <v>420</v>
      </c>
      <c r="F4403" t="s">
        <v>1405</v>
      </c>
      <c r="G4403" t="s">
        <v>254</v>
      </c>
      <c r="H4403" s="32">
        <v>23.95</v>
      </c>
      <c r="I4403" t="s">
        <v>21</v>
      </c>
      <c r="J4403">
        <v>4</v>
      </c>
      <c r="K4403">
        <v>3</v>
      </c>
    </row>
    <row r="4404" spans="1:11" x14ac:dyDescent="0.35">
      <c r="A4404" t="s">
        <v>40</v>
      </c>
      <c r="B4404" t="s">
        <v>396</v>
      </c>
      <c r="C4404">
        <v>2012</v>
      </c>
      <c r="D4404">
        <v>4.2</v>
      </c>
      <c r="E4404">
        <v>420</v>
      </c>
      <c r="F4404" t="s">
        <v>1405</v>
      </c>
      <c r="G4404" t="s">
        <v>42</v>
      </c>
      <c r="H4404" s="32">
        <v>28.3</v>
      </c>
      <c r="I4404" t="s">
        <v>43</v>
      </c>
      <c r="J4404">
        <v>4</v>
      </c>
      <c r="K4404">
        <v>3</v>
      </c>
    </row>
    <row r="4405" spans="1:11" x14ac:dyDescent="0.35">
      <c r="A4405" t="s">
        <v>513</v>
      </c>
      <c r="B4405" t="s">
        <v>283</v>
      </c>
      <c r="C4405">
        <v>2004</v>
      </c>
      <c r="D4405">
        <v>4.2</v>
      </c>
      <c r="E4405">
        <v>417</v>
      </c>
      <c r="F4405" t="s">
        <v>1405</v>
      </c>
      <c r="G4405" t="s">
        <v>42</v>
      </c>
      <c r="H4405" s="32">
        <v>45</v>
      </c>
      <c r="I4405" t="s">
        <v>43</v>
      </c>
      <c r="J4405">
        <v>4</v>
      </c>
      <c r="K4405">
        <v>3</v>
      </c>
    </row>
    <row r="4406" spans="1:11" x14ac:dyDescent="0.35">
      <c r="A4406" t="s">
        <v>423</v>
      </c>
      <c r="B4406" t="s">
        <v>1020</v>
      </c>
      <c r="C4406">
        <v>2018</v>
      </c>
      <c r="D4406">
        <v>4.2</v>
      </c>
      <c r="E4406">
        <v>415</v>
      </c>
      <c r="F4406" t="s">
        <v>1405</v>
      </c>
      <c r="G4406" t="s">
        <v>46</v>
      </c>
      <c r="H4406" s="32">
        <v>17.899999999999999</v>
      </c>
      <c r="I4406" t="s">
        <v>213</v>
      </c>
      <c r="J4406">
        <v>3</v>
      </c>
      <c r="K4406">
        <v>3</v>
      </c>
    </row>
    <row r="4407" spans="1:11" x14ac:dyDescent="0.35">
      <c r="A4407" t="s">
        <v>1292</v>
      </c>
      <c r="B4407" t="s">
        <v>1361</v>
      </c>
      <c r="C4407">
        <v>2015</v>
      </c>
      <c r="D4407">
        <v>4.2</v>
      </c>
      <c r="E4407">
        <v>414</v>
      </c>
      <c r="F4407" t="s">
        <v>1405</v>
      </c>
      <c r="G4407" t="s">
        <v>326</v>
      </c>
      <c r="H4407" s="32">
        <v>16.78</v>
      </c>
      <c r="I4407" t="s">
        <v>327</v>
      </c>
      <c r="J4407">
        <v>3</v>
      </c>
      <c r="K4407">
        <v>3</v>
      </c>
    </row>
    <row r="4408" spans="1:11" x14ac:dyDescent="0.35">
      <c r="A4408" t="s">
        <v>47</v>
      </c>
      <c r="B4408" t="s">
        <v>1302</v>
      </c>
      <c r="C4408">
        <v>2018</v>
      </c>
      <c r="D4408">
        <v>4.2</v>
      </c>
      <c r="E4408">
        <v>410</v>
      </c>
      <c r="F4408" t="s">
        <v>1405</v>
      </c>
      <c r="G4408" t="s">
        <v>42</v>
      </c>
      <c r="H4408" s="32">
        <v>13.58</v>
      </c>
      <c r="I4408" t="s">
        <v>43</v>
      </c>
      <c r="J4408">
        <v>4</v>
      </c>
      <c r="K4408">
        <v>3</v>
      </c>
    </row>
    <row r="4409" spans="1:11" x14ac:dyDescent="0.35">
      <c r="A4409" t="s">
        <v>1308</v>
      </c>
      <c r="B4409" t="s">
        <v>1309</v>
      </c>
      <c r="C4409">
        <v>2015</v>
      </c>
      <c r="D4409">
        <v>4.2</v>
      </c>
      <c r="E4409">
        <v>412</v>
      </c>
      <c r="F4409" t="s">
        <v>1405</v>
      </c>
      <c r="G4409" t="s">
        <v>9</v>
      </c>
      <c r="H4409" s="32">
        <v>37.9</v>
      </c>
      <c r="I4409" t="s">
        <v>10</v>
      </c>
      <c r="J4409">
        <v>5</v>
      </c>
      <c r="K4409">
        <v>3</v>
      </c>
    </row>
    <row r="4410" spans="1:11" x14ac:dyDescent="0.35">
      <c r="A4410" t="s">
        <v>270</v>
      </c>
      <c r="B4410" t="s">
        <v>120</v>
      </c>
      <c r="C4410">
        <v>2011</v>
      </c>
      <c r="D4410">
        <v>4.2</v>
      </c>
      <c r="E4410">
        <v>410</v>
      </c>
      <c r="F4410" t="s">
        <v>1405</v>
      </c>
      <c r="G4410" t="s">
        <v>9</v>
      </c>
      <c r="H4410" s="32">
        <v>51.35</v>
      </c>
      <c r="I4410" t="s">
        <v>10</v>
      </c>
      <c r="J4410">
        <v>5</v>
      </c>
      <c r="K4410">
        <v>3</v>
      </c>
    </row>
    <row r="4411" spans="1:11" x14ac:dyDescent="0.35">
      <c r="A4411" t="s">
        <v>930</v>
      </c>
      <c r="B4411" t="s">
        <v>848</v>
      </c>
      <c r="C4411">
        <v>2012</v>
      </c>
      <c r="D4411">
        <v>4.2</v>
      </c>
      <c r="E4411">
        <v>410</v>
      </c>
      <c r="F4411" t="s">
        <v>1405</v>
      </c>
      <c r="G4411" t="s">
        <v>42</v>
      </c>
      <c r="H4411" s="32">
        <v>22.99</v>
      </c>
      <c r="I4411" t="s">
        <v>43</v>
      </c>
      <c r="J4411">
        <v>4</v>
      </c>
      <c r="K4411">
        <v>3</v>
      </c>
    </row>
    <row r="4412" spans="1:11" x14ac:dyDescent="0.35">
      <c r="A4412" t="s">
        <v>1362</v>
      </c>
      <c r="B4412" t="s">
        <v>1363</v>
      </c>
      <c r="C4412">
        <v>2020</v>
      </c>
      <c r="D4412">
        <v>4.2</v>
      </c>
      <c r="E4412">
        <v>407</v>
      </c>
      <c r="F4412" t="s">
        <v>1405</v>
      </c>
      <c r="G4412" t="s">
        <v>204</v>
      </c>
      <c r="H4412" s="32">
        <v>11.95</v>
      </c>
      <c r="I4412" t="s">
        <v>85</v>
      </c>
      <c r="J4412" t="s">
        <v>85</v>
      </c>
      <c r="K4412" t="s">
        <v>85</v>
      </c>
    </row>
    <row r="4413" spans="1:11" x14ac:dyDescent="0.35">
      <c r="A4413" t="s">
        <v>861</v>
      </c>
      <c r="B4413" t="s">
        <v>1364</v>
      </c>
      <c r="C4413" t="s">
        <v>24</v>
      </c>
      <c r="D4413">
        <v>4.2</v>
      </c>
      <c r="E4413">
        <v>405</v>
      </c>
      <c r="F4413" t="s">
        <v>1405</v>
      </c>
      <c r="G4413" t="s">
        <v>25</v>
      </c>
      <c r="H4413" s="32">
        <v>7.1</v>
      </c>
      <c r="I4413" t="s">
        <v>26</v>
      </c>
      <c r="J4413">
        <v>4</v>
      </c>
      <c r="K4413">
        <v>3</v>
      </c>
    </row>
    <row r="4414" spans="1:11" x14ac:dyDescent="0.35">
      <c r="A4414" t="s">
        <v>606</v>
      </c>
      <c r="B4414" t="s">
        <v>619</v>
      </c>
      <c r="C4414">
        <v>2014</v>
      </c>
      <c r="D4414">
        <v>4.2</v>
      </c>
      <c r="E4414">
        <v>404</v>
      </c>
      <c r="F4414" t="s">
        <v>1405</v>
      </c>
      <c r="G4414" t="s">
        <v>32</v>
      </c>
      <c r="H4414" s="32">
        <v>77.36</v>
      </c>
      <c r="I4414" t="s">
        <v>33</v>
      </c>
      <c r="J4414">
        <v>4</v>
      </c>
      <c r="K4414">
        <v>3</v>
      </c>
    </row>
    <row r="4415" spans="1:11" x14ac:dyDescent="0.35">
      <c r="A4415" t="s">
        <v>1365</v>
      </c>
      <c r="B4415" t="s">
        <v>1366</v>
      </c>
      <c r="C4415">
        <v>2020</v>
      </c>
      <c r="D4415">
        <v>4.2</v>
      </c>
      <c r="E4415">
        <v>404</v>
      </c>
      <c r="F4415" t="s">
        <v>1405</v>
      </c>
      <c r="G4415" t="s">
        <v>207</v>
      </c>
      <c r="H4415" s="32">
        <v>19.899999999999999</v>
      </c>
      <c r="I4415" t="s">
        <v>85</v>
      </c>
      <c r="J4415" t="s">
        <v>85</v>
      </c>
      <c r="K4415" t="s">
        <v>85</v>
      </c>
    </row>
    <row r="4416" spans="1:11" x14ac:dyDescent="0.35">
      <c r="A4416" t="s">
        <v>682</v>
      </c>
      <c r="B4416" t="s">
        <v>863</v>
      </c>
      <c r="C4416">
        <v>2011</v>
      </c>
      <c r="D4416">
        <v>4.2</v>
      </c>
      <c r="E4416">
        <v>402</v>
      </c>
      <c r="F4416" t="s">
        <v>1405</v>
      </c>
      <c r="G4416" t="s">
        <v>42</v>
      </c>
      <c r="H4416" s="32">
        <v>28.53</v>
      </c>
      <c r="I4416" t="s">
        <v>43</v>
      </c>
      <c r="J4416">
        <v>4</v>
      </c>
      <c r="K4416">
        <v>3</v>
      </c>
    </row>
    <row r="4417" spans="1:11" x14ac:dyDescent="0.35">
      <c r="A4417" t="s">
        <v>487</v>
      </c>
      <c r="B4417" t="s">
        <v>488</v>
      </c>
      <c r="C4417">
        <v>2019</v>
      </c>
      <c r="D4417">
        <v>4.2</v>
      </c>
      <c r="E4417">
        <v>400</v>
      </c>
      <c r="F4417" t="s">
        <v>1405</v>
      </c>
      <c r="G4417" t="s">
        <v>2</v>
      </c>
      <c r="H4417" s="32">
        <v>27.89</v>
      </c>
      <c r="I4417" t="s">
        <v>3</v>
      </c>
      <c r="J4417">
        <v>5</v>
      </c>
      <c r="K4417">
        <v>3</v>
      </c>
    </row>
    <row r="4418" spans="1:11" x14ac:dyDescent="0.35">
      <c r="A4418" t="s">
        <v>4</v>
      </c>
      <c r="B4418" t="s">
        <v>448</v>
      </c>
      <c r="C4418">
        <v>2016</v>
      </c>
      <c r="D4418">
        <v>4.2</v>
      </c>
      <c r="E4418">
        <v>398</v>
      </c>
      <c r="F4418" t="s">
        <v>1405</v>
      </c>
      <c r="G4418" t="s">
        <v>1406</v>
      </c>
      <c r="H4418" s="32">
        <v>48.96</v>
      </c>
      <c r="I4418" t="s">
        <v>6</v>
      </c>
      <c r="J4418">
        <v>4</v>
      </c>
      <c r="K4418">
        <v>2</v>
      </c>
    </row>
    <row r="4419" spans="1:11" x14ac:dyDescent="0.35">
      <c r="A4419" t="s">
        <v>193</v>
      </c>
      <c r="B4419" t="s">
        <v>921</v>
      </c>
      <c r="C4419">
        <v>2011</v>
      </c>
      <c r="D4419">
        <v>4.2</v>
      </c>
      <c r="E4419">
        <v>395</v>
      </c>
      <c r="F4419" t="s">
        <v>1405</v>
      </c>
      <c r="G4419" t="s">
        <v>42</v>
      </c>
      <c r="H4419" s="32">
        <v>61.94</v>
      </c>
      <c r="I4419" t="s">
        <v>43</v>
      </c>
      <c r="J4419">
        <v>4</v>
      </c>
      <c r="K4419">
        <v>3</v>
      </c>
    </row>
    <row r="4420" spans="1:11" x14ac:dyDescent="0.35">
      <c r="A4420" t="s">
        <v>193</v>
      </c>
      <c r="B4420" t="s">
        <v>187</v>
      </c>
      <c r="C4420">
        <v>2016</v>
      </c>
      <c r="D4420">
        <v>4.2</v>
      </c>
      <c r="E4420">
        <v>392</v>
      </c>
      <c r="F4420" t="s">
        <v>1405</v>
      </c>
      <c r="G4420" t="s">
        <v>42</v>
      </c>
      <c r="H4420" s="32">
        <v>19.98</v>
      </c>
      <c r="I4420" t="s">
        <v>43</v>
      </c>
      <c r="J4420">
        <v>4</v>
      </c>
      <c r="K4420">
        <v>3</v>
      </c>
    </row>
    <row r="4421" spans="1:11" x14ac:dyDescent="0.35">
      <c r="A4421" t="s">
        <v>790</v>
      </c>
      <c r="B4421" t="s">
        <v>1367</v>
      </c>
      <c r="C4421">
        <v>2018</v>
      </c>
      <c r="D4421">
        <v>4.2</v>
      </c>
      <c r="E4421">
        <v>390</v>
      </c>
      <c r="F4421" t="s">
        <v>1405</v>
      </c>
      <c r="G4421" t="s">
        <v>32</v>
      </c>
      <c r="H4421" s="32">
        <v>16.760000000000002</v>
      </c>
      <c r="I4421" t="s">
        <v>33</v>
      </c>
      <c r="J4421">
        <v>4</v>
      </c>
      <c r="K4421">
        <v>3</v>
      </c>
    </row>
    <row r="4422" spans="1:11" x14ac:dyDescent="0.35">
      <c r="A4422" t="s">
        <v>574</v>
      </c>
      <c r="B4422" t="s">
        <v>880</v>
      </c>
      <c r="C4422">
        <v>2017</v>
      </c>
      <c r="D4422">
        <v>4.2</v>
      </c>
      <c r="E4422">
        <v>390</v>
      </c>
      <c r="F4422" t="s">
        <v>1405</v>
      </c>
      <c r="G4422" t="s">
        <v>576</v>
      </c>
      <c r="H4422" s="32">
        <v>24.45</v>
      </c>
      <c r="I4422" t="s">
        <v>21</v>
      </c>
      <c r="J4422">
        <v>4</v>
      </c>
      <c r="K4422">
        <v>3</v>
      </c>
    </row>
    <row r="4423" spans="1:11" x14ac:dyDescent="0.35">
      <c r="A4423" t="s">
        <v>144</v>
      </c>
      <c r="B4423" t="s">
        <v>120</v>
      </c>
      <c r="C4423">
        <v>2011</v>
      </c>
      <c r="D4423">
        <v>4.2</v>
      </c>
      <c r="E4423">
        <v>389</v>
      </c>
      <c r="F4423" t="s">
        <v>1405</v>
      </c>
      <c r="G4423" t="s">
        <v>9</v>
      </c>
      <c r="H4423" s="32">
        <v>64.5</v>
      </c>
      <c r="I4423" t="s">
        <v>10</v>
      </c>
      <c r="J4423">
        <v>5</v>
      </c>
      <c r="K4423">
        <v>3</v>
      </c>
    </row>
    <row r="4424" spans="1:11" x14ac:dyDescent="0.35">
      <c r="A4424" t="s">
        <v>385</v>
      </c>
      <c r="B4424" t="s">
        <v>1334</v>
      </c>
      <c r="C4424">
        <v>2016</v>
      </c>
      <c r="D4424">
        <v>4.2</v>
      </c>
      <c r="E4424">
        <v>388</v>
      </c>
      <c r="F4424" t="s">
        <v>1405</v>
      </c>
      <c r="G4424" t="s">
        <v>9</v>
      </c>
      <c r="H4424" s="32">
        <v>31.63</v>
      </c>
      <c r="I4424" t="s">
        <v>10</v>
      </c>
      <c r="J4424">
        <v>5</v>
      </c>
      <c r="K4424">
        <v>3</v>
      </c>
    </row>
    <row r="4425" spans="1:11" x14ac:dyDescent="0.35">
      <c r="A4425" t="s">
        <v>53</v>
      </c>
      <c r="B4425" t="s">
        <v>845</v>
      </c>
      <c r="C4425">
        <v>2005</v>
      </c>
      <c r="D4425">
        <v>4.2</v>
      </c>
      <c r="E4425">
        <v>384</v>
      </c>
      <c r="F4425" t="s">
        <v>1405</v>
      </c>
      <c r="G4425" t="s">
        <v>42</v>
      </c>
      <c r="H4425" s="32">
        <v>73</v>
      </c>
      <c r="I4425" t="s">
        <v>43</v>
      </c>
      <c r="J4425">
        <v>4</v>
      </c>
      <c r="K4425">
        <v>3</v>
      </c>
    </row>
    <row r="4426" spans="1:11" x14ac:dyDescent="0.35">
      <c r="A4426" t="s">
        <v>537</v>
      </c>
      <c r="B4426" t="s">
        <v>187</v>
      </c>
      <c r="C4426">
        <v>2015</v>
      </c>
      <c r="D4426">
        <v>4.2</v>
      </c>
      <c r="E4426">
        <v>420</v>
      </c>
      <c r="F4426" t="s">
        <v>1405</v>
      </c>
      <c r="G4426" t="s">
        <v>42</v>
      </c>
      <c r="H4426" s="32">
        <v>17.5</v>
      </c>
      <c r="I4426" t="s">
        <v>43</v>
      </c>
      <c r="J4426" t="s">
        <v>85</v>
      </c>
      <c r="K4426" t="s">
        <v>85</v>
      </c>
    </row>
    <row r="4427" spans="1:11" x14ac:dyDescent="0.35">
      <c r="A4427" t="s">
        <v>1357</v>
      </c>
      <c r="B4427" t="s">
        <v>1358</v>
      </c>
      <c r="C4427">
        <v>2017</v>
      </c>
      <c r="D4427">
        <v>4.2</v>
      </c>
      <c r="E4427">
        <v>420</v>
      </c>
      <c r="F4427" t="s">
        <v>1405</v>
      </c>
      <c r="G4427" t="s">
        <v>127</v>
      </c>
      <c r="H4427" s="32">
        <v>18.899999999999999</v>
      </c>
      <c r="I4427" t="s">
        <v>21</v>
      </c>
      <c r="J4427" t="s">
        <v>85</v>
      </c>
      <c r="K4427" t="s">
        <v>85</v>
      </c>
    </row>
    <row r="4428" spans="1:11" x14ac:dyDescent="0.35">
      <c r="A4428" t="s">
        <v>1359</v>
      </c>
      <c r="B4428" t="s">
        <v>1360</v>
      </c>
      <c r="C4428">
        <v>2011</v>
      </c>
      <c r="D4428">
        <v>4.2</v>
      </c>
      <c r="E4428">
        <v>420</v>
      </c>
      <c r="F4428" t="s">
        <v>1405</v>
      </c>
      <c r="G4428" t="s">
        <v>254</v>
      </c>
      <c r="H4428" s="32">
        <v>23.95</v>
      </c>
      <c r="I4428" t="s">
        <v>21</v>
      </c>
      <c r="J4428" t="s">
        <v>85</v>
      </c>
      <c r="K4428" t="s">
        <v>85</v>
      </c>
    </row>
    <row r="4429" spans="1:11" x14ac:dyDescent="0.35">
      <c r="A4429" t="s">
        <v>40</v>
      </c>
      <c r="B4429" t="s">
        <v>396</v>
      </c>
      <c r="C4429">
        <v>2012</v>
      </c>
      <c r="D4429">
        <v>4.2</v>
      </c>
      <c r="E4429">
        <v>420</v>
      </c>
      <c r="F4429" t="s">
        <v>1405</v>
      </c>
      <c r="G4429" t="s">
        <v>42</v>
      </c>
      <c r="H4429" s="32">
        <v>28.3</v>
      </c>
      <c r="I4429" t="s">
        <v>43</v>
      </c>
      <c r="J4429" t="s">
        <v>85</v>
      </c>
      <c r="K4429" t="s">
        <v>85</v>
      </c>
    </row>
    <row r="4430" spans="1:11" x14ac:dyDescent="0.35">
      <c r="A4430" t="s">
        <v>513</v>
      </c>
      <c r="B4430" t="s">
        <v>283</v>
      </c>
      <c r="C4430">
        <v>2004</v>
      </c>
      <c r="D4430">
        <v>4.2</v>
      </c>
      <c r="E4430">
        <v>417</v>
      </c>
      <c r="F4430" t="s">
        <v>1405</v>
      </c>
      <c r="G4430" t="s">
        <v>42</v>
      </c>
      <c r="H4430" s="32">
        <v>45</v>
      </c>
      <c r="I4430" t="s">
        <v>43</v>
      </c>
      <c r="J4430" t="s">
        <v>85</v>
      </c>
      <c r="K4430" t="s">
        <v>85</v>
      </c>
    </row>
    <row r="4431" spans="1:11" x14ac:dyDescent="0.35">
      <c r="A4431" t="s">
        <v>423</v>
      </c>
      <c r="B4431" t="s">
        <v>1020</v>
      </c>
      <c r="C4431">
        <v>2018</v>
      </c>
      <c r="D4431">
        <v>4.2</v>
      </c>
      <c r="E4431">
        <v>415</v>
      </c>
      <c r="F4431" t="s">
        <v>1405</v>
      </c>
      <c r="G4431" t="s">
        <v>46</v>
      </c>
      <c r="H4431" s="32">
        <v>17.899999999999999</v>
      </c>
      <c r="I4431" t="s">
        <v>213</v>
      </c>
      <c r="J4431" t="s">
        <v>85</v>
      </c>
      <c r="K4431" t="s">
        <v>85</v>
      </c>
    </row>
    <row r="4432" spans="1:11" x14ac:dyDescent="0.35">
      <c r="A4432" t="s">
        <v>1292</v>
      </c>
      <c r="B4432" t="s">
        <v>1361</v>
      </c>
      <c r="C4432">
        <v>2015</v>
      </c>
      <c r="D4432">
        <v>4.2</v>
      </c>
      <c r="E4432">
        <v>414</v>
      </c>
      <c r="F4432" t="s">
        <v>1405</v>
      </c>
      <c r="G4432" t="s">
        <v>326</v>
      </c>
      <c r="H4432" s="32">
        <v>16.78</v>
      </c>
      <c r="I4432" t="s">
        <v>327</v>
      </c>
      <c r="J4432" t="s">
        <v>85</v>
      </c>
      <c r="K4432" t="s">
        <v>85</v>
      </c>
    </row>
    <row r="4433" spans="1:11" x14ac:dyDescent="0.35">
      <c r="A4433" t="s">
        <v>47</v>
      </c>
      <c r="B4433" t="s">
        <v>1302</v>
      </c>
      <c r="C4433">
        <v>2018</v>
      </c>
      <c r="D4433">
        <v>4.2</v>
      </c>
      <c r="E4433">
        <v>410</v>
      </c>
      <c r="F4433" t="s">
        <v>1405</v>
      </c>
      <c r="G4433" t="s">
        <v>42</v>
      </c>
      <c r="H4433" s="32">
        <v>13.58</v>
      </c>
      <c r="I4433" t="s">
        <v>43</v>
      </c>
      <c r="J4433" t="s">
        <v>85</v>
      </c>
      <c r="K4433" t="s">
        <v>85</v>
      </c>
    </row>
    <row r="4434" spans="1:11" x14ac:dyDescent="0.35">
      <c r="A4434" t="s">
        <v>1308</v>
      </c>
      <c r="B4434" t="s">
        <v>1309</v>
      </c>
      <c r="C4434">
        <v>2015</v>
      </c>
      <c r="D4434">
        <v>4.2</v>
      </c>
      <c r="E4434">
        <v>412</v>
      </c>
      <c r="F4434" t="s">
        <v>1405</v>
      </c>
      <c r="G4434" t="s">
        <v>9</v>
      </c>
      <c r="H4434" s="32">
        <v>37.9</v>
      </c>
      <c r="I4434" t="s">
        <v>10</v>
      </c>
      <c r="J4434" t="s">
        <v>85</v>
      </c>
      <c r="K4434" t="s">
        <v>85</v>
      </c>
    </row>
    <row r="4435" spans="1:11" x14ac:dyDescent="0.35">
      <c r="A4435" t="s">
        <v>270</v>
      </c>
      <c r="B4435" t="s">
        <v>120</v>
      </c>
      <c r="C4435">
        <v>2011</v>
      </c>
      <c r="D4435">
        <v>4.2</v>
      </c>
      <c r="E4435">
        <v>410</v>
      </c>
      <c r="F4435" t="s">
        <v>1405</v>
      </c>
      <c r="G4435" t="s">
        <v>9</v>
      </c>
      <c r="H4435" s="32">
        <v>51.35</v>
      </c>
      <c r="I4435" t="s">
        <v>10</v>
      </c>
      <c r="J4435" t="s">
        <v>85</v>
      </c>
      <c r="K4435" t="s">
        <v>85</v>
      </c>
    </row>
    <row r="4436" spans="1:11" x14ac:dyDescent="0.35">
      <c r="A4436" t="s">
        <v>930</v>
      </c>
      <c r="B4436" t="s">
        <v>848</v>
      </c>
      <c r="C4436">
        <v>2012</v>
      </c>
      <c r="D4436">
        <v>4.2</v>
      </c>
      <c r="E4436">
        <v>410</v>
      </c>
      <c r="F4436" t="s">
        <v>1405</v>
      </c>
      <c r="G4436" t="s">
        <v>42</v>
      </c>
      <c r="H4436" s="32">
        <v>22.99</v>
      </c>
      <c r="I4436" t="s">
        <v>43</v>
      </c>
      <c r="J4436" t="s">
        <v>85</v>
      </c>
      <c r="K4436" t="s">
        <v>85</v>
      </c>
    </row>
    <row r="4437" spans="1:11" x14ac:dyDescent="0.35">
      <c r="A4437" t="s">
        <v>1362</v>
      </c>
      <c r="B4437" t="s">
        <v>1363</v>
      </c>
      <c r="C4437">
        <v>2020</v>
      </c>
      <c r="D4437">
        <v>4.2</v>
      </c>
      <c r="E4437">
        <v>407</v>
      </c>
      <c r="F4437" t="s">
        <v>1405</v>
      </c>
      <c r="G4437" t="s">
        <v>204</v>
      </c>
      <c r="H4437" s="32">
        <v>11.95</v>
      </c>
      <c r="I4437" t="s">
        <v>85</v>
      </c>
      <c r="J4437" t="s">
        <v>85</v>
      </c>
      <c r="K4437" t="s">
        <v>85</v>
      </c>
    </row>
    <row r="4438" spans="1:11" x14ac:dyDescent="0.35">
      <c r="A4438" t="s">
        <v>861</v>
      </c>
      <c r="B4438" t="s">
        <v>1364</v>
      </c>
      <c r="C4438" t="s">
        <v>24</v>
      </c>
      <c r="D4438">
        <v>4.2</v>
      </c>
      <c r="E4438">
        <v>405</v>
      </c>
      <c r="F4438" t="s">
        <v>1405</v>
      </c>
      <c r="G4438" t="s">
        <v>25</v>
      </c>
      <c r="H4438" s="32">
        <v>7.1</v>
      </c>
      <c r="I4438" t="s">
        <v>26</v>
      </c>
      <c r="J4438" t="s">
        <v>85</v>
      </c>
      <c r="K4438" t="s">
        <v>85</v>
      </c>
    </row>
    <row r="4439" spans="1:11" x14ac:dyDescent="0.35">
      <c r="A4439" t="s">
        <v>606</v>
      </c>
      <c r="B4439" t="s">
        <v>619</v>
      </c>
      <c r="C4439">
        <v>2014</v>
      </c>
      <c r="D4439">
        <v>4.2</v>
      </c>
      <c r="E4439">
        <v>404</v>
      </c>
      <c r="F4439" t="s">
        <v>1405</v>
      </c>
      <c r="G4439" t="s">
        <v>32</v>
      </c>
      <c r="H4439" s="32">
        <v>77.36</v>
      </c>
      <c r="I4439" t="s">
        <v>33</v>
      </c>
      <c r="J4439" t="s">
        <v>85</v>
      </c>
      <c r="K4439" t="s">
        <v>85</v>
      </c>
    </row>
    <row r="4440" spans="1:11" x14ac:dyDescent="0.35">
      <c r="A4440" t="s">
        <v>1365</v>
      </c>
      <c r="B4440" t="s">
        <v>1366</v>
      </c>
      <c r="C4440">
        <v>2020</v>
      </c>
      <c r="D4440">
        <v>4.2</v>
      </c>
      <c r="E4440">
        <v>404</v>
      </c>
      <c r="F4440" t="s">
        <v>1405</v>
      </c>
      <c r="G4440" t="s">
        <v>207</v>
      </c>
      <c r="H4440" s="32">
        <v>19.899999999999999</v>
      </c>
      <c r="I4440" t="s">
        <v>85</v>
      </c>
      <c r="J4440" t="s">
        <v>85</v>
      </c>
      <c r="K4440" t="s">
        <v>85</v>
      </c>
    </row>
    <row r="4441" spans="1:11" x14ac:dyDescent="0.35">
      <c r="A4441" t="s">
        <v>682</v>
      </c>
      <c r="B4441" t="s">
        <v>863</v>
      </c>
      <c r="C4441">
        <v>2011</v>
      </c>
      <c r="D4441">
        <v>4.2</v>
      </c>
      <c r="E4441">
        <v>402</v>
      </c>
      <c r="F4441" t="s">
        <v>1405</v>
      </c>
      <c r="G4441" t="s">
        <v>42</v>
      </c>
      <c r="H4441" s="32">
        <v>28.53</v>
      </c>
      <c r="I4441" t="s">
        <v>43</v>
      </c>
      <c r="J4441" t="s">
        <v>85</v>
      </c>
      <c r="K4441" t="s">
        <v>85</v>
      </c>
    </row>
    <row r="4442" spans="1:11" x14ac:dyDescent="0.35">
      <c r="A4442" t="s">
        <v>487</v>
      </c>
      <c r="B4442" t="s">
        <v>488</v>
      </c>
      <c r="C4442">
        <v>2019</v>
      </c>
      <c r="D4442">
        <v>4.2</v>
      </c>
      <c r="E4442">
        <v>400</v>
      </c>
      <c r="F4442" t="s">
        <v>1405</v>
      </c>
      <c r="G4442" t="s">
        <v>2</v>
      </c>
      <c r="H4442" s="32">
        <v>27.89</v>
      </c>
      <c r="I4442" t="s">
        <v>3</v>
      </c>
      <c r="J4442" t="s">
        <v>85</v>
      </c>
      <c r="K4442" t="s">
        <v>85</v>
      </c>
    </row>
    <row r="4443" spans="1:11" x14ac:dyDescent="0.35">
      <c r="A4443" t="s">
        <v>4</v>
      </c>
      <c r="B4443" t="s">
        <v>448</v>
      </c>
      <c r="C4443">
        <v>2016</v>
      </c>
      <c r="D4443">
        <v>4.2</v>
      </c>
      <c r="E4443">
        <v>398</v>
      </c>
      <c r="F4443" t="s">
        <v>1405</v>
      </c>
      <c r="G4443" t="s">
        <v>1406</v>
      </c>
      <c r="H4443" s="32">
        <v>48.96</v>
      </c>
      <c r="I4443" t="s">
        <v>6</v>
      </c>
      <c r="J4443" t="s">
        <v>85</v>
      </c>
      <c r="K4443" t="s">
        <v>85</v>
      </c>
    </row>
    <row r="4444" spans="1:11" x14ac:dyDescent="0.35">
      <c r="A4444" t="s">
        <v>193</v>
      </c>
      <c r="B4444" t="s">
        <v>921</v>
      </c>
      <c r="C4444">
        <v>2011</v>
      </c>
      <c r="D4444">
        <v>4.2</v>
      </c>
      <c r="E4444">
        <v>395</v>
      </c>
      <c r="F4444" t="s">
        <v>1405</v>
      </c>
      <c r="G4444" t="s">
        <v>42</v>
      </c>
      <c r="H4444" s="32">
        <v>61.94</v>
      </c>
      <c r="I4444" t="s">
        <v>43</v>
      </c>
      <c r="J4444" t="s">
        <v>85</v>
      </c>
      <c r="K4444" t="s">
        <v>85</v>
      </c>
    </row>
    <row r="4445" spans="1:11" x14ac:dyDescent="0.35">
      <c r="A4445" t="s">
        <v>193</v>
      </c>
      <c r="B4445" t="s">
        <v>187</v>
      </c>
      <c r="C4445">
        <v>2016</v>
      </c>
      <c r="D4445">
        <v>4.2</v>
      </c>
      <c r="E4445">
        <v>392</v>
      </c>
      <c r="F4445" t="s">
        <v>1405</v>
      </c>
      <c r="G4445" t="s">
        <v>42</v>
      </c>
      <c r="H4445" s="32">
        <v>19.98</v>
      </c>
      <c r="I4445" t="s">
        <v>43</v>
      </c>
      <c r="J4445" t="s">
        <v>85</v>
      </c>
      <c r="K4445" t="s">
        <v>85</v>
      </c>
    </row>
    <row r="4446" spans="1:11" x14ac:dyDescent="0.35">
      <c r="A4446" t="s">
        <v>790</v>
      </c>
      <c r="B4446" t="s">
        <v>1367</v>
      </c>
      <c r="C4446">
        <v>2018</v>
      </c>
      <c r="D4446">
        <v>4.2</v>
      </c>
      <c r="E4446">
        <v>390</v>
      </c>
      <c r="F4446" t="s">
        <v>1405</v>
      </c>
      <c r="G4446" t="s">
        <v>32</v>
      </c>
      <c r="H4446" s="32">
        <v>16.760000000000002</v>
      </c>
      <c r="I4446" t="s">
        <v>33</v>
      </c>
      <c r="J4446" t="s">
        <v>85</v>
      </c>
      <c r="K4446" t="s">
        <v>85</v>
      </c>
    </row>
    <row r="4447" spans="1:11" x14ac:dyDescent="0.35">
      <c r="A4447" t="s">
        <v>574</v>
      </c>
      <c r="B4447" t="s">
        <v>880</v>
      </c>
      <c r="C4447">
        <v>2017</v>
      </c>
      <c r="D4447">
        <v>4.2</v>
      </c>
      <c r="E4447">
        <v>390</v>
      </c>
      <c r="F4447" t="s">
        <v>1405</v>
      </c>
      <c r="G4447" t="s">
        <v>576</v>
      </c>
      <c r="H4447" s="32">
        <v>24.45</v>
      </c>
      <c r="I4447" t="s">
        <v>21</v>
      </c>
      <c r="J4447" t="s">
        <v>85</v>
      </c>
      <c r="K4447" t="s">
        <v>85</v>
      </c>
    </row>
    <row r="4448" spans="1:11" x14ac:dyDescent="0.35">
      <c r="A4448" t="s">
        <v>144</v>
      </c>
      <c r="B4448" t="s">
        <v>120</v>
      </c>
      <c r="C4448">
        <v>2011</v>
      </c>
      <c r="D4448">
        <v>4.2</v>
      </c>
      <c r="E4448">
        <v>389</v>
      </c>
      <c r="F4448" t="s">
        <v>1405</v>
      </c>
      <c r="G4448" t="s">
        <v>9</v>
      </c>
      <c r="H4448" s="32">
        <v>64.5</v>
      </c>
      <c r="I4448" t="s">
        <v>10</v>
      </c>
      <c r="J4448" t="s">
        <v>85</v>
      </c>
      <c r="K4448" t="s">
        <v>85</v>
      </c>
    </row>
    <row r="4449" spans="1:11" x14ac:dyDescent="0.35">
      <c r="A4449" t="s">
        <v>385</v>
      </c>
      <c r="B4449" t="s">
        <v>1334</v>
      </c>
      <c r="C4449">
        <v>2016</v>
      </c>
      <c r="D4449">
        <v>4.2</v>
      </c>
      <c r="E4449">
        <v>388</v>
      </c>
      <c r="F4449" t="s">
        <v>1405</v>
      </c>
      <c r="G4449" t="s">
        <v>9</v>
      </c>
      <c r="H4449" s="32">
        <v>31.63</v>
      </c>
      <c r="I4449" t="s">
        <v>10</v>
      </c>
      <c r="J4449" t="s">
        <v>85</v>
      </c>
      <c r="K4449" t="s">
        <v>85</v>
      </c>
    </row>
    <row r="4450" spans="1:11" x14ac:dyDescent="0.35">
      <c r="A4450" t="s">
        <v>53</v>
      </c>
      <c r="B4450" t="s">
        <v>845</v>
      </c>
      <c r="C4450">
        <v>2005</v>
      </c>
      <c r="D4450">
        <v>4.2</v>
      </c>
      <c r="E4450">
        <v>384</v>
      </c>
      <c r="F4450" t="s">
        <v>1405</v>
      </c>
      <c r="G4450" t="s">
        <v>42</v>
      </c>
      <c r="H4450" s="32">
        <v>73</v>
      </c>
      <c r="I4450" t="s">
        <v>43</v>
      </c>
      <c r="J4450" t="s">
        <v>85</v>
      </c>
      <c r="K4450" t="s">
        <v>85</v>
      </c>
    </row>
    <row r="4451" spans="1:11" x14ac:dyDescent="0.35">
      <c r="A4451" t="s">
        <v>537</v>
      </c>
      <c r="B4451" t="s">
        <v>187</v>
      </c>
      <c r="C4451">
        <v>2015</v>
      </c>
      <c r="D4451">
        <v>4.2</v>
      </c>
      <c r="E4451">
        <v>420</v>
      </c>
      <c r="F4451" t="s">
        <v>1405</v>
      </c>
      <c r="G4451" t="s">
        <v>42</v>
      </c>
      <c r="H4451" s="32">
        <v>17.5</v>
      </c>
      <c r="I4451" t="s">
        <v>43</v>
      </c>
      <c r="J4451">
        <v>4</v>
      </c>
      <c r="K4451">
        <v>3</v>
      </c>
    </row>
    <row r="4452" spans="1:11" x14ac:dyDescent="0.35">
      <c r="A4452" t="s">
        <v>1357</v>
      </c>
      <c r="B4452" t="s">
        <v>1358</v>
      </c>
      <c r="C4452">
        <v>2017</v>
      </c>
      <c r="D4452">
        <v>4.2</v>
      </c>
      <c r="E4452">
        <v>420</v>
      </c>
      <c r="F4452" t="s">
        <v>1405</v>
      </c>
      <c r="G4452" t="s">
        <v>127</v>
      </c>
      <c r="H4452" s="32">
        <v>18.899999999999999</v>
      </c>
      <c r="I4452" t="s">
        <v>21</v>
      </c>
      <c r="J4452">
        <v>4</v>
      </c>
      <c r="K4452">
        <v>3</v>
      </c>
    </row>
    <row r="4453" spans="1:11" x14ac:dyDescent="0.35">
      <c r="A4453" t="s">
        <v>1359</v>
      </c>
      <c r="B4453" t="s">
        <v>1360</v>
      </c>
      <c r="C4453">
        <v>2011</v>
      </c>
      <c r="D4453">
        <v>4.2</v>
      </c>
      <c r="E4453">
        <v>420</v>
      </c>
      <c r="F4453" t="s">
        <v>1405</v>
      </c>
      <c r="G4453" t="s">
        <v>254</v>
      </c>
      <c r="H4453" s="32">
        <v>23.95</v>
      </c>
      <c r="I4453" t="s">
        <v>21</v>
      </c>
      <c r="J4453">
        <v>4</v>
      </c>
      <c r="K4453">
        <v>3</v>
      </c>
    </row>
    <row r="4454" spans="1:11" x14ac:dyDescent="0.35">
      <c r="A4454" t="s">
        <v>40</v>
      </c>
      <c r="B4454" t="s">
        <v>396</v>
      </c>
      <c r="C4454">
        <v>2012</v>
      </c>
      <c r="D4454">
        <v>4.2</v>
      </c>
      <c r="E4454">
        <v>420</v>
      </c>
      <c r="F4454" t="s">
        <v>1405</v>
      </c>
      <c r="G4454" t="s">
        <v>42</v>
      </c>
      <c r="H4454" s="32">
        <v>28.3</v>
      </c>
      <c r="I4454" t="s">
        <v>43</v>
      </c>
      <c r="J4454">
        <v>4</v>
      </c>
      <c r="K4454">
        <v>3</v>
      </c>
    </row>
    <row r="4455" spans="1:11" x14ac:dyDescent="0.35">
      <c r="A4455" t="s">
        <v>513</v>
      </c>
      <c r="B4455" t="s">
        <v>283</v>
      </c>
      <c r="C4455">
        <v>2004</v>
      </c>
      <c r="D4455">
        <v>4.2</v>
      </c>
      <c r="E4455">
        <v>417</v>
      </c>
      <c r="F4455" t="s">
        <v>1405</v>
      </c>
      <c r="G4455" t="s">
        <v>42</v>
      </c>
      <c r="H4455" s="32">
        <v>45</v>
      </c>
      <c r="I4455" t="s">
        <v>43</v>
      </c>
      <c r="J4455">
        <v>4</v>
      </c>
      <c r="K4455">
        <v>3</v>
      </c>
    </row>
    <row r="4456" spans="1:11" x14ac:dyDescent="0.35">
      <c r="A4456" t="s">
        <v>423</v>
      </c>
      <c r="B4456" t="s">
        <v>1020</v>
      </c>
      <c r="C4456">
        <v>2018</v>
      </c>
      <c r="D4456">
        <v>4.2</v>
      </c>
      <c r="E4456">
        <v>415</v>
      </c>
      <c r="F4456" t="s">
        <v>1405</v>
      </c>
      <c r="G4456" t="s">
        <v>46</v>
      </c>
      <c r="H4456" s="32">
        <v>17.899999999999999</v>
      </c>
      <c r="I4456" t="s">
        <v>213</v>
      </c>
      <c r="J4456">
        <v>3</v>
      </c>
      <c r="K4456">
        <v>3</v>
      </c>
    </row>
    <row r="4457" spans="1:11" x14ac:dyDescent="0.35">
      <c r="A4457" t="s">
        <v>1292</v>
      </c>
      <c r="B4457" t="s">
        <v>1361</v>
      </c>
      <c r="C4457">
        <v>2015</v>
      </c>
      <c r="D4457">
        <v>4.2</v>
      </c>
      <c r="E4457">
        <v>414</v>
      </c>
      <c r="F4457" t="s">
        <v>1405</v>
      </c>
      <c r="G4457" t="s">
        <v>326</v>
      </c>
      <c r="H4457" s="32">
        <v>16.78</v>
      </c>
      <c r="I4457" t="s">
        <v>327</v>
      </c>
      <c r="J4457">
        <v>3</v>
      </c>
      <c r="K4457">
        <v>3</v>
      </c>
    </row>
    <row r="4458" spans="1:11" x14ac:dyDescent="0.35">
      <c r="A4458" t="s">
        <v>47</v>
      </c>
      <c r="B4458" t="s">
        <v>1302</v>
      </c>
      <c r="C4458">
        <v>2018</v>
      </c>
      <c r="D4458">
        <v>4.2</v>
      </c>
      <c r="E4458">
        <v>410</v>
      </c>
      <c r="F4458" t="s">
        <v>1405</v>
      </c>
      <c r="G4458" t="s">
        <v>42</v>
      </c>
      <c r="H4458" s="32">
        <v>13.58</v>
      </c>
      <c r="I4458" t="s">
        <v>43</v>
      </c>
      <c r="J4458">
        <v>4</v>
      </c>
      <c r="K4458">
        <v>3</v>
      </c>
    </row>
    <row r="4459" spans="1:11" x14ac:dyDescent="0.35">
      <c r="A4459" t="s">
        <v>1308</v>
      </c>
      <c r="B4459" t="s">
        <v>1309</v>
      </c>
      <c r="C4459">
        <v>2015</v>
      </c>
      <c r="D4459">
        <v>4.2</v>
      </c>
      <c r="E4459">
        <v>412</v>
      </c>
      <c r="F4459" t="s">
        <v>1405</v>
      </c>
      <c r="G4459" t="s">
        <v>9</v>
      </c>
      <c r="H4459" s="32">
        <v>37.9</v>
      </c>
      <c r="I4459" t="s">
        <v>10</v>
      </c>
      <c r="J4459">
        <v>5</v>
      </c>
      <c r="K4459">
        <v>3</v>
      </c>
    </row>
    <row r="4460" spans="1:11" x14ac:dyDescent="0.35">
      <c r="A4460" t="s">
        <v>270</v>
      </c>
      <c r="B4460" t="s">
        <v>120</v>
      </c>
      <c r="C4460">
        <v>2011</v>
      </c>
      <c r="D4460">
        <v>4.2</v>
      </c>
      <c r="E4460">
        <v>410</v>
      </c>
      <c r="F4460" t="s">
        <v>1405</v>
      </c>
      <c r="G4460" t="s">
        <v>9</v>
      </c>
      <c r="H4460" s="32">
        <v>51.35</v>
      </c>
      <c r="I4460" t="s">
        <v>10</v>
      </c>
      <c r="J4460">
        <v>5</v>
      </c>
      <c r="K4460">
        <v>3</v>
      </c>
    </row>
    <row r="4461" spans="1:11" x14ac:dyDescent="0.35">
      <c r="A4461" t="s">
        <v>930</v>
      </c>
      <c r="B4461" t="s">
        <v>848</v>
      </c>
      <c r="C4461">
        <v>2012</v>
      </c>
      <c r="D4461">
        <v>4.2</v>
      </c>
      <c r="E4461">
        <v>410</v>
      </c>
      <c r="F4461" t="s">
        <v>1405</v>
      </c>
      <c r="G4461" t="s">
        <v>42</v>
      </c>
      <c r="H4461" s="32">
        <v>22.99</v>
      </c>
      <c r="I4461" t="s">
        <v>43</v>
      </c>
      <c r="J4461">
        <v>4</v>
      </c>
      <c r="K4461">
        <v>3</v>
      </c>
    </row>
    <row r="4462" spans="1:11" x14ac:dyDescent="0.35">
      <c r="A4462" t="s">
        <v>1362</v>
      </c>
      <c r="B4462" t="s">
        <v>1363</v>
      </c>
      <c r="C4462">
        <v>2020</v>
      </c>
      <c r="D4462">
        <v>4.2</v>
      </c>
      <c r="E4462">
        <v>407</v>
      </c>
      <c r="F4462" t="s">
        <v>1405</v>
      </c>
      <c r="G4462" t="s">
        <v>204</v>
      </c>
      <c r="H4462" s="32">
        <v>11.95</v>
      </c>
      <c r="I4462" t="s">
        <v>85</v>
      </c>
      <c r="J4462" t="s">
        <v>85</v>
      </c>
      <c r="K4462" t="s">
        <v>85</v>
      </c>
    </row>
    <row r="4463" spans="1:11" x14ac:dyDescent="0.35">
      <c r="A4463" t="s">
        <v>861</v>
      </c>
      <c r="B4463" t="s">
        <v>1364</v>
      </c>
      <c r="C4463" t="s">
        <v>24</v>
      </c>
      <c r="D4463">
        <v>4.2</v>
      </c>
      <c r="E4463">
        <v>405</v>
      </c>
      <c r="F4463" t="s">
        <v>1405</v>
      </c>
      <c r="G4463" t="s">
        <v>25</v>
      </c>
      <c r="H4463" s="32">
        <v>7.1</v>
      </c>
      <c r="I4463" t="s">
        <v>26</v>
      </c>
      <c r="J4463">
        <v>4</v>
      </c>
      <c r="K4463">
        <v>3</v>
      </c>
    </row>
    <row r="4464" spans="1:11" x14ac:dyDescent="0.35">
      <c r="A4464" t="s">
        <v>606</v>
      </c>
      <c r="B4464" t="s">
        <v>619</v>
      </c>
      <c r="C4464">
        <v>2014</v>
      </c>
      <c r="D4464">
        <v>4.2</v>
      </c>
      <c r="E4464">
        <v>404</v>
      </c>
      <c r="F4464" t="s">
        <v>1405</v>
      </c>
      <c r="G4464" t="s">
        <v>32</v>
      </c>
      <c r="H4464" s="32">
        <v>77.36</v>
      </c>
      <c r="I4464" t="s">
        <v>33</v>
      </c>
      <c r="J4464">
        <v>4</v>
      </c>
      <c r="K4464">
        <v>3</v>
      </c>
    </row>
    <row r="4465" spans="1:11" x14ac:dyDescent="0.35">
      <c r="A4465" t="s">
        <v>1365</v>
      </c>
      <c r="B4465" t="s">
        <v>1366</v>
      </c>
      <c r="C4465">
        <v>2020</v>
      </c>
      <c r="D4465">
        <v>4.2</v>
      </c>
      <c r="E4465">
        <v>404</v>
      </c>
      <c r="F4465" t="s">
        <v>1405</v>
      </c>
      <c r="G4465" t="s">
        <v>207</v>
      </c>
      <c r="H4465" s="32">
        <v>19.899999999999999</v>
      </c>
      <c r="I4465" t="s">
        <v>85</v>
      </c>
      <c r="J4465" t="s">
        <v>85</v>
      </c>
      <c r="K4465" t="s">
        <v>85</v>
      </c>
    </row>
    <row r="4466" spans="1:11" x14ac:dyDescent="0.35">
      <c r="A4466" t="s">
        <v>682</v>
      </c>
      <c r="B4466" t="s">
        <v>863</v>
      </c>
      <c r="C4466">
        <v>2011</v>
      </c>
      <c r="D4466">
        <v>4.2</v>
      </c>
      <c r="E4466">
        <v>402</v>
      </c>
      <c r="F4466" t="s">
        <v>1405</v>
      </c>
      <c r="G4466" t="s">
        <v>42</v>
      </c>
      <c r="H4466" s="32">
        <v>28.53</v>
      </c>
      <c r="I4466" t="s">
        <v>43</v>
      </c>
      <c r="J4466">
        <v>4</v>
      </c>
      <c r="K4466">
        <v>3</v>
      </c>
    </row>
    <row r="4467" spans="1:11" x14ac:dyDescent="0.35">
      <c r="A4467" t="s">
        <v>487</v>
      </c>
      <c r="B4467" t="s">
        <v>488</v>
      </c>
      <c r="C4467">
        <v>2019</v>
      </c>
      <c r="D4467">
        <v>4.2</v>
      </c>
      <c r="E4467">
        <v>400</v>
      </c>
      <c r="F4467" t="s">
        <v>1405</v>
      </c>
      <c r="G4467" t="s">
        <v>2</v>
      </c>
      <c r="H4467" s="32">
        <v>27.89</v>
      </c>
      <c r="I4467" t="s">
        <v>3</v>
      </c>
      <c r="J4467">
        <v>5</v>
      </c>
      <c r="K4467">
        <v>3</v>
      </c>
    </row>
    <row r="4468" spans="1:11" x14ac:dyDescent="0.35">
      <c r="A4468" t="s">
        <v>4</v>
      </c>
      <c r="B4468" t="s">
        <v>448</v>
      </c>
      <c r="C4468">
        <v>2016</v>
      </c>
      <c r="D4468">
        <v>4.2</v>
      </c>
      <c r="E4468">
        <v>398</v>
      </c>
      <c r="F4468" t="s">
        <v>1405</v>
      </c>
      <c r="G4468" t="s">
        <v>1406</v>
      </c>
      <c r="H4468" s="32">
        <v>48.96</v>
      </c>
      <c r="I4468" t="s">
        <v>6</v>
      </c>
      <c r="J4468">
        <v>4</v>
      </c>
      <c r="K4468">
        <v>2</v>
      </c>
    </row>
    <row r="4469" spans="1:11" x14ac:dyDescent="0.35">
      <c r="A4469" t="s">
        <v>193</v>
      </c>
      <c r="B4469" t="s">
        <v>921</v>
      </c>
      <c r="C4469">
        <v>2011</v>
      </c>
      <c r="D4469">
        <v>4.2</v>
      </c>
      <c r="E4469">
        <v>395</v>
      </c>
      <c r="F4469" t="s">
        <v>1405</v>
      </c>
      <c r="G4469" t="s">
        <v>42</v>
      </c>
      <c r="H4469" s="32">
        <v>61.94</v>
      </c>
      <c r="I4469" t="s">
        <v>43</v>
      </c>
      <c r="J4469">
        <v>4</v>
      </c>
      <c r="K4469">
        <v>3</v>
      </c>
    </row>
    <row r="4470" spans="1:11" x14ac:dyDescent="0.35">
      <c r="A4470" t="s">
        <v>193</v>
      </c>
      <c r="B4470" t="s">
        <v>187</v>
      </c>
      <c r="C4470">
        <v>2016</v>
      </c>
      <c r="D4470">
        <v>4.2</v>
      </c>
      <c r="E4470">
        <v>392</v>
      </c>
      <c r="F4470" t="s">
        <v>1405</v>
      </c>
      <c r="G4470" t="s">
        <v>42</v>
      </c>
      <c r="H4470" s="32">
        <v>19.98</v>
      </c>
      <c r="I4470" t="s">
        <v>43</v>
      </c>
      <c r="J4470">
        <v>4</v>
      </c>
      <c r="K4470">
        <v>3</v>
      </c>
    </row>
    <row r="4471" spans="1:11" x14ac:dyDescent="0.35">
      <c r="A4471" t="s">
        <v>790</v>
      </c>
      <c r="B4471" t="s">
        <v>1367</v>
      </c>
      <c r="C4471">
        <v>2018</v>
      </c>
      <c r="D4471">
        <v>4.2</v>
      </c>
      <c r="E4471">
        <v>390</v>
      </c>
      <c r="F4471" t="s">
        <v>1405</v>
      </c>
      <c r="G4471" t="s">
        <v>32</v>
      </c>
      <c r="H4471" s="32">
        <v>16.760000000000002</v>
      </c>
      <c r="I4471" t="s">
        <v>33</v>
      </c>
      <c r="J4471">
        <v>4</v>
      </c>
      <c r="K4471">
        <v>3</v>
      </c>
    </row>
    <row r="4472" spans="1:11" x14ac:dyDescent="0.35">
      <c r="A4472" t="s">
        <v>574</v>
      </c>
      <c r="B4472" t="s">
        <v>880</v>
      </c>
      <c r="C4472">
        <v>2017</v>
      </c>
      <c r="D4472">
        <v>4.2</v>
      </c>
      <c r="E4472">
        <v>390</v>
      </c>
      <c r="F4472" t="s">
        <v>1405</v>
      </c>
      <c r="G4472" t="s">
        <v>576</v>
      </c>
      <c r="H4472" s="32">
        <v>24.45</v>
      </c>
      <c r="I4472" t="s">
        <v>21</v>
      </c>
      <c r="J4472">
        <v>4</v>
      </c>
      <c r="K4472">
        <v>3</v>
      </c>
    </row>
    <row r="4473" spans="1:11" x14ac:dyDescent="0.35">
      <c r="A4473" t="s">
        <v>144</v>
      </c>
      <c r="B4473" t="s">
        <v>120</v>
      </c>
      <c r="C4473">
        <v>2011</v>
      </c>
      <c r="D4473">
        <v>4.2</v>
      </c>
      <c r="E4473">
        <v>389</v>
      </c>
      <c r="F4473" t="s">
        <v>1405</v>
      </c>
      <c r="G4473" t="s">
        <v>9</v>
      </c>
      <c r="H4473" s="32">
        <v>64.5</v>
      </c>
      <c r="I4473" t="s">
        <v>10</v>
      </c>
      <c r="J4473">
        <v>5</v>
      </c>
      <c r="K4473">
        <v>3</v>
      </c>
    </row>
    <row r="4474" spans="1:11" x14ac:dyDescent="0.35">
      <c r="A4474" t="s">
        <v>385</v>
      </c>
      <c r="B4474" t="s">
        <v>1334</v>
      </c>
      <c r="C4474">
        <v>2016</v>
      </c>
      <c r="D4474">
        <v>4.2</v>
      </c>
      <c r="E4474">
        <v>388</v>
      </c>
      <c r="F4474" t="s">
        <v>1405</v>
      </c>
      <c r="G4474" t="s">
        <v>9</v>
      </c>
      <c r="H4474" s="32">
        <v>31.63</v>
      </c>
      <c r="I4474" t="s">
        <v>10</v>
      </c>
      <c r="J4474">
        <v>5</v>
      </c>
      <c r="K4474">
        <v>3</v>
      </c>
    </row>
    <row r="4475" spans="1:11" x14ac:dyDescent="0.35">
      <c r="A4475" t="s">
        <v>53</v>
      </c>
      <c r="B4475" t="s">
        <v>845</v>
      </c>
      <c r="C4475">
        <v>2005</v>
      </c>
      <c r="D4475">
        <v>4.2</v>
      </c>
      <c r="E4475">
        <v>384</v>
      </c>
      <c r="F4475" t="s">
        <v>1405</v>
      </c>
      <c r="G4475" t="s">
        <v>42</v>
      </c>
      <c r="H4475" s="32">
        <v>73</v>
      </c>
      <c r="I4475" t="s">
        <v>43</v>
      </c>
      <c r="J4475">
        <v>4</v>
      </c>
      <c r="K4475">
        <v>3</v>
      </c>
    </row>
    <row r="4476" spans="1:11" x14ac:dyDescent="0.35">
      <c r="A4476" t="s">
        <v>537</v>
      </c>
      <c r="B4476" t="s">
        <v>187</v>
      </c>
      <c r="C4476">
        <v>2015</v>
      </c>
      <c r="D4476">
        <v>4.2</v>
      </c>
      <c r="E4476">
        <v>420</v>
      </c>
      <c r="F4476" t="s">
        <v>1405</v>
      </c>
      <c r="G4476" t="s">
        <v>42</v>
      </c>
      <c r="H4476" s="32">
        <v>17.5</v>
      </c>
      <c r="I4476" t="s">
        <v>43</v>
      </c>
      <c r="J4476">
        <v>4</v>
      </c>
      <c r="K4476">
        <v>3</v>
      </c>
    </row>
    <row r="4477" spans="1:11" x14ac:dyDescent="0.35">
      <c r="A4477" t="s">
        <v>1357</v>
      </c>
      <c r="B4477" t="s">
        <v>1358</v>
      </c>
      <c r="C4477">
        <v>2017</v>
      </c>
      <c r="D4477">
        <v>4.2</v>
      </c>
      <c r="E4477">
        <v>420</v>
      </c>
      <c r="F4477" t="s">
        <v>1405</v>
      </c>
      <c r="G4477" t="s">
        <v>127</v>
      </c>
      <c r="H4477" s="32">
        <v>18.899999999999999</v>
      </c>
      <c r="I4477" t="s">
        <v>21</v>
      </c>
      <c r="J4477">
        <v>4</v>
      </c>
      <c r="K4477">
        <v>3</v>
      </c>
    </row>
    <row r="4478" spans="1:11" x14ac:dyDescent="0.35">
      <c r="A4478" t="s">
        <v>1359</v>
      </c>
      <c r="B4478" t="s">
        <v>1360</v>
      </c>
      <c r="C4478">
        <v>2011</v>
      </c>
      <c r="D4478">
        <v>4.2</v>
      </c>
      <c r="E4478">
        <v>420</v>
      </c>
      <c r="F4478" t="s">
        <v>1405</v>
      </c>
      <c r="G4478" t="s">
        <v>254</v>
      </c>
      <c r="H4478" s="32">
        <v>23.95</v>
      </c>
      <c r="I4478" t="s">
        <v>21</v>
      </c>
      <c r="J4478">
        <v>4</v>
      </c>
      <c r="K4478">
        <v>3</v>
      </c>
    </row>
    <row r="4479" spans="1:11" x14ac:dyDescent="0.35">
      <c r="A4479" t="s">
        <v>40</v>
      </c>
      <c r="B4479" t="s">
        <v>396</v>
      </c>
      <c r="C4479">
        <v>2012</v>
      </c>
      <c r="D4479">
        <v>4.2</v>
      </c>
      <c r="E4479">
        <v>420</v>
      </c>
      <c r="F4479" t="s">
        <v>1405</v>
      </c>
      <c r="G4479" t="s">
        <v>42</v>
      </c>
      <c r="H4479" s="32">
        <v>28.3</v>
      </c>
      <c r="I4479" t="s">
        <v>43</v>
      </c>
      <c r="J4479">
        <v>4</v>
      </c>
      <c r="K4479">
        <v>3</v>
      </c>
    </row>
    <row r="4480" spans="1:11" x14ac:dyDescent="0.35">
      <c r="A4480" t="s">
        <v>513</v>
      </c>
      <c r="B4480" t="s">
        <v>283</v>
      </c>
      <c r="C4480">
        <v>2004</v>
      </c>
      <c r="D4480">
        <v>4.2</v>
      </c>
      <c r="E4480">
        <v>417</v>
      </c>
      <c r="F4480" t="s">
        <v>1405</v>
      </c>
      <c r="G4480" t="s">
        <v>42</v>
      </c>
      <c r="H4480" s="32">
        <v>45</v>
      </c>
      <c r="I4480" t="s">
        <v>43</v>
      </c>
      <c r="J4480">
        <v>4</v>
      </c>
      <c r="K4480">
        <v>3</v>
      </c>
    </row>
    <row r="4481" spans="1:11" x14ac:dyDescent="0.35">
      <c r="A4481" t="s">
        <v>423</v>
      </c>
      <c r="B4481" t="s">
        <v>1020</v>
      </c>
      <c r="C4481">
        <v>2018</v>
      </c>
      <c r="D4481">
        <v>4.2</v>
      </c>
      <c r="E4481">
        <v>415</v>
      </c>
      <c r="F4481" t="s">
        <v>1405</v>
      </c>
      <c r="G4481" t="s">
        <v>46</v>
      </c>
      <c r="H4481" s="32">
        <v>17.899999999999999</v>
      </c>
      <c r="I4481" t="s">
        <v>213</v>
      </c>
      <c r="J4481">
        <v>3</v>
      </c>
      <c r="K4481">
        <v>3</v>
      </c>
    </row>
    <row r="4482" spans="1:11" x14ac:dyDescent="0.35">
      <c r="A4482" t="s">
        <v>1292</v>
      </c>
      <c r="B4482" t="s">
        <v>1361</v>
      </c>
      <c r="C4482">
        <v>2015</v>
      </c>
      <c r="D4482">
        <v>4.2</v>
      </c>
      <c r="E4482">
        <v>414</v>
      </c>
      <c r="F4482" t="s">
        <v>1405</v>
      </c>
      <c r="G4482" t="s">
        <v>326</v>
      </c>
      <c r="H4482" s="32">
        <v>16.78</v>
      </c>
      <c r="I4482" t="s">
        <v>327</v>
      </c>
      <c r="J4482">
        <v>3</v>
      </c>
      <c r="K4482">
        <v>3</v>
      </c>
    </row>
    <row r="4483" spans="1:11" x14ac:dyDescent="0.35">
      <c r="A4483" t="s">
        <v>47</v>
      </c>
      <c r="B4483" t="s">
        <v>1302</v>
      </c>
      <c r="C4483">
        <v>2018</v>
      </c>
      <c r="D4483">
        <v>4.2</v>
      </c>
      <c r="E4483">
        <v>410</v>
      </c>
      <c r="F4483" t="s">
        <v>1405</v>
      </c>
      <c r="G4483" t="s">
        <v>42</v>
      </c>
      <c r="H4483" s="32">
        <v>13.58</v>
      </c>
      <c r="I4483" t="s">
        <v>43</v>
      </c>
      <c r="J4483">
        <v>4</v>
      </c>
      <c r="K4483">
        <v>3</v>
      </c>
    </row>
    <row r="4484" spans="1:11" x14ac:dyDescent="0.35">
      <c r="A4484" t="s">
        <v>1308</v>
      </c>
      <c r="B4484" t="s">
        <v>1309</v>
      </c>
      <c r="C4484">
        <v>2015</v>
      </c>
      <c r="D4484">
        <v>4.2</v>
      </c>
      <c r="E4484">
        <v>412</v>
      </c>
      <c r="F4484" t="s">
        <v>1405</v>
      </c>
      <c r="G4484" t="s">
        <v>9</v>
      </c>
      <c r="H4484" s="32">
        <v>37.9</v>
      </c>
      <c r="I4484" t="s">
        <v>10</v>
      </c>
      <c r="J4484">
        <v>5</v>
      </c>
      <c r="K4484">
        <v>3</v>
      </c>
    </row>
    <row r="4485" spans="1:11" x14ac:dyDescent="0.35">
      <c r="A4485" t="s">
        <v>270</v>
      </c>
      <c r="B4485" t="s">
        <v>120</v>
      </c>
      <c r="C4485">
        <v>2011</v>
      </c>
      <c r="D4485">
        <v>4.2</v>
      </c>
      <c r="E4485">
        <v>410</v>
      </c>
      <c r="F4485" t="s">
        <v>1405</v>
      </c>
      <c r="G4485" t="s">
        <v>9</v>
      </c>
      <c r="H4485" s="32">
        <v>51.35</v>
      </c>
      <c r="I4485" t="s">
        <v>10</v>
      </c>
      <c r="J4485">
        <v>5</v>
      </c>
      <c r="K4485">
        <v>3</v>
      </c>
    </row>
    <row r="4486" spans="1:11" x14ac:dyDescent="0.35">
      <c r="A4486" t="s">
        <v>930</v>
      </c>
      <c r="B4486" t="s">
        <v>848</v>
      </c>
      <c r="C4486">
        <v>2012</v>
      </c>
      <c r="D4486">
        <v>4.2</v>
      </c>
      <c r="E4486">
        <v>410</v>
      </c>
      <c r="F4486" t="s">
        <v>1405</v>
      </c>
      <c r="G4486" t="s">
        <v>42</v>
      </c>
      <c r="H4486" s="32">
        <v>22.99</v>
      </c>
      <c r="I4486" t="s">
        <v>43</v>
      </c>
      <c r="J4486">
        <v>4</v>
      </c>
      <c r="K4486">
        <v>3</v>
      </c>
    </row>
    <row r="4487" spans="1:11" x14ac:dyDescent="0.35">
      <c r="A4487" t="s">
        <v>1362</v>
      </c>
      <c r="B4487" t="s">
        <v>1363</v>
      </c>
      <c r="C4487">
        <v>2020</v>
      </c>
      <c r="D4487">
        <v>4.2</v>
      </c>
      <c r="E4487">
        <v>407</v>
      </c>
      <c r="F4487" t="s">
        <v>1405</v>
      </c>
      <c r="G4487" t="s">
        <v>204</v>
      </c>
      <c r="H4487" s="32">
        <v>11.95</v>
      </c>
      <c r="I4487" t="s">
        <v>85</v>
      </c>
      <c r="J4487" t="s">
        <v>85</v>
      </c>
      <c r="K4487" t="s">
        <v>85</v>
      </c>
    </row>
    <row r="4488" spans="1:11" x14ac:dyDescent="0.35">
      <c r="A4488" t="s">
        <v>861</v>
      </c>
      <c r="B4488" t="s">
        <v>1364</v>
      </c>
      <c r="C4488" t="s">
        <v>24</v>
      </c>
      <c r="D4488">
        <v>4.2</v>
      </c>
      <c r="E4488">
        <v>405</v>
      </c>
      <c r="F4488" t="s">
        <v>1405</v>
      </c>
      <c r="G4488" t="s">
        <v>25</v>
      </c>
      <c r="H4488" s="32">
        <v>7.1</v>
      </c>
      <c r="I4488" t="s">
        <v>26</v>
      </c>
      <c r="J4488">
        <v>4</v>
      </c>
      <c r="K4488">
        <v>3</v>
      </c>
    </row>
    <row r="4489" spans="1:11" x14ac:dyDescent="0.35">
      <c r="A4489" t="s">
        <v>606</v>
      </c>
      <c r="B4489" t="s">
        <v>619</v>
      </c>
      <c r="C4489">
        <v>2014</v>
      </c>
      <c r="D4489">
        <v>4.2</v>
      </c>
      <c r="E4489">
        <v>404</v>
      </c>
      <c r="F4489" t="s">
        <v>1405</v>
      </c>
      <c r="G4489" t="s">
        <v>32</v>
      </c>
      <c r="H4489" s="32">
        <v>77.36</v>
      </c>
      <c r="I4489" t="s">
        <v>33</v>
      </c>
      <c r="J4489">
        <v>4</v>
      </c>
      <c r="K4489">
        <v>3</v>
      </c>
    </row>
    <row r="4490" spans="1:11" x14ac:dyDescent="0.35">
      <c r="A4490" t="s">
        <v>1365</v>
      </c>
      <c r="B4490" t="s">
        <v>1366</v>
      </c>
      <c r="C4490">
        <v>2020</v>
      </c>
      <c r="D4490">
        <v>4.2</v>
      </c>
      <c r="E4490">
        <v>404</v>
      </c>
      <c r="F4490" t="s">
        <v>1405</v>
      </c>
      <c r="G4490" t="s">
        <v>207</v>
      </c>
      <c r="H4490" s="32">
        <v>19.899999999999999</v>
      </c>
      <c r="I4490" t="s">
        <v>85</v>
      </c>
      <c r="J4490" t="s">
        <v>85</v>
      </c>
      <c r="K4490" t="s">
        <v>85</v>
      </c>
    </row>
    <row r="4491" spans="1:11" x14ac:dyDescent="0.35">
      <c r="A4491" t="s">
        <v>682</v>
      </c>
      <c r="B4491" t="s">
        <v>863</v>
      </c>
      <c r="C4491">
        <v>2011</v>
      </c>
      <c r="D4491">
        <v>4.2</v>
      </c>
      <c r="E4491">
        <v>402</v>
      </c>
      <c r="F4491" t="s">
        <v>1405</v>
      </c>
      <c r="G4491" t="s">
        <v>42</v>
      </c>
      <c r="H4491" s="32">
        <v>28.53</v>
      </c>
      <c r="I4491" t="s">
        <v>43</v>
      </c>
      <c r="J4491">
        <v>4</v>
      </c>
      <c r="K4491">
        <v>3</v>
      </c>
    </row>
    <row r="4492" spans="1:11" x14ac:dyDescent="0.35">
      <c r="A4492" t="s">
        <v>487</v>
      </c>
      <c r="B4492" t="s">
        <v>488</v>
      </c>
      <c r="C4492">
        <v>2019</v>
      </c>
      <c r="D4492">
        <v>4.2</v>
      </c>
      <c r="E4492">
        <v>400</v>
      </c>
      <c r="F4492" t="s">
        <v>1405</v>
      </c>
      <c r="G4492" t="s">
        <v>2</v>
      </c>
      <c r="H4492" s="32">
        <v>27.89</v>
      </c>
      <c r="I4492" t="s">
        <v>3</v>
      </c>
      <c r="J4492">
        <v>5</v>
      </c>
      <c r="K4492">
        <v>3</v>
      </c>
    </row>
    <row r="4493" spans="1:11" x14ac:dyDescent="0.35">
      <c r="A4493" t="s">
        <v>4</v>
      </c>
      <c r="B4493" t="s">
        <v>448</v>
      </c>
      <c r="C4493">
        <v>2016</v>
      </c>
      <c r="D4493">
        <v>4.2</v>
      </c>
      <c r="E4493">
        <v>398</v>
      </c>
      <c r="F4493" t="s">
        <v>1405</v>
      </c>
      <c r="G4493" t="s">
        <v>1406</v>
      </c>
      <c r="H4493" s="32">
        <v>48.96</v>
      </c>
      <c r="I4493" t="s">
        <v>6</v>
      </c>
      <c r="J4493">
        <v>4</v>
      </c>
      <c r="K4493">
        <v>2</v>
      </c>
    </row>
    <row r="4494" spans="1:11" x14ac:dyDescent="0.35">
      <c r="A4494" t="s">
        <v>193</v>
      </c>
      <c r="B4494" t="s">
        <v>921</v>
      </c>
      <c r="C4494">
        <v>2011</v>
      </c>
      <c r="D4494">
        <v>4.2</v>
      </c>
      <c r="E4494">
        <v>395</v>
      </c>
      <c r="F4494" t="s">
        <v>1405</v>
      </c>
      <c r="G4494" t="s">
        <v>42</v>
      </c>
      <c r="H4494" s="32">
        <v>61.94</v>
      </c>
      <c r="I4494" t="s">
        <v>43</v>
      </c>
      <c r="J4494">
        <v>4</v>
      </c>
      <c r="K4494">
        <v>3</v>
      </c>
    </row>
    <row r="4495" spans="1:11" x14ac:dyDescent="0.35">
      <c r="A4495" t="s">
        <v>193</v>
      </c>
      <c r="B4495" t="s">
        <v>187</v>
      </c>
      <c r="C4495">
        <v>2016</v>
      </c>
      <c r="D4495">
        <v>4.2</v>
      </c>
      <c r="E4495">
        <v>392</v>
      </c>
      <c r="F4495" t="s">
        <v>1405</v>
      </c>
      <c r="G4495" t="s">
        <v>42</v>
      </c>
      <c r="H4495" s="32">
        <v>19.98</v>
      </c>
      <c r="I4495" t="s">
        <v>43</v>
      </c>
      <c r="J4495">
        <v>4</v>
      </c>
      <c r="K4495">
        <v>3</v>
      </c>
    </row>
    <row r="4496" spans="1:11" x14ac:dyDescent="0.35">
      <c r="A4496" t="s">
        <v>790</v>
      </c>
      <c r="B4496" t="s">
        <v>1367</v>
      </c>
      <c r="C4496">
        <v>2018</v>
      </c>
      <c r="D4496">
        <v>4.2</v>
      </c>
      <c r="E4496">
        <v>390</v>
      </c>
      <c r="F4496" t="s">
        <v>1405</v>
      </c>
      <c r="G4496" t="s">
        <v>32</v>
      </c>
      <c r="H4496" s="32">
        <v>16.760000000000002</v>
      </c>
      <c r="I4496" t="s">
        <v>33</v>
      </c>
      <c r="J4496">
        <v>4</v>
      </c>
      <c r="K4496">
        <v>3</v>
      </c>
    </row>
    <row r="4497" spans="1:11" x14ac:dyDescent="0.35">
      <c r="A4497" t="s">
        <v>574</v>
      </c>
      <c r="B4497" t="s">
        <v>880</v>
      </c>
      <c r="C4497">
        <v>2017</v>
      </c>
      <c r="D4497">
        <v>4.2</v>
      </c>
      <c r="E4497">
        <v>390</v>
      </c>
      <c r="F4497" t="s">
        <v>1405</v>
      </c>
      <c r="G4497" t="s">
        <v>576</v>
      </c>
      <c r="H4497" s="32">
        <v>24.45</v>
      </c>
      <c r="I4497" t="s">
        <v>21</v>
      </c>
      <c r="J4497">
        <v>4</v>
      </c>
      <c r="K4497">
        <v>3</v>
      </c>
    </row>
    <row r="4498" spans="1:11" x14ac:dyDescent="0.35">
      <c r="A4498" t="s">
        <v>144</v>
      </c>
      <c r="B4498" t="s">
        <v>120</v>
      </c>
      <c r="C4498">
        <v>2011</v>
      </c>
      <c r="D4498">
        <v>4.2</v>
      </c>
      <c r="E4498">
        <v>389</v>
      </c>
      <c r="F4498" t="s">
        <v>1405</v>
      </c>
      <c r="G4498" t="s">
        <v>9</v>
      </c>
      <c r="H4498" s="32">
        <v>64.5</v>
      </c>
      <c r="I4498" t="s">
        <v>10</v>
      </c>
      <c r="J4498">
        <v>5</v>
      </c>
      <c r="K4498">
        <v>3</v>
      </c>
    </row>
    <row r="4499" spans="1:11" x14ac:dyDescent="0.35">
      <c r="A4499" t="s">
        <v>385</v>
      </c>
      <c r="B4499" t="s">
        <v>1334</v>
      </c>
      <c r="C4499">
        <v>2016</v>
      </c>
      <c r="D4499">
        <v>4.2</v>
      </c>
      <c r="E4499">
        <v>388</v>
      </c>
      <c r="F4499" t="s">
        <v>1405</v>
      </c>
      <c r="G4499" t="s">
        <v>9</v>
      </c>
      <c r="H4499" s="32">
        <v>31.63</v>
      </c>
      <c r="I4499" t="s">
        <v>10</v>
      </c>
      <c r="J4499">
        <v>5</v>
      </c>
      <c r="K4499">
        <v>3</v>
      </c>
    </row>
    <row r="4500" spans="1:11" x14ac:dyDescent="0.35">
      <c r="A4500" t="s">
        <v>53</v>
      </c>
      <c r="B4500" t="s">
        <v>845</v>
      </c>
      <c r="C4500">
        <v>2005</v>
      </c>
      <c r="D4500">
        <v>4.2</v>
      </c>
      <c r="E4500">
        <v>384</v>
      </c>
      <c r="F4500" t="s">
        <v>1405</v>
      </c>
      <c r="G4500" t="s">
        <v>42</v>
      </c>
      <c r="H4500" s="32">
        <v>73</v>
      </c>
      <c r="I4500" t="s">
        <v>43</v>
      </c>
      <c r="J4500">
        <v>4</v>
      </c>
      <c r="K4500">
        <v>3</v>
      </c>
    </row>
    <row r="4501" spans="1:11" x14ac:dyDescent="0.35">
      <c r="A4501" t="s">
        <v>537</v>
      </c>
      <c r="B4501" t="s">
        <v>187</v>
      </c>
      <c r="C4501">
        <v>2015</v>
      </c>
      <c r="D4501">
        <v>4.2</v>
      </c>
      <c r="E4501">
        <v>420</v>
      </c>
      <c r="F4501" t="s">
        <v>1405</v>
      </c>
      <c r="G4501" t="s">
        <v>42</v>
      </c>
      <c r="H4501" s="32">
        <v>17.5</v>
      </c>
      <c r="I4501" t="s">
        <v>43</v>
      </c>
      <c r="J4501">
        <v>4</v>
      </c>
      <c r="K4501">
        <v>3</v>
      </c>
    </row>
    <row r="4502" spans="1:11" x14ac:dyDescent="0.35">
      <c r="A4502" t="s">
        <v>1357</v>
      </c>
      <c r="B4502" t="s">
        <v>1358</v>
      </c>
      <c r="C4502">
        <v>2017</v>
      </c>
      <c r="D4502">
        <v>4.2</v>
      </c>
      <c r="E4502">
        <v>420</v>
      </c>
      <c r="F4502" t="s">
        <v>1405</v>
      </c>
      <c r="G4502" t="s">
        <v>127</v>
      </c>
      <c r="H4502" s="32">
        <v>18.899999999999999</v>
      </c>
      <c r="I4502" t="s">
        <v>21</v>
      </c>
      <c r="J4502">
        <v>4</v>
      </c>
      <c r="K4502">
        <v>3</v>
      </c>
    </row>
    <row r="4503" spans="1:11" x14ac:dyDescent="0.35">
      <c r="A4503" t="s">
        <v>1359</v>
      </c>
      <c r="B4503" t="s">
        <v>1360</v>
      </c>
      <c r="C4503">
        <v>2011</v>
      </c>
      <c r="D4503">
        <v>4.2</v>
      </c>
      <c r="E4503">
        <v>420</v>
      </c>
      <c r="F4503" t="s">
        <v>1405</v>
      </c>
      <c r="G4503" t="s">
        <v>254</v>
      </c>
      <c r="H4503" s="32">
        <v>23.95</v>
      </c>
      <c r="I4503" t="s">
        <v>21</v>
      </c>
      <c r="J4503">
        <v>4</v>
      </c>
      <c r="K4503">
        <v>3</v>
      </c>
    </row>
    <row r="4504" spans="1:11" x14ac:dyDescent="0.35">
      <c r="A4504" t="s">
        <v>40</v>
      </c>
      <c r="B4504" t="s">
        <v>396</v>
      </c>
      <c r="C4504">
        <v>2012</v>
      </c>
      <c r="D4504">
        <v>4.2</v>
      </c>
      <c r="E4504">
        <v>420</v>
      </c>
      <c r="F4504" t="s">
        <v>1405</v>
      </c>
      <c r="G4504" t="s">
        <v>42</v>
      </c>
      <c r="H4504" s="32">
        <v>28.3</v>
      </c>
      <c r="I4504" t="s">
        <v>43</v>
      </c>
      <c r="J4504">
        <v>4</v>
      </c>
      <c r="K4504">
        <v>3</v>
      </c>
    </row>
    <row r="4505" spans="1:11" x14ac:dyDescent="0.35">
      <c r="A4505" t="s">
        <v>513</v>
      </c>
      <c r="B4505" t="s">
        <v>283</v>
      </c>
      <c r="C4505">
        <v>2004</v>
      </c>
      <c r="D4505">
        <v>4.2</v>
      </c>
      <c r="E4505">
        <v>417</v>
      </c>
      <c r="F4505" t="s">
        <v>1405</v>
      </c>
      <c r="G4505" t="s">
        <v>42</v>
      </c>
      <c r="H4505" s="32">
        <v>45</v>
      </c>
      <c r="I4505" t="s">
        <v>43</v>
      </c>
      <c r="J4505">
        <v>4</v>
      </c>
      <c r="K4505">
        <v>3</v>
      </c>
    </row>
    <row r="4506" spans="1:11" x14ac:dyDescent="0.35">
      <c r="A4506" t="s">
        <v>423</v>
      </c>
      <c r="B4506" t="s">
        <v>1020</v>
      </c>
      <c r="C4506">
        <v>2018</v>
      </c>
      <c r="D4506">
        <v>4.2</v>
      </c>
      <c r="E4506">
        <v>415</v>
      </c>
      <c r="F4506" t="s">
        <v>1405</v>
      </c>
      <c r="G4506" t="s">
        <v>46</v>
      </c>
      <c r="H4506" s="32">
        <v>17.899999999999999</v>
      </c>
      <c r="I4506" t="s">
        <v>213</v>
      </c>
      <c r="J4506">
        <v>3</v>
      </c>
      <c r="K4506">
        <v>3</v>
      </c>
    </row>
    <row r="4507" spans="1:11" x14ac:dyDescent="0.35">
      <c r="A4507" t="s">
        <v>1292</v>
      </c>
      <c r="B4507" t="s">
        <v>1361</v>
      </c>
      <c r="C4507">
        <v>2015</v>
      </c>
      <c r="D4507">
        <v>4.2</v>
      </c>
      <c r="E4507">
        <v>414</v>
      </c>
      <c r="F4507" t="s">
        <v>1405</v>
      </c>
      <c r="G4507" t="s">
        <v>326</v>
      </c>
      <c r="H4507" s="32">
        <v>16.78</v>
      </c>
      <c r="I4507" t="s">
        <v>327</v>
      </c>
      <c r="J4507">
        <v>3</v>
      </c>
      <c r="K4507">
        <v>3</v>
      </c>
    </row>
    <row r="4508" spans="1:11" x14ac:dyDescent="0.35">
      <c r="A4508" t="s">
        <v>47</v>
      </c>
      <c r="B4508" t="s">
        <v>1302</v>
      </c>
      <c r="C4508">
        <v>2018</v>
      </c>
      <c r="D4508">
        <v>4.2</v>
      </c>
      <c r="E4508">
        <v>410</v>
      </c>
      <c r="F4508" t="s">
        <v>1405</v>
      </c>
      <c r="G4508" t="s">
        <v>42</v>
      </c>
      <c r="H4508" s="32">
        <v>13.58</v>
      </c>
      <c r="I4508" t="s">
        <v>43</v>
      </c>
      <c r="J4508">
        <v>4</v>
      </c>
      <c r="K4508">
        <v>3</v>
      </c>
    </row>
    <row r="4509" spans="1:11" x14ac:dyDescent="0.35">
      <c r="A4509" t="s">
        <v>1308</v>
      </c>
      <c r="B4509" t="s">
        <v>1309</v>
      </c>
      <c r="C4509">
        <v>2015</v>
      </c>
      <c r="D4509">
        <v>4.2</v>
      </c>
      <c r="E4509">
        <v>412</v>
      </c>
      <c r="F4509" t="s">
        <v>1405</v>
      </c>
      <c r="G4509" t="s">
        <v>9</v>
      </c>
      <c r="H4509" s="32">
        <v>37.9</v>
      </c>
      <c r="I4509" t="s">
        <v>10</v>
      </c>
      <c r="J4509">
        <v>5</v>
      </c>
      <c r="K4509">
        <v>3</v>
      </c>
    </row>
    <row r="4510" spans="1:11" x14ac:dyDescent="0.35">
      <c r="A4510" t="s">
        <v>270</v>
      </c>
      <c r="B4510" t="s">
        <v>120</v>
      </c>
      <c r="C4510">
        <v>2011</v>
      </c>
      <c r="D4510">
        <v>4.2</v>
      </c>
      <c r="E4510">
        <v>410</v>
      </c>
      <c r="F4510" t="s">
        <v>1405</v>
      </c>
      <c r="G4510" t="s">
        <v>9</v>
      </c>
      <c r="H4510" s="32">
        <v>51.35</v>
      </c>
      <c r="I4510" t="s">
        <v>10</v>
      </c>
      <c r="J4510">
        <v>5</v>
      </c>
      <c r="K4510">
        <v>3</v>
      </c>
    </row>
    <row r="4511" spans="1:11" x14ac:dyDescent="0.35">
      <c r="A4511" t="s">
        <v>930</v>
      </c>
      <c r="B4511" t="s">
        <v>848</v>
      </c>
      <c r="C4511">
        <v>2012</v>
      </c>
      <c r="D4511">
        <v>4.2</v>
      </c>
      <c r="E4511">
        <v>410</v>
      </c>
      <c r="F4511" t="s">
        <v>1405</v>
      </c>
      <c r="G4511" t="s">
        <v>42</v>
      </c>
      <c r="H4511" s="32">
        <v>22.99</v>
      </c>
      <c r="I4511" t="s">
        <v>43</v>
      </c>
      <c r="J4511">
        <v>4</v>
      </c>
      <c r="K4511">
        <v>3</v>
      </c>
    </row>
    <row r="4512" spans="1:11" x14ac:dyDescent="0.35">
      <c r="A4512" t="s">
        <v>1362</v>
      </c>
      <c r="B4512" t="s">
        <v>1363</v>
      </c>
      <c r="C4512">
        <v>2020</v>
      </c>
      <c r="D4512">
        <v>4.2</v>
      </c>
      <c r="E4512">
        <v>407</v>
      </c>
      <c r="F4512" t="s">
        <v>1405</v>
      </c>
      <c r="G4512" t="s">
        <v>204</v>
      </c>
      <c r="H4512" s="32">
        <v>11.95</v>
      </c>
      <c r="I4512" t="s">
        <v>85</v>
      </c>
      <c r="J4512" t="s">
        <v>85</v>
      </c>
      <c r="K4512" t="s">
        <v>85</v>
      </c>
    </row>
    <row r="4513" spans="1:11" x14ac:dyDescent="0.35">
      <c r="A4513" t="s">
        <v>861</v>
      </c>
      <c r="B4513" t="s">
        <v>1364</v>
      </c>
      <c r="C4513" t="s">
        <v>24</v>
      </c>
      <c r="D4513">
        <v>4.2</v>
      </c>
      <c r="E4513">
        <v>405</v>
      </c>
      <c r="F4513" t="s">
        <v>1405</v>
      </c>
      <c r="G4513" t="s">
        <v>25</v>
      </c>
      <c r="H4513" s="32">
        <v>7.1</v>
      </c>
      <c r="I4513" t="s">
        <v>26</v>
      </c>
      <c r="J4513">
        <v>4</v>
      </c>
      <c r="K4513">
        <v>3</v>
      </c>
    </row>
    <row r="4514" spans="1:11" x14ac:dyDescent="0.35">
      <c r="A4514" t="s">
        <v>606</v>
      </c>
      <c r="B4514" t="s">
        <v>619</v>
      </c>
      <c r="C4514">
        <v>2014</v>
      </c>
      <c r="D4514">
        <v>4.2</v>
      </c>
      <c r="E4514">
        <v>404</v>
      </c>
      <c r="F4514" t="s">
        <v>1405</v>
      </c>
      <c r="G4514" t="s">
        <v>32</v>
      </c>
      <c r="H4514" s="32">
        <v>77.36</v>
      </c>
      <c r="I4514" t="s">
        <v>33</v>
      </c>
      <c r="J4514">
        <v>4</v>
      </c>
      <c r="K4514">
        <v>3</v>
      </c>
    </row>
    <row r="4515" spans="1:11" x14ac:dyDescent="0.35">
      <c r="A4515" t="s">
        <v>1365</v>
      </c>
      <c r="B4515" t="s">
        <v>1366</v>
      </c>
      <c r="C4515">
        <v>2020</v>
      </c>
      <c r="D4515">
        <v>4.2</v>
      </c>
      <c r="E4515">
        <v>404</v>
      </c>
      <c r="F4515" t="s">
        <v>1405</v>
      </c>
      <c r="G4515" t="s">
        <v>207</v>
      </c>
      <c r="H4515" s="32">
        <v>19.899999999999999</v>
      </c>
      <c r="I4515" t="s">
        <v>85</v>
      </c>
      <c r="J4515" t="s">
        <v>85</v>
      </c>
      <c r="K4515" t="s">
        <v>85</v>
      </c>
    </row>
    <row r="4516" spans="1:11" x14ac:dyDescent="0.35">
      <c r="A4516" t="s">
        <v>682</v>
      </c>
      <c r="B4516" t="s">
        <v>863</v>
      </c>
      <c r="C4516">
        <v>2011</v>
      </c>
      <c r="D4516">
        <v>4.2</v>
      </c>
      <c r="E4516">
        <v>402</v>
      </c>
      <c r="F4516" t="s">
        <v>1405</v>
      </c>
      <c r="G4516" t="s">
        <v>42</v>
      </c>
      <c r="H4516" s="32">
        <v>28.53</v>
      </c>
      <c r="I4516" t="s">
        <v>43</v>
      </c>
      <c r="J4516">
        <v>4</v>
      </c>
      <c r="K4516">
        <v>3</v>
      </c>
    </row>
    <row r="4517" spans="1:11" x14ac:dyDescent="0.35">
      <c r="A4517" t="s">
        <v>487</v>
      </c>
      <c r="B4517" t="s">
        <v>488</v>
      </c>
      <c r="C4517">
        <v>2019</v>
      </c>
      <c r="D4517">
        <v>4.2</v>
      </c>
      <c r="E4517">
        <v>400</v>
      </c>
      <c r="F4517" t="s">
        <v>1405</v>
      </c>
      <c r="G4517" t="s">
        <v>2</v>
      </c>
      <c r="H4517" s="32">
        <v>27.89</v>
      </c>
      <c r="I4517" t="s">
        <v>3</v>
      </c>
      <c r="J4517">
        <v>5</v>
      </c>
      <c r="K4517">
        <v>3</v>
      </c>
    </row>
    <row r="4518" spans="1:11" x14ac:dyDescent="0.35">
      <c r="A4518" t="s">
        <v>4</v>
      </c>
      <c r="B4518" t="s">
        <v>448</v>
      </c>
      <c r="C4518">
        <v>2016</v>
      </c>
      <c r="D4518">
        <v>4.2</v>
      </c>
      <c r="E4518">
        <v>398</v>
      </c>
      <c r="F4518" t="s">
        <v>1405</v>
      </c>
      <c r="G4518" t="s">
        <v>1406</v>
      </c>
      <c r="H4518" s="32">
        <v>48.96</v>
      </c>
      <c r="I4518" t="s">
        <v>6</v>
      </c>
      <c r="J4518">
        <v>4</v>
      </c>
      <c r="K4518">
        <v>2</v>
      </c>
    </row>
    <row r="4519" spans="1:11" x14ac:dyDescent="0.35">
      <c r="A4519" t="s">
        <v>193</v>
      </c>
      <c r="B4519" t="s">
        <v>921</v>
      </c>
      <c r="C4519">
        <v>2011</v>
      </c>
      <c r="D4519">
        <v>4.2</v>
      </c>
      <c r="E4519">
        <v>395</v>
      </c>
      <c r="F4519" t="s">
        <v>1405</v>
      </c>
      <c r="G4519" t="s">
        <v>42</v>
      </c>
      <c r="H4519" s="32">
        <v>61.94</v>
      </c>
      <c r="I4519" t="s">
        <v>43</v>
      </c>
      <c r="J4519">
        <v>4</v>
      </c>
      <c r="K4519">
        <v>3</v>
      </c>
    </row>
    <row r="4520" spans="1:11" x14ac:dyDescent="0.35">
      <c r="A4520" t="s">
        <v>193</v>
      </c>
      <c r="B4520" t="s">
        <v>187</v>
      </c>
      <c r="C4520">
        <v>2016</v>
      </c>
      <c r="D4520">
        <v>4.2</v>
      </c>
      <c r="E4520">
        <v>392</v>
      </c>
      <c r="F4520" t="s">
        <v>1405</v>
      </c>
      <c r="G4520" t="s">
        <v>42</v>
      </c>
      <c r="H4520" s="32">
        <v>19.98</v>
      </c>
      <c r="I4520" t="s">
        <v>43</v>
      </c>
      <c r="J4520">
        <v>4</v>
      </c>
      <c r="K4520">
        <v>3</v>
      </c>
    </row>
    <row r="4521" spans="1:11" x14ac:dyDescent="0.35">
      <c r="A4521" t="s">
        <v>790</v>
      </c>
      <c r="B4521" t="s">
        <v>1367</v>
      </c>
      <c r="C4521">
        <v>2018</v>
      </c>
      <c r="D4521">
        <v>4.2</v>
      </c>
      <c r="E4521">
        <v>390</v>
      </c>
      <c r="F4521" t="s">
        <v>1405</v>
      </c>
      <c r="G4521" t="s">
        <v>32</v>
      </c>
      <c r="H4521" s="32">
        <v>16.760000000000002</v>
      </c>
      <c r="I4521" t="s">
        <v>33</v>
      </c>
      <c r="J4521">
        <v>4</v>
      </c>
      <c r="K4521">
        <v>3</v>
      </c>
    </row>
    <row r="4522" spans="1:11" x14ac:dyDescent="0.35">
      <c r="A4522" t="s">
        <v>574</v>
      </c>
      <c r="B4522" t="s">
        <v>880</v>
      </c>
      <c r="C4522">
        <v>2017</v>
      </c>
      <c r="D4522">
        <v>4.2</v>
      </c>
      <c r="E4522">
        <v>390</v>
      </c>
      <c r="F4522" t="s">
        <v>1405</v>
      </c>
      <c r="G4522" t="s">
        <v>576</v>
      </c>
      <c r="H4522" s="32">
        <v>24.45</v>
      </c>
      <c r="I4522" t="s">
        <v>21</v>
      </c>
      <c r="J4522">
        <v>4</v>
      </c>
      <c r="K4522">
        <v>3</v>
      </c>
    </row>
    <row r="4523" spans="1:11" x14ac:dyDescent="0.35">
      <c r="A4523" t="s">
        <v>144</v>
      </c>
      <c r="B4523" t="s">
        <v>120</v>
      </c>
      <c r="C4523">
        <v>2011</v>
      </c>
      <c r="D4523">
        <v>4.2</v>
      </c>
      <c r="E4523">
        <v>389</v>
      </c>
      <c r="F4523" t="s">
        <v>1405</v>
      </c>
      <c r="G4523" t="s">
        <v>9</v>
      </c>
      <c r="H4523" s="32">
        <v>64.5</v>
      </c>
      <c r="I4523" t="s">
        <v>10</v>
      </c>
      <c r="J4523">
        <v>5</v>
      </c>
      <c r="K4523">
        <v>3</v>
      </c>
    </row>
    <row r="4524" spans="1:11" x14ac:dyDescent="0.35">
      <c r="A4524" t="s">
        <v>385</v>
      </c>
      <c r="B4524" t="s">
        <v>1334</v>
      </c>
      <c r="C4524">
        <v>2016</v>
      </c>
      <c r="D4524">
        <v>4.2</v>
      </c>
      <c r="E4524">
        <v>388</v>
      </c>
      <c r="F4524" t="s">
        <v>1405</v>
      </c>
      <c r="G4524" t="s">
        <v>9</v>
      </c>
      <c r="H4524" s="32">
        <v>31.63</v>
      </c>
      <c r="I4524" t="s">
        <v>10</v>
      </c>
      <c r="J4524">
        <v>5</v>
      </c>
      <c r="K4524">
        <v>3</v>
      </c>
    </row>
    <row r="4525" spans="1:11" x14ac:dyDescent="0.35">
      <c r="A4525" t="s">
        <v>53</v>
      </c>
      <c r="B4525" t="s">
        <v>845</v>
      </c>
      <c r="C4525">
        <v>2005</v>
      </c>
      <c r="D4525">
        <v>4.2</v>
      </c>
      <c r="E4525">
        <v>384</v>
      </c>
      <c r="F4525" t="s">
        <v>1405</v>
      </c>
      <c r="G4525" t="s">
        <v>42</v>
      </c>
      <c r="H4525" s="32">
        <v>73</v>
      </c>
      <c r="I4525" t="s">
        <v>43</v>
      </c>
      <c r="J4525">
        <v>4</v>
      </c>
      <c r="K4525">
        <v>3</v>
      </c>
    </row>
    <row r="4526" spans="1:11" x14ac:dyDescent="0.35">
      <c r="A4526" t="s">
        <v>537</v>
      </c>
      <c r="B4526" t="s">
        <v>187</v>
      </c>
      <c r="C4526">
        <v>2015</v>
      </c>
      <c r="D4526">
        <v>4.2</v>
      </c>
      <c r="E4526">
        <v>420</v>
      </c>
      <c r="F4526" t="s">
        <v>1405</v>
      </c>
      <c r="G4526" t="s">
        <v>42</v>
      </c>
      <c r="H4526" s="32">
        <v>17.5</v>
      </c>
      <c r="I4526" t="s">
        <v>43</v>
      </c>
      <c r="J4526">
        <v>4</v>
      </c>
      <c r="K4526">
        <v>3</v>
      </c>
    </row>
    <row r="4527" spans="1:11" x14ac:dyDescent="0.35">
      <c r="A4527" t="s">
        <v>1357</v>
      </c>
      <c r="B4527" t="s">
        <v>1358</v>
      </c>
      <c r="C4527">
        <v>2017</v>
      </c>
      <c r="D4527">
        <v>4.2</v>
      </c>
      <c r="E4527">
        <v>420</v>
      </c>
      <c r="F4527" t="s">
        <v>1405</v>
      </c>
      <c r="G4527" t="s">
        <v>127</v>
      </c>
      <c r="H4527" s="32">
        <v>18.899999999999999</v>
      </c>
      <c r="I4527" t="s">
        <v>21</v>
      </c>
      <c r="J4527">
        <v>4</v>
      </c>
      <c r="K4527">
        <v>3</v>
      </c>
    </row>
    <row r="4528" spans="1:11" x14ac:dyDescent="0.35">
      <c r="A4528" t="s">
        <v>1359</v>
      </c>
      <c r="B4528" t="s">
        <v>1360</v>
      </c>
      <c r="C4528">
        <v>2011</v>
      </c>
      <c r="D4528">
        <v>4.2</v>
      </c>
      <c r="E4528">
        <v>420</v>
      </c>
      <c r="F4528" t="s">
        <v>1405</v>
      </c>
      <c r="G4528" t="s">
        <v>254</v>
      </c>
      <c r="H4528" s="32">
        <v>23.95</v>
      </c>
      <c r="I4528" t="s">
        <v>21</v>
      </c>
      <c r="J4528">
        <v>4</v>
      </c>
      <c r="K4528">
        <v>3</v>
      </c>
    </row>
    <row r="4529" spans="1:11" x14ac:dyDescent="0.35">
      <c r="A4529" t="s">
        <v>40</v>
      </c>
      <c r="B4529" t="s">
        <v>396</v>
      </c>
      <c r="C4529">
        <v>2012</v>
      </c>
      <c r="D4529">
        <v>4.2</v>
      </c>
      <c r="E4529">
        <v>420</v>
      </c>
      <c r="F4529" t="s">
        <v>1405</v>
      </c>
      <c r="G4529" t="s">
        <v>42</v>
      </c>
      <c r="H4529" s="32">
        <v>28.3</v>
      </c>
      <c r="I4529" t="s">
        <v>43</v>
      </c>
      <c r="J4529">
        <v>4</v>
      </c>
      <c r="K4529">
        <v>3</v>
      </c>
    </row>
    <row r="4530" spans="1:11" x14ac:dyDescent="0.35">
      <c r="A4530" t="s">
        <v>513</v>
      </c>
      <c r="B4530" t="s">
        <v>283</v>
      </c>
      <c r="C4530">
        <v>2004</v>
      </c>
      <c r="D4530">
        <v>4.2</v>
      </c>
      <c r="E4530">
        <v>417</v>
      </c>
      <c r="F4530" t="s">
        <v>1405</v>
      </c>
      <c r="G4530" t="s">
        <v>42</v>
      </c>
      <c r="H4530" s="32">
        <v>45</v>
      </c>
      <c r="I4530" t="s">
        <v>43</v>
      </c>
      <c r="J4530">
        <v>4</v>
      </c>
      <c r="K4530">
        <v>3</v>
      </c>
    </row>
    <row r="4531" spans="1:11" x14ac:dyDescent="0.35">
      <c r="A4531" t="s">
        <v>423</v>
      </c>
      <c r="B4531" t="s">
        <v>1020</v>
      </c>
      <c r="C4531">
        <v>2018</v>
      </c>
      <c r="D4531">
        <v>4.2</v>
      </c>
      <c r="E4531">
        <v>415</v>
      </c>
      <c r="F4531" t="s">
        <v>1405</v>
      </c>
      <c r="G4531" t="s">
        <v>46</v>
      </c>
      <c r="H4531" s="32">
        <v>17.899999999999999</v>
      </c>
      <c r="I4531" t="s">
        <v>213</v>
      </c>
      <c r="J4531">
        <v>3</v>
      </c>
      <c r="K4531">
        <v>3</v>
      </c>
    </row>
    <row r="4532" spans="1:11" x14ac:dyDescent="0.35">
      <c r="A4532" t="s">
        <v>1292</v>
      </c>
      <c r="B4532" t="s">
        <v>1361</v>
      </c>
      <c r="C4532">
        <v>2015</v>
      </c>
      <c r="D4532">
        <v>4.2</v>
      </c>
      <c r="E4532">
        <v>414</v>
      </c>
      <c r="F4532" t="s">
        <v>1405</v>
      </c>
      <c r="G4532" t="s">
        <v>326</v>
      </c>
      <c r="H4532" s="32">
        <v>16.78</v>
      </c>
      <c r="I4532" t="s">
        <v>327</v>
      </c>
      <c r="J4532">
        <v>3</v>
      </c>
      <c r="K4532">
        <v>3</v>
      </c>
    </row>
    <row r="4533" spans="1:11" x14ac:dyDescent="0.35">
      <c r="A4533" t="s">
        <v>47</v>
      </c>
      <c r="B4533" t="s">
        <v>1302</v>
      </c>
      <c r="C4533">
        <v>2018</v>
      </c>
      <c r="D4533">
        <v>4.2</v>
      </c>
      <c r="E4533">
        <v>410</v>
      </c>
      <c r="F4533" t="s">
        <v>1405</v>
      </c>
      <c r="G4533" t="s">
        <v>42</v>
      </c>
      <c r="H4533" s="32">
        <v>13.58</v>
      </c>
      <c r="I4533" t="s">
        <v>43</v>
      </c>
      <c r="J4533">
        <v>4</v>
      </c>
      <c r="K4533">
        <v>3</v>
      </c>
    </row>
    <row r="4534" spans="1:11" x14ac:dyDescent="0.35">
      <c r="A4534" t="s">
        <v>1308</v>
      </c>
      <c r="B4534" t="s">
        <v>1309</v>
      </c>
      <c r="C4534">
        <v>2015</v>
      </c>
      <c r="D4534">
        <v>4.2</v>
      </c>
      <c r="E4534">
        <v>412</v>
      </c>
      <c r="F4534" t="s">
        <v>1405</v>
      </c>
      <c r="G4534" t="s">
        <v>9</v>
      </c>
      <c r="H4534" s="32">
        <v>37.9</v>
      </c>
      <c r="I4534" t="s">
        <v>10</v>
      </c>
      <c r="J4534">
        <v>5</v>
      </c>
      <c r="K4534">
        <v>3</v>
      </c>
    </row>
    <row r="4535" spans="1:11" x14ac:dyDescent="0.35">
      <c r="A4535" t="s">
        <v>270</v>
      </c>
      <c r="B4535" t="s">
        <v>120</v>
      </c>
      <c r="C4535">
        <v>2011</v>
      </c>
      <c r="D4535">
        <v>4.2</v>
      </c>
      <c r="E4535">
        <v>410</v>
      </c>
      <c r="F4535" t="s">
        <v>1405</v>
      </c>
      <c r="G4535" t="s">
        <v>9</v>
      </c>
      <c r="H4535" s="32">
        <v>51.35</v>
      </c>
      <c r="I4535" t="s">
        <v>10</v>
      </c>
      <c r="J4535">
        <v>5</v>
      </c>
      <c r="K4535">
        <v>3</v>
      </c>
    </row>
    <row r="4536" spans="1:11" x14ac:dyDescent="0.35">
      <c r="A4536" t="s">
        <v>930</v>
      </c>
      <c r="B4536" t="s">
        <v>848</v>
      </c>
      <c r="C4536">
        <v>2012</v>
      </c>
      <c r="D4536">
        <v>4.2</v>
      </c>
      <c r="E4536">
        <v>410</v>
      </c>
      <c r="F4536" t="s">
        <v>1405</v>
      </c>
      <c r="G4536" t="s">
        <v>42</v>
      </c>
      <c r="H4536" s="32">
        <v>22.99</v>
      </c>
      <c r="I4536" t="s">
        <v>43</v>
      </c>
      <c r="J4536">
        <v>4</v>
      </c>
      <c r="K4536">
        <v>3</v>
      </c>
    </row>
    <row r="4537" spans="1:11" x14ac:dyDescent="0.35">
      <c r="A4537" t="s">
        <v>1362</v>
      </c>
      <c r="B4537" t="s">
        <v>1363</v>
      </c>
      <c r="C4537">
        <v>2020</v>
      </c>
      <c r="D4537">
        <v>4.2</v>
      </c>
      <c r="E4537">
        <v>407</v>
      </c>
      <c r="F4537" t="s">
        <v>1405</v>
      </c>
      <c r="G4537" t="s">
        <v>204</v>
      </c>
      <c r="H4537" s="32">
        <v>11.95</v>
      </c>
      <c r="I4537" t="s">
        <v>85</v>
      </c>
      <c r="J4537" t="s">
        <v>85</v>
      </c>
      <c r="K4537" t="s">
        <v>85</v>
      </c>
    </row>
    <row r="4538" spans="1:11" x14ac:dyDescent="0.35">
      <c r="A4538" t="s">
        <v>861</v>
      </c>
      <c r="B4538" t="s">
        <v>1364</v>
      </c>
      <c r="C4538" t="s">
        <v>24</v>
      </c>
      <c r="D4538">
        <v>4.2</v>
      </c>
      <c r="E4538">
        <v>405</v>
      </c>
      <c r="F4538" t="s">
        <v>1405</v>
      </c>
      <c r="G4538" t="s">
        <v>25</v>
      </c>
      <c r="H4538" s="32">
        <v>7.1</v>
      </c>
      <c r="I4538" t="s">
        <v>26</v>
      </c>
      <c r="J4538">
        <v>4</v>
      </c>
      <c r="K4538">
        <v>3</v>
      </c>
    </row>
    <row r="4539" spans="1:11" x14ac:dyDescent="0.35">
      <c r="A4539" t="s">
        <v>606</v>
      </c>
      <c r="B4539" t="s">
        <v>619</v>
      </c>
      <c r="C4539">
        <v>2014</v>
      </c>
      <c r="D4539">
        <v>4.2</v>
      </c>
      <c r="E4539">
        <v>404</v>
      </c>
      <c r="F4539" t="s">
        <v>1405</v>
      </c>
      <c r="G4539" t="s">
        <v>32</v>
      </c>
      <c r="H4539" s="32">
        <v>77.36</v>
      </c>
      <c r="I4539" t="s">
        <v>33</v>
      </c>
      <c r="J4539">
        <v>4</v>
      </c>
      <c r="K4539">
        <v>3</v>
      </c>
    </row>
    <row r="4540" spans="1:11" x14ac:dyDescent="0.35">
      <c r="A4540" t="s">
        <v>1365</v>
      </c>
      <c r="B4540" t="s">
        <v>1366</v>
      </c>
      <c r="C4540">
        <v>2020</v>
      </c>
      <c r="D4540">
        <v>4.2</v>
      </c>
      <c r="E4540">
        <v>404</v>
      </c>
      <c r="F4540" t="s">
        <v>1405</v>
      </c>
      <c r="G4540" t="s">
        <v>207</v>
      </c>
      <c r="H4540" s="32">
        <v>19.899999999999999</v>
      </c>
      <c r="I4540" t="s">
        <v>85</v>
      </c>
      <c r="J4540" t="s">
        <v>85</v>
      </c>
      <c r="K4540" t="s">
        <v>85</v>
      </c>
    </row>
    <row r="4541" spans="1:11" x14ac:dyDescent="0.35">
      <c r="A4541" t="s">
        <v>682</v>
      </c>
      <c r="B4541" t="s">
        <v>863</v>
      </c>
      <c r="C4541">
        <v>2011</v>
      </c>
      <c r="D4541">
        <v>4.2</v>
      </c>
      <c r="E4541">
        <v>402</v>
      </c>
      <c r="F4541" t="s">
        <v>1405</v>
      </c>
      <c r="G4541" t="s">
        <v>42</v>
      </c>
      <c r="H4541" s="32">
        <v>28.53</v>
      </c>
      <c r="I4541" t="s">
        <v>43</v>
      </c>
      <c r="J4541">
        <v>4</v>
      </c>
      <c r="K4541">
        <v>3</v>
      </c>
    </row>
    <row r="4542" spans="1:11" x14ac:dyDescent="0.35">
      <c r="A4542" t="s">
        <v>487</v>
      </c>
      <c r="B4542" t="s">
        <v>488</v>
      </c>
      <c r="C4542">
        <v>2019</v>
      </c>
      <c r="D4542">
        <v>4.2</v>
      </c>
      <c r="E4542">
        <v>400</v>
      </c>
      <c r="F4542" t="s">
        <v>1405</v>
      </c>
      <c r="G4542" t="s">
        <v>2</v>
      </c>
      <c r="H4542" s="32">
        <v>27.89</v>
      </c>
      <c r="I4542" t="s">
        <v>3</v>
      </c>
      <c r="J4542">
        <v>5</v>
      </c>
      <c r="K4542">
        <v>3</v>
      </c>
    </row>
    <row r="4543" spans="1:11" x14ac:dyDescent="0.35">
      <c r="A4543" t="s">
        <v>4</v>
      </c>
      <c r="B4543" t="s">
        <v>448</v>
      </c>
      <c r="C4543">
        <v>2016</v>
      </c>
      <c r="D4543">
        <v>4.2</v>
      </c>
      <c r="E4543">
        <v>398</v>
      </c>
      <c r="F4543" t="s">
        <v>1405</v>
      </c>
      <c r="G4543" t="s">
        <v>1406</v>
      </c>
      <c r="H4543" s="32">
        <v>48.96</v>
      </c>
      <c r="I4543" t="s">
        <v>6</v>
      </c>
      <c r="J4543">
        <v>4</v>
      </c>
      <c r="K4543">
        <v>2</v>
      </c>
    </row>
    <row r="4544" spans="1:11" x14ac:dyDescent="0.35">
      <c r="A4544" t="s">
        <v>193</v>
      </c>
      <c r="B4544" t="s">
        <v>921</v>
      </c>
      <c r="C4544">
        <v>2011</v>
      </c>
      <c r="D4544">
        <v>4.2</v>
      </c>
      <c r="E4544">
        <v>395</v>
      </c>
      <c r="F4544" t="s">
        <v>1405</v>
      </c>
      <c r="G4544" t="s">
        <v>42</v>
      </c>
      <c r="H4544" s="32">
        <v>61.94</v>
      </c>
      <c r="I4544" t="s">
        <v>43</v>
      </c>
      <c r="J4544">
        <v>4</v>
      </c>
      <c r="K4544">
        <v>3</v>
      </c>
    </row>
    <row r="4545" spans="1:11" x14ac:dyDescent="0.35">
      <c r="A4545" t="s">
        <v>193</v>
      </c>
      <c r="B4545" t="s">
        <v>187</v>
      </c>
      <c r="C4545">
        <v>2016</v>
      </c>
      <c r="D4545">
        <v>4.2</v>
      </c>
      <c r="E4545">
        <v>392</v>
      </c>
      <c r="F4545" t="s">
        <v>1405</v>
      </c>
      <c r="G4545" t="s">
        <v>42</v>
      </c>
      <c r="H4545" s="32">
        <v>19.98</v>
      </c>
      <c r="I4545" t="s">
        <v>43</v>
      </c>
      <c r="J4545">
        <v>4</v>
      </c>
      <c r="K4545">
        <v>3</v>
      </c>
    </row>
    <row r="4546" spans="1:11" x14ac:dyDescent="0.35">
      <c r="A4546" t="s">
        <v>790</v>
      </c>
      <c r="B4546" t="s">
        <v>1367</v>
      </c>
      <c r="C4546">
        <v>2018</v>
      </c>
      <c r="D4546">
        <v>4.2</v>
      </c>
      <c r="E4546">
        <v>390</v>
      </c>
      <c r="F4546" t="s">
        <v>1405</v>
      </c>
      <c r="G4546" t="s">
        <v>32</v>
      </c>
      <c r="H4546" s="32">
        <v>16.760000000000002</v>
      </c>
      <c r="I4546" t="s">
        <v>33</v>
      </c>
      <c r="J4546">
        <v>4</v>
      </c>
      <c r="K4546">
        <v>3</v>
      </c>
    </row>
    <row r="4547" spans="1:11" x14ac:dyDescent="0.35">
      <c r="A4547" t="s">
        <v>574</v>
      </c>
      <c r="B4547" t="s">
        <v>880</v>
      </c>
      <c r="C4547">
        <v>2017</v>
      </c>
      <c r="D4547">
        <v>4.2</v>
      </c>
      <c r="E4547">
        <v>390</v>
      </c>
      <c r="F4547" t="s">
        <v>1405</v>
      </c>
      <c r="G4547" t="s">
        <v>576</v>
      </c>
      <c r="H4547" s="32">
        <v>24.45</v>
      </c>
      <c r="I4547" t="s">
        <v>21</v>
      </c>
      <c r="J4547">
        <v>4</v>
      </c>
      <c r="K4547">
        <v>3</v>
      </c>
    </row>
    <row r="4548" spans="1:11" x14ac:dyDescent="0.35">
      <c r="A4548" t="s">
        <v>144</v>
      </c>
      <c r="B4548" t="s">
        <v>120</v>
      </c>
      <c r="C4548">
        <v>2011</v>
      </c>
      <c r="D4548">
        <v>4.2</v>
      </c>
      <c r="E4548">
        <v>389</v>
      </c>
      <c r="F4548" t="s">
        <v>1405</v>
      </c>
      <c r="G4548" t="s">
        <v>9</v>
      </c>
      <c r="H4548" s="32">
        <v>64.5</v>
      </c>
      <c r="I4548" t="s">
        <v>10</v>
      </c>
      <c r="J4548">
        <v>5</v>
      </c>
      <c r="K4548">
        <v>3</v>
      </c>
    </row>
    <row r="4549" spans="1:11" x14ac:dyDescent="0.35">
      <c r="A4549" t="s">
        <v>385</v>
      </c>
      <c r="B4549" t="s">
        <v>1334</v>
      </c>
      <c r="C4549">
        <v>2016</v>
      </c>
      <c r="D4549">
        <v>4.2</v>
      </c>
      <c r="E4549">
        <v>388</v>
      </c>
      <c r="F4549" t="s">
        <v>1405</v>
      </c>
      <c r="G4549" t="s">
        <v>9</v>
      </c>
      <c r="H4549" s="32">
        <v>31.63</v>
      </c>
      <c r="I4549" t="s">
        <v>10</v>
      </c>
      <c r="J4549">
        <v>5</v>
      </c>
      <c r="K4549">
        <v>3</v>
      </c>
    </row>
    <row r="4550" spans="1:11" x14ac:dyDescent="0.35">
      <c r="A4550" t="s">
        <v>53</v>
      </c>
      <c r="B4550" t="s">
        <v>845</v>
      </c>
      <c r="C4550">
        <v>2005</v>
      </c>
      <c r="D4550">
        <v>4.2</v>
      </c>
      <c r="E4550">
        <v>384</v>
      </c>
      <c r="F4550" t="s">
        <v>1405</v>
      </c>
      <c r="G4550" t="s">
        <v>42</v>
      </c>
      <c r="H4550" s="32">
        <v>73</v>
      </c>
      <c r="I4550" t="s">
        <v>43</v>
      </c>
      <c r="J4550">
        <v>4</v>
      </c>
      <c r="K4550">
        <v>3</v>
      </c>
    </row>
    <row r="4551" spans="1:11" x14ac:dyDescent="0.35">
      <c r="A4551" t="s">
        <v>537</v>
      </c>
      <c r="B4551" t="s">
        <v>187</v>
      </c>
      <c r="C4551">
        <v>2015</v>
      </c>
      <c r="D4551">
        <v>4.2</v>
      </c>
      <c r="E4551">
        <v>420</v>
      </c>
      <c r="F4551" t="s">
        <v>1405</v>
      </c>
      <c r="G4551" t="s">
        <v>42</v>
      </c>
      <c r="H4551" s="32">
        <v>17.5</v>
      </c>
      <c r="I4551" t="s">
        <v>43</v>
      </c>
      <c r="J4551">
        <v>4</v>
      </c>
      <c r="K4551">
        <v>3</v>
      </c>
    </row>
    <row r="4552" spans="1:11" x14ac:dyDescent="0.35">
      <c r="A4552" t="s">
        <v>1357</v>
      </c>
      <c r="B4552" t="s">
        <v>1358</v>
      </c>
      <c r="C4552">
        <v>2017</v>
      </c>
      <c r="D4552">
        <v>4.2</v>
      </c>
      <c r="E4552">
        <v>420</v>
      </c>
      <c r="F4552" t="s">
        <v>1405</v>
      </c>
      <c r="G4552" t="s">
        <v>127</v>
      </c>
      <c r="H4552" s="32">
        <v>18.899999999999999</v>
      </c>
      <c r="I4552" t="s">
        <v>21</v>
      </c>
      <c r="J4552">
        <v>4</v>
      </c>
      <c r="K4552">
        <v>3</v>
      </c>
    </row>
    <row r="4553" spans="1:11" x14ac:dyDescent="0.35">
      <c r="A4553" t="s">
        <v>1359</v>
      </c>
      <c r="B4553" t="s">
        <v>1360</v>
      </c>
      <c r="C4553">
        <v>2011</v>
      </c>
      <c r="D4553">
        <v>4.2</v>
      </c>
      <c r="E4553">
        <v>420</v>
      </c>
      <c r="F4553" t="s">
        <v>1405</v>
      </c>
      <c r="G4553" t="s">
        <v>254</v>
      </c>
      <c r="H4553" s="32">
        <v>23.95</v>
      </c>
      <c r="I4553" t="s">
        <v>21</v>
      </c>
      <c r="J4553">
        <v>4</v>
      </c>
      <c r="K4553">
        <v>3</v>
      </c>
    </row>
    <row r="4554" spans="1:11" x14ac:dyDescent="0.35">
      <c r="A4554" t="s">
        <v>40</v>
      </c>
      <c r="B4554" t="s">
        <v>396</v>
      </c>
      <c r="C4554">
        <v>2012</v>
      </c>
      <c r="D4554">
        <v>4.2</v>
      </c>
      <c r="E4554">
        <v>420</v>
      </c>
      <c r="F4554" t="s">
        <v>1405</v>
      </c>
      <c r="G4554" t="s">
        <v>42</v>
      </c>
      <c r="H4554" s="32">
        <v>28.3</v>
      </c>
      <c r="I4554" t="s">
        <v>43</v>
      </c>
      <c r="J4554">
        <v>4</v>
      </c>
      <c r="K4554">
        <v>3</v>
      </c>
    </row>
    <row r="4555" spans="1:11" x14ac:dyDescent="0.35">
      <c r="A4555" t="s">
        <v>513</v>
      </c>
      <c r="B4555" t="s">
        <v>283</v>
      </c>
      <c r="C4555">
        <v>2004</v>
      </c>
      <c r="D4555">
        <v>4.2</v>
      </c>
      <c r="E4555">
        <v>417</v>
      </c>
      <c r="F4555" t="s">
        <v>1405</v>
      </c>
      <c r="G4555" t="s">
        <v>42</v>
      </c>
      <c r="H4555" s="32">
        <v>45</v>
      </c>
      <c r="I4555" t="s">
        <v>43</v>
      </c>
      <c r="J4555">
        <v>4</v>
      </c>
      <c r="K4555">
        <v>3</v>
      </c>
    </row>
    <row r="4556" spans="1:11" x14ac:dyDescent="0.35">
      <c r="A4556" t="s">
        <v>423</v>
      </c>
      <c r="B4556" t="s">
        <v>1020</v>
      </c>
      <c r="C4556">
        <v>2018</v>
      </c>
      <c r="D4556">
        <v>4.2</v>
      </c>
      <c r="E4556">
        <v>415</v>
      </c>
      <c r="F4556" t="s">
        <v>1405</v>
      </c>
      <c r="G4556" t="s">
        <v>46</v>
      </c>
      <c r="H4556" s="32">
        <v>17.899999999999999</v>
      </c>
      <c r="I4556" t="s">
        <v>213</v>
      </c>
      <c r="J4556">
        <v>3</v>
      </c>
      <c r="K4556">
        <v>3</v>
      </c>
    </row>
    <row r="4557" spans="1:11" x14ac:dyDescent="0.35">
      <c r="A4557" t="s">
        <v>1292</v>
      </c>
      <c r="B4557" t="s">
        <v>1361</v>
      </c>
      <c r="C4557">
        <v>2015</v>
      </c>
      <c r="D4557">
        <v>4.2</v>
      </c>
      <c r="E4557">
        <v>414</v>
      </c>
      <c r="F4557" t="s">
        <v>1405</v>
      </c>
      <c r="G4557" t="s">
        <v>326</v>
      </c>
      <c r="H4557" s="32">
        <v>16.78</v>
      </c>
      <c r="I4557" t="s">
        <v>327</v>
      </c>
      <c r="J4557">
        <v>3</v>
      </c>
      <c r="K4557">
        <v>3</v>
      </c>
    </row>
    <row r="4558" spans="1:11" x14ac:dyDescent="0.35">
      <c r="A4558" t="s">
        <v>47</v>
      </c>
      <c r="B4558" t="s">
        <v>1302</v>
      </c>
      <c r="C4558">
        <v>2018</v>
      </c>
      <c r="D4558">
        <v>4.2</v>
      </c>
      <c r="E4558">
        <v>410</v>
      </c>
      <c r="F4558" t="s">
        <v>1405</v>
      </c>
      <c r="G4558" t="s">
        <v>42</v>
      </c>
      <c r="H4558" s="32">
        <v>13.58</v>
      </c>
      <c r="I4558" t="s">
        <v>43</v>
      </c>
      <c r="J4558">
        <v>4</v>
      </c>
      <c r="K4558">
        <v>3</v>
      </c>
    </row>
    <row r="4559" spans="1:11" x14ac:dyDescent="0.35">
      <c r="A4559" t="s">
        <v>1308</v>
      </c>
      <c r="B4559" t="s">
        <v>1309</v>
      </c>
      <c r="C4559">
        <v>2015</v>
      </c>
      <c r="D4559">
        <v>4.2</v>
      </c>
      <c r="E4559">
        <v>412</v>
      </c>
      <c r="F4559" t="s">
        <v>1405</v>
      </c>
      <c r="G4559" t="s">
        <v>9</v>
      </c>
      <c r="H4559" s="32">
        <v>37.9</v>
      </c>
      <c r="I4559" t="s">
        <v>10</v>
      </c>
      <c r="J4559">
        <v>5</v>
      </c>
      <c r="K4559">
        <v>3</v>
      </c>
    </row>
    <row r="4560" spans="1:11" x14ac:dyDescent="0.35">
      <c r="A4560" t="s">
        <v>270</v>
      </c>
      <c r="B4560" t="s">
        <v>120</v>
      </c>
      <c r="C4560">
        <v>2011</v>
      </c>
      <c r="D4560">
        <v>4.2</v>
      </c>
      <c r="E4560">
        <v>410</v>
      </c>
      <c r="F4560" t="s">
        <v>1405</v>
      </c>
      <c r="G4560" t="s">
        <v>9</v>
      </c>
      <c r="H4560" s="32">
        <v>51.35</v>
      </c>
      <c r="I4560" t="s">
        <v>10</v>
      </c>
      <c r="J4560">
        <v>5</v>
      </c>
      <c r="K4560">
        <v>3</v>
      </c>
    </row>
    <row r="4561" spans="1:11" x14ac:dyDescent="0.35">
      <c r="A4561" t="s">
        <v>930</v>
      </c>
      <c r="B4561" t="s">
        <v>848</v>
      </c>
      <c r="C4561">
        <v>2012</v>
      </c>
      <c r="D4561">
        <v>4.2</v>
      </c>
      <c r="E4561">
        <v>410</v>
      </c>
      <c r="F4561" t="s">
        <v>1405</v>
      </c>
      <c r="G4561" t="s">
        <v>42</v>
      </c>
      <c r="H4561" s="32">
        <v>22.99</v>
      </c>
      <c r="I4561" t="s">
        <v>43</v>
      </c>
      <c r="J4561">
        <v>4</v>
      </c>
      <c r="K4561">
        <v>3</v>
      </c>
    </row>
    <row r="4562" spans="1:11" x14ac:dyDescent="0.35">
      <c r="A4562" t="s">
        <v>1362</v>
      </c>
      <c r="B4562" t="s">
        <v>1363</v>
      </c>
      <c r="C4562">
        <v>2020</v>
      </c>
      <c r="D4562">
        <v>4.2</v>
      </c>
      <c r="E4562">
        <v>407</v>
      </c>
      <c r="F4562" t="s">
        <v>1405</v>
      </c>
      <c r="G4562" t="s">
        <v>204</v>
      </c>
      <c r="H4562" s="32">
        <v>11.95</v>
      </c>
      <c r="I4562" t="s">
        <v>85</v>
      </c>
      <c r="J4562" t="s">
        <v>85</v>
      </c>
      <c r="K4562" t="s">
        <v>85</v>
      </c>
    </row>
    <row r="4563" spans="1:11" x14ac:dyDescent="0.35">
      <c r="A4563" t="s">
        <v>861</v>
      </c>
      <c r="B4563" t="s">
        <v>1364</v>
      </c>
      <c r="C4563" t="s">
        <v>24</v>
      </c>
      <c r="D4563">
        <v>4.2</v>
      </c>
      <c r="E4563">
        <v>405</v>
      </c>
      <c r="F4563" t="s">
        <v>1405</v>
      </c>
      <c r="G4563" t="s">
        <v>25</v>
      </c>
      <c r="H4563" s="32">
        <v>7.1</v>
      </c>
      <c r="I4563" t="s">
        <v>26</v>
      </c>
      <c r="J4563">
        <v>4</v>
      </c>
      <c r="K4563">
        <v>3</v>
      </c>
    </row>
    <row r="4564" spans="1:11" x14ac:dyDescent="0.35">
      <c r="A4564" t="s">
        <v>606</v>
      </c>
      <c r="B4564" t="s">
        <v>619</v>
      </c>
      <c r="C4564">
        <v>2014</v>
      </c>
      <c r="D4564">
        <v>4.2</v>
      </c>
      <c r="E4564">
        <v>404</v>
      </c>
      <c r="F4564" t="s">
        <v>1405</v>
      </c>
      <c r="G4564" t="s">
        <v>32</v>
      </c>
      <c r="H4564" s="32">
        <v>77.36</v>
      </c>
      <c r="I4564" t="s">
        <v>33</v>
      </c>
      <c r="J4564">
        <v>4</v>
      </c>
      <c r="K4564">
        <v>3</v>
      </c>
    </row>
    <row r="4565" spans="1:11" x14ac:dyDescent="0.35">
      <c r="A4565" t="s">
        <v>1365</v>
      </c>
      <c r="B4565" t="s">
        <v>1366</v>
      </c>
      <c r="C4565">
        <v>2020</v>
      </c>
      <c r="D4565">
        <v>4.2</v>
      </c>
      <c r="E4565">
        <v>404</v>
      </c>
      <c r="F4565" t="s">
        <v>1405</v>
      </c>
      <c r="G4565" t="s">
        <v>207</v>
      </c>
      <c r="H4565" s="32">
        <v>19.899999999999999</v>
      </c>
      <c r="I4565" t="s">
        <v>85</v>
      </c>
      <c r="J4565" t="s">
        <v>85</v>
      </c>
      <c r="K4565" t="s">
        <v>85</v>
      </c>
    </row>
    <row r="4566" spans="1:11" x14ac:dyDescent="0.35">
      <c r="A4566" t="s">
        <v>682</v>
      </c>
      <c r="B4566" t="s">
        <v>863</v>
      </c>
      <c r="C4566">
        <v>2011</v>
      </c>
      <c r="D4566">
        <v>4.2</v>
      </c>
      <c r="E4566">
        <v>402</v>
      </c>
      <c r="F4566" t="s">
        <v>1405</v>
      </c>
      <c r="G4566" t="s">
        <v>42</v>
      </c>
      <c r="H4566" s="32">
        <v>28.53</v>
      </c>
      <c r="I4566" t="s">
        <v>43</v>
      </c>
      <c r="J4566">
        <v>4</v>
      </c>
      <c r="K4566">
        <v>3</v>
      </c>
    </row>
    <row r="4567" spans="1:11" x14ac:dyDescent="0.35">
      <c r="A4567" t="s">
        <v>487</v>
      </c>
      <c r="B4567" t="s">
        <v>488</v>
      </c>
      <c r="C4567">
        <v>2019</v>
      </c>
      <c r="D4567">
        <v>4.2</v>
      </c>
      <c r="E4567">
        <v>400</v>
      </c>
      <c r="F4567" t="s">
        <v>1405</v>
      </c>
      <c r="G4567" t="s">
        <v>2</v>
      </c>
      <c r="H4567" s="32">
        <v>27.89</v>
      </c>
      <c r="I4567" t="s">
        <v>3</v>
      </c>
      <c r="J4567">
        <v>5</v>
      </c>
      <c r="K4567">
        <v>3</v>
      </c>
    </row>
    <row r="4568" spans="1:11" x14ac:dyDescent="0.35">
      <c r="A4568" t="s">
        <v>4</v>
      </c>
      <c r="B4568" t="s">
        <v>448</v>
      </c>
      <c r="C4568">
        <v>2016</v>
      </c>
      <c r="D4568">
        <v>4.2</v>
      </c>
      <c r="E4568">
        <v>398</v>
      </c>
      <c r="F4568" t="s">
        <v>1405</v>
      </c>
      <c r="G4568" t="s">
        <v>1406</v>
      </c>
      <c r="H4568" s="32">
        <v>48.96</v>
      </c>
      <c r="I4568" t="s">
        <v>6</v>
      </c>
      <c r="J4568">
        <v>4</v>
      </c>
      <c r="K4568">
        <v>2</v>
      </c>
    </row>
    <row r="4569" spans="1:11" x14ac:dyDescent="0.35">
      <c r="A4569" t="s">
        <v>193</v>
      </c>
      <c r="B4569" t="s">
        <v>921</v>
      </c>
      <c r="C4569">
        <v>2011</v>
      </c>
      <c r="D4569">
        <v>4.2</v>
      </c>
      <c r="E4569">
        <v>395</v>
      </c>
      <c r="F4569" t="s">
        <v>1405</v>
      </c>
      <c r="G4569" t="s">
        <v>42</v>
      </c>
      <c r="H4569" s="32">
        <v>61.94</v>
      </c>
      <c r="I4569" t="s">
        <v>43</v>
      </c>
      <c r="J4569">
        <v>4</v>
      </c>
      <c r="K4569">
        <v>3</v>
      </c>
    </row>
    <row r="4570" spans="1:11" x14ac:dyDescent="0.35">
      <c r="A4570" t="s">
        <v>193</v>
      </c>
      <c r="B4570" t="s">
        <v>187</v>
      </c>
      <c r="C4570">
        <v>2016</v>
      </c>
      <c r="D4570">
        <v>4.2</v>
      </c>
      <c r="E4570">
        <v>392</v>
      </c>
      <c r="F4570" t="s">
        <v>1405</v>
      </c>
      <c r="G4570" t="s">
        <v>42</v>
      </c>
      <c r="H4570" s="32">
        <v>19.98</v>
      </c>
      <c r="I4570" t="s">
        <v>43</v>
      </c>
      <c r="J4570">
        <v>4</v>
      </c>
      <c r="K4570">
        <v>3</v>
      </c>
    </row>
    <row r="4571" spans="1:11" x14ac:dyDescent="0.35">
      <c r="A4571" t="s">
        <v>790</v>
      </c>
      <c r="B4571" t="s">
        <v>1367</v>
      </c>
      <c r="C4571">
        <v>2018</v>
      </c>
      <c r="D4571">
        <v>4.2</v>
      </c>
      <c r="E4571">
        <v>390</v>
      </c>
      <c r="F4571" t="s">
        <v>1405</v>
      </c>
      <c r="G4571" t="s">
        <v>32</v>
      </c>
      <c r="H4571" s="32">
        <v>16.760000000000002</v>
      </c>
      <c r="I4571" t="s">
        <v>33</v>
      </c>
      <c r="J4571">
        <v>4</v>
      </c>
      <c r="K4571">
        <v>3</v>
      </c>
    </row>
    <row r="4572" spans="1:11" x14ac:dyDescent="0.35">
      <c r="A4572" t="s">
        <v>574</v>
      </c>
      <c r="B4572" t="s">
        <v>880</v>
      </c>
      <c r="C4572">
        <v>2017</v>
      </c>
      <c r="D4572">
        <v>4.2</v>
      </c>
      <c r="E4572">
        <v>390</v>
      </c>
      <c r="F4572" t="s">
        <v>1405</v>
      </c>
      <c r="G4572" t="s">
        <v>576</v>
      </c>
      <c r="H4572" s="32">
        <v>24.45</v>
      </c>
      <c r="I4572" t="s">
        <v>21</v>
      </c>
      <c r="J4572">
        <v>4</v>
      </c>
      <c r="K4572">
        <v>3</v>
      </c>
    </row>
    <row r="4573" spans="1:11" x14ac:dyDescent="0.35">
      <c r="A4573" t="s">
        <v>144</v>
      </c>
      <c r="B4573" t="s">
        <v>120</v>
      </c>
      <c r="C4573">
        <v>2011</v>
      </c>
      <c r="D4573">
        <v>4.2</v>
      </c>
      <c r="E4573">
        <v>389</v>
      </c>
      <c r="F4573" t="s">
        <v>1405</v>
      </c>
      <c r="G4573" t="s">
        <v>9</v>
      </c>
      <c r="H4573" s="32">
        <v>64.5</v>
      </c>
      <c r="I4573" t="s">
        <v>10</v>
      </c>
      <c r="J4573">
        <v>5</v>
      </c>
      <c r="K4573">
        <v>3</v>
      </c>
    </row>
    <row r="4574" spans="1:11" x14ac:dyDescent="0.35">
      <c r="A4574" t="s">
        <v>385</v>
      </c>
      <c r="B4574" t="s">
        <v>1334</v>
      </c>
      <c r="C4574">
        <v>2016</v>
      </c>
      <c r="D4574">
        <v>4.2</v>
      </c>
      <c r="E4574">
        <v>388</v>
      </c>
      <c r="F4574" t="s">
        <v>1405</v>
      </c>
      <c r="G4574" t="s">
        <v>9</v>
      </c>
      <c r="H4574" s="32">
        <v>31.63</v>
      </c>
      <c r="I4574" t="s">
        <v>10</v>
      </c>
      <c r="J4574">
        <v>5</v>
      </c>
      <c r="K4574">
        <v>3</v>
      </c>
    </row>
    <row r="4575" spans="1:11" x14ac:dyDescent="0.35">
      <c r="A4575" t="s">
        <v>53</v>
      </c>
      <c r="B4575" t="s">
        <v>845</v>
      </c>
      <c r="C4575">
        <v>2005</v>
      </c>
      <c r="D4575">
        <v>4.2</v>
      </c>
      <c r="E4575">
        <v>384</v>
      </c>
      <c r="F4575" t="s">
        <v>1405</v>
      </c>
      <c r="G4575" t="s">
        <v>42</v>
      </c>
      <c r="H4575" s="32">
        <v>73</v>
      </c>
      <c r="I4575" t="s">
        <v>43</v>
      </c>
      <c r="J4575">
        <v>4</v>
      </c>
      <c r="K4575">
        <v>3</v>
      </c>
    </row>
    <row r="4576" spans="1:11" x14ac:dyDescent="0.35">
      <c r="A4576" t="s">
        <v>537</v>
      </c>
      <c r="B4576" t="s">
        <v>187</v>
      </c>
      <c r="C4576">
        <v>2015</v>
      </c>
      <c r="D4576">
        <v>4.2</v>
      </c>
      <c r="E4576">
        <v>420</v>
      </c>
      <c r="F4576" t="s">
        <v>1405</v>
      </c>
      <c r="G4576" t="s">
        <v>42</v>
      </c>
      <c r="H4576" s="32">
        <v>17.5</v>
      </c>
      <c r="I4576" t="s">
        <v>43</v>
      </c>
      <c r="J4576">
        <v>4</v>
      </c>
      <c r="K4576">
        <v>3</v>
      </c>
    </row>
    <row r="4577" spans="1:11" x14ac:dyDescent="0.35">
      <c r="A4577" t="s">
        <v>1357</v>
      </c>
      <c r="B4577" t="s">
        <v>1358</v>
      </c>
      <c r="C4577">
        <v>2017</v>
      </c>
      <c r="D4577">
        <v>4.2</v>
      </c>
      <c r="E4577">
        <v>420</v>
      </c>
      <c r="F4577" t="s">
        <v>1405</v>
      </c>
      <c r="G4577" t="s">
        <v>127</v>
      </c>
      <c r="H4577" s="32">
        <v>18.899999999999999</v>
      </c>
      <c r="I4577" t="s">
        <v>21</v>
      </c>
      <c r="J4577">
        <v>4</v>
      </c>
      <c r="K4577">
        <v>3</v>
      </c>
    </row>
    <row r="4578" spans="1:11" x14ac:dyDescent="0.35">
      <c r="A4578" t="s">
        <v>1359</v>
      </c>
      <c r="B4578" t="s">
        <v>1360</v>
      </c>
      <c r="C4578">
        <v>2011</v>
      </c>
      <c r="D4578">
        <v>4.2</v>
      </c>
      <c r="E4578">
        <v>420</v>
      </c>
      <c r="F4578" t="s">
        <v>1405</v>
      </c>
      <c r="G4578" t="s">
        <v>254</v>
      </c>
      <c r="H4578" s="32">
        <v>23.95</v>
      </c>
      <c r="I4578" t="s">
        <v>21</v>
      </c>
      <c r="J4578">
        <v>4</v>
      </c>
      <c r="K4578">
        <v>3</v>
      </c>
    </row>
    <row r="4579" spans="1:11" x14ac:dyDescent="0.35">
      <c r="A4579" t="s">
        <v>40</v>
      </c>
      <c r="B4579" t="s">
        <v>396</v>
      </c>
      <c r="C4579">
        <v>2012</v>
      </c>
      <c r="D4579">
        <v>4.2</v>
      </c>
      <c r="E4579">
        <v>420</v>
      </c>
      <c r="F4579" t="s">
        <v>1405</v>
      </c>
      <c r="G4579" t="s">
        <v>42</v>
      </c>
      <c r="H4579" s="32">
        <v>28.3</v>
      </c>
      <c r="I4579" t="s">
        <v>43</v>
      </c>
      <c r="J4579">
        <v>4</v>
      </c>
      <c r="K4579">
        <v>3</v>
      </c>
    </row>
    <row r="4580" spans="1:11" x14ac:dyDescent="0.35">
      <c r="A4580" t="s">
        <v>513</v>
      </c>
      <c r="B4580" t="s">
        <v>283</v>
      </c>
      <c r="C4580">
        <v>2004</v>
      </c>
      <c r="D4580">
        <v>4.2</v>
      </c>
      <c r="E4580">
        <v>417</v>
      </c>
      <c r="F4580" t="s">
        <v>1405</v>
      </c>
      <c r="G4580" t="s">
        <v>42</v>
      </c>
      <c r="H4580" s="32">
        <v>45</v>
      </c>
      <c r="I4580" t="s">
        <v>43</v>
      </c>
      <c r="J4580">
        <v>4</v>
      </c>
      <c r="K4580">
        <v>3</v>
      </c>
    </row>
    <row r="4581" spans="1:11" x14ac:dyDescent="0.35">
      <c r="A4581" t="s">
        <v>423</v>
      </c>
      <c r="B4581" t="s">
        <v>1020</v>
      </c>
      <c r="C4581">
        <v>2018</v>
      </c>
      <c r="D4581">
        <v>4.2</v>
      </c>
      <c r="E4581">
        <v>415</v>
      </c>
      <c r="F4581" t="s">
        <v>1405</v>
      </c>
      <c r="G4581" t="s">
        <v>46</v>
      </c>
      <c r="H4581" s="32">
        <v>17.899999999999999</v>
      </c>
      <c r="I4581" t="s">
        <v>213</v>
      </c>
      <c r="J4581">
        <v>3</v>
      </c>
      <c r="K4581">
        <v>3</v>
      </c>
    </row>
    <row r="4582" spans="1:11" x14ac:dyDescent="0.35">
      <c r="A4582" t="s">
        <v>1292</v>
      </c>
      <c r="B4582" t="s">
        <v>1361</v>
      </c>
      <c r="C4582">
        <v>2015</v>
      </c>
      <c r="D4582">
        <v>4.2</v>
      </c>
      <c r="E4582">
        <v>414</v>
      </c>
      <c r="F4582" t="s">
        <v>1405</v>
      </c>
      <c r="G4582" t="s">
        <v>326</v>
      </c>
      <c r="H4582" s="32">
        <v>16.78</v>
      </c>
      <c r="I4582" t="s">
        <v>327</v>
      </c>
      <c r="J4582">
        <v>3</v>
      </c>
      <c r="K4582">
        <v>3</v>
      </c>
    </row>
    <row r="4583" spans="1:11" x14ac:dyDescent="0.35">
      <c r="A4583" t="s">
        <v>47</v>
      </c>
      <c r="B4583" t="s">
        <v>1302</v>
      </c>
      <c r="C4583">
        <v>2018</v>
      </c>
      <c r="D4583">
        <v>4.2</v>
      </c>
      <c r="E4583">
        <v>410</v>
      </c>
      <c r="F4583" t="s">
        <v>1405</v>
      </c>
      <c r="G4583" t="s">
        <v>42</v>
      </c>
      <c r="H4583" s="32">
        <v>13.58</v>
      </c>
      <c r="I4583" t="s">
        <v>43</v>
      </c>
      <c r="J4583">
        <v>4</v>
      </c>
      <c r="K4583">
        <v>3</v>
      </c>
    </row>
    <row r="4584" spans="1:11" x14ac:dyDescent="0.35">
      <c r="A4584" t="s">
        <v>1308</v>
      </c>
      <c r="B4584" t="s">
        <v>1309</v>
      </c>
      <c r="C4584">
        <v>2015</v>
      </c>
      <c r="D4584">
        <v>4.2</v>
      </c>
      <c r="E4584">
        <v>412</v>
      </c>
      <c r="F4584" t="s">
        <v>1405</v>
      </c>
      <c r="G4584" t="s">
        <v>9</v>
      </c>
      <c r="H4584" s="32">
        <v>37.9</v>
      </c>
      <c r="I4584" t="s">
        <v>10</v>
      </c>
      <c r="J4584">
        <v>5</v>
      </c>
      <c r="K4584">
        <v>3</v>
      </c>
    </row>
    <row r="4585" spans="1:11" x14ac:dyDescent="0.35">
      <c r="A4585" t="s">
        <v>270</v>
      </c>
      <c r="B4585" t="s">
        <v>120</v>
      </c>
      <c r="C4585">
        <v>2011</v>
      </c>
      <c r="D4585">
        <v>4.2</v>
      </c>
      <c r="E4585">
        <v>410</v>
      </c>
      <c r="F4585" t="s">
        <v>1405</v>
      </c>
      <c r="G4585" t="s">
        <v>9</v>
      </c>
      <c r="H4585" s="32">
        <v>51.35</v>
      </c>
      <c r="I4585" t="s">
        <v>10</v>
      </c>
      <c r="J4585">
        <v>5</v>
      </c>
      <c r="K4585">
        <v>3</v>
      </c>
    </row>
    <row r="4586" spans="1:11" x14ac:dyDescent="0.35">
      <c r="A4586" t="s">
        <v>930</v>
      </c>
      <c r="B4586" t="s">
        <v>848</v>
      </c>
      <c r="C4586">
        <v>2012</v>
      </c>
      <c r="D4586">
        <v>4.2</v>
      </c>
      <c r="E4586">
        <v>410</v>
      </c>
      <c r="F4586" t="s">
        <v>1405</v>
      </c>
      <c r="G4586" t="s">
        <v>42</v>
      </c>
      <c r="H4586" s="32">
        <v>22.99</v>
      </c>
      <c r="I4586" t="s">
        <v>43</v>
      </c>
      <c r="J4586">
        <v>4</v>
      </c>
      <c r="K4586">
        <v>3</v>
      </c>
    </row>
    <row r="4587" spans="1:11" x14ac:dyDescent="0.35">
      <c r="A4587" t="s">
        <v>1362</v>
      </c>
      <c r="B4587" t="s">
        <v>1363</v>
      </c>
      <c r="C4587">
        <v>2020</v>
      </c>
      <c r="D4587">
        <v>4.2</v>
      </c>
      <c r="E4587">
        <v>407</v>
      </c>
      <c r="F4587" t="s">
        <v>1405</v>
      </c>
      <c r="G4587" t="s">
        <v>204</v>
      </c>
      <c r="H4587" s="32">
        <v>11.95</v>
      </c>
      <c r="I4587" t="s">
        <v>85</v>
      </c>
      <c r="J4587" t="s">
        <v>85</v>
      </c>
      <c r="K4587" t="s">
        <v>85</v>
      </c>
    </row>
    <row r="4588" spans="1:11" x14ac:dyDescent="0.35">
      <c r="A4588" t="s">
        <v>861</v>
      </c>
      <c r="B4588" t="s">
        <v>1364</v>
      </c>
      <c r="C4588" t="s">
        <v>24</v>
      </c>
      <c r="D4588">
        <v>4.2</v>
      </c>
      <c r="E4588">
        <v>405</v>
      </c>
      <c r="F4588" t="s">
        <v>1405</v>
      </c>
      <c r="G4588" t="s">
        <v>25</v>
      </c>
      <c r="H4588" s="32">
        <v>7.1</v>
      </c>
      <c r="I4588" t="s">
        <v>26</v>
      </c>
      <c r="J4588">
        <v>4</v>
      </c>
      <c r="K4588">
        <v>3</v>
      </c>
    </row>
    <row r="4589" spans="1:11" x14ac:dyDescent="0.35">
      <c r="A4589" t="s">
        <v>606</v>
      </c>
      <c r="B4589" t="s">
        <v>619</v>
      </c>
      <c r="C4589">
        <v>2014</v>
      </c>
      <c r="D4589">
        <v>4.2</v>
      </c>
      <c r="E4589">
        <v>404</v>
      </c>
      <c r="F4589" t="s">
        <v>1405</v>
      </c>
      <c r="G4589" t="s">
        <v>32</v>
      </c>
      <c r="H4589" s="32">
        <v>77.36</v>
      </c>
      <c r="I4589" t="s">
        <v>33</v>
      </c>
      <c r="J4589">
        <v>4</v>
      </c>
      <c r="K4589">
        <v>3</v>
      </c>
    </row>
    <row r="4590" spans="1:11" x14ac:dyDescent="0.35">
      <c r="A4590" t="s">
        <v>1365</v>
      </c>
      <c r="B4590" t="s">
        <v>1366</v>
      </c>
      <c r="C4590">
        <v>2020</v>
      </c>
      <c r="D4590">
        <v>4.2</v>
      </c>
      <c r="E4590">
        <v>404</v>
      </c>
      <c r="F4590" t="s">
        <v>1405</v>
      </c>
      <c r="G4590" t="s">
        <v>207</v>
      </c>
      <c r="H4590" s="32">
        <v>19.899999999999999</v>
      </c>
      <c r="I4590" t="s">
        <v>85</v>
      </c>
      <c r="J4590" t="s">
        <v>85</v>
      </c>
      <c r="K4590" t="s">
        <v>85</v>
      </c>
    </row>
    <row r="4591" spans="1:11" x14ac:dyDescent="0.35">
      <c r="A4591" t="s">
        <v>682</v>
      </c>
      <c r="B4591" t="s">
        <v>863</v>
      </c>
      <c r="C4591">
        <v>2011</v>
      </c>
      <c r="D4591">
        <v>4.2</v>
      </c>
      <c r="E4591">
        <v>402</v>
      </c>
      <c r="F4591" t="s">
        <v>1405</v>
      </c>
      <c r="G4591" t="s">
        <v>42</v>
      </c>
      <c r="H4591" s="32">
        <v>28.53</v>
      </c>
      <c r="I4591" t="s">
        <v>43</v>
      </c>
      <c r="J4591">
        <v>4</v>
      </c>
      <c r="K4591">
        <v>3</v>
      </c>
    </row>
    <row r="4592" spans="1:11" x14ac:dyDescent="0.35">
      <c r="A4592" t="s">
        <v>487</v>
      </c>
      <c r="B4592" t="s">
        <v>488</v>
      </c>
      <c r="C4592">
        <v>2019</v>
      </c>
      <c r="D4592">
        <v>4.2</v>
      </c>
      <c r="E4592">
        <v>400</v>
      </c>
      <c r="F4592" t="s">
        <v>1405</v>
      </c>
      <c r="G4592" t="s">
        <v>2</v>
      </c>
      <c r="H4592" s="32">
        <v>27.89</v>
      </c>
      <c r="I4592" t="s">
        <v>3</v>
      </c>
      <c r="J4592">
        <v>5</v>
      </c>
      <c r="K4592">
        <v>3</v>
      </c>
    </row>
    <row r="4593" spans="1:11" x14ac:dyDescent="0.35">
      <c r="A4593" t="s">
        <v>4</v>
      </c>
      <c r="B4593" t="s">
        <v>448</v>
      </c>
      <c r="C4593">
        <v>2016</v>
      </c>
      <c r="D4593">
        <v>4.2</v>
      </c>
      <c r="E4593">
        <v>398</v>
      </c>
      <c r="F4593" t="s">
        <v>1405</v>
      </c>
      <c r="G4593" t="s">
        <v>1406</v>
      </c>
      <c r="H4593" s="32">
        <v>48.96</v>
      </c>
      <c r="I4593" t="s">
        <v>6</v>
      </c>
      <c r="J4593">
        <v>4</v>
      </c>
      <c r="K4593">
        <v>2</v>
      </c>
    </row>
    <row r="4594" spans="1:11" x14ac:dyDescent="0.35">
      <c r="A4594" t="s">
        <v>193</v>
      </c>
      <c r="B4594" t="s">
        <v>921</v>
      </c>
      <c r="C4594">
        <v>2011</v>
      </c>
      <c r="D4594">
        <v>4.2</v>
      </c>
      <c r="E4594">
        <v>395</v>
      </c>
      <c r="F4594" t="s">
        <v>1405</v>
      </c>
      <c r="G4594" t="s">
        <v>42</v>
      </c>
      <c r="H4594" s="32">
        <v>61.94</v>
      </c>
      <c r="I4594" t="s">
        <v>43</v>
      </c>
      <c r="J4594">
        <v>4</v>
      </c>
      <c r="K4594">
        <v>3</v>
      </c>
    </row>
    <row r="4595" spans="1:11" x14ac:dyDescent="0.35">
      <c r="A4595" t="s">
        <v>193</v>
      </c>
      <c r="B4595" t="s">
        <v>187</v>
      </c>
      <c r="C4595">
        <v>2016</v>
      </c>
      <c r="D4595">
        <v>4.2</v>
      </c>
      <c r="E4595">
        <v>392</v>
      </c>
      <c r="F4595" t="s">
        <v>1405</v>
      </c>
      <c r="G4595" t="s">
        <v>42</v>
      </c>
      <c r="H4595" s="32">
        <v>19.98</v>
      </c>
      <c r="I4595" t="s">
        <v>43</v>
      </c>
      <c r="J4595">
        <v>4</v>
      </c>
      <c r="K4595">
        <v>3</v>
      </c>
    </row>
    <row r="4596" spans="1:11" x14ac:dyDescent="0.35">
      <c r="A4596" t="s">
        <v>790</v>
      </c>
      <c r="B4596" t="s">
        <v>1367</v>
      </c>
      <c r="C4596">
        <v>2018</v>
      </c>
      <c r="D4596">
        <v>4.2</v>
      </c>
      <c r="E4596">
        <v>390</v>
      </c>
      <c r="F4596" t="s">
        <v>1405</v>
      </c>
      <c r="G4596" t="s">
        <v>32</v>
      </c>
      <c r="H4596" s="32">
        <v>16.760000000000002</v>
      </c>
      <c r="I4596" t="s">
        <v>33</v>
      </c>
      <c r="J4596">
        <v>4</v>
      </c>
      <c r="K4596">
        <v>3</v>
      </c>
    </row>
    <row r="4597" spans="1:11" x14ac:dyDescent="0.35">
      <c r="A4597" t="s">
        <v>574</v>
      </c>
      <c r="B4597" t="s">
        <v>880</v>
      </c>
      <c r="C4597">
        <v>2017</v>
      </c>
      <c r="D4597">
        <v>4.2</v>
      </c>
      <c r="E4597">
        <v>390</v>
      </c>
      <c r="F4597" t="s">
        <v>1405</v>
      </c>
      <c r="G4597" t="s">
        <v>576</v>
      </c>
      <c r="H4597" s="32">
        <v>24.45</v>
      </c>
      <c r="I4597" t="s">
        <v>21</v>
      </c>
      <c r="J4597">
        <v>4</v>
      </c>
      <c r="K4597">
        <v>3</v>
      </c>
    </row>
    <row r="4598" spans="1:11" x14ac:dyDescent="0.35">
      <c r="A4598" t="s">
        <v>144</v>
      </c>
      <c r="B4598" t="s">
        <v>120</v>
      </c>
      <c r="C4598">
        <v>2011</v>
      </c>
      <c r="D4598">
        <v>4.2</v>
      </c>
      <c r="E4598">
        <v>389</v>
      </c>
      <c r="F4598" t="s">
        <v>1405</v>
      </c>
      <c r="G4598" t="s">
        <v>9</v>
      </c>
      <c r="H4598" s="32">
        <v>64.5</v>
      </c>
      <c r="I4598" t="s">
        <v>10</v>
      </c>
      <c r="J4598">
        <v>5</v>
      </c>
      <c r="K4598">
        <v>3</v>
      </c>
    </row>
    <row r="4599" spans="1:11" x14ac:dyDescent="0.35">
      <c r="A4599" t="s">
        <v>385</v>
      </c>
      <c r="B4599" t="s">
        <v>1334</v>
      </c>
      <c r="C4599">
        <v>2016</v>
      </c>
      <c r="D4599">
        <v>4.2</v>
      </c>
      <c r="E4599">
        <v>388</v>
      </c>
      <c r="F4599" t="s">
        <v>1405</v>
      </c>
      <c r="G4599" t="s">
        <v>9</v>
      </c>
      <c r="H4599" s="32">
        <v>31.63</v>
      </c>
      <c r="I4599" t="s">
        <v>10</v>
      </c>
      <c r="J4599">
        <v>5</v>
      </c>
      <c r="K4599">
        <v>3</v>
      </c>
    </row>
    <row r="4600" spans="1:11" x14ac:dyDescent="0.35">
      <c r="A4600" t="s">
        <v>53</v>
      </c>
      <c r="B4600" t="s">
        <v>845</v>
      </c>
      <c r="C4600">
        <v>2005</v>
      </c>
      <c r="D4600">
        <v>4.2</v>
      </c>
      <c r="E4600">
        <v>384</v>
      </c>
      <c r="F4600" t="s">
        <v>1405</v>
      </c>
      <c r="G4600" t="s">
        <v>42</v>
      </c>
      <c r="H4600" s="32">
        <v>73</v>
      </c>
      <c r="I4600" t="s">
        <v>43</v>
      </c>
      <c r="J4600">
        <v>4</v>
      </c>
      <c r="K4600">
        <v>3</v>
      </c>
    </row>
    <row r="4601" spans="1:11" x14ac:dyDescent="0.35">
      <c r="A4601" t="s">
        <v>537</v>
      </c>
      <c r="B4601" t="s">
        <v>187</v>
      </c>
      <c r="C4601">
        <v>2015</v>
      </c>
      <c r="D4601">
        <v>4.2</v>
      </c>
      <c r="E4601">
        <v>420</v>
      </c>
      <c r="F4601" t="s">
        <v>1405</v>
      </c>
      <c r="G4601" t="s">
        <v>42</v>
      </c>
      <c r="H4601" s="32">
        <v>17.5</v>
      </c>
      <c r="I4601" t="s">
        <v>43</v>
      </c>
      <c r="J4601">
        <v>4</v>
      </c>
      <c r="K4601">
        <v>3</v>
      </c>
    </row>
    <row r="4602" spans="1:11" x14ac:dyDescent="0.35">
      <c r="A4602" t="s">
        <v>1357</v>
      </c>
      <c r="B4602" t="s">
        <v>1358</v>
      </c>
      <c r="C4602">
        <v>2017</v>
      </c>
      <c r="D4602">
        <v>4.2</v>
      </c>
      <c r="E4602">
        <v>420</v>
      </c>
      <c r="F4602" t="s">
        <v>1405</v>
      </c>
      <c r="G4602" t="s">
        <v>127</v>
      </c>
      <c r="H4602" s="32">
        <v>18.899999999999999</v>
      </c>
      <c r="I4602" t="s">
        <v>21</v>
      </c>
      <c r="J4602">
        <v>4</v>
      </c>
      <c r="K4602">
        <v>3</v>
      </c>
    </row>
    <row r="4603" spans="1:11" x14ac:dyDescent="0.35">
      <c r="A4603" t="s">
        <v>1359</v>
      </c>
      <c r="B4603" t="s">
        <v>1360</v>
      </c>
      <c r="C4603">
        <v>2011</v>
      </c>
      <c r="D4603">
        <v>4.2</v>
      </c>
      <c r="E4603">
        <v>420</v>
      </c>
      <c r="F4603" t="s">
        <v>1405</v>
      </c>
      <c r="G4603" t="s">
        <v>254</v>
      </c>
      <c r="H4603" s="32">
        <v>23.95</v>
      </c>
      <c r="I4603" t="s">
        <v>21</v>
      </c>
      <c r="J4603">
        <v>4</v>
      </c>
      <c r="K4603">
        <v>3</v>
      </c>
    </row>
    <row r="4604" spans="1:11" x14ac:dyDescent="0.35">
      <c r="A4604" t="s">
        <v>40</v>
      </c>
      <c r="B4604" t="s">
        <v>396</v>
      </c>
      <c r="C4604">
        <v>2012</v>
      </c>
      <c r="D4604">
        <v>4.2</v>
      </c>
      <c r="E4604">
        <v>420</v>
      </c>
      <c r="F4604" t="s">
        <v>1405</v>
      </c>
      <c r="G4604" t="s">
        <v>42</v>
      </c>
      <c r="H4604" s="32">
        <v>28.3</v>
      </c>
      <c r="I4604" t="s">
        <v>43</v>
      </c>
      <c r="J4604">
        <v>4</v>
      </c>
      <c r="K4604">
        <v>3</v>
      </c>
    </row>
    <row r="4605" spans="1:11" x14ac:dyDescent="0.35">
      <c r="A4605" t="s">
        <v>513</v>
      </c>
      <c r="B4605" t="s">
        <v>283</v>
      </c>
      <c r="C4605">
        <v>2004</v>
      </c>
      <c r="D4605">
        <v>4.2</v>
      </c>
      <c r="E4605">
        <v>417</v>
      </c>
      <c r="F4605" t="s">
        <v>1405</v>
      </c>
      <c r="G4605" t="s">
        <v>42</v>
      </c>
      <c r="H4605" s="32">
        <v>45</v>
      </c>
      <c r="I4605" t="s">
        <v>43</v>
      </c>
      <c r="J4605">
        <v>4</v>
      </c>
      <c r="K4605">
        <v>3</v>
      </c>
    </row>
    <row r="4606" spans="1:11" x14ac:dyDescent="0.35">
      <c r="A4606" t="s">
        <v>423</v>
      </c>
      <c r="B4606" t="s">
        <v>1020</v>
      </c>
      <c r="C4606">
        <v>2018</v>
      </c>
      <c r="D4606">
        <v>4.2</v>
      </c>
      <c r="E4606">
        <v>415</v>
      </c>
      <c r="F4606" t="s">
        <v>1405</v>
      </c>
      <c r="G4606" t="s">
        <v>46</v>
      </c>
      <c r="H4606" s="32">
        <v>17.899999999999999</v>
      </c>
      <c r="I4606" t="s">
        <v>213</v>
      </c>
      <c r="J4606">
        <v>3</v>
      </c>
      <c r="K4606">
        <v>3</v>
      </c>
    </row>
    <row r="4607" spans="1:11" x14ac:dyDescent="0.35">
      <c r="A4607" t="s">
        <v>1292</v>
      </c>
      <c r="B4607" t="s">
        <v>1361</v>
      </c>
      <c r="C4607">
        <v>2015</v>
      </c>
      <c r="D4607">
        <v>4.2</v>
      </c>
      <c r="E4607">
        <v>414</v>
      </c>
      <c r="F4607" t="s">
        <v>1405</v>
      </c>
      <c r="G4607" t="s">
        <v>326</v>
      </c>
      <c r="H4607" s="32">
        <v>16.78</v>
      </c>
      <c r="I4607" t="s">
        <v>327</v>
      </c>
      <c r="J4607">
        <v>3</v>
      </c>
      <c r="K4607">
        <v>3</v>
      </c>
    </row>
    <row r="4608" spans="1:11" x14ac:dyDescent="0.35">
      <c r="A4608" t="s">
        <v>47</v>
      </c>
      <c r="B4608" t="s">
        <v>1302</v>
      </c>
      <c r="C4608">
        <v>2018</v>
      </c>
      <c r="D4608">
        <v>4.2</v>
      </c>
      <c r="E4608">
        <v>410</v>
      </c>
      <c r="F4608" t="s">
        <v>1405</v>
      </c>
      <c r="G4608" t="s">
        <v>42</v>
      </c>
      <c r="H4608" s="32">
        <v>13.58</v>
      </c>
      <c r="I4608" t="s">
        <v>43</v>
      </c>
      <c r="J4608">
        <v>4</v>
      </c>
      <c r="K4608">
        <v>3</v>
      </c>
    </row>
    <row r="4609" spans="1:11" x14ac:dyDescent="0.35">
      <c r="A4609" t="s">
        <v>1308</v>
      </c>
      <c r="B4609" t="s">
        <v>1309</v>
      </c>
      <c r="C4609">
        <v>2015</v>
      </c>
      <c r="D4609">
        <v>4.2</v>
      </c>
      <c r="E4609">
        <v>412</v>
      </c>
      <c r="F4609" t="s">
        <v>1405</v>
      </c>
      <c r="G4609" t="s">
        <v>9</v>
      </c>
      <c r="H4609" s="32">
        <v>37.9</v>
      </c>
      <c r="I4609" t="s">
        <v>10</v>
      </c>
      <c r="J4609">
        <v>5</v>
      </c>
      <c r="K4609">
        <v>3</v>
      </c>
    </row>
    <row r="4610" spans="1:11" x14ac:dyDescent="0.35">
      <c r="A4610" t="s">
        <v>270</v>
      </c>
      <c r="B4610" t="s">
        <v>120</v>
      </c>
      <c r="C4610">
        <v>2011</v>
      </c>
      <c r="D4610">
        <v>4.2</v>
      </c>
      <c r="E4610">
        <v>410</v>
      </c>
      <c r="F4610" t="s">
        <v>1405</v>
      </c>
      <c r="G4610" t="s">
        <v>9</v>
      </c>
      <c r="H4610" s="32">
        <v>51.35</v>
      </c>
      <c r="I4610" t="s">
        <v>10</v>
      </c>
      <c r="J4610">
        <v>5</v>
      </c>
      <c r="K4610">
        <v>3</v>
      </c>
    </row>
    <row r="4611" spans="1:11" x14ac:dyDescent="0.35">
      <c r="A4611" t="s">
        <v>930</v>
      </c>
      <c r="B4611" t="s">
        <v>848</v>
      </c>
      <c r="C4611">
        <v>2012</v>
      </c>
      <c r="D4611">
        <v>4.2</v>
      </c>
      <c r="E4611">
        <v>410</v>
      </c>
      <c r="F4611" t="s">
        <v>1405</v>
      </c>
      <c r="G4611" t="s">
        <v>42</v>
      </c>
      <c r="H4611" s="32">
        <v>22.99</v>
      </c>
      <c r="I4611" t="s">
        <v>43</v>
      </c>
      <c r="J4611">
        <v>4</v>
      </c>
      <c r="K4611">
        <v>3</v>
      </c>
    </row>
    <row r="4612" spans="1:11" x14ac:dyDescent="0.35">
      <c r="A4612" t="s">
        <v>1362</v>
      </c>
      <c r="B4612" t="s">
        <v>1363</v>
      </c>
      <c r="C4612">
        <v>2020</v>
      </c>
      <c r="D4612">
        <v>4.2</v>
      </c>
      <c r="E4612">
        <v>407</v>
      </c>
      <c r="F4612" t="s">
        <v>1405</v>
      </c>
      <c r="G4612" t="s">
        <v>204</v>
      </c>
      <c r="H4612" s="32">
        <v>11.95</v>
      </c>
      <c r="I4612" t="s">
        <v>85</v>
      </c>
      <c r="J4612" t="s">
        <v>85</v>
      </c>
      <c r="K4612" t="s">
        <v>85</v>
      </c>
    </row>
    <row r="4613" spans="1:11" x14ac:dyDescent="0.35">
      <c r="A4613" t="s">
        <v>861</v>
      </c>
      <c r="B4613" t="s">
        <v>1364</v>
      </c>
      <c r="C4613" t="s">
        <v>24</v>
      </c>
      <c r="D4613">
        <v>4.2</v>
      </c>
      <c r="E4613">
        <v>405</v>
      </c>
      <c r="F4613" t="s">
        <v>1405</v>
      </c>
      <c r="G4613" t="s">
        <v>25</v>
      </c>
      <c r="H4613" s="32">
        <v>7.1</v>
      </c>
      <c r="I4613" t="s">
        <v>26</v>
      </c>
      <c r="J4613">
        <v>4</v>
      </c>
      <c r="K4613">
        <v>3</v>
      </c>
    </row>
    <row r="4614" spans="1:11" x14ac:dyDescent="0.35">
      <c r="A4614" t="s">
        <v>606</v>
      </c>
      <c r="B4614" t="s">
        <v>619</v>
      </c>
      <c r="C4614">
        <v>2014</v>
      </c>
      <c r="D4614">
        <v>4.2</v>
      </c>
      <c r="E4614">
        <v>404</v>
      </c>
      <c r="F4614" t="s">
        <v>1405</v>
      </c>
      <c r="G4614" t="s">
        <v>32</v>
      </c>
      <c r="H4614" s="32">
        <v>77.36</v>
      </c>
      <c r="I4614" t="s">
        <v>33</v>
      </c>
      <c r="J4614">
        <v>4</v>
      </c>
      <c r="K4614">
        <v>3</v>
      </c>
    </row>
    <row r="4615" spans="1:11" x14ac:dyDescent="0.35">
      <c r="A4615" t="s">
        <v>1365</v>
      </c>
      <c r="B4615" t="s">
        <v>1366</v>
      </c>
      <c r="C4615">
        <v>2020</v>
      </c>
      <c r="D4615">
        <v>4.2</v>
      </c>
      <c r="E4615">
        <v>404</v>
      </c>
      <c r="F4615" t="s">
        <v>1405</v>
      </c>
      <c r="G4615" t="s">
        <v>207</v>
      </c>
      <c r="H4615" s="32">
        <v>19.899999999999999</v>
      </c>
      <c r="I4615" t="s">
        <v>85</v>
      </c>
      <c r="J4615" t="s">
        <v>85</v>
      </c>
      <c r="K4615" t="s">
        <v>85</v>
      </c>
    </row>
    <row r="4616" spans="1:11" x14ac:dyDescent="0.35">
      <c r="A4616" t="s">
        <v>682</v>
      </c>
      <c r="B4616" t="s">
        <v>863</v>
      </c>
      <c r="C4616">
        <v>2011</v>
      </c>
      <c r="D4616">
        <v>4.2</v>
      </c>
      <c r="E4616">
        <v>402</v>
      </c>
      <c r="F4616" t="s">
        <v>1405</v>
      </c>
      <c r="G4616" t="s">
        <v>42</v>
      </c>
      <c r="H4616" s="32">
        <v>28.53</v>
      </c>
      <c r="I4616" t="s">
        <v>43</v>
      </c>
      <c r="J4616">
        <v>4</v>
      </c>
      <c r="K4616">
        <v>3</v>
      </c>
    </row>
    <row r="4617" spans="1:11" x14ac:dyDescent="0.35">
      <c r="A4617" t="s">
        <v>487</v>
      </c>
      <c r="B4617" t="s">
        <v>488</v>
      </c>
      <c r="C4617">
        <v>2019</v>
      </c>
      <c r="D4617">
        <v>4.2</v>
      </c>
      <c r="E4617">
        <v>400</v>
      </c>
      <c r="F4617" t="s">
        <v>1405</v>
      </c>
      <c r="G4617" t="s">
        <v>2</v>
      </c>
      <c r="H4617" s="32">
        <v>27.89</v>
      </c>
      <c r="I4617" t="s">
        <v>3</v>
      </c>
      <c r="J4617">
        <v>5</v>
      </c>
      <c r="K4617">
        <v>3</v>
      </c>
    </row>
    <row r="4618" spans="1:11" x14ac:dyDescent="0.35">
      <c r="A4618" t="s">
        <v>4</v>
      </c>
      <c r="B4618" t="s">
        <v>448</v>
      </c>
      <c r="C4618">
        <v>2016</v>
      </c>
      <c r="D4618">
        <v>4.2</v>
      </c>
      <c r="E4618">
        <v>398</v>
      </c>
      <c r="F4618" t="s">
        <v>1405</v>
      </c>
      <c r="G4618" t="s">
        <v>1406</v>
      </c>
      <c r="H4618" s="32">
        <v>48.96</v>
      </c>
      <c r="I4618" t="s">
        <v>6</v>
      </c>
      <c r="J4618">
        <v>4</v>
      </c>
      <c r="K4618">
        <v>2</v>
      </c>
    </row>
    <row r="4619" spans="1:11" x14ac:dyDescent="0.35">
      <c r="A4619" t="s">
        <v>193</v>
      </c>
      <c r="B4619" t="s">
        <v>921</v>
      </c>
      <c r="C4619">
        <v>2011</v>
      </c>
      <c r="D4619">
        <v>4.2</v>
      </c>
      <c r="E4619">
        <v>395</v>
      </c>
      <c r="F4619" t="s">
        <v>1405</v>
      </c>
      <c r="G4619" t="s">
        <v>42</v>
      </c>
      <c r="H4619" s="32">
        <v>61.94</v>
      </c>
      <c r="I4619" t="s">
        <v>43</v>
      </c>
      <c r="J4619">
        <v>4</v>
      </c>
      <c r="K4619">
        <v>3</v>
      </c>
    </row>
    <row r="4620" spans="1:11" x14ac:dyDescent="0.35">
      <c r="A4620" t="s">
        <v>193</v>
      </c>
      <c r="B4620" t="s">
        <v>187</v>
      </c>
      <c r="C4620">
        <v>2016</v>
      </c>
      <c r="D4620">
        <v>4.2</v>
      </c>
      <c r="E4620">
        <v>392</v>
      </c>
      <c r="F4620" t="s">
        <v>1405</v>
      </c>
      <c r="G4620" t="s">
        <v>42</v>
      </c>
      <c r="H4620" s="32">
        <v>19.98</v>
      </c>
      <c r="I4620" t="s">
        <v>43</v>
      </c>
      <c r="J4620">
        <v>4</v>
      </c>
      <c r="K4620">
        <v>3</v>
      </c>
    </row>
    <row r="4621" spans="1:11" x14ac:dyDescent="0.35">
      <c r="A4621" t="s">
        <v>790</v>
      </c>
      <c r="B4621" t="s">
        <v>1367</v>
      </c>
      <c r="C4621">
        <v>2018</v>
      </c>
      <c r="D4621">
        <v>4.2</v>
      </c>
      <c r="E4621">
        <v>390</v>
      </c>
      <c r="F4621" t="s">
        <v>1405</v>
      </c>
      <c r="G4621" t="s">
        <v>32</v>
      </c>
      <c r="H4621" s="32">
        <v>16.760000000000002</v>
      </c>
      <c r="I4621" t="s">
        <v>33</v>
      </c>
      <c r="J4621">
        <v>4</v>
      </c>
      <c r="K4621">
        <v>3</v>
      </c>
    </row>
    <row r="4622" spans="1:11" x14ac:dyDescent="0.35">
      <c r="A4622" t="s">
        <v>574</v>
      </c>
      <c r="B4622" t="s">
        <v>880</v>
      </c>
      <c r="C4622">
        <v>2017</v>
      </c>
      <c r="D4622">
        <v>4.2</v>
      </c>
      <c r="E4622">
        <v>390</v>
      </c>
      <c r="F4622" t="s">
        <v>1405</v>
      </c>
      <c r="G4622" t="s">
        <v>576</v>
      </c>
      <c r="H4622" s="32">
        <v>24.45</v>
      </c>
      <c r="I4622" t="s">
        <v>21</v>
      </c>
      <c r="J4622">
        <v>4</v>
      </c>
      <c r="K4622">
        <v>3</v>
      </c>
    </row>
    <row r="4623" spans="1:11" x14ac:dyDescent="0.35">
      <c r="A4623" t="s">
        <v>144</v>
      </c>
      <c r="B4623" t="s">
        <v>120</v>
      </c>
      <c r="C4623">
        <v>2011</v>
      </c>
      <c r="D4623">
        <v>4.2</v>
      </c>
      <c r="E4623">
        <v>389</v>
      </c>
      <c r="F4623" t="s">
        <v>1405</v>
      </c>
      <c r="G4623" t="s">
        <v>9</v>
      </c>
      <c r="H4623" s="32">
        <v>64.5</v>
      </c>
      <c r="I4623" t="s">
        <v>10</v>
      </c>
      <c r="J4623">
        <v>5</v>
      </c>
      <c r="K4623">
        <v>3</v>
      </c>
    </row>
    <row r="4624" spans="1:11" x14ac:dyDescent="0.35">
      <c r="A4624" t="s">
        <v>385</v>
      </c>
      <c r="B4624" t="s">
        <v>1334</v>
      </c>
      <c r="C4624">
        <v>2016</v>
      </c>
      <c r="D4624">
        <v>4.2</v>
      </c>
      <c r="E4624">
        <v>388</v>
      </c>
      <c r="F4624" t="s">
        <v>1405</v>
      </c>
      <c r="G4624" t="s">
        <v>9</v>
      </c>
      <c r="H4624" s="32">
        <v>31.63</v>
      </c>
      <c r="I4624" t="s">
        <v>10</v>
      </c>
      <c r="J4624">
        <v>5</v>
      </c>
      <c r="K4624">
        <v>3</v>
      </c>
    </row>
    <row r="4625" spans="1:11" x14ac:dyDescent="0.35">
      <c r="A4625" t="s">
        <v>53</v>
      </c>
      <c r="B4625" t="s">
        <v>845</v>
      </c>
      <c r="C4625">
        <v>2005</v>
      </c>
      <c r="D4625">
        <v>4.2</v>
      </c>
      <c r="E4625">
        <v>384</v>
      </c>
      <c r="F4625" t="s">
        <v>1405</v>
      </c>
      <c r="G4625" t="s">
        <v>42</v>
      </c>
      <c r="H4625" s="32">
        <v>73</v>
      </c>
      <c r="I4625" t="s">
        <v>43</v>
      </c>
      <c r="J4625">
        <v>4</v>
      </c>
      <c r="K4625">
        <v>3</v>
      </c>
    </row>
    <row r="4626" spans="1:11" x14ac:dyDescent="0.35">
      <c r="A4626" t="s">
        <v>537</v>
      </c>
      <c r="B4626" t="s">
        <v>187</v>
      </c>
      <c r="C4626">
        <v>2015</v>
      </c>
      <c r="D4626">
        <v>4.2</v>
      </c>
      <c r="E4626">
        <v>420</v>
      </c>
      <c r="F4626" t="s">
        <v>1405</v>
      </c>
      <c r="G4626" t="s">
        <v>42</v>
      </c>
      <c r="H4626" s="32">
        <v>17.5</v>
      </c>
      <c r="I4626" t="s">
        <v>43</v>
      </c>
      <c r="J4626" t="s">
        <v>85</v>
      </c>
      <c r="K4626" t="s">
        <v>85</v>
      </c>
    </row>
    <row r="4627" spans="1:11" x14ac:dyDescent="0.35">
      <c r="A4627" t="s">
        <v>1357</v>
      </c>
      <c r="B4627" t="s">
        <v>1358</v>
      </c>
      <c r="C4627">
        <v>2017</v>
      </c>
      <c r="D4627">
        <v>4.2</v>
      </c>
      <c r="E4627">
        <v>420</v>
      </c>
      <c r="F4627" t="s">
        <v>1405</v>
      </c>
      <c r="G4627" t="s">
        <v>127</v>
      </c>
      <c r="H4627" s="32">
        <v>18.899999999999999</v>
      </c>
      <c r="I4627" t="s">
        <v>21</v>
      </c>
      <c r="J4627" t="s">
        <v>85</v>
      </c>
      <c r="K4627" t="s">
        <v>85</v>
      </c>
    </row>
    <row r="4628" spans="1:11" x14ac:dyDescent="0.35">
      <c r="A4628" t="s">
        <v>1359</v>
      </c>
      <c r="B4628" t="s">
        <v>1360</v>
      </c>
      <c r="C4628">
        <v>2011</v>
      </c>
      <c r="D4628">
        <v>4.2</v>
      </c>
      <c r="E4628">
        <v>420</v>
      </c>
      <c r="F4628" t="s">
        <v>1405</v>
      </c>
      <c r="G4628" t="s">
        <v>254</v>
      </c>
      <c r="H4628" s="32">
        <v>23.95</v>
      </c>
      <c r="I4628" t="s">
        <v>21</v>
      </c>
      <c r="J4628" t="s">
        <v>85</v>
      </c>
      <c r="K4628" t="s">
        <v>85</v>
      </c>
    </row>
    <row r="4629" spans="1:11" x14ac:dyDescent="0.35">
      <c r="A4629" t="s">
        <v>40</v>
      </c>
      <c r="B4629" t="s">
        <v>396</v>
      </c>
      <c r="C4629">
        <v>2012</v>
      </c>
      <c r="D4629">
        <v>4.2</v>
      </c>
      <c r="E4629">
        <v>420</v>
      </c>
      <c r="F4629" t="s">
        <v>1405</v>
      </c>
      <c r="G4629" t="s">
        <v>42</v>
      </c>
      <c r="H4629" s="32">
        <v>28.3</v>
      </c>
      <c r="I4629" t="s">
        <v>43</v>
      </c>
      <c r="J4629" t="s">
        <v>85</v>
      </c>
      <c r="K4629" t="s">
        <v>85</v>
      </c>
    </row>
    <row r="4630" spans="1:11" x14ac:dyDescent="0.35">
      <c r="A4630" t="s">
        <v>513</v>
      </c>
      <c r="B4630" t="s">
        <v>283</v>
      </c>
      <c r="C4630">
        <v>2004</v>
      </c>
      <c r="D4630">
        <v>4.2</v>
      </c>
      <c r="E4630">
        <v>417</v>
      </c>
      <c r="F4630" t="s">
        <v>1405</v>
      </c>
      <c r="G4630" t="s">
        <v>42</v>
      </c>
      <c r="H4630" s="32">
        <v>45</v>
      </c>
      <c r="I4630" t="s">
        <v>43</v>
      </c>
      <c r="J4630" t="s">
        <v>85</v>
      </c>
      <c r="K4630" t="s">
        <v>85</v>
      </c>
    </row>
    <row r="4631" spans="1:11" x14ac:dyDescent="0.35">
      <c r="A4631" t="s">
        <v>423</v>
      </c>
      <c r="B4631" t="s">
        <v>1020</v>
      </c>
      <c r="C4631">
        <v>2018</v>
      </c>
      <c r="D4631">
        <v>4.2</v>
      </c>
      <c r="E4631">
        <v>415</v>
      </c>
      <c r="F4631" t="s">
        <v>1405</v>
      </c>
      <c r="G4631" t="s">
        <v>46</v>
      </c>
      <c r="H4631" s="32">
        <v>17.899999999999999</v>
      </c>
      <c r="I4631" t="s">
        <v>213</v>
      </c>
      <c r="J4631" t="s">
        <v>85</v>
      </c>
      <c r="K4631" t="s">
        <v>85</v>
      </c>
    </row>
    <row r="4632" spans="1:11" x14ac:dyDescent="0.35">
      <c r="A4632" t="s">
        <v>1292</v>
      </c>
      <c r="B4632" t="s">
        <v>1361</v>
      </c>
      <c r="C4632">
        <v>2015</v>
      </c>
      <c r="D4632">
        <v>4.2</v>
      </c>
      <c r="E4632">
        <v>414</v>
      </c>
      <c r="F4632" t="s">
        <v>1405</v>
      </c>
      <c r="G4632" t="s">
        <v>326</v>
      </c>
      <c r="H4632" s="32">
        <v>16.78</v>
      </c>
      <c r="I4632" t="s">
        <v>327</v>
      </c>
      <c r="J4632" t="s">
        <v>85</v>
      </c>
      <c r="K4632" t="s">
        <v>85</v>
      </c>
    </row>
    <row r="4633" spans="1:11" x14ac:dyDescent="0.35">
      <c r="A4633" t="s">
        <v>47</v>
      </c>
      <c r="B4633" t="s">
        <v>1302</v>
      </c>
      <c r="C4633">
        <v>2018</v>
      </c>
      <c r="D4633">
        <v>4.2</v>
      </c>
      <c r="E4633">
        <v>410</v>
      </c>
      <c r="F4633" t="s">
        <v>1405</v>
      </c>
      <c r="G4633" t="s">
        <v>42</v>
      </c>
      <c r="H4633" s="32">
        <v>13.58</v>
      </c>
      <c r="I4633" t="s">
        <v>43</v>
      </c>
      <c r="J4633" t="s">
        <v>85</v>
      </c>
      <c r="K4633" t="s">
        <v>85</v>
      </c>
    </row>
    <row r="4634" spans="1:11" x14ac:dyDescent="0.35">
      <c r="A4634" t="s">
        <v>1308</v>
      </c>
      <c r="B4634" t="s">
        <v>1309</v>
      </c>
      <c r="C4634">
        <v>2015</v>
      </c>
      <c r="D4634">
        <v>4.2</v>
      </c>
      <c r="E4634">
        <v>412</v>
      </c>
      <c r="F4634" t="s">
        <v>1405</v>
      </c>
      <c r="G4634" t="s">
        <v>9</v>
      </c>
      <c r="H4634" s="32">
        <v>37.9</v>
      </c>
      <c r="I4634" t="s">
        <v>10</v>
      </c>
      <c r="J4634" t="s">
        <v>85</v>
      </c>
      <c r="K4634" t="s">
        <v>85</v>
      </c>
    </row>
    <row r="4635" spans="1:11" x14ac:dyDescent="0.35">
      <c r="A4635" t="s">
        <v>270</v>
      </c>
      <c r="B4635" t="s">
        <v>120</v>
      </c>
      <c r="C4635">
        <v>2011</v>
      </c>
      <c r="D4635">
        <v>4.2</v>
      </c>
      <c r="E4635">
        <v>410</v>
      </c>
      <c r="F4635" t="s">
        <v>1405</v>
      </c>
      <c r="G4635" t="s">
        <v>9</v>
      </c>
      <c r="H4635" s="32">
        <v>51.35</v>
      </c>
      <c r="I4635" t="s">
        <v>10</v>
      </c>
      <c r="J4635" t="s">
        <v>85</v>
      </c>
      <c r="K4635" t="s">
        <v>85</v>
      </c>
    </row>
    <row r="4636" spans="1:11" x14ac:dyDescent="0.35">
      <c r="A4636" t="s">
        <v>930</v>
      </c>
      <c r="B4636" t="s">
        <v>848</v>
      </c>
      <c r="C4636">
        <v>2012</v>
      </c>
      <c r="D4636">
        <v>4.2</v>
      </c>
      <c r="E4636">
        <v>410</v>
      </c>
      <c r="F4636" t="s">
        <v>1405</v>
      </c>
      <c r="G4636" t="s">
        <v>42</v>
      </c>
      <c r="H4636" s="32">
        <v>22.99</v>
      </c>
      <c r="I4636" t="s">
        <v>43</v>
      </c>
      <c r="J4636" t="s">
        <v>85</v>
      </c>
      <c r="K4636" t="s">
        <v>85</v>
      </c>
    </row>
    <row r="4637" spans="1:11" x14ac:dyDescent="0.35">
      <c r="A4637" t="s">
        <v>1362</v>
      </c>
      <c r="B4637" t="s">
        <v>1363</v>
      </c>
      <c r="C4637">
        <v>2020</v>
      </c>
      <c r="D4637">
        <v>4.2</v>
      </c>
      <c r="E4637">
        <v>407</v>
      </c>
      <c r="F4637" t="s">
        <v>1405</v>
      </c>
      <c r="G4637" t="s">
        <v>204</v>
      </c>
      <c r="H4637" s="32">
        <v>11.95</v>
      </c>
      <c r="I4637" t="s">
        <v>85</v>
      </c>
      <c r="J4637" t="s">
        <v>85</v>
      </c>
      <c r="K4637" t="s">
        <v>85</v>
      </c>
    </row>
    <row r="4638" spans="1:11" x14ac:dyDescent="0.35">
      <c r="A4638" t="s">
        <v>861</v>
      </c>
      <c r="B4638" t="s">
        <v>1364</v>
      </c>
      <c r="C4638" t="s">
        <v>24</v>
      </c>
      <c r="D4638">
        <v>4.2</v>
      </c>
      <c r="E4638">
        <v>405</v>
      </c>
      <c r="F4638" t="s">
        <v>1405</v>
      </c>
      <c r="G4638" t="s">
        <v>25</v>
      </c>
      <c r="H4638" s="32">
        <v>7.1</v>
      </c>
      <c r="I4638" t="s">
        <v>26</v>
      </c>
      <c r="J4638" t="s">
        <v>85</v>
      </c>
      <c r="K4638" t="s">
        <v>85</v>
      </c>
    </row>
    <row r="4639" spans="1:11" x14ac:dyDescent="0.35">
      <c r="A4639" t="s">
        <v>606</v>
      </c>
      <c r="B4639" t="s">
        <v>619</v>
      </c>
      <c r="C4639">
        <v>2014</v>
      </c>
      <c r="D4639">
        <v>4.2</v>
      </c>
      <c r="E4639">
        <v>404</v>
      </c>
      <c r="F4639" t="s">
        <v>1405</v>
      </c>
      <c r="G4639" t="s">
        <v>32</v>
      </c>
      <c r="H4639" s="32">
        <v>77.36</v>
      </c>
      <c r="I4639" t="s">
        <v>33</v>
      </c>
      <c r="J4639" t="s">
        <v>85</v>
      </c>
      <c r="K4639" t="s">
        <v>85</v>
      </c>
    </row>
    <row r="4640" spans="1:11" x14ac:dyDescent="0.35">
      <c r="A4640" t="s">
        <v>1365</v>
      </c>
      <c r="B4640" t="s">
        <v>1366</v>
      </c>
      <c r="C4640">
        <v>2020</v>
      </c>
      <c r="D4640">
        <v>4.2</v>
      </c>
      <c r="E4640">
        <v>404</v>
      </c>
      <c r="F4640" t="s">
        <v>1405</v>
      </c>
      <c r="G4640" t="s">
        <v>207</v>
      </c>
      <c r="H4640" s="32">
        <v>19.899999999999999</v>
      </c>
      <c r="I4640" t="s">
        <v>85</v>
      </c>
      <c r="J4640" t="s">
        <v>85</v>
      </c>
      <c r="K4640" t="s">
        <v>85</v>
      </c>
    </row>
    <row r="4641" spans="1:11" x14ac:dyDescent="0.35">
      <c r="A4641" t="s">
        <v>682</v>
      </c>
      <c r="B4641" t="s">
        <v>863</v>
      </c>
      <c r="C4641">
        <v>2011</v>
      </c>
      <c r="D4641">
        <v>4.2</v>
      </c>
      <c r="E4641">
        <v>402</v>
      </c>
      <c r="F4641" t="s">
        <v>1405</v>
      </c>
      <c r="G4641" t="s">
        <v>42</v>
      </c>
      <c r="H4641" s="32">
        <v>28.53</v>
      </c>
      <c r="I4641" t="s">
        <v>43</v>
      </c>
      <c r="J4641" t="s">
        <v>85</v>
      </c>
      <c r="K4641" t="s">
        <v>85</v>
      </c>
    </row>
    <row r="4642" spans="1:11" x14ac:dyDescent="0.35">
      <c r="A4642" t="s">
        <v>487</v>
      </c>
      <c r="B4642" t="s">
        <v>488</v>
      </c>
      <c r="C4642">
        <v>2019</v>
      </c>
      <c r="D4642">
        <v>4.2</v>
      </c>
      <c r="E4642">
        <v>400</v>
      </c>
      <c r="F4642" t="s">
        <v>1405</v>
      </c>
      <c r="G4642" t="s">
        <v>2</v>
      </c>
      <c r="H4642" s="32">
        <v>27.89</v>
      </c>
      <c r="I4642" t="s">
        <v>3</v>
      </c>
      <c r="J4642" t="s">
        <v>85</v>
      </c>
      <c r="K4642" t="s">
        <v>85</v>
      </c>
    </row>
    <row r="4643" spans="1:11" x14ac:dyDescent="0.35">
      <c r="A4643" t="s">
        <v>4</v>
      </c>
      <c r="B4643" t="s">
        <v>448</v>
      </c>
      <c r="C4643">
        <v>2016</v>
      </c>
      <c r="D4643">
        <v>4.2</v>
      </c>
      <c r="E4643">
        <v>398</v>
      </c>
      <c r="F4643" t="s">
        <v>1405</v>
      </c>
      <c r="G4643" t="s">
        <v>1406</v>
      </c>
      <c r="H4643" s="32">
        <v>48.96</v>
      </c>
      <c r="I4643" t="s">
        <v>6</v>
      </c>
      <c r="J4643" t="s">
        <v>85</v>
      </c>
      <c r="K4643" t="s">
        <v>85</v>
      </c>
    </row>
    <row r="4644" spans="1:11" x14ac:dyDescent="0.35">
      <c r="A4644" t="s">
        <v>193</v>
      </c>
      <c r="B4644" t="s">
        <v>921</v>
      </c>
      <c r="C4644">
        <v>2011</v>
      </c>
      <c r="D4644">
        <v>4.2</v>
      </c>
      <c r="E4644">
        <v>395</v>
      </c>
      <c r="F4644" t="s">
        <v>1405</v>
      </c>
      <c r="G4644" t="s">
        <v>42</v>
      </c>
      <c r="H4644" s="32">
        <v>61.94</v>
      </c>
      <c r="I4644" t="s">
        <v>43</v>
      </c>
      <c r="J4644" t="s">
        <v>85</v>
      </c>
      <c r="K4644" t="s">
        <v>85</v>
      </c>
    </row>
    <row r="4645" spans="1:11" x14ac:dyDescent="0.35">
      <c r="A4645" t="s">
        <v>193</v>
      </c>
      <c r="B4645" t="s">
        <v>187</v>
      </c>
      <c r="C4645">
        <v>2016</v>
      </c>
      <c r="D4645">
        <v>4.2</v>
      </c>
      <c r="E4645">
        <v>392</v>
      </c>
      <c r="F4645" t="s">
        <v>1405</v>
      </c>
      <c r="G4645" t="s">
        <v>42</v>
      </c>
      <c r="H4645" s="32">
        <v>19.98</v>
      </c>
      <c r="I4645" t="s">
        <v>43</v>
      </c>
      <c r="J4645" t="s">
        <v>85</v>
      </c>
      <c r="K4645" t="s">
        <v>85</v>
      </c>
    </row>
    <row r="4646" spans="1:11" x14ac:dyDescent="0.35">
      <c r="A4646" t="s">
        <v>790</v>
      </c>
      <c r="B4646" t="s">
        <v>1367</v>
      </c>
      <c r="C4646">
        <v>2018</v>
      </c>
      <c r="D4646">
        <v>4.2</v>
      </c>
      <c r="E4646">
        <v>390</v>
      </c>
      <c r="F4646" t="s">
        <v>1405</v>
      </c>
      <c r="G4646" t="s">
        <v>32</v>
      </c>
      <c r="H4646" s="32">
        <v>16.760000000000002</v>
      </c>
      <c r="I4646" t="s">
        <v>33</v>
      </c>
      <c r="J4646" t="s">
        <v>85</v>
      </c>
      <c r="K4646" t="s">
        <v>85</v>
      </c>
    </row>
    <row r="4647" spans="1:11" x14ac:dyDescent="0.35">
      <c r="A4647" t="s">
        <v>574</v>
      </c>
      <c r="B4647" t="s">
        <v>880</v>
      </c>
      <c r="C4647">
        <v>2017</v>
      </c>
      <c r="D4647">
        <v>4.2</v>
      </c>
      <c r="E4647">
        <v>390</v>
      </c>
      <c r="F4647" t="s">
        <v>1405</v>
      </c>
      <c r="G4647" t="s">
        <v>576</v>
      </c>
      <c r="H4647" s="32">
        <v>24.45</v>
      </c>
      <c r="I4647" t="s">
        <v>21</v>
      </c>
      <c r="J4647" t="s">
        <v>85</v>
      </c>
      <c r="K4647" t="s">
        <v>85</v>
      </c>
    </row>
    <row r="4648" spans="1:11" x14ac:dyDescent="0.35">
      <c r="A4648" t="s">
        <v>144</v>
      </c>
      <c r="B4648" t="s">
        <v>120</v>
      </c>
      <c r="C4648">
        <v>2011</v>
      </c>
      <c r="D4648">
        <v>4.2</v>
      </c>
      <c r="E4648">
        <v>389</v>
      </c>
      <c r="F4648" t="s">
        <v>1405</v>
      </c>
      <c r="G4648" t="s">
        <v>9</v>
      </c>
      <c r="H4648" s="32">
        <v>64.5</v>
      </c>
      <c r="I4648" t="s">
        <v>10</v>
      </c>
      <c r="J4648" t="s">
        <v>85</v>
      </c>
      <c r="K4648" t="s">
        <v>85</v>
      </c>
    </row>
    <row r="4649" spans="1:11" x14ac:dyDescent="0.35">
      <c r="A4649" t="s">
        <v>385</v>
      </c>
      <c r="B4649" t="s">
        <v>1334</v>
      </c>
      <c r="C4649">
        <v>2016</v>
      </c>
      <c r="D4649">
        <v>4.2</v>
      </c>
      <c r="E4649">
        <v>388</v>
      </c>
      <c r="F4649" t="s">
        <v>1405</v>
      </c>
      <c r="G4649" t="s">
        <v>9</v>
      </c>
      <c r="H4649" s="32">
        <v>31.63</v>
      </c>
      <c r="I4649" t="s">
        <v>10</v>
      </c>
      <c r="J4649" t="s">
        <v>85</v>
      </c>
      <c r="K4649" t="s">
        <v>85</v>
      </c>
    </row>
    <row r="4650" spans="1:11" x14ac:dyDescent="0.35">
      <c r="A4650" t="s">
        <v>53</v>
      </c>
      <c r="B4650" t="s">
        <v>845</v>
      </c>
      <c r="C4650">
        <v>2005</v>
      </c>
      <c r="D4650">
        <v>4.2</v>
      </c>
      <c r="E4650">
        <v>384</v>
      </c>
      <c r="F4650" t="s">
        <v>1405</v>
      </c>
      <c r="G4650" t="s">
        <v>42</v>
      </c>
      <c r="H4650" s="32">
        <v>73</v>
      </c>
      <c r="I4650" t="s">
        <v>43</v>
      </c>
      <c r="J4650" t="s">
        <v>85</v>
      </c>
      <c r="K4650" t="s">
        <v>85</v>
      </c>
    </row>
    <row r="4651" spans="1:11" x14ac:dyDescent="0.35">
      <c r="A4651" t="s">
        <v>537</v>
      </c>
      <c r="B4651" t="s">
        <v>187</v>
      </c>
      <c r="C4651">
        <v>2015</v>
      </c>
      <c r="D4651">
        <v>4.2</v>
      </c>
      <c r="E4651">
        <v>420</v>
      </c>
      <c r="F4651" t="s">
        <v>1405</v>
      </c>
      <c r="G4651" t="s">
        <v>42</v>
      </c>
      <c r="H4651" s="32">
        <v>17.5</v>
      </c>
      <c r="I4651" t="s">
        <v>43</v>
      </c>
      <c r="J4651" t="s">
        <v>85</v>
      </c>
      <c r="K4651" t="s">
        <v>85</v>
      </c>
    </row>
    <row r="4652" spans="1:11" x14ac:dyDescent="0.35">
      <c r="A4652" t="s">
        <v>1357</v>
      </c>
      <c r="B4652" t="s">
        <v>1358</v>
      </c>
      <c r="C4652">
        <v>2017</v>
      </c>
      <c r="D4652">
        <v>4.2</v>
      </c>
      <c r="E4652">
        <v>420</v>
      </c>
      <c r="F4652" t="s">
        <v>1405</v>
      </c>
      <c r="G4652" t="s">
        <v>127</v>
      </c>
      <c r="H4652" s="32">
        <v>18.899999999999999</v>
      </c>
      <c r="I4652" t="s">
        <v>21</v>
      </c>
      <c r="J4652" t="s">
        <v>85</v>
      </c>
      <c r="K4652" t="s">
        <v>85</v>
      </c>
    </row>
    <row r="4653" spans="1:11" x14ac:dyDescent="0.35">
      <c r="A4653" t="s">
        <v>1359</v>
      </c>
      <c r="B4653" t="s">
        <v>1360</v>
      </c>
      <c r="C4653">
        <v>2011</v>
      </c>
      <c r="D4653">
        <v>4.2</v>
      </c>
      <c r="E4653">
        <v>420</v>
      </c>
      <c r="F4653" t="s">
        <v>1405</v>
      </c>
      <c r="G4653" t="s">
        <v>254</v>
      </c>
      <c r="H4653" s="32">
        <v>23.95</v>
      </c>
      <c r="I4653" t="s">
        <v>21</v>
      </c>
      <c r="J4653" t="s">
        <v>85</v>
      </c>
      <c r="K4653" t="s">
        <v>85</v>
      </c>
    </row>
    <row r="4654" spans="1:11" x14ac:dyDescent="0.35">
      <c r="A4654" t="s">
        <v>40</v>
      </c>
      <c r="B4654" t="s">
        <v>396</v>
      </c>
      <c r="C4654">
        <v>2012</v>
      </c>
      <c r="D4654">
        <v>4.2</v>
      </c>
      <c r="E4654">
        <v>420</v>
      </c>
      <c r="F4654" t="s">
        <v>1405</v>
      </c>
      <c r="G4654" t="s">
        <v>42</v>
      </c>
      <c r="H4654" s="32">
        <v>28.3</v>
      </c>
      <c r="I4654" t="s">
        <v>43</v>
      </c>
      <c r="J4654" t="s">
        <v>85</v>
      </c>
      <c r="K4654" t="s">
        <v>85</v>
      </c>
    </row>
    <row r="4655" spans="1:11" x14ac:dyDescent="0.35">
      <c r="A4655" t="s">
        <v>513</v>
      </c>
      <c r="B4655" t="s">
        <v>283</v>
      </c>
      <c r="C4655">
        <v>2004</v>
      </c>
      <c r="D4655">
        <v>4.2</v>
      </c>
      <c r="E4655">
        <v>417</v>
      </c>
      <c r="F4655" t="s">
        <v>1405</v>
      </c>
      <c r="G4655" t="s">
        <v>42</v>
      </c>
      <c r="H4655" s="32">
        <v>45</v>
      </c>
      <c r="I4655" t="s">
        <v>43</v>
      </c>
      <c r="J4655" t="s">
        <v>85</v>
      </c>
      <c r="K4655" t="s">
        <v>85</v>
      </c>
    </row>
    <row r="4656" spans="1:11" x14ac:dyDescent="0.35">
      <c r="A4656" t="s">
        <v>423</v>
      </c>
      <c r="B4656" t="s">
        <v>1020</v>
      </c>
      <c r="C4656">
        <v>2018</v>
      </c>
      <c r="D4656">
        <v>4.2</v>
      </c>
      <c r="E4656">
        <v>415</v>
      </c>
      <c r="F4656" t="s">
        <v>1405</v>
      </c>
      <c r="G4656" t="s">
        <v>46</v>
      </c>
      <c r="H4656" s="32">
        <v>17.899999999999999</v>
      </c>
      <c r="I4656" t="s">
        <v>213</v>
      </c>
      <c r="J4656" t="s">
        <v>85</v>
      </c>
      <c r="K4656" t="s">
        <v>85</v>
      </c>
    </row>
    <row r="4657" spans="1:11" x14ac:dyDescent="0.35">
      <c r="A4657" t="s">
        <v>1292</v>
      </c>
      <c r="B4657" t="s">
        <v>1361</v>
      </c>
      <c r="C4657">
        <v>2015</v>
      </c>
      <c r="D4657">
        <v>4.2</v>
      </c>
      <c r="E4657">
        <v>414</v>
      </c>
      <c r="F4657" t="s">
        <v>1405</v>
      </c>
      <c r="G4657" t="s">
        <v>326</v>
      </c>
      <c r="H4657" s="32">
        <v>16.78</v>
      </c>
      <c r="I4657" t="s">
        <v>327</v>
      </c>
      <c r="J4657" t="s">
        <v>85</v>
      </c>
      <c r="K4657" t="s">
        <v>85</v>
      </c>
    </row>
    <row r="4658" spans="1:11" x14ac:dyDescent="0.35">
      <c r="A4658" t="s">
        <v>47</v>
      </c>
      <c r="B4658" t="s">
        <v>1302</v>
      </c>
      <c r="C4658">
        <v>2018</v>
      </c>
      <c r="D4658">
        <v>4.2</v>
      </c>
      <c r="E4658">
        <v>410</v>
      </c>
      <c r="F4658" t="s">
        <v>1405</v>
      </c>
      <c r="G4658" t="s">
        <v>42</v>
      </c>
      <c r="H4658" s="32">
        <v>13.58</v>
      </c>
      <c r="I4658" t="s">
        <v>43</v>
      </c>
      <c r="J4658" t="s">
        <v>85</v>
      </c>
      <c r="K4658" t="s">
        <v>85</v>
      </c>
    </row>
    <row r="4659" spans="1:11" x14ac:dyDescent="0.35">
      <c r="A4659" t="s">
        <v>1308</v>
      </c>
      <c r="B4659" t="s">
        <v>1309</v>
      </c>
      <c r="C4659">
        <v>2015</v>
      </c>
      <c r="D4659">
        <v>4.2</v>
      </c>
      <c r="E4659">
        <v>412</v>
      </c>
      <c r="F4659" t="s">
        <v>1405</v>
      </c>
      <c r="G4659" t="s">
        <v>9</v>
      </c>
      <c r="H4659" s="32">
        <v>37.9</v>
      </c>
      <c r="I4659" t="s">
        <v>10</v>
      </c>
      <c r="J4659" t="s">
        <v>85</v>
      </c>
      <c r="K4659" t="s">
        <v>85</v>
      </c>
    </row>
    <row r="4660" spans="1:11" x14ac:dyDescent="0.35">
      <c r="A4660" t="s">
        <v>270</v>
      </c>
      <c r="B4660" t="s">
        <v>120</v>
      </c>
      <c r="C4660">
        <v>2011</v>
      </c>
      <c r="D4660">
        <v>4.2</v>
      </c>
      <c r="E4660">
        <v>410</v>
      </c>
      <c r="F4660" t="s">
        <v>1405</v>
      </c>
      <c r="G4660" t="s">
        <v>9</v>
      </c>
      <c r="H4660" s="32">
        <v>51.35</v>
      </c>
      <c r="I4660" t="s">
        <v>10</v>
      </c>
      <c r="J4660" t="s">
        <v>85</v>
      </c>
      <c r="K4660" t="s">
        <v>85</v>
      </c>
    </row>
    <row r="4661" spans="1:11" x14ac:dyDescent="0.35">
      <c r="A4661" t="s">
        <v>930</v>
      </c>
      <c r="B4661" t="s">
        <v>848</v>
      </c>
      <c r="C4661">
        <v>2012</v>
      </c>
      <c r="D4661">
        <v>4.2</v>
      </c>
      <c r="E4661">
        <v>410</v>
      </c>
      <c r="F4661" t="s">
        <v>1405</v>
      </c>
      <c r="G4661" t="s">
        <v>42</v>
      </c>
      <c r="H4661" s="32">
        <v>22.99</v>
      </c>
      <c r="I4661" t="s">
        <v>43</v>
      </c>
      <c r="J4661" t="s">
        <v>85</v>
      </c>
      <c r="K4661" t="s">
        <v>85</v>
      </c>
    </row>
    <row r="4662" spans="1:11" x14ac:dyDescent="0.35">
      <c r="A4662" t="s">
        <v>1362</v>
      </c>
      <c r="B4662" t="s">
        <v>1363</v>
      </c>
      <c r="C4662">
        <v>2020</v>
      </c>
      <c r="D4662">
        <v>4.2</v>
      </c>
      <c r="E4662">
        <v>407</v>
      </c>
      <c r="F4662" t="s">
        <v>1405</v>
      </c>
      <c r="G4662" t="s">
        <v>204</v>
      </c>
      <c r="H4662" s="32">
        <v>11.95</v>
      </c>
      <c r="I4662" t="s">
        <v>85</v>
      </c>
      <c r="J4662" t="s">
        <v>85</v>
      </c>
      <c r="K4662" t="s">
        <v>85</v>
      </c>
    </row>
    <row r="4663" spans="1:11" x14ac:dyDescent="0.35">
      <c r="A4663" t="s">
        <v>861</v>
      </c>
      <c r="B4663" t="s">
        <v>1364</v>
      </c>
      <c r="C4663" t="s">
        <v>24</v>
      </c>
      <c r="D4663">
        <v>4.2</v>
      </c>
      <c r="E4663">
        <v>405</v>
      </c>
      <c r="F4663" t="s">
        <v>1405</v>
      </c>
      <c r="G4663" t="s">
        <v>25</v>
      </c>
      <c r="H4663" s="32">
        <v>7.1</v>
      </c>
      <c r="I4663" t="s">
        <v>26</v>
      </c>
      <c r="J4663" t="s">
        <v>85</v>
      </c>
      <c r="K4663" t="s">
        <v>85</v>
      </c>
    </row>
    <row r="4664" spans="1:11" x14ac:dyDescent="0.35">
      <c r="A4664" t="s">
        <v>606</v>
      </c>
      <c r="B4664" t="s">
        <v>619</v>
      </c>
      <c r="C4664">
        <v>2014</v>
      </c>
      <c r="D4664">
        <v>4.2</v>
      </c>
      <c r="E4664">
        <v>404</v>
      </c>
      <c r="F4664" t="s">
        <v>1405</v>
      </c>
      <c r="G4664" t="s">
        <v>32</v>
      </c>
      <c r="H4664" s="32">
        <v>77.36</v>
      </c>
      <c r="I4664" t="s">
        <v>33</v>
      </c>
      <c r="J4664" t="s">
        <v>85</v>
      </c>
      <c r="K4664" t="s">
        <v>85</v>
      </c>
    </row>
    <row r="4665" spans="1:11" x14ac:dyDescent="0.35">
      <c r="A4665" t="s">
        <v>1365</v>
      </c>
      <c r="B4665" t="s">
        <v>1366</v>
      </c>
      <c r="C4665">
        <v>2020</v>
      </c>
      <c r="D4665">
        <v>4.2</v>
      </c>
      <c r="E4665">
        <v>404</v>
      </c>
      <c r="F4665" t="s">
        <v>1405</v>
      </c>
      <c r="G4665" t="s">
        <v>207</v>
      </c>
      <c r="H4665" s="32">
        <v>19.899999999999999</v>
      </c>
      <c r="I4665" t="s">
        <v>85</v>
      </c>
      <c r="J4665" t="s">
        <v>85</v>
      </c>
      <c r="K4665" t="s">
        <v>85</v>
      </c>
    </row>
    <row r="4666" spans="1:11" x14ac:dyDescent="0.35">
      <c r="A4666" t="s">
        <v>682</v>
      </c>
      <c r="B4666" t="s">
        <v>863</v>
      </c>
      <c r="C4666">
        <v>2011</v>
      </c>
      <c r="D4666">
        <v>4.2</v>
      </c>
      <c r="E4666">
        <v>402</v>
      </c>
      <c r="F4666" t="s">
        <v>1405</v>
      </c>
      <c r="G4666" t="s">
        <v>42</v>
      </c>
      <c r="H4666" s="32">
        <v>28.53</v>
      </c>
      <c r="I4666" t="s">
        <v>43</v>
      </c>
      <c r="J4666" t="s">
        <v>85</v>
      </c>
      <c r="K4666" t="s">
        <v>85</v>
      </c>
    </row>
    <row r="4667" spans="1:11" x14ac:dyDescent="0.35">
      <c r="A4667" t="s">
        <v>487</v>
      </c>
      <c r="B4667" t="s">
        <v>488</v>
      </c>
      <c r="C4667">
        <v>2019</v>
      </c>
      <c r="D4667">
        <v>4.2</v>
      </c>
      <c r="E4667">
        <v>400</v>
      </c>
      <c r="F4667" t="s">
        <v>1405</v>
      </c>
      <c r="G4667" t="s">
        <v>2</v>
      </c>
      <c r="H4667" s="32">
        <v>27.89</v>
      </c>
      <c r="I4667" t="s">
        <v>3</v>
      </c>
      <c r="J4667" t="s">
        <v>85</v>
      </c>
      <c r="K4667" t="s">
        <v>85</v>
      </c>
    </row>
    <row r="4668" spans="1:11" x14ac:dyDescent="0.35">
      <c r="A4668" t="s">
        <v>4</v>
      </c>
      <c r="B4668" t="s">
        <v>448</v>
      </c>
      <c r="C4668">
        <v>2016</v>
      </c>
      <c r="D4668">
        <v>4.2</v>
      </c>
      <c r="E4668">
        <v>398</v>
      </c>
      <c r="F4668" t="s">
        <v>1405</v>
      </c>
      <c r="G4668" t="s">
        <v>1406</v>
      </c>
      <c r="H4668" s="32">
        <v>48.96</v>
      </c>
      <c r="I4668" t="s">
        <v>6</v>
      </c>
      <c r="J4668" t="s">
        <v>85</v>
      </c>
      <c r="K4668" t="s">
        <v>85</v>
      </c>
    </row>
    <row r="4669" spans="1:11" x14ac:dyDescent="0.35">
      <c r="A4669" t="s">
        <v>193</v>
      </c>
      <c r="B4669" t="s">
        <v>921</v>
      </c>
      <c r="C4669">
        <v>2011</v>
      </c>
      <c r="D4669">
        <v>4.2</v>
      </c>
      <c r="E4669">
        <v>395</v>
      </c>
      <c r="F4669" t="s">
        <v>1405</v>
      </c>
      <c r="G4669" t="s">
        <v>42</v>
      </c>
      <c r="H4669" s="32">
        <v>61.94</v>
      </c>
      <c r="I4669" t="s">
        <v>43</v>
      </c>
      <c r="J4669" t="s">
        <v>85</v>
      </c>
      <c r="K4669" t="s">
        <v>85</v>
      </c>
    </row>
    <row r="4670" spans="1:11" x14ac:dyDescent="0.35">
      <c r="A4670" t="s">
        <v>193</v>
      </c>
      <c r="B4670" t="s">
        <v>187</v>
      </c>
      <c r="C4670">
        <v>2016</v>
      </c>
      <c r="D4670">
        <v>4.2</v>
      </c>
      <c r="E4670">
        <v>392</v>
      </c>
      <c r="F4670" t="s">
        <v>1405</v>
      </c>
      <c r="G4670" t="s">
        <v>42</v>
      </c>
      <c r="H4670" s="32">
        <v>19.98</v>
      </c>
      <c r="I4670" t="s">
        <v>43</v>
      </c>
      <c r="J4670" t="s">
        <v>85</v>
      </c>
      <c r="K4670" t="s">
        <v>85</v>
      </c>
    </row>
    <row r="4671" spans="1:11" x14ac:dyDescent="0.35">
      <c r="A4671" t="s">
        <v>790</v>
      </c>
      <c r="B4671" t="s">
        <v>1367</v>
      </c>
      <c r="C4671">
        <v>2018</v>
      </c>
      <c r="D4671">
        <v>4.2</v>
      </c>
      <c r="E4671">
        <v>390</v>
      </c>
      <c r="F4671" t="s">
        <v>1405</v>
      </c>
      <c r="G4671" t="s">
        <v>32</v>
      </c>
      <c r="H4671" s="32">
        <v>16.760000000000002</v>
      </c>
      <c r="I4671" t="s">
        <v>33</v>
      </c>
      <c r="J4671" t="s">
        <v>85</v>
      </c>
      <c r="K4671" t="s">
        <v>85</v>
      </c>
    </row>
    <row r="4672" spans="1:11" x14ac:dyDescent="0.35">
      <c r="A4672" t="s">
        <v>574</v>
      </c>
      <c r="B4672" t="s">
        <v>880</v>
      </c>
      <c r="C4672">
        <v>2017</v>
      </c>
      <c r="D4672">
        <v>4.2</v>
      </c>
      <c r="E4672">
        <v>390</v>
      </c>
      <c r="F4672" t="s">
        <v>1405</v>
      </c>
      <c r="G4672" t="s">
        <v>576</v>
      </c>
      <c r="H4672" s="32">
        <v>24.45</v>
      </c>
      <c r="I4672" t="s">
        <v>21</v>
      </c>
      <c r="J4672" t="s">
        <v>85</v>
      </c>
      <c r="K4672" t="s">
        <v>85</v>
      </c>
    </row>
    <row r="4673" spans="1:11" x14ac:dyDescent="0.35">
      <c r="A4673" t="s">
        <v>144</v>
      </c>
      <c r="B4673" t="s">
        <v>120</v>
      </c>
      <c r="C4673">
        <v>2011</v>
      </c>
      <c r="D4673">
        <v>4.2</v>
      </c>
      <c r="E4673">
        <v>389</v>
      </c>
      <c r="F4673" t="s">
        <v>1405</v>
      </c>
      <c r="G4673" t="s">
        <v>9</v>
      </c>
      <c r="H4673" s="32">
        <v>64.5</v>
      </c>
      <c r="I4673" t="s">
        <v>10</v>
      </c>
      <c r="J4673" t="s">
        <v>85</v>
      </c>
      <c r="K4673" t="s">
        <v>85</v>
      </c>
    </row>
    <row r="4674" spans="1:11" x14ac:dyDescent="0.35">
      <c r="A4674" t="s">
        <v>385</v>
      </c>
      <c r="B4674" t="s">
        <v>1334</v>
      </c>
      <c r="C4674">
        <v>2016</v>
      </c>
      <c r="D4674">
        <v>4.2</v>
      </c>
      <c r="E4674">
        <v>388</v>
      </c>
      <c r="F4674" t="s">
        <v>1405</v>
      </c>
      <c r="G4674" t="s">
        <v>9</v>
      </c>
      <c r="H4674" s="32">
        <v>31.63</v>
      </c>
      <c r="I4674" t="s">
        <v>10</v>
      </c>
      <c r="J4674" t="s">
        <v>85</v>
      </c>
      <c r="K4674" t="s">
        <v>85</v>
      </c>
    </row>
    <row r="4675" spans="1:11" x14ac:dyDescent="0.35">
      <c r="A4675" t="s">
        <v>53</v>
      </c>
      <c r="B4675" t="s">
        <v>845</v>
      </c>
      <c r="C4675">
        <v>2005</v>
      </c>
      <c r="D4675">
        <v>4.2</v>
      </c>
      <c r="E4675">
        <v>384</v>
      </c>
      <c r="F4675" t="s">
        <v>1405</v>
      </c>
      <c r="G4675" t="s">
        <v>42</v>
      </c>
      <c r="H4675" s="32">
        <v>73</v>
      </c>
      <c r="I4675" t="s">
        <v>43</v>
      </c>
      <c r="J4675" t="s">
        <v>85</v>
      </c>
      <c r="K4675" t="s">
        <v>85</v>
      </c>
    </row>
    <row r="4676" spans="1:11" x14ac:dyDescent="0.35">
      <c r="A4676" t="s">
        <v>537</v>
      </c>
      <c r="B4676" t="s">
        <v>187</v>
      </c>
      <c r="C4676">
        <v>2015</v>
      </c>
      <c r="D4676">
        <v>4.2</v>
      </c>
      <c r="E4676">
        <v>420</v>
      </c>
      <c r="F4676" t="s">
        <v>1405</v>
      </c>
      <c r="G4676" t="s">
        <v>42</v>
      </c>
      <c r="H4676" s="32">
        <v>17.5</v>
      </c>
      <c r="I4676" t="s">
        <v>43</v>
      </c>
      <c r="J4676">
        <v>4</v>
      </c>
      <c r="K4676">
        <v>3</v>
      </c>
    </row>
    <row r="4677" spans="1:11" x14ac:dyDescent="0.35">
      <c r="A4677" t="s">
        <v>1357</v>
      </c>
      <c r="B4677" t="s">
        <v>1358</v>
      </c>
      <c r="C4677">
        <v>2017</v>
      </c>
      <c r="D4677">
        <v>4.2</v>
      </c>
      <c r="E4677">
        <v>420</v>
      </c>
      <c r="F4677" t="s">
        <v>1405</v>
      </c>
      <c r="G4677" t="s">
        <v>127</v>
      </c>
      <c r="H4677" s="32">
        <v>18.899999999999999</v>
      </c>
      <c r="I4677" t="s">
        <v>21</v>
      </c>
      <c r="J4677">
        <v>4</v>
      </c>
      <c r="K4677">
        <v>3</v>
      </c>
    </row>
    <row r="4678" spans="1:11" x14ac:dyDescent="0.35">
      <c r="A4678" t="s">
        <v>1359</v>
      </c>
      <c r="B4678" t="s">
        <v>1360</v>
      </c>
      <c r="C4678">
        <v>2011</v>
      </c>
      <c r="D4678">
        <v>4.2</v>
      </c>
      <c r="E4678">
        <v>420</v>
      </c>
      <c r="F4678" t="s">
        <v>1405</v>
      </c>
      <c r="G4678" t="s">
        <v>254</v>
      </c>
      <c r="H4678" s="32">
        <v>23.95</v>
      </c>
      <c r="I4678" t="s">
        <v>21</v>
      </c>
      <c r="J4678">
        <v>4</v>
      </c>
      <c r="K4678">
        <v>3</v>
      </c>
    </row>
    <row r="4679" spans="1:11" x14ac:dyDescent="0.35">
      <c r="A4679" t="s">
        <v>40</v>
      </c>
      <c r="B4679" t="s">
        <v>396</v>
      </c>
      <c r="C4679">
        <v>2012</v>
      </c>
      <c r="D4679">
        <v>4.2</v>
      </c>
      <c r="E4679">
        <v>420</v>
      </c>
      <c r="F4679" t="s">
        <v>1405</v>
      </c>
      <c r="G4679" t="s">
        <v>42</v>
      </c>
      <c r="H4679" s="32">
        <v>28.3</v>
      </c>
      <c r="I4679" t="s">
        <v>43</v>
      </c>
      <c r="J4679">
        <v>4</v>
      </c>
      <c r="K4679">
        <v>3</v>
      </c>
    </row>
    <row r="4680" spans="1:11" x14ac:dyDescent="0.35">
      <c r="A4680" t="s">
        <v>513</v>
      </c>
      <c r="B4680" t="s">
        <v>283</v>
      </c>
      <c r="C4680">
        <v>2004</v>
      </c>
      <c r="D4680">
        <v>4.2</v>
      </c>
      <c r="E4680">
        <v>417</v>
      </c>
      <c r="F4680" t="s">
        <v>1405</v>
      </c>
      <c r="G4680" t="s">
        <v>42</v>
      </c>
      <c r="H4680" s="32">
        <v>45</v>
      </c>
      <c r="I4680" t="s">
        <v>43</v>
      </c>
      <c r="J4680">
        <v>4</v>
      </c>
      <c r="K4680">
        <v>3</v>
      </c>
    </row>
    <row r="4681" spans="1:11" x14ac:dyDescent="0.35">
      <c r="A4681" t="s">
        <v>423</v>
      </c>
      <c r="B4681" t="s">
        <v>1020</v>
      </c>
      <c r="C4681">
        <v>2018</v>
      </c>
      <c r="D4681">
        <v>4.2</v>
      </c>
      <c r="E4681">
        <v>415</v>
      </c>
      <c r="F4681" t="s">
        <v>1405</v>
      </c>
      <c r="G4681" t="s">
        <v>46</v>
      </c>
      <c r="H4681" s="32">
        <v>17.899999999999999</v>
      </c>
      <c r="I4681" t="s">
        <v>213</v>
      </c>
      <c r="J4681">
        <v>3</v>
      </c>
      <c r="K4681">
        <v>3</v>
      </c>
    </row>
    <row r="4682" spans="1:11" x14ac:dyDescent="0.35">
      <c r="A4682" t="s">
        <v>1292</v>
      </c>
      <c r="B4682" t="s">
        <v>1361</v>
      </c>
      <c r="C4682">
        <v>2015</v>
      </c>
      <c r="D4682">
        <v>4.2</v>
      </c>
      <c r="E4682">
        <v>414</v>
      </c>
      <c r="F4682" t="s">
        <v>1405</v>
      </c>
      <c r="G4682" t="s">
        <v>326</v>
      </c>
      <c r="H4682" s="32">
        <v>16.78</v>
      </c>
      <c r="I4682" t="s">
        <v>327</v>
      </c>
      <c r="J4682">
        <v>3</v>
      </c>
      <c r="K4682">
        <v>3</v>
      </c>
    </row>
    <row r="4683" spans="1:11" x14ac:dyDescent="0.35">
      <c r="A4683" t="s">
        <v>47</v>
      </c>
      <c r="B4683" t="s">
        <v>1302</v>
      </c>
      <c r="C4683">
        <v>2018</v>
      </c>
      <c r="D4683">
        <v>4.2</v>
      </c>
      <c r="E4683">
        <v>410</v>
      </c>
      <c r="F4683" t="s">
        <v>1405</v>
      </c>
      <c r="G4683" t="s">
        <v>42</v>
      </c>
      <c r="H4683" s="32">
        <v>13.58</v>
      </c>
      <c r="I4683" t="s">
        <v>43</v>
      </c>
      <c r="J4683">
        <v>4</v>
      </c>
      <c r="K4683">
        <v>3</v>
      </c>
    </row>
    <row r="4684" spans="1:11" x14ac:dyDescent="0.35">
      <c r="A4684" t="s">
        <v>1308</v>
      </c>
      <c r="B4684" t="s">
        <v>1309</v>
      </c>
      <c r="C4684">
        <v>2015</v>
      </c>
      <c r="D4684">
        <v>4.2</v>
      </c>
      <c r="E4684">
        <v>412</v>
      </c>
      <c r="F4684" t="s">
        <v>1405</v>
      </c>
      <c r="G4684" t="s">
        <v>9</v>
      </c>
      <c r="H4684" s="32">
        <v>37.9</v>
      </c>
      <c r="I4684" t="s">
        <v>10</v>
      </c>
      <c r="J4684">
        <v>5</v>
      </c>
      <c r="K4684">
        <v>3</v>
      </c>
    </row>
    <row r="4685" spans="1:11" x14ac:dyDescent="0.35">
      <c r="A4685" t="s">
        <v>270</v>
      </c>
      <c r="B4685" t="s">
        <v>120</v>
      </c>
      <c r="C4685">
        <v>2011</v>
      </c>
      <c r="D4685">
        <v>4.2</v>
      </c>
      <c r="E4685">
        <v>410</v>
      </c>
      <c r="F4685" t="s">
        <v>1405</v>
      </c>
      <c r="G4685" t="s">
        <v>9</v>
      </c>
      <c r="H4685" s="32">
        <v>51.35</v>
      </c>
      <c r="I4685" t="s">
        <v>10</v>
      </c>
      <c r="J4685">
        <v>5</v>
      </c>
      <c r="K4685">
        <v>3</v>
      </c>
    </row>
    <row r="4686" spans="1:11" x14ac:dyDescent="0.35">
      <c r="A4686" t="s">
        <v>930</v>
      </c>
      <c r="B4686" t="s">
        <v>848</v>
      </c>
      <c r="C4686">
        <v>2012</v>
      </c>
      <c r="D4686">
        <v>4.2</v>
      </c>
      <c r="E4686">
        <v>410</v>
      </c>
      <c r="F4686" t="s">
        <v>1405</v>
      </c>
      <c r="G4686" t="s">
        <v>42</v>
      </c>
      <c r="H4686" s="32">
        <v>22.99</v>
      </c>
      <c r="I4686" t="s">
        <v>43</v>
      </c>
      <c r="J4686">
        <v>4</v>
      </c>
      <c r="K4686">
        <v>3</v>
      </c>
    </row>
    <row r="4687" spans="1:11" x14ac:dyDescent="0.35">
      <c r="A4687" t="s">
        <v>1362</v>
      </c>
      <c r="B4687" t="s">
        <v>1363</v>
      </c>
      <c r="C4687">
        <v>2020</v>
      </c>
      <c r="D4687">
        <v>4.2</v>
      </c>
      <c r="E4687">
        <v>407</v>
      </c>
      <c r="F4687" t="s">
        <v>1405</v>
      </c>
      <c r="G4687" t="s">
        <v>204</v>
      </c>
      <c r="H4687" s="32">
        <v>11.95</v>
      </c>
      <c r="I4687" t="s">
        <v>85</v>
      </c>
      <c r="J4687" t="s">
        <v>85</v>
      </c>
      <c r="K4687" t="s">
        <v>85</v>
      </c>
    </row>
    <row r="4688" spans="1:11" x14ac:dyDescent="0.35">
      <c r="A4688" t="s">
        <v>861</v>
      </c>
      <c r="B4688" t="s">
        <v>1364</v>
      </c>
      <c r="C4688" t="s">
        <v>24</v>
      </c>
      <c r="D4688">
        <v>4.2</v>
      </c>
      <c r="E4688">
        <v>405</v>
      </c>
      <c r="F4688" t="s">
        <v>1405</v>
      </c>
      <c r="G4688" t="s">
        <v>25</v>
      </c>
      <c r="H4688" s="32">
        <v>7.1</v>
      </c>
      <c r="I4688" t="s">
        <v>26</v>
      </c>
      <c r="J4688">
        <v>4</v>
      </c>
      <c r="K4688">
        <v>3</v>
      </c>
    </row>
    <row r="4689" spans="1:11" x14ac:dyDescent="0.35">
      <c r="A4689" t="s">
        <v>606</v>
      </c>
      <c r="B4689" t="s">
        <v>619</v>
      </c>
      <c r="C4689">
        <v>2014</v>
      </c>
      <c r="D4689">
        <v>4.2</v>
      </c>
      <c r="E4689">
        <v>404</v>
      </c>
      <c r="F4689" t="s">
        <v>1405</v>
      </c>
      <c r="G4689" t="s">
        <v>32</v>
      </c>
      <c r="H4689" s="32">
        <v>77.36</v>
      </c>
      <c r="I4689" t="s">
        <v>33</v>
      </c>
      <c r="J4689">
        <v>4</v>
      </c>
      <c r="K4689">
        <v>3</v>
      </c>
    </row>
    <row r="4690" spans="1:11" x14ac:dyDescent="0.35">
      <c r="A4690" t="s">
        <v>1365</v>
      </c>
      <c r="B4690" t="s">
        <v>1366</v>
      </c>
      <c r="C4690">
        <v>2020</v>
      </c>
      <c r="D4690">
        <v>4.2</v>
      </c>
      <c r="E4690">
        <v>404</v>
      </c>
      <c r="F4690" t="s">
        <v>1405</v>
      </c>
      <c r="G4690" t="s">
        <v>207</v>
      </c>
      <c r="H4690" s="32">
        <v>19.899999999999999</v>
      </c>
      <c r="I4690" t="s">
        <v>85</v>
      </c>
      <c r="J4690" t="s">
        <v>85</v>
      </c>
      <c r="K4690" t="s">
        <v>85</v>
      </c>
    </row>
    <row r="4691" spans="1:11" x14ac:dyDescent="0.35">
      <c r="A4691" t="s">
        <v>682</v>
      </c>
      <c r="B4691" t="s">
        <v>863</v>
      </c>
      <c r="C4691">
        <v>2011</v>
      </c>
      <c r="D4691">
        <v>4.2</v>
      </c>
      <c r="E4691">
        <v>402</v>
      </c>
      <c r="F4691" t="s">
        <v>1405</v>
      </c>
      <c r="G4691" t="s">
        <v>42</v>
      </c>
      <c r="H4691" s="32">
        <v>28.53</v>
      </c>
      <c r="I4691" t="s">
        <v>43</v>
      </c>
      <c r="J4691">
        <v>4</v>
      </c>
      <c r="K4691">
        <v>3</v>
      </c>
    </row>
    <row r="4692" spans="1:11" x14ac:dyDescent="0.35">
      <c r="A4692" t="s">
        <v>487</v>
      </c>
      <c r="B4692" t="s">
        <v>488</v>
      </c>
      <c r="C4692">
        <v>2019</v>
      </c>
      <c r="D4692">
        <v>4.2</v>
      </c>
      <c r="E4692">
        <v>400</v>
      </c>
      <c r="F4692" t="s">
        <v>1405</v>
      </c>
      <c r="G4692" t="s">
        <v>2</v>
      </c>
      <c r="H4692" s="32">
        <v>27.89</v>
      </c>
      <c r="I4692" t="s">
        <v>3</v>
      </c>
      <c r="J4692">
        <v>5</v>
      </c>
      <c r="K4692">
        <v>3</v>
      </c>
    </row>
    <row r="4693" spans="1:11" x14ac:dyDescent="0.35">
      <c r="A4693" t="s">
        <v>4</v>
      </c>
      <c r="B4693" t="s">
        <v>448</v>
      </c>
      <c r="C4693">
        <v>2016</v>
      </c>
      <c r="D4693">
        <v>4.2</v>
      </c>
      <c r="E4693">
        <v>398</v>
      </c>
      <c r="F4693" t="s">
        <v>1405</v>
      </c>
      <c r="G4693" t="s">
        <v>1406</v>
      </c>
      <c r="H4693" s="32">
        <v>48.96</v>
      </c>
      <c r="I4693" t="s">
        <v>6</v>
      </c>
      <c r="J4693">
        <v>4</v>
      </c>
      <c r="K4693">
        <v>2</v>
      </c>
    </row>
    <row r="4694" spans="1:11" x14ac:dyDescent="0.35">
      <c r="A4694" t="s">
        <v>193</v>
      </c>
      <c r="B4694" t="s">
        <v>921</v>
      </c>
      <c r="C4694">
        <v>2011</v>
      </c>
      <c r="D4694">
        <v>4.2</v>
      </c>
      <c r="E4694">
        <v>395</v>
      </c>
      <c r="F4694" t="s">
        <v>1405</v>
      </c>
      <c r="G4694" t="s">
        <v>42</v>
      </c>
      <c r="H4694" s="32">
        <v>61.94</v>
      </c>
      <c r="I4694" t="s">
        <v>43</v>
      </c>
      <c r="J4694">
        <v>4</v>
      </c>
      <c r="K4694">
        <v>3</v>
      </c>
    </row>
    <row r="4695" spans="1:11" x14ac:dyDescent="0.35">
      <c r="A4695" t="s">
        <v>193</v>
      </c>
      <c r="B4695" t="s">
        <v>187</v>
      </c>
      <c r="C4695">
        <v>2016</v>
      </c>
      <c r="D4695">
        <v>4.2</v>
      </c>
      <c r="E4695">
        <v>392</v>
      </c>
      <c r="F4695" t="s">
        <v>1405</v>
      </c>
      <c r="G4695" t="s">
        <v>42</v>
      </c>
      <c r="H4695" s="32">
        <v>19.98</v>
      </c>
      <c r="I4695" t="s">
        <v>43</v>
      </c>
      <c r="J4695">
        <v>4</v>
      </c>
      <c r="K4695">
        <v>3</v>
      </c>
    </row>
    <row r="4696" spans="1:11" x14ac:dyDescent="0.35">
      <c r="A4696" t="s">
        <v>790</v>
      </c>
      <c r="B4696" t="s">
        <v>1367</v>
      </c>
      <c r="C4696">
        <v>2018</v>
      </c>
      <c r="D4696">
        <v>4.2</v>
      </c>
      <c r="E4696">
        <v>390</v>
      </c>
      <c r="F4696" t="s">
        <v>1405</v>
      </c>
      <c r="G4696" t="s">
        <v>32</v>
      </c>
      <c r="H4696" s="32">
        <v>16.760000000000002</v>
      </c>
      <c r="I4696" t="s">
        <v>33</v>
      </c>
      <c r="J4696">
        <v>4</v>
      </c>
      <c r="K4696">
        <v>3</v>
      </c>
    </row>
    <row r="4697" spans="1:11" x14ac:dyDescent="0.35">
      <c r="A4697" t="s">
        <v>574</v>
      </c>
      <c r="B4697" t="s">
        <v>880</v>
      </c>
      <c r="C4697">
        <v>2017</v>
      </c>
      <c r="D4697">
        <v>4.2</v>
      </c>
      <c r="E4697">
        <v>390</v>
      </c>
      <c r="F4697" t="s">
        <v>1405</v>
      </c>
      <c r="G4697" t="s">
        <v>576</v>
      </c>
      <c r="H4697" s="32">
        <v>24.45</v>
      </c>
      <c r="I4697" t="s">
        <v>21</v>
      </c>
      <c r="J4697">
        <v>4</v>
      </c>
      <c r="K4697">
        <v>3</v>
      </c>
    </row>
    <row r="4698" spans="1:11" x14ac:dyDescent="0.35">
      <c r="A4698" t="s">
        <v>144</v>
      </c>
      <c r="B4698" t="s">
        <v>120</v>
      </c>
      <c r="C4698">
        <v>2011</v>
      </c>
      <c r="D4698">
        <v>4.2</v>
      </c>
      <c r="E4698">
        <v>389</v>
      </c>
      <c r="F4698" t="s">
        <v>1405</v>
      </c>
      <c r="G4698" t="s">
        <v>9</v>
      </c>
      <c r="H4698" s="32">
        <v>64.5</v>
      </c>
      <c r="I4698" t="s">
        <v>10</v>
      </c>
      <c r="J4698">
        <v>5</v>
      </c>
      <c r="K4698">
        <v>3</v>
      </c>
    </row>
    <row r="4699" spans="1:11" x14ac:dyDescent="0.35">
      <c r="A4699" t="s">
        <v>385</v>
      </c>
      <c r="B4699" t="s">
        <v>1334</v>
      </c>
      <c r="C4699">
        <v>2016</v>
      </c>
      <c r="D4699">
        <v>4.2</v>
      </c>
      <c r="E4699">
        <v>388</v>
      </c>
      <c r="F4699" t="s">
        <v>1405</v>
      </c>
      <c r="G4699" t="s">
        <v>9</v>
      </c>
      <c r="H4699" s="32">
        <v>31.63</v>
      </c>
      <c r="I4699" t="s">
        <v>10</v>
      </c>
      <c r="J4699">
        <v>5</v>
      </c>
      <c r="K4699">
        <v>3</v>
      </c>
    </row>
    <row r="4700" spans="1:11" x14ac:dyDescent="0.35">
      <c r="A4700" t="s">
        <v>53</v>
      </c>
      <c r="B4700" t="s">
        <v>845</v>
      </c>
      <c r="C4700">
        <v>2005</v>
      </c>
      <c r="D4700">
        <v>4.2</v>
      </c>
      <c r="E4700">
        <v>384</v>
      </c>
      <c r="F4700" t="s">
        <v>1405</v>
      </c>
      <c r="G4700" t="s">
        <v>42</v>
      </c>
      <c r="H4700" s="32">
        <v>73</v>
      </c>
      <c r="I4700" t="s">
        <v>43</v>
      </c>
      <c r="J4700">
        <v>4</v>
      </c>
      <c r="K4700">
        <v>3</v>
      </c>
    </row>
    <row r="4701" spans="1:11" x14ac:dyDescent="0.35">
      <c r="A4701" t="s">
        <v>537</v>
      </c>
      <c r="B4701" t="s">
        <v>187</v>
      </c>
      <c r="C4701">
        <v>2015</v>
      </c>
      <c r="D4701">
        <v>4.2</v>
      </c>
      <c r="E4701">
        <v>420</v>
      </c>
      <c r="F4701" t="s">
        <v>1405</v>
      </c>
      <c r="G4701" t="s">
        <v>42</v>
      </c>
      <c r="H4701" s="32">
        <v>17.5</v>
      </c>
      <c r="I4701" t="s">
        <v>43</v>
      </c>
      <c r="J4701">
        <v>4</v>
      </c>
      <c r="K4701">
        <v>3</v>
      </c>
    </row>
    <row r="4702" spans="1:11" x14ac:dyDescent="0.35">
      <c r="A4702" t="s">
        <v>1357</v>
      </c>
      <c r="B4702" t="s">
        <v>1358</v>
      </c>
      <c r="C4702">
        <v>2017</v>
      </c>
      <c r="D4702">
        <v>4.2</v>
      </c>
      <c r="E4702">
        <v>420</v>
      </c>
      <c r="F4702" t="s">
        <v>1405</v>
      </c>
      <c r="G4702" t="s">
        <v>127</v>
      </c>
      <c r="H4702" s="32">
        <v>18.899999999999999</v>
      </c>
      <c r="I4702" t="s">
        <v>21</v>
      </c>
      <c r="J4702">
        <v>4</v>
      </c>
      <c r="K4702">
        <v>3</v>
      </c>
    </row>
    <row r="4703" spans="1:11" x14ac:dyDescent="0.35">
      <c r="A4703" t="s">
        <v>1359</v>
      </c>
      <c r="B4703" t="s">
        <v>1360</v>
      </c>
      <c r="C4703">
        <v>2011</v>
      </c>
      <c r="D4703">
        <v>4.2</v>
      </c>
      <c r="E4703">
        <v>420</v>
      </c>
      <c r="F4703" t="s">
        <v>1405</v>
      </c>
      <c r="G4703" t="s">
        <v>254</v>
      </c>
      <c r="H4703" s="32">
        <v>23.95</v>
      </c>
      <c r="I4703" t="s">
        <v>21</v>
      </c>
      <c r="J4703">
        <v>4</v>
      </c>
      <c r="K4703">
        <v>3</v>
      </c>
    </row>
    <row r="4704" spans="1:11" x14ac:dyDescent="0.35">
      <c r="A4704" t="s">
        <v>40</v>
      </c>
      <c r="B4704" t="s">
        <v>396</v>
      </c>
      <c r="C4704">
        <v>2012</v>
      </c>
      <c r="D4704">
        <v>4.2</v>
      </c>
      <c r="E4704">
        <v>420</v>
      </c>
      <c r="F4704" t="s">
        <v>1405</v>
      </c>
      <c r="G4704" t="s">
        <v>42</v>
      </c>
      <c r="H4704" s="32">
        <v>28.3</v>
      </c>
      <c r="I4704" t="s">
        <v>43</v>
      </c>
      <c r="J4704">
        <v>4</v>
      </c>
      <c r="K4704">
        <v>3</v>
      </c>
    </row>
    <row r="4705" spans="1:11" x14ac:dyDescent="0.35">
      <c r="A4705" t="s">
        <v>513</v>
      </c>
      <c r="B4705" t="s">
        <v>283</v>
      </c>
      <c r="C4705">
        <v>2004</v>
      </c>
      <c r="D4705">
        <v>4.2</v>
      </c>
      <c r="E4705">
        <v>417</v>
      </c>
      <c r="F4705" t="s">
        <v>1405</v>
      </c>
      <c r="G4705" t="s">
        <v>42</v>
      </c>
      <c r="H4705" s="32">
        <v>45</v>
      </c>
      <c r="I4705" t="s">
        <v>43</v>
      </c>
      <c r="J4705">
        <v>4</v>
      </c>
      <c r="K4705">
        <v>3</v>
      </c>
    </row>
    <row r="4706" spans="1:11" x14ac:dyDescent="0.35">
      <c r="A4706" t="s">
        <v>423</v>
      </c>
      <c r="B4706" t="s">
        <v>1020</v>
      </c>
      <c r="C4706">
        <v>2018</v>
      </c>
      <c r="D4706">
        <v>4.2</v>
      </c>
      <c r="E4706">
        <v>415</v>
      </c>
      <c r="F4706" t="s">
        <v>1405</v>
      </c>
      <c r="G4706" t="s">
        <v>46</v>
      </c>
      <c r="H4706" s="32">
        <v>17.899999999999999</v>
      </c>
      <c r="I4706" t="s">
        <v>213</v>
      </c>
      <c r="J4706">
        <v>3</v>
      </c>
      <c r="K4706">
        <v>3</v>
      </c>
    </row>
    <row r="4707" spans="1:11" x14ac:dyDescent="0.35">
      <c r="A4707" t="s">
        <v>1292</v>
      </c>
      <c r="B4707" t="s">
        <v>1361</v>
      </c>
      <c r="C4707">
        <v>2015</v>
      </c>
      <c r="D4707">
        <v>4.2</v>
      </c>
      <c r="E4707">
        <v>414</v>
      </c>
      <c r="F4707" t="s">
        <v>1405</v>
      </c>
      <c r="G4707" t="s">
        <v>326</v>
      </c>
      <c r="H4707" s="32">
        <v>16.78</v>
      </c>
      <c r="I4707" t="s">
        <v>327</v>
      </c>
      <c r="J4707">
        <v>3</v>
      </c>
      <c r="K4707">
        <v>3</v>
      </c>
    </row>
    <row r="4708" spans="1:11" x14ac:dyDescent="0.35">
      <c r="A4708" t="s">
        <v>47</v>
      </c>
      <c r="B4708" t="s">
        <v>1302</v>
      </c>
      <c r="C4708">
        <v>2018</v>
      </c>
      <c r="D4708">
        <v>4.2</v>
      </c>
      <c r="E4708">
        <v>410</v>
      </c>
      <c r="F4708" t="s">
        <v>1405</v>
      </c>
      <c r="G4708" t="s">
        <v>42</v>
      </c>
      <c r="H4708" s="32">
        <v>13.58</v>
      </c>
      <c r="I4708" t="s">
        <v>43</v>
      </c>
      <c r="J4708">
        <v>4</v>
      </c>
      <c r="K4708">
        <v>3</v>
      </c>
    </row>
    <row r="4709" spans="1:11" x14ac:dyDescent="0.35">
      <c r="A4709" t="s">
        <v>1308</v>
      </c>
      <c r="B4709" t="s">
        <v>1309</v>
      </c>
      <c r="C4709">
        <v>2015</v>
      </c>
      <c r="D4709">
        <v>4.2</v>
      </c>
      <c r="E4709">
        <v>412</v>
      </c>
      <c r="F4709" t="s">
        <v>1405</v>
      </c>
      <c r="G4709" t="s">
        <v>9</v>
      </c>
      <c r="H4709" s="32">
        <v>37.9</v>
      </c>
      <c r="I4709" t="s">
        <v>10</v>
      </c>
      <c r="J4709">
        <v>5</v>
      </c>
      <c r="K4709">
        <v>3</v>
      </c>
    </row>
    <row r="4710" spans="1:11" x14ac:dyDescent="0.35">
      <c r="A4710" t="s">
        <v>270</v>
      </c>
      <c r="B4710" t="s">
        <v>120</v>
      </c>
      <c r="C4710">
        <v>2011</v>
      </c>
      <c r="D4710">
        <v>4.2</v>
      </c>
      <c r="E4710">
        <v>410</v>
      </c>
      <c r="F4710" t="s">
        <v>1405</v>
      </c>
      <c r="G4710" t="s">
        <v>9</v>
      </c>
      <c r="H4710" s="32">
        <v>51.35</v>
      </c>
      <c r="I4710" t="s">
        <v>10</v>
      </c>
      <c r="J4710">
        <v>5</v>
      </c>
      <c r="K4710">
        <v>3</v>
      </c>
    </row>
    <row r="4711" spans="1:11" x14ac:dyDescent="0.35">
      <c r="A4711" t="s">
        <v>930</v>
      </c>
      <c r="B4711" t="s">
        <v>848</v>
      </c>
      <c r="C4711">
        <v>2012</v>
      </c>
      <c r="D4711">
        <v>4.2</v>
      </c>
      <c r="E4711">
        <v>410</v>
      </c>
      <c r="F4711" t="s">
        <v>1405</v>
      </c>
      <c r="G4711" t="s">
        <v>42</v>
      </c>
      <c r="H4711" s="32">
        <v>22.99</v>
      </c>
      <c r="I4711" t="s">
        <v>43</v>
      </c>
      <c r="J4711">
        <v>4</v>
      </c>
      <c r="K4711">
        <v>3</v>
      </c>
    </row>
    <row r="4712" spans="1:11" x14ac:dyDescent="0.35">
      <c r="A4712" t="s">
        <v>1362</v>
      </c>
      <c r="B4712" t="s">
        <v>1363</v>
      </c>
      <c r="C4712">
        <v>2020</v>
      </c>
      <c r="D4712">
        <v>4.2</v>
      </c>
      <c r="E4712">
        <v>407</v>
      </c>
      <c r="F4712" t="s">
        <v>1405</v>
      </c>
      <c r="G4712" t="s">
        <v>204</v>
      </c>
      <c r="H4712" s="32">
        <v>11.95</v>
      </c>
      <c r="I4712" t="s">
        <v>85</v>
      </c>
      <c r="J4712" t="s">
        <v>85</v>
      </c>
      <c r="K4712" t="s">
        <v>85</v>
      </c>
    </row>
    <row r="4713" spans="1:11" x14ac:dyDescent="0.35">
      <c r="A4713" t="s">
        <v>861</v>
      </c>
      <c r="B4713" t="s">
        <v>1364</v>
      </c>
      <c r="C4713" t="s">
        <v>24</v>
      </c>
      <c r="D4713">
        <v>4.2</v>
      </c>
      <c r="E4713">
        <v>405</v>
      </c>
      <c r="F4713" t="s">
        <v>1405</v>
      </c>
      <c r="G4713" t="s">
        <v>25</v>
      </c>
      <c r="H4713" s="32">
        <v>7.1</v>
      </c>
      <c r="I4713" t="s">
        <v>26</v>
      </c>
      <c r="J4713">
        <v>4</v>
      </c>
      <c r="K4713">
        <v>3</v>
      </c>
    </row>
    <row r="4714" spans="1:11" x14ac:dyDescent="0.35">
      <c r="A4714" t="s">
        <v>606</v>
      </c>
      <c r="B4714" t="s">
        <v>619</v>
      </c>
      <c r="C4714">
        <v>2014</v>
      </c>
      <c r="D4714">
        <v>4.2</v>
      </c>
      <c r="E4714">
        <v>404</v>
      </c>
      <c r="F4714" t="s">
        <v>1405</v>
      </c>
      <c r="G4714" t="s">
        <v>32</v>
      </c>
      <c r="H4714" s="32">
        <v>77.36</v>
      </c>
      <c r="I4714" t="s">
        <v>33</v>
      </c>
      <c r="J4714">
        <v>4</v>
      </c>
      <c r="K4714">
        <v>3</v>
      </c>
    </row>
    <row r="4715" spans="1:11" x14ac:dyDescent="0.35">
      <c r="A4715" t="s">
        <v>1365</v>
      </c>
      <c r="B4715" t="s">
        <v>1366</v>
      </c>
      <c r="C4715">
        <v>2020</v>
      </c>
      <c r="D4715">
        <v>4.2</v>
      </c>
      <c r="E4715">
        <v>404</v>
      </c>
      <c r="F4715" t="s">
        <v>1405</v>
      </c>
      <c r="G4715" t="s">
        <v>207</v>
      </c>
      <c r="H4715" s="32">
        <v>19.899999999999999</v>
      </c>
      <c r="I4715" t="s">
        <v>85</v>
      </c>
      <c r="J4715" t="s">
        <v>85</v>
      </c>
      <c r="K4715" t="s">
        <v>85</v>
      </c>
    </row>
    <row r="4716" spans="1:11" x14ac:dyDescent="0.35">
      <c r="A4716" t="s">
        <v>682</v>
      </c>
      <c r="B4716" t="s">
        <v>863</v>
      </c>
      <c r="C4716">
        <v>2011</v>
      </c>
      <c r="D4716">
        <v>4.2</v>
      </c>
      <c r="E4716">
        <v>402</v>
      </c>
      <c r="F4716" t="s">
        <v>1405</v>
      </c>
      <c r="G4716" t="s">
        <v>42</v>
      </c>
      <c r="H4716" s="32">
        <v>28.53</v>
      </c>
      <c r="I4716" t="s">
        <v>43</v>
      </c>
      <c r="J4716">
        <v>4</v>
      </c>
      <c r="K4716">
        <v>3</v>
      </c>
    </row>
    <row r="4717" spans="1:11" x14ac:dyDescent="0.35">
      <c r="A4717" t="s">
        <v>487</v>
      </c>
      <c r="B4717" t="s">
        <v>488</v>
      </c>
      <c r="C4717">
        <v>2019</v>
      </c>
      <c r="D4717">
        <v>4.2</v>
      </c>
      <c r="E4717">
        <v>400</v>
      </c>
      <c r="F4717" t="s">
        <v>1405</v>
      </c>
      <c r="G4717" t="s">
        <v>2</v>
      </c>
      <c r="H4717" s="32">
        <v>27.89</v>
      </c>
      <c r="I4717" t="s">
        <v>3</v>
      </c>
      <c r="J4717">
        <v>5</v>
      </c>
      <c r="K4717">
        <v>3</v>
      </c>
    </row>
    <row r="4718" spans="1:11" x14ac:dyDescent="0.35">
      <c r="A4718" t="s">
        <v>4</v>
      </c>
      <c r="B4718" t="s">
        <v>448</v>
      </c>
      <c r="C4718">
        <v>2016</v>
      </c>
      <c r="D4718">
        <v>4.2</v>
      </c>
      <c r="E4718">
        <v>398</v>
      </c>
      <c r="F4718" t="s">
        <v>1405</v>
      </c>
      <c r="G4718" t="s">
        <v>1406</v>
      </c>
      <c r="H4718" s="32">
        <v>48.96</v>
      </c>
      <c r="I4718" t="s">
        <v>6</v>
      </c>
      <c r="J4718">
        <v>4</v>
      </c>
      <c r="K4718">
        <v>2</v>
      </c>
    </row>
    <row r="4719" spans="1:11" x14ac:dyDescent="0.35">
      <c r="A4719" t="s">
        <v>193</v>
      </c>
      <c r="B4719" t="s">
        <v>921</v>
      </c>
      <c r="C4719">
        <v>2011</v>
      </c>
      <c r="D4719">
        <v>4.2</v>
      </c>
      <c r="E4719">
        <v>395</v>
      </c>
      <c r="F4719" t="s">
        <v>1405</v>
      </c>
      <c r="G4719" t="s">
        <v>42</v>
      </c>
      <c r="H4719" s="32">
        <v>61.94</v>
      </c>
      <c r="I4719" t="s">
        <v>43</v>
      </c>
      <c r="J4719">
        <v>4</v>
      </c>
      <c r="K4719">
        <v>3</v>
      </c>
    </row>
    <row r="4720" spans="1:11" x14ac:dyDescent="0.35">
      <c r="A4720" t="s">
        <v>193</v>
      </c>
      <c r="B4720" t="s">
        <v>187</v>
      </c>
      <c r="C4720">
        <v>2016</v>
      </c>
      <c r="D4720">
        <v>4.2</v>
      </c>
      <c r="E4720">
        <v>392</v>
      </c>
      <c r="F4720" t="s">
        <v>1405</v>
      </c>
      <c r="G4720" t="s">
        <v>42</v>
      </c>
      <c r="H4720" s="32">
        <v>19.98</v>
      </c>
      <c r="I4720" t="s">
        <v>43</v>
      </c>
      <c r="J4720">
        <v>4</v>
      </c>
      <c r="K4720">
        <v>3</v>
      </c>
    </row>
    <row r="4721" spans="1:11" x14ac:dyDescent="0.35">
      <c r="A4721" t="s">
        <v>790</v>
      </c>
      <c r="B4721" t="s">
        <v>1367</v>
      </c>
      <c r="C4721">
        <v>2018</v>
      </c>
      <c r="D4721">
        <v>4.2</v>
      </c>
      <c r="E4721">
        <v>390</v>
      </c>
      <c r="F4721" t="s">
        <v>1405</v>
      </c>
      <c r="G4721" t="s">
        <v>32</v>
      </c>
      <c r="H4721" s="32">
        <v>16.760000000000002</v>
      </c>
      <c r="I4721" t="s">
        <v>33</v>
      </c>
      <c r="J4721">
        <v>4</v>
      </c>
      <c r="K4721">
        <v>3</v>
      </c>
    </row>
    <row r="4722" spans="1:11" x14ac:dyDescent="0.35">
      <c r="A4722" t="s">
        <v>574</v>
      </c>
      <c r="B4722" t="s">
        <v>880</v>
      </c>
      <c r="C4722">
        <v>2017</v>
      </c>
      <c r="D4722">
        <v>4.2</v>
      </c>
      <c r="E4722">
        <v>390</v>
      </c>
      <c r="F4722" t="s">
        <v>1405</v>
      </c>
      <c r="G4722" t="s">
        <v>576</v>
      </c>
      <c r="H4722" s="32">
        <v>24.45</v>
      </c>
      <c r="I4722" t="s">
        <v>21</v>
      </c>
      <c r="J4722">
        <v>4</v>
      </c>
      <c r="K4722">
        <v>3</v>
      </c>
    </row>
    <row r="4723" spans="1:11" x14ac:dyDescent="0.35">
      <c r="A4723" t="s">
        <v>144</v>
      </c>
      <c r="B4723" t="s">
        <v>120</v>
      </c>
      <c r="C4723">
        <v>2011</v>
      </c>
      <c r="D4723">
        <v>4.2</v>
      </c>
      <c r="E4723">
        <v>389</v>
      </c>
      <c r="F4723" t="s">
        <v>1405</v>
      </c>
      <c r="G4723" t="s">
        <v>9</v>
      </c>
      <c r="H4723" s="32">
        <v>64.5</v>
      </c>
      <c r="I4723" t="s">
        <v>10</v>
      </c>
      <c r="J4723">
        <v>5</v>
      </c>
      <c r="K4723">
        <v>3</v>
      </c>
    </row>
    <row r="4724" spans="1:11" x14ac:dyDescent="0.35">
      <c r="A4724" t="s">
        <v>385</v>
      </c>
      <c r="B4724" t="s">
        <v>1334</v>
      </c>
      <c r="C4724">
        <v>2016</v>
      </c>
      <c r="D4724">
        <v>4.2</v>
      </c>
      <c r="E4724">
        <v>388</v>
      </c>
      <c r="F4724" t="s">
        <v>1405</v>
      </c>
      <c r="G4724" t="s">
        <v>9</v>
      </c>
      <c r="H4724" s="32">
        <v>31.63</v>
      </c>
      <c r="I4724" t="s">
        <v>10</v>
      </c>
      <c r="J4724">
        <v>5</v>
      </c>
      <c r="K4724">
        <v>3</v>
      </c>
    </row>
    <row r="4725" spans="1:11" x14ac:dyDescent="0.35">
      <c r="A4725" t="s">
        <v>53</v>
      </c>
      <c r="B4725" t="s">
        <v>845</v>
      </c>
      <c r="C4725">
        <v>2005</v>
      </c>
      <c r="D4725">
        <v>4.2</v>
      </c>
      <c r="E4725">
        <v>384</v>
      </c>
      <c r="F4725" t="s">
        <v>1405</v>
      </c>
      <c r="G4725" t="s">
        <v>42</v>
      </c>
      <c r="H4725" s="32">
        <v>73</v>
      </c>
      <c r="I4725" t="s">
        <v>43</v>
      </c>
      <c r="J4725">
        <v>4</v>
      </c>
      <c r="K4725">
        <v>3</v>
      </c>
    </row>
    <row r="4726" spans="1:11" x14ac:dyDescent="0.35">
      <c r="A4726" t="s">
        <v>537</v>
      </c>
      <c r="B4726" t="s">
        <v>187</v>
      </c>
      <c r="C4726">
        <v>2015</v>
      </c>
      <c r="D4726">
        <v>4.2</v>
      </c>
      <c r="E4726">
        <v>420</v>
      </c>
      <c r="F4726" t="s">
        <v>1405</v>
      </c>
      <c r="G4726" t="s">
        <v>42</v>
      </c>
      <c r="H4726" s="32">
        <v>17.5</v>
      </c>
      <c r="I4726" t="s">
        <v>43</v>
      </c>
      <c r="J4726">
        <v>4</v>
      </c>
      <c r="K4726">
        <v>3</v>
      </c>
    </row>
    <row r="4727" spans="1:11" x14ac:dyDescent="0.35">
      <c r="A4727" t="s">
        <v>1357</v>
      </c>
      <c r="B4727" t="s">
        <v>1358</v>
      </c>
      <c r="C4727">
        <v>2017</v>
      </c>
      <c r="D4727">
        <v>4.2</v>
      </c>
      <c r="E4727">
        <v>420</v>
      </c>
      <c r="F4727" t="s">
        <v>1405</v>
      </c>
      <c r="G4727" t="s">
        <v>127</v>
      </c>
      <c r="H4727" s="32">
        <v>18.899999999999999</v>
      </c>
      <c r="I4727" t="s">
        <v>21</v>
      </c>
      <c r="J4727">
        <v>4</v>
      </c>
      <c r="K4727">
        <v>3</v>
      </c>
    </row>
    <row r="4728" spans="1:11" x14ac:dyDescent="0.35">
      <c r="A4728" t="s">
        <v>1359</v>
      </c>
      <c r="B4728" t="s">
        <v>1360</v>
      </c>
      <c r="C4728">
        <v>2011</v>
      </c>
      <c r="D4728">
        <v>4.2</v>
      </c>
      <c r="E4728">
        <v>420</v>
      </c>
      <c r="F4728" t="s">
        <v>1405</v>
      </c>
      <c r="G4728" t="s">
        <v>254</v>
      </c>
      <c r="H4728" s="32">
        <v>23.95</v>
      </c>
      <c r="I4728" t="s">
        <v>21</v>
      </c>
      <c r="J4728">
        <v>4</v>
      </c>
      <c r="K4728">
        <v>3</v>
      </c>
    </row>
    <row r="4729" spans="1:11" x14ac:dyDescent="0.35">
      <c r="A4729" t="s">
        <v>40</v>
      </c>
      <c r="B4729" t="s">
        <v>396</v>
      </c>
      <c r="C4729">
        <v>2012</v>
      </c>
      <c r="D4729">
        <v>4.2</v>
      </c>
      <c r="E4729">
        <v>420</v>
      </c>
      <c r="F4729" t="s">
        <v>1405</v>
      </c>
      <c r="G4729" t="s">
        <v>42</v>
      </c>
      <c r="H4729" s="32">
        <v>28.3</v>
      </c>
      <c r="I4729" t="s">
        <v>43</v>
      </c>
      <c r="J4729">
        <v>4</v>
      </c>
      <c r="K4729">
        <v>3</v>
      </c>
    </row>
    <row r="4730" spans="1:11" x14ac:dyDescent="0.35">
      <c r="A4730" t="s">
        <v>513</v>
      </c>
      <c r="B4730" t="s">
        <v>283</v>
      </c>
      <c r="C4730">
        <v>2004</v>
      </c>
      <c r="D4730">
        <v>4.2</v>
      </c>
      <c r="E4730">
        <v>417</v>
      </c>
      <c r="F4730" t="s">
        <v>1405</v>
      </c>
      <c r="G4730" t="s">
        <v>42</v>
      </c>
      <c r="H4730" s="32">
        <v>45</v>
      </c>
      <c r="I4730" t="s">
        <v>43</v>
      </c>
      <c r="J4730">
        <v>4</v>
      </c>
      <c r="K4730">
        <v>3</v>
      </c>
    </row>
    <row r="4731" spans="1:11" x14ac:dyDescent="0.35">
      <c r="A4731" t="s">
        <v>423</v>
      </c>
      <c r="B4731" t="s">
        <v>1020</v>
      </c>
      <c r="C4731">
        <v>2018</v>
      </c>
      <c r="D4731">
        <v>4.2</v>
      </c>
      <c r="E4731">
        <v>415</v>
      </c>
      <c r="F4731" t="s">
        <v>1405</v>
      </c>
      <c r="G4731" t="s">
        <v>46</v>
      </c>
      <c r="H4731" s="32">
        <v>17.899999999999999</v>
      </c>
      <c r="I4731" t="s">
        <v>213</v>
      </c>
      <c r="J4731">
        <v>3</v>
      </c>
      <c r="K4731">
        <v>3</v>
      </c>
    </row>
    <row r="4732" spans="1:11" x14ac:dyDescent="0.35">
      <c r="A4732" t="s">
        <v>1292</v>
      </c>
      <c r="B4732" t="s">
        <v>1361</v>
      </c>
      <c r="C4732">
        <v>2015</v>
      </c>
      <c r="D4732">
        <v>4.2</v>
      </c>
      <c r="E4732">
        <v>414</v>
      </c>
      <c r="F4732" t="s">
        <v>1405</v>
      </c>
      <c r="G4732" t="s">
        <v>326</v>
      </c>
      <c r="H4732" s="32">
        <v>16.78</v>
      </c>
      <c r="I4732" t="s">
        <v>327</v>
      </c>
      <c r="J4732">
        <v>3</v>
      </c>
      <c r="K4732">
        <v>3</v>
      </c>
    </row>
    <row r="4733" spans="1:11" x14ac:dyDescent="0.35">
      <c r="A4733" t="s">
        <v>47</v>
      </c>
      <c r="B4733" t="s">
        <v>1302</v>
      </c>
      <c r="C4733">
        <v>2018</v>
      </c>
      <c r="D4733">
        <v>4.2</v>
      </c>
      <c r="E4733">
        <v>410</v>
      </c>
      <c r="F4733" t="s">
        <v>1405</v>
      </c>
      <c r="G4733" t="s">
        <v>42</v>
      </c>
      <c r="H4733" s="32">
        <v>13.58</v>
      </c>
      <c r="I4733" t="s">
        <v>43</v>
      </c>
      <c r="J4733">
        <v>4</v>
      </c>
      <c r="K4733">
        <v>3</v>
      </c>
    </row>
    <row r="4734" spans="1:11" x14ac:dyDescent="0.35">
      <c r="A4734" t="s">
        <v>1308</v>
      </c>
      <c r="B4734" t="s">
        <v>1309</v>
      </c>
      <c r="C4734">
        <v>2015</v>
      </c>
      <c r="D4734">
        <v>4.2</v>
      </c>
      <c r="E4734">
        <v>412</v>
      </c>
      <c r="F4734" t="s">
        <v>1405</v>
      </c>
      <c r="G4734" t="s">
        <v>9</v>
      </c>
      <c r="H4734" s="32">
        <v>37.9</v>
      </c>
      <c r="I4734" t="s">
        <v>10</v>
      </c>
      <c r="J4734">
        <v>5</v>
      </c>
      <c r="K4734">
        <v>3</v>
      </c>
    </row>
    <row r="4735" spans="1:11" x14ac:dyDescent="0.35">
      <c r="A4735" t="s">
        <v>270</v>
      </c>
      <c r="B4735" t="s">
        <v>120</v>
      </c>
      <c r="C4735">
        <v>2011</v>
      </c>
      <c r="D4735">
        <v>4.2</v>
      </c>
      <c r="E4735">
        <v>410</v>
      </c>
      <c r="F4735" t="s">
        <v>1405</v>
      </c>
      <c r="G4735" t="s">
        <v>9</v>
      </c>
      <c r="H4735" s="32">
        <v>51.35</v>
      </c>
      <c r="I4735" t="s">
        <v>10</v>
      </c>
      <c r="J4735">
        <v>5</v>
      </c>
      <c r="K4735">
        <v>3</v>
      </c>
    </row>
    <row r="4736" spans="1:11" x14ac:dyDescent="0.35">
      <c r="A4736" t="s">
        <v>930</v>
      </c>
      <c r="B4736" t="s">
        <v>848</v>
      </c>
      <c r="C4736">
        <v>2012</v>
      </c>
      <c r="D4736">
        <v>4.2</v>
      </c>
      <c r="E4736">
        <v>410</v>
      </c>
      <c r="F4736" t="s">
        <v>1405</v>
      </c>
      <c r="G4736" t="s">
        <v>42</v>
      </c>
      <c r="H4736" s="32">
        <v>22.99</v>
      </c>
      <c r="I4736" t="s">
        <v>43</v>
      </c>
      <c r="J4736">
        <v>4</v>
      </c>
      <c r="K4736">
        <v>3</v>
      </c>
    </row>
    <row r="4737" spans="1:11" x14ac:dyDescent="0.35">
      <c r="A4737" t="s">
        <v>1362</v>
      </c>
      <c r="B4737" t="s">
        <v>1363</v>
      </c>
      <c r="C4737">
        <v>2020</v>
      </c>
      <c r="D4737">
        <v>4.2</v>
      </c>
      <c r="E4737">
        <v>407</v>
      </c>
      <c r="F4737" t="s">
        <v>1405</v>
      </c>
      <c r="G4737" t="s">
        <v>204</v>
      </c>
      <c r="H4737" s="32">
        <v>11.95</v>
      </c>
      <c r="I4737" t="s">
        <v>85</v>
      </c>
      <c r="J4737" t="s">
        <v>85</v>
      </c>
      <c r="K4737" t="s">
        <v>85</v>
      </c>
    </row>
    <row r="4738" spans="1:11" x14ac:dyDescent="0.35">
      <c r="A4738" t="s">
        <v>861</v>
      </c>
      <c r="B4738" t="s">
        <v>1364</v>
      </c>
      <c r="C4738" t="s">
        <v>24</v>
      </c>
      <c r="D4738">
        <v>4.2</v>
      </c>
      <c r="E4738">
        <v>405</v>
      </c>
      <c r="F4738" t="s">
        <v>1405</v>
      </c>
      <c r="G4738" t="s">
        <v>25</v>
      </c>
      <c r="H4738" s="32">
        <v>7.1</v>
      </c>
      <c r="I4738" t="s">
        <v>26</v>
      </c>
      <c r="J4738">
        <v>4</v>
      </c>
      <c r="K4738">
        <v>3</v>
      </c>
    </row>
    <row r="4739" spans="1:11" x14ac:dyDescent="0.35">
      <c r="A4739" t="s">
        <v>606</v>
      </c>
      <c r="B4739" t="s">
        <v>619</v>
      </c>
      <c r="C4739">
        <v>2014</v>
      </c>
      <c r="D4739">
        <v>4.2</v>
      </c>
      <c r="E4739">
        <v>404</v>
      </c>
      <c r="F4739" t="s">
        <v>1405</v>
      </c>
      <c r="G4739" t="s">
        <v>32</v>
      </c>
      <c r="H4739" s="32">
        <v>77.36</v>
      </c>
      <c r="I4739" t="s">
        <v>33</v>
      </c>
      <c r="J4739">
        <v>4</v>
      </c>
      <c r="K4739">
        <v>3</v>
      </c>
    </row>
    <row r="4740" spans="1:11" x14ac:dyDescent="0.35">
      <c r="A4740" t="s">
        <v>1365</v>
      </c>
      <c r="B4740" t="s">
        <v>1366</v>
      </c>
      <c r="C4740">
        <v>2020</v>
      </c>
      <c r="D4740">
        <v>4.2</v>
      </c>
      <c r="E4740">
        <v>404</v>
      </c>
      <c r="F4740" t="s">
        <v>1405</v>
      </c>
      <c r="G4740" t="s">
        <v>207</v>
      </c>
      <c r="H4740" s="32">
        <v>19.899999999999999</v>
      </c>
      <c r="I4740" t="s">
        <v>85</v>
      </c>
      <c r="J4740" t="s">
        <v>85</v>
      </c>
      <c r="K4740" t="s">
        <v>85</v>
      </c>
    </row>
    <row r="4741" spans="1:11" x14ac:dyDescent="0.35">
      <c r="A4741" t="s">
        <v>682</v>
      </c>
      <c r="B4741" t="s">
        <v>863</v>
      </c>
      <c r="C4741">
        <v>2011</v>
      </c>
      <c r="D4741">
        <v>4.2</v>
      </c>
      <c r="E4741">
        <v>402</v>
      </c>
      <c r="F4741" t="s">
        <v>1405</v>
      </c>
      <c r="G4741" t="s">
        <v>42</v>
      </c>
      <c r="H4741" s="32">
        <v>28.53</v>
      </c>
      <c r="I4741" t="s">
        <v>43</v>
      </c>
      <c r="J4741">
        <v>4</v>
      </c>
      <c r="K4741">
        <v>3</v>
      </c>
    </row>
    <row r="4742" spans="1:11" x14ac:dyDescent="0.35">
      <c r="A4742" t="s">
        <v>487</v>
      </c>
      <c r="B4742" t="s">
        <v>488</v>
      </c>
      <c r="C4742">
        <v>2019</v>
      </c>
      <c r="D4742">
        <v>4.2</v>
      </c>
      <c r="E4742">
        <v>400</v>
      </c>
      <c r="F4742" t="s">
        <v>1405</v>
      </c>
      <c r="G4742" t="s">
        <v>2</v>
      </c>
      <c r="H4742" s="32">
        <v>27.89</v>
      </c>
      <c r="I4742" t="s">
        <v>3</v>
      </c>
      <c r="J4742">
        <v>5</v>
      </c>
      <c r="K4742">
        <v>3</v>
      </c>
    </row>
    <row r="4743" spans="1:11" x14ac:dyDescent="0.35">
      <c r="A4743" t="s">
        <v>4</v>
      </c>
      <c r="B4743" t="s">
        <v>448</v>
      </c>
      <c r="C4743">
        <v>2016</v>
      </c>
      <c r="D4743">
        <v>4.2</v>
      </c>
      <c r="E4743">
        <v>398</v>
      </c>
      <c r="F4743" t="s">
        <v>1405</v>
      </c>
      <c r="G4743" t="s">
        <v>1406</v>
      </c>
      <c r="H4743" s="32">
        <v>48.96</v>
      </c>
      <c r="I4743" t="s">
        <v>6</v>
      </c>
      <c r="J4743">
        <v>4</v>
      </c>
      <c r="K4743">
        <v>2</v>
      </c>
    </row>
    <row r="4744" spans="1:11" x14ac:dyDescent="0.35">
      <c r="A4744" t="s">
        <v>193</v>
      </c>
      <c r="B4744" t="s">
        <v>921</v>
      </c>
      <c r="C4744">
        <v>2011</v>
      </c>
      <c r="D4744">
        <v>4.2</v>
      </c>
      <c r="E4744">
        <v>395</v>
      </c>
      <c r="F4744" t="s">
        <v>1405</v>
      </c>
      <c r="G4744" t="s">
        <v>42</v>
      </c>
      <c r="H4744" s="32">
        <v>61.94</v>
      </c>
      <c r="I4744" t="s">
        <v>43</v>
      </c>
      <c r="J4744">
        <v>4</v>
      </c>
      <c r="K4744">
        <v>3</v>
      </c>
    </row>
    <row r="4745" spans="1:11" x14ac:dyDescent="0.35">
      <c r="A4745" t="s">
        <v>193</v>
      </c>
      <c r="B4745" t="s">
        <v>187</v>
      </c>
      <c r="C4745">
        <v>2016</v>
      </c>
      <c r="D4745">
        <v>4.2</v>
      </c>
      <c r="E4745">
        <v>392</v>
      </c>
      <c r="F4745" t="s">
        <v>1405</v>
      </c>
      <c r="G4745" t="s">
        <v>42</v>
      </c>
      <c r="H4745" s="32">
        <v>19.98</v>
      </c>
      <c r="I4745" t="s">
        <v>43</v>
      </c>
      <c r="J4745">
        <v>4</v>
      </c>
      <c r="K4745">
        <v>3</v>
      </c>
    </row>
    <row r="4746" spans="1:11" x14ac:dyDescent="0.35">
      <c r="A4746" t="s">
        <v>790</v>
      </c>
      <c r="B4746" t="s">
        <v>1367</v>
      </c>
      <c r="C4746">
        <v>2018</v>
      </c>
      <c r="D4746">
        <v>4.2</v>
      </c>
      <c r="E4746">
        <v>390</v>
      </c>
      <c r="F4746" t="s">
        <v>1405</v>
      </c>
      <c r="G4746" t="s">
        <v>32</v>
      </c>
      <c r="H4746" s="32">
        <v>16.760000000000002</v>
      </c>
      <c r="I4746" t="s">
        <v>33</v>
      </c>
      <c r="J4746">
        <v>4</v>
      </c>
      <c r="K4746">
        <v>3</v>
      </c>
    </row>
    <row r="4747" spans="1:11" x14ac:dyDescent="0.35">
      <c r="A4747" t="s">
        <v>574</v>
      </c>
      <c r="B4747" t="s">
        <v>880</v>
      </c>
      <c r="C4747">
        <v>2017</v>
      </c>
      <c r="D4747">
        <v>4.2</v>
      </c>
      <c r="E4747">
        <v>390</v>
      </c>
      <c r="F4747" t="s">
        <v>1405</v>
      </c>
      <c r="G4747" t="s">
        <v>576</v>
      </c>
      <c r="H4747" s="32">
        <v>24.45</v>
      </c>
      <c r="I4747" t="s">
        <v>21</v>
      </c>
      <c r="J4747">
        <v>4</v>
      </c>
      <c r="K4747">
        <v>3</v>
      </c>
    </row>
    <row r="4748" spans="1:11" x14ac:dyDescent="0.35">
      <c r="A4748" t="s">
        <v>144</v>
      </c>
      <c r="B4748" t="s">
        <v>120</v>
      </c>
      <c r="C4748">
        <v>2011</v>
      </c>
      <c r="D4748">
        <v>4.2</v>
      </c>
      <c r="E4748">
        <v>389</v>
      </c>
      <c r="F4748" t="s">
        <v>1405</v>
      </c>
      <c r="G4748" t="s">
        <v>9</v>
      </c>
      <c r="H4748" s="32">
        <v>64.5</v>
      </c>
      <c r="I4748" t="s">
        <v>10</v>
      </c>
      <c r="J4748">
        <v>5</v>
      </c>
      <c r="K4748">
        <v>3</v>
      </c>
    </row>
    <row r="4749" spans="1:11" x14ac:dyDescent="0.35">
      <c r="A4749" t="s">
        <v>385</v>
      </c>
      <c r="B4749" t="s">
        <v>1334</v>
      </c>
      <c r="C4749">
        <v>2016</v>
      </c>
      <c r="D4749">
        <v>4.2</v>
      </c>
      <c r="E4749">
        <v>388</v>
      </c>
      <c r="F4749" t="s">
        <v>1405</v>
      </c>
      <c r="G4749" t="s">
        <v>9</v>
      </c>
      <c r="H4749" s="32">
        <v>31.63</v>
      </c>
      <c r="I4749" t="s">
        <v>10</v>
      </c>
      <c r="J4749">
        <v>5</v>
      </c>
      <c r="K4749">
        <v>3</v>
      </c>
    </row>
    <row r="4750" spans="1:11" x14ac:dyDescent="0.35">
      <c r="A4750" t="s">
        <v>53</v>
      </c>
      <c r="B4750" t="s">
        <v>845</v>
      </c>
      <c r="C4750">
        <v>2005</v>
      </c>
      <c r="D4750">
        <v>4.2</v>
      </c>
      <c r="E4750">
        <v>384</v>
      </c>
      <c r="F4750" t="s">
        <v>1405</v>
      </c>
      <c r="G4750" t="s">
        <v>42</v>
      </c>
      <c r="H4750" s="32">
        <v>73</v>
      </c>
      <c r="I4750" t="s">
        <v>43</v>
      </c>
      <c r="J4750">
        <v>4</v>
      </c>
      <c r="K4750">
        <v>3</v>
      </c>
    </row>
    <row r="4751" spans="1:11" x14ac:dyDescent="0.35">
      <c r="A4751" t="s">
        <v>537</v>
      </c>
      <c r="B4751" t="s">
        <v>187</v>
      </c>
      <c r="C4751">
        <v>2015</v>
      </c>
      <c r="D4751">
        <v>4.2</v>
      </c>
      <c r="E4751">
        <v>420</v>
      </c>
      <c r="F4751" t="s">
        <v>1405</v>
      </c>
      <c r="G4751" t="s">
        <v>42</v>
      </c>
      <c r="H4751" s="32">
        <v>17.5</v>
      </c>
      <c r="I4751" t="s">
        <v>43</v>
      </c>
      <c r="J4751">
        <v>4</v>
      </c>
      <c r="K4751">
        <v>3</v>
      </c>
    </row>
    <row r="4752" spans="1:11" x14ac:dyDescent="0.35">
      <c r="A4752" t="s">
        <v>1357</v>
      </c>
      <c r="B4752" t="s">
        <v>1358</v>
      </c>
      <c r="C4752">
        <v>2017</v>
      </c>
      <c r="D4752">
        <v>4.2</v>
      </c>
      <c r="E4752">
        <v>420</v>
      </c>
      <c r="F4752" t="s">
        <v>1405</v>
      </c>
      <c r="G4752" t="s">
        <v>127</v>
      </c>
      <c r="H4752" s="32">
        <v>18.899999999999999</v>
      </c>
      <c r="I4752" t="s">
        <v>21</v>
      </c>
      <c r="J4752">
        <v>4</v>
      </c>
      <c r="K4752">
        <v>3</v>
      </c>
    </row>
    <row r="4753" spans="1:11" x14ac:dyDescent="0.35">
      <c r="A4753" t="s">
        <v>1359</v>
      </c>
      <c r="B4753" t="s">
        <v>1360</v>
      </c>
      <c r="C4753">
        <v>2011</v>
      </c>
      <c r="D4753">
        <v>4.2</v>
      </c>
      <c r="E4753">
        <v>420</v>
      </c>
      <c r="F4753" t="s">
        <v>1405</v>
      </c>
      <c r="G4753" t="s">
        <v>254</v>
      </c>
      <c r="H4753" s="32">
        <v>23.95</v>
      </c>
      <c r="I4753" t="s">
        <v>21</v>
      </c>
      <c r="J4753">
        <v>4</v>
      </c>
      <c r="K4753">
        <v>3</v>
      </c>
    </row>
    <row r="4754" spans="1:11" x14ac:dyDescent="0.35">
      <c r="A4754" t="s">
        <v>40</v>
      </c>
      <c r="B4754" t="s">
        <v>396</v>
      </c>
      <c r="C4754">
        <v>2012</v>
      </c>
      <c r="D4754">
        <v>4.2</v>
      </c>
      <c r="E4754">
        <v>420</v>
      </c>
      <c r="F4754" t="s">
        <v>1405</v>
      </c>
      <c r="G4754" t="s">
        <v>42</v>
      </c>
      <c r="H4754" s="32">
        <v>28.3</v>
      </c>
      <c r="I4754" t="s">
        <v>43</v>
      </c>
      <c r="J4754">
        <v>4</v>
      </c>
      <c r="K4754">
        <v>3</v>
      </c>
    </row>
    <row r="4755" spans="1:11" x14ac:dyDescent="0.35">
      <c r="A4755" t="s">
        <v>513</v>
      </c>
      <c r="B4755" t="s">
        <v>283</v>
      </c>
      <c r="C4755">
        <v>2004</v>
      </c>
      <c r="D4755">
        <v>4.2</v>
      </c>
      <c r="E4755">
        <v>417</v>
      </c>
      <c r="F4755" t="s">
        <v>1405</v>
      </c>
      <c r="G4755" t="s">
        <v>42</v>
      </c>
      <c r="H4755" s="32">
        <v>45</v>
      </c>
      <c r="I4755" t="s">
        <v>43</v>
      </c>
      <c r="J4755">
        <v>4</v>
      </c>
      <c r="K4755">
        <v>3</v>
      </c>
    </row>
    <row r="4756" spans="1:11" x14ac:dyDescent="0.35">
      <c r="A4756" t="s">
        <v>423</v>
      </c>
      <c r="B4756" t="s">
        <v>1020</v>
      </c>
      <c r="C4756">
        <v>2018</v>
      </c>
      <c r="D4756">
        <v>4.2</v>
      </c>
      <c r="E4756">
        <v>415</v>
      </c>
      <c r="F4756" t="s">
        <v>1405</v>
      </c>
      <c r="G4756" t="s">
        <v>46</v>
      </c>
      <c r="H4756" s="32">
        <v>17.899999999999999</v>
      </c>
      <c r="I4756" t="s">
        <v>213</v>
      </c>
      <c r="J4756">
        <v>3</v>
      </c>
      <c r="K4756">
        <v>3</v>
      </c>
    </row>
    <row r="4757" spans="1:11" x14ac:dyDescent="0.35">
      <c r="A4757" t="s">
        <v>1292</v>
      </c>
      <c r="B4757" t="s">
        <v>1361</v>
      </c>
      <c r="C4757">
        <v>2015</v>
      </c>
      <c r="D4757">
        <v>4.2</v>
      </c>
      <c r="E4757">
        <v>414</v>
      </c>
      <c r="F4757" t="s">
        <v>1405</v>
      </c>
      <c r="G4757" t="s">
        <v>326</v>
      </c>
      <c r="H4757" s="32">
        <v>16.78</v>
      </c>
      <c r="I4757" t="s">
        <v>327</v>
      </c>
      <c r="J4757">
        <v>3</v>
      </c>
      <c r="K4757">
        <v>3</v>
      </c>
    </row>
    <row r="4758" spans="1:11" x14ac:dyDescent="0.35">
      <c r="A4758" t="s">
        <v>47</v>
      </c>
      <c r="B4758" t="s">
        <v>1302</v>
      </c>
      <c r="C4758">
        <v>2018</v>
      </c>
      <c r="D4758">
        <v>4.2</v>
      </c>
      <c r="E4758">
        <v>410</v>
      </c>
      <c r="F4758" t="s">
        <v>1405</v>
      </c>
      <c r="G4758" t="s">
        <v>42</v>
      </c>
      <c r="H4758" s="32">
        <v>13.58</v>
      </c>
      <c r="I4758" t="s">
        <v>43</v>
      </c>
      <c r="J4758">
        <v>4</v>
      </c>
      <c r="K4758">
        <v>3</v>
      </c>
    </row>
    <row r="4759" spans="1:11" x14ac:dyDescent="0.35">
      <c r="A4759" t="s">
        <v>1308</v>
      </c>
      <c r="B4759" t="s">
        <v>1309</v>
      </c>
      <c r="C4759">
        <v>2015</v>
      </c>
      <c r="D4759">
        <v>4.2</v>
      </c>
      <c r="E4759">
        <v>412</v>
      </c>
      <c r="F4759" t="s">
        <v>1405</v>
      </c>
      <c r="G4759" t="s">
        <v>9</v>
      </c>
      <c r="H4759" s="32">
        <v>37.9</v>
      </c>
      <c r="I4759" t="s">
        <v>10</v>
      </c>
      <c r="J4759">
        <v>5</v>
      </c>
      <c r="K4759">
        <v>3</v>
      </c>
    </row>
    <row r="4760" spans="1:11" x14ac:dyDescent="0.35">
      <c r="A4760" t="s">
        <v>270</v>
      </c>
      <c r="B4760" t="s">
        <v>120</v>
      </c>
      <c r="C4760">
        <v>2011</v>
      </c>
      <c r="D4760">
        <v>4.2</v>
      </c>
      <c r="E4760">
        <v>410</v>
      </c>
      <c r="F4760" t="s">
        <v>1405</v>
      </c>
      <c r="G4760" t="s">
        <v>9</v>
      </c>
      <c r="H4760" s="32">
        <v>51.35</v>
      </c>
      <c r="I4760" t="s">
        <v>10</v>
      </c>
      <c r="J4760">
        <v>5</v>
      </c>
      <c r="K4760">
        <v>3</v>
      </c>
    </row>
    <row r="4761" spans="1:11" x14ac:dyDescent="0.35">
      <c r="A4761" t="s">
        <v>930</v>
      </c>
      <c r="B4761" t="s">
        <v>848</v>
      </c>
      <c r="C4761">
        <v>2012</v>
      </c>
      <c r="D4761">
        <v>4.2</v>
      </c>
      <c r="E4761">
        <v>410</v>
      </c>
      <c r="F4761" t="s">
        <v>1405</v>
      </c>
      <c r="G4761" t="s">
        <v>42</v>
      </c>
      <c r="H4761" s="32">
        <v>22.99</v>
      </c>
      <c r="I4761" t="s">
        <v>43</v>
      </c>
      <c r="J4761">
        <v>4</v>
      </c>
      <c r="K4761">
        <v>3</v>
      </c>
    </row>
    <row r="4762" spans="1:11" x14ac:dyDescent="0.35">
      <c r="A4762" t="s">
        <v>1362</v>
      </c>
      <c r="B4762" t="s">
        <v>1363</v>
      </c>
      <c r="C4762">
        <v>2020</v>
      </c>
      <c r="D4762">
        <v>4.2</v>
      </c>
      <c r="E4762">
        <v>407</v>
      </c>
      <c r="F4762" t="s">
        <v>1405</v>
      </c>
      <c r="G4762" t="s">
        <v>204</v>
      </c>
      <c r="H4762" s="32">
        <v>11.95</v>
      </c>
      <c r="I4762" t="s">
        <v>85</v>
      </c>
      <c r="J4762" t="s">
        <v>85</v>
      </c>
      <c r="K4762" t="s">
        <v>85</v>
      </c>
    </row>
    <row r="4763" spans="1:11" x14ac:dyDescent="0.35">
      <c r="A4763" t="s">
        <v>861</v>
      </c>
      <c r="B4763" t="s">
        <v>1364</v>
      </c>
      <c r="C4763" t="s">
        <v>24</v>
      </c>
      <c r="D4763">
        <v>4.2</v>
      </c>
      <c r="E4763">
        <v>405</v>
      </c>
      <c r="F4763" t="s">
        <v>1405</v>
      </c>
      <c r="G4763" t="s">
        <v>25</v>
      </c>
      <c r="H4763" s="32">
        <v>7.1</v>
      </c>
      <c r="I4763" t="s">
        <v>26</v>
      </c>
      <c r="J4763">
        <v>4</v>
      </c>
      <c r="K4763">
        <v>3</v>
      </c>
    </row>
    <row r="4764" spans="1:11" x14ac:dyDescent="0.35">
      <c r="A4764" t="s">
        <v>606</v>
      </c>
      <c r="B4764" t="s">
        <v>619</v>
      </c>
      <c r="C4764">
        <v>2014</v>
      </c>
      <c r="D4764">
        <v>4.2</v>
      </c>
      <c r="E4764">
        <v>404</v>
      </c>
      <c r="F4764" t="s">
        <v>1405</v>
      </c>
      <c r="G4764" t="s">
        <v>32</v>
      </c>
      <c r="H4764" s="32">
        <v>77.36</v>
      </c>
      <c r="I4764" t="s">
        <v>33</v>
      </c>
      <c r="J4764">
        <v>4</v>
      </c>
      <c r="K4764">
        <v>3</v>
      </c>
    </row>
    <row r="4765" spans="1:11" x14ac:dyDescent="0.35">
      <c r="A4765" t="s">
        <v>1365</v>
      </c>
      <c r="B4765" t="s">
        <v>1366</v>
      </c>
      <c r="C4765">
        <v>2020</v>
      </c>
      <c r="D4765">
        <v>4.2</v>
      </c>
      <c r="E4765">
        <v>404</v>
      </c>
      <c r="F4765" t="s">
        <v>1405</v>
      </c>
      <c r="G4765" t="s">
        <v>207</v>
      </c>
      <c r="H4765" s="32">
        <v>19.899999999999999</v>
      </c>
      <c r="I4765" t="s">
        <v>85</v>
      </c>
      <c r="J4765" t="s">
        <v>85</v>
      </c>
      <c r="K4765" t="s">
        <v>85</v>
      </c>
    </row>
    <row r="4766" spans="1:11" x14ac:dyDescent="0.35">
      <c r="A4766" t="s">
        <v>682</v>
      </c>
      <c r="B4766" t="s">
        <v>863</v>
      </c>
      <c r="C4766">
        <v>2011</v>
      </c>
      <c r="D4766">
        <v>4.2</v>
      </c>
      <c r="E4766">
        <v>402</v>
      </c>
      <c r="F4766" t="s">
        <v>1405</v>
      </c>
      <c r="G4766" t="s">
        <v>42</v>
      </c>
      <c r="H4766" s="32">
        <v>28.53</v>
      </c>
      <c r="I4766" t="s">
        <v>43</v>
      </c>
      <c r="J4766">
        <v>4</v>
      </c>
      <c r="K4766">
        <v>3</v>
      </c>
    </row>
    <row r="4767" spans="1:11" x14ac:dyDescent="0.35">
      <c r="A4767" t="s">
        <v>487</v>
      </c>
      <c r="B4767" t="s">
        <v>488</v>
      </c>
      <c r="C4767">
        <v>2019</v>
      </c>
      <c r="D4767">
        <v>4.2</v>
      </c>
      <c r="E4767">
        <v>400</v>
      </c>
      <c r="F4767" t="s">
        <v>1405</v>
      </c>
      <c r="G4767" t="s">
        <v>2</v>
      </c>
      <c r="H4767" s="32">
        <v>27.89</v>
      </c>
      <c r="I4767" t="s">
        <v>3</v>
      </c>
      <c r="J4767">
        <v>5</v>
      </c>
      <c r="K4767">
        <v>3</v>
      </c>
    </row>
    <row r="4768" spans="1:11" x14ac:dyDescent="0.35">
      <c r="A4768" t="s">
        <v>4</v>
      </c>
      <c r="B4768" t="s">
        <v>448</v>
      </c>
      <c r="C4768">
        <v>2016</v>
      </c>
      <c r="D4768">
        <v>4.2</v>
      </c>
      <c r="E4768">
        <v>398</v>
      </c>
      <c r="F4768" t="s">
        <v>1405</v>
      </c>
      <c r="G4768" t="s">
        <v>1406</v>
      </c>
      <c r="H4768" s="32">
        <v>48.96</v>
      </c>
      <c r="I4768" t="s">
        <v>6</v>
      </c>
      <c r="J4768">
        <v>4</v>
      </c>
      <c r="K4768">
        <v>2</v>
      </c>
    </row>
    <row r="4769" spans="1:11" x14ac:dyDescent="0.35">
      <c r="A4769" t="s">
        <v>193</v>
      </c>
      <c r="B4769" t="s">
        <v>921</v>
      </c>
      <c r="C4769">
        <v>2011</v>
      </c>
      <c r="D4769">
        <v>4.2</v>
      </c>
      <c r="E4769">
        <v>395</v>
      </c>
      <c r="F4769" t="s">
        <v>1405</v>
      </c>
      <c r="G4769" t="s">
        <v>42</v>
      </c>
      <c r="H4769" s="32">
        <v>61.94</v>
      </c>
      <c r="I4769" t="s">
        <v>43</v>
      </c>
      <c r="J4769">
        <v>4</v>
      </c>
      <c r="K4769">
        <v>3</v>
      </c>
    </row>
    <row r="4770" spans="1:11" x14ac:dyDescent="0.35">
      <c r="A4770" t="s">
        <v>193</v>
      </c>
      <c r="B4770" t="s">
        <v>187</v>
      </c>
      <c r="C4770">
        <v>2016</v>
      </c>
      <c r="D4770">
        <v>4.2</v>
      </c>
      <c r="E4770">
        <v>392</v>
      </c>
      <c r="F4770" t="s">
        <v>1405</v>
      </c>
      <c r="G4770" t="s">
        <v>42</v>
      </c>
      <c r="H4770" s="32">
        <v>19.98</v>
      </c>
      <c r="I4770" t="s">
        <v>43</v>
      </c>
      <c r="J4770">
        <v>4</v>
      </c>
      <c r="K4770">
        <v>3</v>
      </c>
    </row>
    <row r="4771" spans="1:11" x14ac:dyDescent="0.35">
      <c r="A4771" t="s">
        <v>790</v>
      </c>
      <c r="B4771" t="s">
        <v>1367</v>
      </c>
      <c r="C4771">
        <v>2018</v>
      </c>
      <c r="D4771">
        <v>4.2</v>
      </c>
      <c r="E4771">
        <v>390</v>
      </c>
      <c r="F4771" t="s">
        <v>1405</v>
      </c>
      <c r="G4771" t="s">
        <v>32</v>
      </c>
      <c r="H4771" s="32">
        <v>16.760000000000002</v>
      </c>
      <c r="I4771" t="s">
        <v>33</v>
      </c>
      <c r="J4771">
        <v>4</v>
      </c>
      <c r="K4771">
        <v>3</v>
      </c>
    </row>
    <row r="4772" spans="1:11" x14ac:dyDescent="0.35">
      <c r="A4772" t="s">
        <v>574</v>
      </c>
      <c r="B4772" t="s">
        <v>880</v>
      </c>
      <c r="C4772">
        <v>2017</v>
      </c>
      <c r="D4772">
        <v>4.2</v>
      </c>
      <c r="E4772">
        <v>390</v>
      </c>
      <c r="F4772" t="s">
        <v>1405</v>
      </c>
      <c r="G4772" t="s">
        <v>576</v>
      </c>
      <c r="H4772" s="32">
        <v>24.45</v>
      </c>
      <c r="I4772" t="s">
        <v>21</v>
      </c>
      <c r="J4772">
        <v>4</v>
      </c>
      <c r="K4772">
        <v>3</v>
      </c>
    </row>
    <row r="4773" spans="1:11" x14ac:dyDescent="0.35">
      <c r="A4773" t="s">
        <v>144</v>
      </c>
      <c r="B4773" t="s">
        <v>120</v>
      </c>
      <c r="C4773">
        <v>2011</v>
      </c>
      <c r="D4773">
        <v>4.2</v>
      </c>
      <c r="E4773">
        <v>389</v>
      </c>
      <c r="F4773" t="s">
        <v>1405</v>
      </c>
      <c r="G4773" t="s">
        <v>9</v>
      </c>
      <c r="H4773" s="32">
        <v>64.5</v>
      </c>
      <c r="I4773" t="s">
        <v>10</v>
      </c>
      <c r="J4773">
        <v>5</v>
      </c>
      <c r="K4773">
        <v>3</v>
      </c>
    </row>
    <row r="4774" spans="1:11" x14ac:dyDescent="0.35">
      <c r="A4774" t="s">
        <v>385</v>
      </c>
      <c r="B4774" t="s">
        <v>1334</v>
      </c>
      <c r="C4774">
        <v>2016</v>
      </c>
      <c r="D4774">
        <v>4.2</v>
      </c>
      <c r="E4774">
        <v>388</v>
      </c>
      <c r="F4774" t="s">
        <v>1405</v>
      </c>
      <c r="G4774" t="s">
        <v>9</v>
      </c>
      <c r="H4774" s="32">
        <v>31.63</v>
      </c>
      <c r="I4774" t="s">
        <v>10</v>
      </c>
      <c r="J4774">
        <v>5</v>
      </c>
      <c r="K4774">
        <v>3</v>
      </c>
    </row>
    <row r="4775" spans="1:11" x14ac:dyDescent="0.35">
      <c r="A4775" t="s">
        <v>53</v>
      </c>
      <c r="B4775" t="s">
        <v>845</v>
      </c>
      <c r="C4775">
        <v>2005</v>
      </c>
      <c r="D4775">
        <v>4.2</v>
      </c>
      <c r="E4775">
        <v>384</v>
      </c>
      <c r="F4775" t="s">
        <v>1405</v>
      </c>
      <c r="G4775" t="s">
        <v>42</v>
      </c>
      <c r="H4775" s="32">
        <v>73</v>
      </c>
      <c r="I4775" t="s">
        <v>43</v>
      </c>
      <c r="J4775">
        <v>4</v>
      </c>
      <c r="K4775">
        <v>3</v>
      </c>
    </row>
    <row r="4776" spans="1:11" x14ac:dyDescent="0.35">
      <c r="A4776" t="s">
        <v>537</v>
      </c>
      <c r="B4776" t="s">
        <v>187</v>
      </c>
      <c r="C4776">
        <v>2015</v>
      </c>
      <c r="D4776">
        <v>4.2</v>
      </c>
      <c r="E4776">
        <v>420</v>
      </c>
      <c r="F4776" t="s">
        <v>1405</v>
      </c>
      <c r="G4776" t="s">
        <v>42</v>
      </c>
      <c r="H4776" s="32">
        <v>17.5</v>
      </c>
      <c r="I4776" t="s">
        <v>43</v>
      </c>
      <c r="J4776">
        <v>4</v>
      </c>
      <c r="K4776">
        <v>3</v>
      </c>
    </row>
    <row r="4777" spans="1:11" x14ac:dyDescent="0.35">
      <c r="A4777" t="s">
        <v>1357</v>
      </c>
      <c r="B4777" t="s">
        <v>1358</v>
      </c>
      <c r="C4777">
        <v>2017</v>
      </c>
      <c r="D4777">
        <v>4.2</v>
      </c>
      <c r="E4777">
        <v>420</v>
      </c>
      <c r="F4777" t="s">
        <v>1405</v>
      </c>
      <c r="G4777" t="s">
        <v>127</v>
      </c>
      <c r="H4777" s="32">
        <v>18.899999999999999</v>
      </c>
      <c r="I4777" t="s">
        <v>21</v>
      </c>
      <c r="J4777">
        <v>4</v>
      </c>
      <c r="K4777">
        <v>3</v>
      </c>
    </row>
    <row r="4778" spans="1:11" x14ac:dyDescent="0.35">
      <c r="A4778" t="s">
        <v>1359</v>
      </c>
      <c r="B4778" t="s">
        <v>1360</v>
      </c>
      <c r="C4778">
        <v>2011</v>
      </c>
      <c r="D4778">
        <v>4.2</v>
      </c>
      <c r="E4778">
        <v>420</v>
      </c>
      <c r="F4778" t="s">
        <v>1405</v>
      </c>
      <c r="G4778" t="s">
        <v>254</v>
      </c>
      <c r="H4778" s="32">
        <v>23.95</v>
      </c>
      <c r="I4778" t="s">
        <v>21</v>
      </c>
      <c r="J4778">
        <v>4</v>
      </c>
      <c r="K4778">
        <v>3</v>
      </c>
    </row>
    <row r="4779" spans="1:11" x14ac:dyDescent="0.35">
      <c r="A4779" t="s">
        <v>40</v>
      </c>
      <c r="B4779" t="s">
        <v>396</v>
      </c>
      <c r="C4779">
        <v>2012</v>
      </c>
      <c r="D4779">
        <v>4.2</v>
      </c>
      <c r="E4779">
        <v>420</v>
      </c>
      <c r="F4779" t="s">
        <v>1405</v>
      </c>
      <c r="G4779" t="s">
        <v>42</v>
      </c>
      <c r="H4779" s="32">
        <v>28.3</v>
      </c>
      <c r="I4779" t="s">
        <v>43</v>
      </c>
      <c r="J4779">
        <v>4</v>
      </c>
      <c r="K4779">
        <v>3</v>
      </c>
    </row>
    <row r="4780" spans="1:11" x14ac:dyDescent="0.35">
      <c r="A4780" t="s">
        <v>513</v>
      </c>
      <c r="B4780" t="s">
        <v>283</v>
      </c>
      <c r="C4780">
        <v>2004</v>
      </c>
      <c r="D4780">
        <v>4.2</v>
      </c>
      <c r="E4780">
        <v>417</v>
      </c>
      <c r="F4780" t="s">
        <v>1405</v>
      </c>
      <c r="G4780" t="s">
        <v>42</v>
      </c>
      <c r="H4780" s="32">
        <v>45</v>
      </c>
      <c r="I4780" t="s">
        <v>43</v>
      </c>
      <c r="J4780">
        <v>4</v>
      </c>
      <c r="K4780">
        <v>3</v>
      </c>
    </row>
    <row r="4781" spans="1:11" x14ac:dyDescent="0.35">
      <c r="A4781" t="s">
        <v>423</v>
      </c>
      <c r="B4781" t="s">
        <v>1020</v>
      </c>
      <c r="C4781">
        <v>2018</v>
      </c>
      <c r="D4781">
        <v>4.2</v>
      </c>
      <c r="E4781">
        <v>415</v>
      </c>
      <c r="F4781" t="s">
        <v>1405</v>
      </c>
      <c r="G4781" t="s">
        <v>46</v>
      </c>
      <c r="H4781" s="32">
        <v>17.899999999999999</v>
      </c>
      <c r="I4781" t="s">
        <v>213</v>
      </c>
      <c r="J4781">
        <v>3</v>
      </c>
      <c r="K4781">
        <v>3</v>
      </c>
    </row>
    <row r="4782" spans="1:11" x14ac:dyDescent="0.35">
      <c r="A4782" t="s">
        <v>1292</v>
      </c>
      <c r="B4782" t="s">
        <v>1361</v>
      </c>
      <c r="C4782">
        <v>2015</v>
      </c>
      <c r="D4782">
        <v>4.2</v>
      </c>
      <c r="E4782">
        <v>414</v>
      </c>
      <c r="F4782" t="s">
        <v>1405</v>
      </c>
      <c r="G4782" t="s">
        <v>326</v>
      </c>
      <c r="H4782" s="32">
        <v>16.78</v>
      </c>
      <c r="I4782" t="s">
        <v>327</v>
      </c>
      <c r="J4782">
        <v>3</v>
      </c>
      <c r="K4782">
        <v>3</v>
      </c>
    </row>
    <row r="4783" spans="1:11" x14ac:dyDescent="0.35">
      <c r="A4783" t="s">
        <v>47</v>
      </c>
      <c r="B4783" t="s">
        <v>1302</v>
      </c>
      <c r="C4783">
        <v>2018</v>
      </c>
      <c r="D4783">
        <v>4.2</v>
      </c>
      <c r="E4783">
        <v>410</v>
      </c>
      <c r="F4783" t="s">
        <v>1405</v>
      </c>
      <c r="G4783" t="s">
        <v>42</v>
      </c>
      <c r="H4783" s="32">
        <v>13.58</v>
      </c>
      <c r="I4783" t="s">
        <v>43</v>
      </c>
      <c r="J4783">
        <v>4</v>
      </c>
      <c r="K4783">
        <v>3</v>
      </c>
    </row>
    <row r="4784" spans="1:11" x14ac:dyDescent="0.35">
      <c r="A4784" t="s">
        <v>1308</v>
      </c>
      <c r="B4784" t="s">
        <v>1309</v>
      </c>
      <c r="C4784">
        <v>2015</v>
      </c>
      <c r="D4784">
        <v>4.2</v>
      </c>
      <c r="E4784">
        <v>412</v>
      </c>
      <c r="F4784" t="s">
        <v>1405</v>
      </c>
      <c r="G4784" t="s">
        <v>9</v>
      </c>
      <c r="H4784" s="32">
        <v>37.9</v>
      </c>
      <c r="I4784" t="s">
        <v>10</v>
      </c>
      <c r="J4784">
        <v>5</v>
      </c>
      <c r="K4784">
        <v>3</v>
      </c>
    </row>
    <row r="4785" spans="1:11" x14ac:dyDescent="0.35">
      <c r="A4785" t="s">
        <v>270</v>
      </c>
      <c r="B4785" t="s">
        <v>120</v>
      </c>
      <c r="C4785">
        <v>2011</v>
      </c>
      <c r="D4785">
        <v>4.2</v>
      </c>
      <c r="E4785">
        <v>410</v>
      </c>
      <c r="F4785" t="s">
        <v>1405</v>
      </c>
      <c r="G4785" t="s">
        <v>9</v>
      </c>
      <c r="H4785" s="32">
        <v>51.35</v>
      </c>
      <c r="I4785" t="s">
        <v>10</v>
      </c>
      <c r="J4785">
        <v>5</v>
      </c>
      <c r="K4785">
        <v>3</v>
      </c>
    </row>
    <row r="4786" spans="1:11" x14ac:dyDescent="0.35">
      <c r="A4786" t="s">
        <v>930</v>
      </c>
      <c r="B4786" t="s">
        <v>848</v>
      </c>
      <c r="C4786">
        <v>2012</v>
      </c>
      <c r="D4786">
        <v>4.2</v>
      </c>
      <c r="E4786">
        <v>410</v>
      </c>
      <c r="F4786" t="s">
        <v>1405</v>
      </c>
      <c r="G4786" t="s">
        <v>42</v>
      </c>
      <c r="H4786" s="32">
        <v>22.99</v>
      </c>
      <c r="I4786" t="s">
        <v>43</v>
      </c>
      <c r="J4786">
        <v>4</v>
      </c>
      <c r="K4786">
        <v>3</v>
      </c>
    </row>
    <row r="4787" spans="1:11" x14ac:dyDescent="0.35">
      <c r="A4787" t="s">
        <v>1362</v>
      </c>
      <c r="B4787" t="s">
        <v>1363</v>
      </c>
      <c r="C4787">
        <v>2020</v>
      </c>
      <c r="D4787">
        <v>4.2</v>
      </c>
      <c r="E4787">
        <v>407</v>
      </c>
      <c r="F4787" t="s">
        <v>1405</v>
      </c>
      <c r="G4787" t="s">
        <v>204</v>
      </c>
      <c r="H4787" s="32">
        <v>11.95</v>
      </c>
      <c r="I4787" t="s">
        <v>85</v>
      </c>
      <c r="J4787" t="s">
        <v>85</v>
      </c>
      <c r="K4787" t="s">
        <v>85</v>
      </c>
    </row>
    <row r="4788" spans="1:11" x14ac:dyDescent="0.35">
      <c r="A4788" t="s">
        <v>861</v>
      </c>
      <c r="B4788" t="s">
        <v>1364</v>
      </c>
      <c r="C4788" t="s">
        <v>24</v>
      </c>
      <c r="D4788">
        <v>4.2</v>
      </c>
      <c r="E4788">
        <v>405</v>
      </c>
      <c r="F4788" t="s">
        <v>1405</v>
      </c>
      <c r="G4788" t="s">
        <v>25</v>
      </c>
      <c r="H4788" s="32">
        <v>7.1</v>
      </c>
      <c r="I4788" t="s">
        <v>26</v>
      </c>
      <c r="J4788">
        <v>4</v>
      </c>
      <c r="K4788">
        <v>3</v>
      </c>
    </row>
    <row r="4789" spans="1:11" x14ac:dyDescent="0.35">
      <c r="A4789" t="s">
        <v>606</v>
      </c>
      <c r="B4789" t="s">
        <v>619</v>
      </c>
      <c r="C4789">
        <v>2014</v>
      </c>
      <c r="D4789">
        <v>4.2</v>
      </c>
      <c r="E4789">
        <v>404</v>
      </c>
      <c r="F4789" t="s">
        <v>1405</v>
      </c>
      <c r="G4789" t="s">
        <v>32</v>
      </c>
      <c r="H4789" s="32">
        <v>77.36</v>
      </c>
      <c r="I4789" t="s">
        <v>33</v>
      </c>
      <c r="J4789">
        <v>4</v>
      </c>
      <c r="K4789">
        <v>3</v>
      </c>
    </row>
    <row r="4790" spans="1:11" x14ac:dyDescent="0.35">
      <c r="A4790" t="s">
        <v>1365</v>
      </c>
      <c r="B4790" t="s">
        <v>1366</v>
      </c>
      <c r="C4790">
        <v>2020</v>
      </c>
      <c r="D4790">
        <v>4.2</v>
      </c>
      <c r="E4790">
        <v>404</v>
      </c>
      <c r="F4790" t="s">
        <v>1405</v>
      </c>
      <c r="G4790" t="s">
        <v>207</v>
      </c>
      <c r="H4790" s="32">
        <v>19.899999999999999</v>
      </c>
      <c r="I4790" t="s">
        <v>85</v>
      </c>
      <c r="J4790" t="s">
        <v>85</v>
      </c>
      <c r="K4790" t="s">
        <v>85</v>
      </c>
    </row>
    <row r="4791" spans="1:11" x14ac:dyDescent="0.35">
      <c r="A4791" t="s">
        <v>682</v>
      </c>
      <c r="B4791" t="s">
        <v>863</v>
      </c>
      <c r="C4791">
        <v>2011</v>
      </c>
      <c r="D4791">
        <v>4.2</v>
      </c>
      <c r="E4791">
        <v>402</v>
      </c>
      <c r="F4791" t="s">
        <v>1405</v>
      </c>
      <c r="G4791" t="s">
        <v>42</v>
      </c>
      <c r="H4791" s="32">
        <v>28.53</v>
      </c>
      <c r="I4791" t="s">
        <v>43</v>
      </c>
      <c r="J4791">
        <v>4</v>
      </c>
      <c r="K4791">
        <v>3</v>
      </c>
    </row>
    <row r="4792" spans="1:11" x14ac:dyDescent="0.35">
      <c r="A4792" t="s">
        <v>487</v>
      </c>
      <c r="B4792" t="s">
        <v>488</v>
      </c>
      <c r="C4792">
        <v>2019</v>
      </c>
      <c r="D4792">
        <v>4.2</v>
      </c>
      <c r="E4792">
        <v>400</v>
      </c>
      <c r="F4792" t="s">
        <v>1405</v>
      </c>
      <c r="G4792" t="s">
        <v>2</v>
      </c>
      <c r="H4792" s="32">
        <v>27.89</v>
      </c>
      <c r="I4792" t="s">
        <v>3</v>
      </c>
      <c r="J4792">
        <v>5</v>
      </c>
      <c r="K4792">
        <v>3</v>
      </c>
    </row>
    <row r="4793" spans="1:11" x14ac:dyDescent="0.35">
      <c r="A4793" t="s">
        <v>4</v>
      </c>
      <c r="B4793" t="s">
        <v>448</v>
      </c>
      <c r="C4793">
        <v>2016</v>
      </c>
      <c r="D4793">
        <v>4.2</v>
      </c>
      <c r="E4793">
        <v>398</v>
      </c>
      <c r="F4793" t="s">
        <v>1405</v>
      </c>
      <c r="G4793" t="s">
        <v>1406</v>
      </c>
      <c r="H4793" s="32">
        <v>48.96</v>
      </c>
      <c r="I4793" t="s">
        <v>6</v>
      </c>
      <c r="J4793">
        <v>4</v>
      </c>
      <c r="K4793">
        <v>2</v>
      </c>
    </row>
    <row r="4794" spans="1:11" x14ac:dyDescent="0.35">
      <c r="A4794" t="s">
        <v>193</v>
      </c>
      <c r="B4794" t="s">
        <v>921</v>
      </c>
      <c r="C4794">
        <v>2011</v>
      </c>
      <c r="D4794">
        <v>4.2</v>
      </c>
      <c r="E4794">
        <v>395</v>
      </c>
      <c r="F4794" t="s">
        <v>1405</v>
      </c>
      <c r="G4794" t="s">
        <v>42</v>
      </c>
      <c r="H4794" s="32">
        <v>61.94</v>
      </c>
      <c r="I4794" t="s">
        <v>43</v>
      </c>
      <c r="J4794">
        <v>4</v>
      </c>
      <c r="K4794">
        <v>3</v>
      </c>
    </row>
    <row r="4795" spans="1:11" x14ac:dyDescent="0.35">
      <c r="A4795" t="s">
        <v>193</v>
      </c>
      <c r="B4795" t="s">
        <v>187</v>
      </c>
      <c r="C4795">
        <v>2016</v>
      </c>
      <c r="D4795">
        <v>4.2</v>
      </c>
      <c r="E4795">
        <v>392</v>
      </c>
      <c r="F4795" t="s">
        <v>1405</v>
      </c>
      <c r="G4795" t="s">
        <v>42</v>
      </c>
      <c r="H4795" s="32">
        <v>19.98</v>
      </c>
      <c r="I4795" t="s">
        <v>43</v>
      </c>
      <c r="J4795">
        <v>4</v>
      </c>
      <c r="K4795">
        <v>3</v>
      </c>
    </row>
    <row r="4796" spans="1:11" x14ac:dyDescent="0.35">
      <c r="A4796" t="s">
        <v>790</v>
      </c>
      <c r="B4796" t="s">
        <v>1367</v>
      </c>
      <c r="C4796">
        <v>2018</v>
      </c>
      <c r="D4796">
        <v>4.2</v>
      </c>
      <c r="E4796">
        <v>390</v>
      </c>
      <c r="F4796" t="s">
        <v>1405</v>
      </c>
      <c r="G4796" t="s">
        <v>32</v>
      </c>
      <c r="H4796" s="32">
        <v>16.760000000000002</v>
      </c>
      <c r="I4796" t="s">
        <v>33</v>
      </c>
      <c r="J4796">
        <v>4</v>
      </c>
      <c r="K4796">
        <v>3</v>
      </c>
    </row>
    <row r="4797" spans="1:11" x14ac:dyDescent="0.35">
      <c r="A4797" t="s">
        <v>574</v>
      </c>
      <c r="B4797" t="s">
        <v>880</v>
      </c>
      <c r="C4797">
        <v>2017</v>
      </c>
      <c r="D4797">
        <v>4.2</v>
      </c>
      <c r="E4797">
        <v>390</v>
      </c>
      <c r="F4797" t="s">
        <v>1405</v>
      </c>
      <c r="G4797" t="s">
        <v>576</v>
      </c>
      <c r="H4797" s="32">
        <v>24.45</v>
      </c>
      <c r="I4797" t="s">
        <v>21</v>
      </c>
      <c r="J4797">
        <v>4</v>
      </c>
      <c r="K4797">
        <v>3</v>
      </c>
    </row>
    <row r="4798" spans="1:11" x14ac:dyDescent="0.35">
      <c r="A4798" t="s">
        <v>144</v>
      </c>
      <c r="B4798" t="s">
        <v>120</v>
      </c>
      <c r="C4798">
        <v>2011</v>
      </c>
      <c r="D4798">
        <v>4.2</v>
      </c>
      <c r="E4798">
        <v>389</v>
      </c>
      <c r="F4798" t="s">
        <v>1405</v>
      </c>
      <c r="G4798" t="s">
        <v>9</v>
      </c>
      <c r="H4798" s="32">
        <v>64.5</v>
      </c>
      <c r="I4798" t="s">
        <v>10</v>
      </c>
      <c r="J4798">
        <v>5</v>
      </c>
      <c r="K4798">
        <v>3</v>
      </c>
    </row>
    <row r="4799" spans="1:11" x14ac:dyDescent="0.35">
      <c r="A4799" t="s">
        <v>385</v>
      </c>
      <c r="B4799" t="s">
        <v>1334</v>
      </c>
      <c r="C4799">
        <v>2016</v>
      </c>
      <c r="D4799">
        <v>4.2</v>
      </c>
      <c r="E4799">
        <v>388</v>
      </c>
      <c r="F4799" t="s">
        <v>1405</v>
      </c>
      <c r="G4799" t="s">
        <v>9</v>
      </c>
      <c r="H4799" s="32">
        <v>31.63</v>
      </c>
      <c r="I4799" t="s">
        <v>10</v>
      </c>
      <c r="J4799">
        <v>5</v>
      </c>
      <c r="K4799">
        <v>3</v>
      </c>
    </row>
    <row r="4800" spans="1:11" x14ac:dyDescent="0.35">
      <c r="A4800" t="s">
        <v>53</v>
      </c>
      <c r="B4800" t="s">
        <v>845</v>
      </c>
      <c r="C4800">
        <v>2005</v>
      </c>
      <c r="D4800">
        <v>4.2</v>
      </c>
      <c r="E4800">
        <v>384</v>
      </c>
      <c r="F4800" t="s">
        <v>1405</v>
      </c>
      <c r="G4800" t="s">
        <v>42</v>
      </c>
      <c r="H4800" s="32">
        <v>73</v>
      </c>
      <c r="I4800" t="s">
        <v>43</v>
      </c>
      <c r="J4800">
        <v>4</v>
      </c>
      <c r="K4800">
        <v>3</v>
      </c>
    </row>
    <row r="4801" spans="1:11" x14ac:dyDescent="0.35">
      <c r="A4801" t="s">
        <v>537</v>
      </c>
      <c r="B4801" t="s">
        <v>187</v>
      </c>
      <c r="C4801">
        <v>2015</v>
      </c>
      <c r="D4801">
        <v>4.2</v>
      </c>
      <c r="E4801">
        <v>420</v>
      </c>
      <c r="F4801" t="s">
        <v>1405</v>
      </c>
      <c r="G4801" t="s">
        <v>42</v>
      </c>
      <c r="H4801" s="32">
        <v>17.5</v>
      </c>
      <c r="I4801" t="s">
        <v>43</v>
      </c>
      <c r="J4801">
        <v>4</v>
      </c>
      <c r="K4801">
        <v>3</v>
      </c>
    </row>
    <row r="4802" spans="1:11" x14ac:dyDescent="0.35">
      <c r="A4802" t="s">
        <v>1357</v>
      </c>
      <c r="B4802" t="s">
        <v>1358</v>
      </c>
      <c r="C4802">
        <v>2017</v>
      </c>
      <c r="D4802">
        <v>4.2</v>
      </c>
      <c r="E4802">
        <v>420</v>
      </c>
      <c r="F4802" t="s">
        <v>1405</v>
      </c>
      <c r="G4802" t="s">
        <v>127</v>
      </c>
      <c r="H4802" s="32">
        <v>18.899999999999999</v>
      </c>
      <c r="I4802" t="s">
        <v>21</v>
      </c>
      <c r="J4802">
        <v>4</v>
      </c>
      <c r="K4802">
        <v>3</v>
      </c>
    </row>
    <row r="4803" spans="1:11" x14ac:dyDescent="0.35">
      <c r="A4803" t="s">
        <v>1359</v>
      </c>
      <c r="B4803" t="s">
        <v>1360</v>
      </c>
      <c r="C4803">
        <v>2011</v>
      </c>
      <c r="D4803">
        <v>4.2</v>
      </c>
      <c r="E4803">
        <v>420</v>
      </c>
      <c r="F4803" t="s">
        <v>1405</v>
      </c>
      <c r="G4803" t="s">
        <v>254</v>
      </c>
      <c r="H4803" s="32">
        <v>23.95</v>
      </c>
      <c r="I4803" t="s">
        <v>21</v>
      </c>
      <c r="J4803">
        <v>4</v>
      </c>
      <c r="K4803">
        <v>3</v>
      </c>
    </row>
    <row r="4804" spans="1:11" x14ac:dyDescent="0.35">
      <c r="A4804" t="s">
        <v>40</v>
      </c>
      <c r="B4804" t="s">
        <v>396</v>
      </c>
      <c r="C4804">
        <v>2012</v>
      </c>
      <c r="D4804">
        <v>4.2</v>
      </c>
      <c r="E4804">
        <v>420</v>
      </c>
      <c r="F4804" t="s">
        <v>1405</v>
      </c>
      <c r="G4804" t="s">
        <v>42</v>
      </c>
      <c r="H4804" s="32">
        <v>28.3</v>
      </c>
      <c r="I4804" t="s">
        <v>43</v>
      </c>
      <c r="J4804">
        <v>4</v>
      </c>
      <c r="K4804">
        <v>3</v>
      </c>
    </row>
    <row r="4805" spans="1:11" x14ac:dyDescent="0.35">
      <c r="A4805" t="s">
        <v>513</v>
      </c>
      <c r="B4805" t="s">
        <v>283</v>
      </c>
      <c r="C4805">
        <v>2004</v>
      </c>
      <c r="D4805">
        <v>4.2</v>
      </c>
      <c r="E4805">
        <v>417</v>
      </c>
      <c r="F4805" t="s">
        <v>1405</v>
      </c>
      <c r="G4805" t="s">
        <v>42</v>
      </c>
      <c r="H4805" s="32">
        <v>45</v>
      </c>
      <c r="I4805" t="s">
        <v>43</v>
      </c>
      <c r="J4805">
        <v>4</v>
      </c>
      <c r="K4805">
        <v>3</v>
      </c>
    </row>
    <row r="4806" spans="1:11" x14ac:dyDescent="0.35">
      <c r="A4806" t="s">
        <v>423</v>
      </c>
      <c r="B4806" t="s">
        <v>1020</v>
      </c>
      <c r="C4806">
        <v>2018</v>
      </c>
      <c r="D4806">
        <v>4.2</v>
      </c>
      <c r="E4806">
        <v>415</v>
      </c>
      <c r="F4806" t="s">
        <v>1405</v>
      </c>
      <c r="G4806" t="s">
        <v>46</v>
      </c>
      <c r="H4806" s="32">
        <v>17.899999999999999</v>
      </c>
      <c r="I4806" t="s">
        <v>213</v>
      </c>
      <c r="J4806">
        <v>3</v>
      </c>
      <c r="K4806">
        <v>3</v>
      </c>
    </row>
    <row r="4807" spans="1:11" x14ac:dyDescent="0.35">
      <c r="A4807" t="s">
        <v>1292</v>
      </c>
      <c r="B4807" t="s">
        <v>1361</v>
      </c>
      <c r="C4807">
        <v>2015</v>
      </c>
      <c r="D4807">
        <v>4.2</v>
      </c>
      <c r="E4807">
        <v>414</v>
      </c>
      <c r="F4807" t="s">
        <v>1405</v>
      </c>
      <c r="G4807" t="s">
        <v>326</v>
      </c>
      <c r="H4807" s="32">
        <v>16.78</v>
      </c>
      <c r="I4807" t="s">
        <v>327</v>
      </c>
      <c r="J4807">
        <v>3</v>
      </c>
      <c r="K4807">
        <v>3</v>
      </c>
    </row>
    <row r="4808" spans="1:11" x14ac:dyDescent="0.35">
      <c r="A4808" t="s">
        <v>47</v>
      </c>
      <c r="B4808" t="s">
        <v>1302</v>
      </c>
      <c r="C4808">
        <v>2018</v>
      </c>
      <c r="D4808">
        <v>4.2</v>
      </c>
      <c r="E4808">
        <v>410</v>
      </c>
      <c r="F4808" t="s">
        <v>1405</v>
      </c>
      <c r="G4808" t="s">
        <v>42</v>
      </c>
      <c r="H4808" s="32">
        <v>13.58</v>
      </c>
      <c r="I4808" t="s">
        <v>43</v>
      </c>
      <c r="J4808">
        <v>4</v>
      </c>
      <c r="K4808">
        <v>3</v>
      </c>
    </row>
    <row r="4809" spans="1:11" x14ac:dyDescent="0.35">
      <c r="A4809" t="s">
        <v>1308</v>
      </c>
      <c r="B4809" t="s">
        <v>1309</v>
      </c>
      <c r="C4809">
        <v>2015</v>
      </c>
      <c r="D4809">
        <v>4.2</v>
      </c>
      <c r="E4809">
        <v>412</v>
      </c>
      <c r="F4809" t="s">
        <v>1405</v>
      </c>
      <c r="G4809" t="s">
        <v>9</v>
      </c>
      <c r="H4809" s="32">
        <v>37.9</v>
      </c>
      <c r="I4809" t="s">
        <v>10</v>
      </c>
      <c r="J4809">
        <v>5</v>
      </c>
      <c r="K4809">
        <v>3</v>
      </c>
    </row>
    <row r="4810" spans="1:11" x14ac:dyDescent="0.35">
      <c r="A4810" t="s">
        <v>270</v>
      </c>
      <c r="B4810" t="s">
        <v>120</v>
      </c>
      <c r="C4810">
        <v>2011</v>
      </c>
      <c r="D4810">
        <v>4.2</v>
      </c>
      <c r="E4810">
        <v>410</v>
      </c>
      <c r="F4810" t="s">
        <v>1405</v>
      </c>
      <c r="G4810" t="s">
        <v>9</v>
      </c>
      <c r="H4810" s="32">
        <v>51.35</v>
      </c>
      <c r="I4810" t="s">
        <v>10</v>
      </c>
      <c r="J4810">
        <v>5</v>
      </c>
      <c r="K4810">
        <v>3</v>
      </c>
    </row>
    <row r="4811" spans="1:11" x14ac:dyDescent="0.35">
      <c r="A4811" t="s">
        <v>930</v>
      </c>
      <c r="B4811" t="s">
        <v>848</v>
      </c>
      <c r="C4811">
        <v>2012</v>
      </c>
      <c r="D4811">
        <v>4.2</v>
      </c>
      <c r="E4811">
        <v>410</v>
      </c>
      <c r="F4811" t="s">
        <v>1405</v>
      </c>
      <c r="G4811" t="s">
        <v>42</v>
      </c>
      <c r="H4811" s="32">
        <v>22.99</v>
      </c>
      <c r="I4811" t="s">
        <v>43</v>
      </c>
      <c r="J4811">
        <v>4</v>
      </c>
      <c r="K4811">
        <v>3</v>
      </c>
    </row>
    <row r="4812" spans="1:11" x14ac:dyDescent="0.35">
      <c r="A4812" t="s">
        <v>1362</v>
      </c>
      <c r="B4812" t="s">
        <v>1363</v>
      </c>
      <c r="C4812">
        <v>2020</v>
      </c>
      <c r="D4812">
        <v>4.2</v>
      </c>
      <c r="E4812">
        <v>407</v>
      </c>
      <c r="F4812" t="s">
        <v>1405</v>
      </c>
      <c r="G4812" t="s">
        <v>204</v>
      </c>
      <c r="H4812" s="32">
        <v>11.95</v>
      </c>
      <c r="I4812" t="s">
        <v>85</v>
      </c>
      <c r="J4812" t="s">
        <v>85</v>
      </c>
      <c r="K4812" t="s">
        <v>85</v>
      </c>
    </row>
    <row r="4813" spans="1:11" x14ac:dyDescent="0.35">
      <c r="A4813" t="s">
        <v>861</v>
      </c>
      <c r="B4813" t="s">
        <v>1364</v>
      </c>
      <c r="C4813" t="s">
        <v>24</v>
      </c>
      <c r="D4813">
        <v>4.2</v>
      </c>
      <c r="E4813">
        <v>405</v>
      </c>
      <c r="F4813" t="s">
        <v>1405</v>
      </c>
      <c r="G4813" t="s">
        <v>25</v>
      </c>
      <c r="H4813" s="32">
        <v>7.1</v>
      </c>
      <c r="I4813" t="s">
        <v>26</v>
      </c>
      <c r="J4813">
        <v>4</v>
      </c>
      <c r="K4813">
        <v>3</v>
      </c>
    </row>
    <row r="4814" spans="1:11" x14ac:dyDescent="0.35">
      <c r="A4814" t="s">
        <v>606</v>
      </c>
      <c r="B4814" t="s">
        <v>619</v>
      </c>
      <c r="C4814">
        <v>2014</v>
      </c>
      <c r="D4814">
        <v>4.2</v>
      </c>
      <c r="E4814">
        <v>404</v>
      </c>
      <c r="F4814" t="s">
        <v>1405</v>
      </c>
      <c r="G4814" t="s">
        <v>32</v>
      </c>
      <c r="H4814" s="32">
        <v>77.36</v>
      </c>
      <c r="I4814" t="s">
        <v>33</v>
      </c>
      <c r="J4814">
        <v>4</v>
      </c>
      <c r="K4814">
        <v>3</v>
      </c>
    </row>
    <row r="4815" spans="1:11" x14ac:dyDescent="0.35">
      <c r="A4815" t="s">
        <v>1365</v>
      </c>
      <c r="B4815" t="s">
        <v>1366</v>
      </c>
      <c r="C4815">
        <v>2020</v>
      </c>
      <c r="D4815">
        <v>4.2</v>
      </c>
      <c r="E4815">
        <v>404</v>
      </c>
      <c r="F4815" t="s">
        <v>1405</v>
      </c>
      <c r="G4815" t="s">
        <v>207</v>
      </c>
      <c r="H4815" s="32">
        <v>19.899999999999999</v>
      </c>
      <c r="I4815" t="s">
        <v>85</v>
      </c>
      <c r="J4815" t="s">
        <v>85</v>
      </c>
      <c r="K4815" t="s">
        <v>85</v>
      </c>
    </row>
    <row r="4816" spans="1:11" x14ac:dyDescent="0.35">
      <c r="A4816" t="s">
        <v>682</v>
      </c>
      <c r="B4816" t="s">
        <v>863</v>
      </c>
      <c r="C4816">
        <v>2011</v>
      </c>
      <c r="D4816">
        <v>4.2</v>
      </c>
      <c r="E4816">
        <v>402</v>
      </c>
      <c r="F4816" t="s">
        <v>1405</v>
      </c>
      <c r="G4816" t="s">
        <v>42</v>
      </c>
      <c r="H4816" s="32">
        <v>28.53</v>
      </c>
      <c r="I4816" t="s">
        <v>43</v>
      </c>
      <c r="J4816">
        <v>4</v>
      </c>
      <c r="K4816">
        <v>3</v>
      </c>
    </row>
    <row r="4817" spans="1:11" x14ac:dyDescent="0.35">
      <c r="A4817" t="s">
        <v>487</v>
      </c>
      <c r="B4817" t="s">
        <v>488</v>
      </c>
      <c r="C4817">
        <v>2019</v>
      </c>
      <c r="D4817">
        <v>4.2</v>
      </c>
      <c r="E4817">
        <v>400</v>
      </c>
      <c r="F4817" t="s">
        <v>1405</v>
      </c>
      <c r="G4817" t="s">
        <v>2</v>
      </c>
      <c r="H4817" s="32">
        <v>27.89</v>
      </c>
      <c r="I4817" t="s">
        <v>3</v>
      </c>
      <c r="J4817">
        <v>5</v>
      </c>
      <c r="K4817">
        <v>3</v>
      </c>
    </row>
    <row r="4818" spans="1:11" x14ac:dyDescent="0.35">
      <c r="A4818" t="s">
        <v>4</v>
      </c>
      <c r="B4818" t="s">
        <v>448</v>
      </c>
      <c r="C4818">
        <v>2016</v>
      </c>
      <c r="D4818">
        <v>4.2</v>
      </c>
      <c r="E4818">
        <v>398</v>
      </c>
      <c r="F4818" t="s">
        <v>1405</v>
      </c>
      <c r="G4818" t="s">
        <v>1406</v>
      </c>
      <c r="H4818" s="32">
        <v>48.96</v>
      </c>
      <c r="I4818" t="s">
        <v>6</v>
      </c>
      <c r="J4818">
        <v>4</v>
      </c>
      <c r="K4818">
        <v>2</v>
      </c>
    </row>
    <row r="4819" spans="1:11" x14ac:dyDescent="0.35">
      <c r="A4819" t="s">
        <v>193</v>
      </c>
      <c r="B4819" t="s">
        <v>921</v>
      </c>
      <c r="C4819">
        <v>2011</v>
      </c>
      <c r="D4819">
        <v>4.2</v>
      </c>
      <c r="E4819">
        <v>395</v>
      </c>
      <c r="F4819" t="s">
        <v>1405</v>
      </c>
      <c r="G4819" t="s">
        <v>42</v>
      </c>
      <c r="H4819" s="32">
        <v>61.94</v>
      </c>
      <c r="I4819" t="s">
        <v>43</v>
      </c>
      <c r="J4819">
        <v>4</v>
      </c>
      <c r="K4819">
        <v>3</v>
      </c>
    </row>
    <row r="4820" spans="1:11" x14ac:dyDescent="0.35">
      <c r="A4820" t="s">
        <v>193</v>
      </c>
      <c r="B4820" t="s">
        <v>187</v>
      </c>
      <c r="C4820">
        <v>2016</v>
      </c>
      <c r="D4820">
        <v>4.2</v>
      </c>
      <c r="E4820">
        <v>392</v>
      </c>
      <c r="F4820" t="s">
        <v>1405</v>
      </c>
      <c r="G4820" t="s">
        <v>42</v>
      </c>
      <c r="H4820" s="32">
        <v>19.98</v>
      </c>
      <c r="I4820" t="s">
        <v>43</v>
      </c>
      <c r="J4820">
        <v>4</v>
      </c>
      <c r="K4820">
        <v>3</v>
      </c>
    </row>
    <row r="4821" spans="1:11" x14ac:dyDescent="0.35">
      <c r="A4821" t="s">
        <v>790</v>
      </c>
      <c r="B4821" t="s">
        <v>1367</v>
      </c>
      <c r="C4821">
        <v>2018</v>
      </c>
      <c r="D4821">
        <v>4.2</v>
      </c>
      <c r="E4821">
        <v>390</v>
      </c>
      <c r="F4821" t="s">
        <v>1405</v>
      </c>
      <c r="G4821" t="s">
        <v>32</v>
      </c>
      <c r="H4821" s="32">
        <v>16.760000000000002</v>
      </c>
      <c r="I4821" t="s">
        <v>33</v>
      </c>
      <c r="J4821">
        <v>4</v>
      </c>
      <c r="K4821">
        <v>3</v>
      </c>
    </row>
    <row r="4822" spans="1:11" x14ac:dyDescent="0.35">
      <c r="A4822" t="s">
        <v>574</v>
      </c>
      <c r="B4822" t="s">
        <v>880</v>
      </c>
      <c r="C4822">
        <v>2017</v>
      </c>
      <c r="D4822">
        <v>4.2</v>
      </c>
      <c r="E4822">
        <v>390</v>
      </c>
      <c r="F4822" t="s">
        <v>1405</v>
      </c>
      <c r="G4822" t="s">
        <v>576</v>
      </c>
      <c r="H4822" s="32">
        <v>24.45</v>
      </c>
      <c r="I4822" t="s">
        <v>21</v>
      </c>
      <c r="J4822">
        <v>4</v>
      </c>
      <c r="K4822">
        <v>3</v>
      </c>
    </row>
    <row r="4823" spans="1:11" x14ac:dyDescent="0.35">
      <c r="A4823" t="s">
        <v>144</v>
      </c>
      <c r="B4823" t="s">
        <v>120</v>
      </c>
      <c r="C4823">
        <v>2011</v>
      </c>
      <c r="D4823">
        <v>4.2</v>
      </c>
      <c r="E4823">
        <v>389</v>
      </c>
      <c r="F4823" t="s">
        <v>1405</v>
      </c>
      <c r="G4823" t="s">
        <v>9</v>
      </c>
      <c r="H4823" s="32">
        <v>64.5</v>
      </c>
      <c r="I4823" t="s">
        <v>10</v>
      </c>
      <c r="J4823">
        <v>5</v>
      </c>
      <c r="K4823">
        <v>3</v>
      </c>
    </row>
    <row r="4824" spans="1:11" x14ac:dyDescent="0.35">
      <c r="A4824" t="s">
        <v>385</v>
      </c>
      <c r="B4824" t="s">
        <v>1334</v>
      </c>
      <c r="C4824">
        <v>2016</v>
      </c>
      <c r="D4824">
        <v>4.2</v>
      </c>
      <c r="E4824">
        <v>388</v>
      </c>
      <c r="F4824" t="s">
        <v>1405</v>
      </c>
      <c r="G4824" t="s">
        <v>9</v>
      </c>
      <c r="H4824" s="32">
        <v>31.63</v>
      </c>
      <c r="I4824" t="s">
        <v>10</v>
      </c>
      <c r="J4824">
        <v>5</v>
      </c>
      <c r="K4824">
        <v>3</v>
      </c>
    </row>
    <row r="4825" spans="1:11" x14ac:dyDescent="0.35">
      <c r="A4825" t="s">
        <v>53</v>
      </c>
      <c r="B4825" t="s">
        <v>845</v>
      </c>
      <c r="C4825">
        <v>2005</v>
      </c>
      <c r="D4825">
        <v>4.2</v>
      </c>
      <c r="E4825">
        <v>384</v>
      </c>
      <c r="F4825" t="s">
        <v>1405</v>
      </c>
      <c r="G4825" t="s">
        <v>42</v>
      </c>
      <c r="H4825" s="32">
        <v>73</v>
      </c>
      <c r="I4825" t="s">
        <v>43</v>
      </c>
      <c r="J4825">
        <v>4</v>
      </c>
      <c r="K4825">
        <v>3</v>
      </c>
    </row>
    <row r="4826" spans="1:11" x14ac:dyDescent="0.35">
      <c r="A4826" t="s">
        <v>537</v>
      </c>
      <c r="B4826" t="s">
        <v>187</v>
      </c>
      <c r="C4826">
        <v>2015</v>
      </c>
      <c r="D4826">
        <v>4.2</v>
      </c>
      <c r="E4826">
        <v>420</v>
      </c>
      <c r="F4826" t="s">
        <v>1405</v>
      </c>
      <c r="G4826" t="s">
        <v>42</v>
      </c>
      <c r="H4826" s="32">
        <v>17.5</v>
      </c>
      <c r="I4826" t="s">
        <v>43</v>
      </c>
      <c r="J4826">
        <v>4</v>
      </c>
      <c r="K4826">
        <v>3</v>
      </c>
    </row>
    <row r="4827" spans="1:11" x14ac:dyDescent="0.35">
      <c r="A4827" t="s">
        <v>1357</v>
      </c>
      <c r="B4827" t="s">
        <v>1358</v>
      </c>
      <c r="C4827">
        <v>2017</v>
      </c>
      <c r="D4827">
        <v>4.2</v>
      </c>
      <c r="E4827">
        <v>420</v>
      </c>
      <c r="F4827" t="s">
        <v>1405</v>
      </c>
      <c r="G4827" t="s">
        <v>127</v>
      </c>
      <c r="H4827" s="32">
        <v>18.899999999999999</v>
      </c>
      <c r="I4827" t="s">
        <v>21</v>
      </c>
      <c r="J4827">
        <v>4</v>
      </c>
      <c r="K4827">
        <v>3</v>
      </c>
    </row>
    <row r="4828" spans="1:11" x14ac:dyDescent="0.35">
      <c r="A4828" t="s">
        <v>1359</v>
      </c>
      <c r="B4828" t="s">
        <v>1360</v>
      </c>
      <c r="C4828">
        <v>2011</v>
      </c>
      <c r="D4828">
        <v>4.2</v>
      </c>
      <c r="E4828">
        <v>420</v>
      </c>
      <c r="F4828" t="s">
        <v>1405</v>
      </c>
      <c r="G4828" t="s">
        <v>254</v>
      </c>
      <c r="H4828" s="32">
        <v>23.95</v>
      </c>
      <c r="I4828" t="s">
        <v>21</v>
      </c>
      <c r="J4828">
        <v>4</v>
      </c>
      <c r="K4828">
        <v>3</v>
      </c>
    </row>
    <row r="4829" spans="1:11" x14ac:dyDescent="0.35">
      <c r="A4829" t="s">
        <v>40</v>
      </c>
      <c r="B4829" t="s">
        <v>396</v>
      </c>
      <c r="C4829">
        <v>2012</v>
      </c>
      <c r="D4829">
        <v>4.2</v>
      </c>
      <c r="E4829">
        <v>420</v>
      </c>
      <c r="F4829" t="s">
        <v>1405</v>
      </c>
      <c r="G4829" t="s">
        <v>42</v>
      </c>
      <c r="H4829" s="32">
        <v>28.3</v>
      </c>
      <c r="I4829" t="s">
        <v>43</v>
      </c>
      <c r="J4829">
        <v>4</v>
      </c>
      <c r="K4829">
        <v>3</v>
      </c>
    </row>
    <row r="4830" spans="1:11" x14ac:dyDescent="0.35">
      <c r="A4830" t="s">
        <v>513</v>
      </c>
      <c r="B4830" t="s">
        <v>283</v>
      </c>
      <c r="C4830">
        <v>2004</v>
      </c>
      <c r="D4830">
        <v>4.2</v>
      </c>
      <c r="E4830">
        <v>417</v>
      </c>
      <c r="F4830" t="s">
        <v>1405</v>
      </c>
      <c r="G4830" t="s">
        <v>42</v>
      </c>
      <c r="H4830" s="32">
        <v>45</v>
      </c>
      <c r="I4830" t="s">
        <v>43</v>
      </c>
      <c r="J4830">
        <v>4</v>
      </c>
      <c r="K4830">
        <v>3</v>
      </c>
    </row>
    <row r="4831" spans="1:11" x14ac:dyDescent="0.35">
      <c r="A4831" t="s">
        <v>423</v>
      </c>
      <c r="B4831" t="s">
        <v>1020</v>
      </c>
      <c r="C4831">
        <v>2018</v>
      </c>
      <c r="D4831">
        <v>4.2</v>
      </c>
      <c r="E4831">
        <v>415</v>
      </c>
      <c r="F4831" t="s">
        <v>1405</v>
      </c>
      <c r="G4831" t="s">
        <v>46</v>
      </c>
      <c r="H4831" s="32">
        <v>17.899999999999999</v>
      </c>
      <c r="I4831" t="s">
        <v>213</v>
      </c>
      <c r="J4831">
        <v>3</v>
      </c>
      <c r="K4831">
        <v>3</v>
      </c>
    </row>
    <row r="4832" spans="1:11" x14ac:dyDescent="0.35">
      <c r="A4832" t="s">
        <v>1292</v>
      </c>
      <c r="B4832" t="s">
        <v>1361</v>
      </c>
      <c r="C4832">
        <v>2015</v>
      </c>
      <c r="D4832">
        <v>4.2</v>
      </c>
      <c r="E4832">
        <v>414</v>
      </c>
      <c r="F4832" t="s">
        <v>1405</v>
      </c>
      <c r="G4832" t="s">
        <v>326</v>
      </c>
      <c r="H4832" s="32">
        <v>16.78</v>
      </c>
      <c r="I4832" t="s">
        <v>327</v>
      </c>
      <c r="J4832">
        <v>3</v>
      </c>
      <c r="K4832">
        <v>3</v>
      </c>
    </row>
    <row r="4833" spans="1:11" x14ac:dyDescent="0.35">
      <c r="A4833" t="s">
        <v>47</v>
      </c>
      <c r="B4833" t="s">
        <v>1302</v>
      </c>
      <c r="C4833">
        <v>2018</v>
      </c>
      <c r="D4833">
        <v>4.2</v>
      </c>
      <c r="E4833">
        <v>410</v>
      </c>
      <c r="F4833" t="s">
        <v>1405</v>
      </c>
      <c r="G4833" t="s">
        <v>42</v>
      </c>
      <c r="H4833" s="32">
        <v>13.58</v>
      </c>
      <c r="I4833" t="s">
        <v>43</v>
      </c>
      <c r="J4833">
        <v>4</v>
      </c>
      <c r="K4833">
        <v>3</v>
      </c>
    </row>
    <row r="4834" spans="1:11" x14ac:dyDescent="0.35">
      <c r="A4834" t="s">
        <v>1308</v>
      </c>
      <c r="B4834" t="s">
        <v>1309</v>
      </c>
      <c r="C4834">
        <v>2015</v>
      </c>
      <c r="D4834">
        <v>4.2</v>
      </c>
      <c r="E4834">
        <v>412</v>
      </c>
      <c r="F4834" t="s">
        <v>1405</v>
      </c>
      <c r="G4834" t="s">
        <v>9</v>
      </c>
      <c r="H4834" s="32">
        <v>37.9</v>
      </c>
      <c r="I4834" t="s">
        <v>10</v>
      </c>
      <c r="J4834">
        <v>5</v>
      </c>
      <c r="K4834">
        <v>3</v>
      </c>
    </row>
    <row r="4835" spans="1:11" x14ac:dyDescent="0.35">
      <c r="A4835" t="s">
        <v>270</v>
      </c>
      <c r="B4835" t="s">
        <v>120</v>
      </c>
      <c r="C4835">
        <v>2011</v>
      </c>
      <c r="D4835">
        <v>4.2</v>
      </c>
      <c r="E4835">
        <v>410</v>
      </c>
      <c r="F4835" t="s">
        <v>1405</v>
      </c>
      <c r="G4835" t="s">
        <v>9</v>
      </c>
      <c r="H4835" s="32">
        <v>51.35</v>
      </c>
      <c r="I4835" t="s">
        <v>10</v>
      </c>
      <c r="J4835">
        <v>5</v>
      </c>
      <c r="K4835">
        <v>3</v>
      </c>
    </row>
    <row r="4836" spans="1:11" x14ac:dyDescent="0.35">
      <c r="A4836" t="s">
        <v>930</v>
      </c>
      <c r="B4836" t="s">
        <v>848</v>
      </c>
      <c r="C4836">
        <v>2012</v>
      </c>
      <c r="D4836">
        <v>4.2</v>
      </c>
      <c r="E4836">
        <v>410</v>
      </c>
      <c r="F4836" t="s">
        <v>1405</v>
      </c>
      <c r="G4836" t="s">
        <v>42</v>
      </c>
      <c r="H4836" s="32">
        <v>22.99</v>
      </c>
      <c r="I4836" t="s">
        <v>43</v>
      </c>
      <c r="J4836">
        <v>4</v>
      </c>
      <c r="K4836">
        <v>3</v>
      </c>
    </row>
    <row r="4837" spans="1:11" x14ac:dyDescent="0.35">
      <c r="A4837" t="s">
        <v>1362</v>
      </c>
      <c r="B4837" t="s">
        <v>1363</v>
      </c>
      <c r="C4837">
        <v>2020</v>
      </c>
      <c r="D4837">
        <v>4.2</v>
      </c>
      <c r="E4837">
        <v>407</v>
      </c>
      <c r="F4837" t="s">
        <v>1405</v>
      </c>
      <c r="G4837" t="s">
        <v>204</v>
      </c>
      <c r="H4837" s="32">
        <v>11.95</v>
      </c>
      <c r="I4837" t="s">
        <v>85</v>
      </c>
      <c r="J4837" t="s">
        <v>85</v>
      </c>
      <c r="K4837" t="s">
        <v>85</v>
      </c>
    </row>
    <row r="4838" spans="1:11" x14ac:dyDescent="0.35">
      <c r="A4838" t="s">
        <v>861</v>
      </c>
      <c r="B4838" t="s">
        <v>1364</v>
      </c>
      <c r="C4838" t="s">
        <v>24</v>
      </c>
      <c r="D4838">
        <v>4.2</v>
      </c>
      <c r="E4838">
        <v>405</v>
      </c>
      <c r="F4838" t="s">
        <v>1405</v>
      </c>
      <c r="G4838" t="s">
        <v>25</v>
      </c>
      <c r="H4838" s="32">
        <v>7.1</v>
      </c>
      <c r="I4838" t="s">
        <v>26</v>
      </c>
      <c r="J4838">
        <v>4</v>
      </c>
      <c r="K4838">
        <v>3</v>
      </c>
    </row>
    <row r="4839" spans="1:11" x14ac:dyDescent="0.35">
      <c r="A4839" t="s">
        <v>606</v>
      </c>
      <c r="B4839" t="s">
        <v>619</v>
      </c>
      <c r="C4839">
        <v>2014</v>
      </c>
      <c r="D4839">
        <v>4.2</v>
      </c>
      <c r="E4839">
        <v>404</v>
      </c>
      <c r="F4839" t="s">
        <v>1405</v>
      </c>
      <c r="G4839" t="s">
        <v>32</v>
      </c>
      <c r="H4839" s="32">
        <v>77.36</v>
      </c>
      <c r="I4839" t="s">
        <v>33</v>
      </c>
      <c r="J4839">
        <v>4</v>
      </c>
      <c r="K4839">
        <v>3</v>
      </c>
    </row>
    <row r="4840" spans="1:11" x14ac:dyDescent="0.35">
      <c r="A4840" t="s">
        <v>1365</v>
      </c>
      <c r="B4840" t="s">
        <v>1366</v>
      </c>
      <c r="C4840">
        <v>2020</v>
      </c>
      <c r="D4840">
        <v>4.2</v>
      </c>
      <c r="E4840">
        <v>404</v>
      </c>
      <c r="F4840" t="s">
        <v>1405</v>
      </c>
      <c r="G4840" t="s">
        <v>207</v>
      </c>
      <c r="H4840" s="32">
        <v>19.899999999999999</v>
      </c>
      <c r="I4840" t="s">
        <v>85</v>
      </c>
      <c r="J4840" t="s">
        <v>85</v>
      </c>
      <c r="K4840" t="s">
        <v>85</v>
      </c>
    </row>
    <row r="4841" spans="1:11" x14ac:dyDescent="0.35">
      <c r="A4841" t="s">
        <v>682</v>
      </c>
      <c r="B4841" t="s">
        <v>863</v>
      </c>
      <c r="C4841">
        <v>2011</v>
      </c>
      <c r="D4841">
        <v>4.2</v>
      </c>
      <c r="E4841">
        <v>402</v>
      </c>
      <c r="F4841" t="s">
        <v>1405</v>
      </c>
      <c r="G4841" t="s">
        <v>42</v>
      </c>
      <c r="H4841" s="32">
        <v>28.53</v>
      </c>
      <c r="I4841" t="s">
        <v>43</v>
      </c>
      <c r="J4841">
        <v>4</v>
      </c>
      <c r="K4841">
        <v>3</v>
      </c>
    </row>
    <row r="4842" spans="1:11" x14ac:dyDescent="0.35">
      <c r="A4842" t="s">
        <v>487</v>
      </c>
      <c r="B4842" t="s">
        <v>488</v>
      </c>
      <c r="C4842">
        <v>2019</v>
      </c>
      <c r="D4842">
        <v>4.2</v>
      </c>
      <c r="E4842">
        <v>400</v>
      </c>
      <c r="F4842" t="s">
        <v>1405</v>
      </c>
      <c r="G4842" t="s">
        <v>2</v>
      </c>
      <c r="H4842" s="32">
        <v>27.89</v>
      </c>
      <c r="I4842" t="s">
        <v>3</v>
      </c>
      <c r="J4842">
        <v>5</v>
      </c>
      <c r="K4842">
        <v>3</v>
      </c>
    </row>
    <row r="4843" spans="1:11" x14ac:dyDescent="0.35">
      <c r="A4843" t="s">
        <v>4</v>
      </c>
      <c r="B4843" t="s">
        <v>448</v>
      </c>
      <c r="C4843">
        <v>2016</v>
      </c>
      <c r="D4843">
        <v>4.2</v>
      </c>
      <c r="E4843">
        <v>398</v>
      </c>
      <c r="F4843" t="s">
        <v>1405</v>
      </c>
      <c r="G4843" t="s">
        <v>1406</v>
      </c>
      <c r="H4843" s="32">
        <v>48.96</v>
      </c>
      <c r="I4843" t="s">
        <v>6</v>
      </c>
      <c r="J4843">
        <v>4</v>
      </c>
      <c r="K4843">
        <v>2</v>
      </c>
    </row>
    <row r="4844" spans="1:11" x14ac:dyDescent="0.35">
      <c r="A4844" t="s">
        <v>193</v>
      </c>
      <c r="B4844" t="s">
        <v>921</v>
      </c>
      <c r="C4844">
        <v>2011</v>
      </c>
      <c r="D4844">
        <v>4.2</v>
      </c>
      <c r="E4844">
        <v>395</v>
      </c>
      <c r="F4844" t="s">
        <v>1405</v>
      </c>
      <c r="G4844" t="s">
        <v>42</v>
      </c>
      <c r="H4844" s="32">
        <v>61.94</v>
      </c>
      <c r="I4844" t="s">
        <v>43</v>
      </c>
      <c r="J4844">
        <v>4</v>
      </c>
      <c r="K4844">
        <v>3</v>
      </c>
    </row>
    <row r="4845" spans="1:11" x14ac:dyDescent="0.35">
      <c r="A4845" t="s">
        <v>193</v>
      </c>
      <c r="B4845" t="s">
        <v>187</v>
      </c>
      <c r="C4845">
        <v>2016</v>
      </c>
      <c r="D4845">
        <v>4.2</v>
      </c>
      <c r="E4845">
        <v>392</v>
      </c>
      <c r="F4845" t="s">
        <v>1405</v>
      </c>
      <c r="G4845" t="s">
        <v>42</v>
      </c>
      <c r="H4845" s="32">
        <v>19.98</v>
      </c>
      <c r="I4845" t="s">
        <v>43</v>
      </c>
      <c r="J4845">
        <v>4</v>
      </c>
      <c r="K4845">
        <v>3</v>
      </c>
    </row>
    <row r="4846" spans="1:11" x14ac:dyDescent="0.35">
      <c r="A4846" t="s">
        <v>790</v>
      </c>
      <c r="B4846" t="s">
        <v>1367</v>
      </c>
      <c r="C4846">
        <v>2018</v>
      </c>
      <c r="D4846">
        <v>4.2</v>
      </c>
      <c r="E4846">
        <v>390</v>
      </c>
      <c r="F4846" t="s">
        <v>1405</v>
      </c>
      <c r="G4846" t="s">
        <v>32</v>
      </c>
      <c r="H4846" s="32">
        <v>16.760000000000002</v>
      </c>
      <c r="I4846" t="s">
        <v>33</v>
      </c>
      <c r="J4846">
        <v>4</v>
      </c>
      <c r="K4846">
        <v>3</v>
      </c>
    </row>
    <row r="4847" spans="1:11" x14ac:dyDescent="0.35">
      <c r="A4847" t="s">
        <v>574</v>
      </c>
      <c r="B4847" t="s">
        <v>880</v>
      </c>
      <c r="C4847">
        <v>2017</v>
      </c>
      <c r="D4847">
        <v>4.2</v>
      </c>
      <c r="E4847">
        <v>390</v>
      </c>
      <c r="F4847" t="s">
        <v>1405</v>
      </c>
      <c r="G4847" t="s">
        <v>576</v>
      </c>
      <c r="H4847" s="32">
        <v>24.45</v>
      </c>
      <c r="I4847" t="s">
        <v>21</v>
      </c>
      <c r="J4847">
        <v>4</v>
      </c>
      <c r="K4847">
        <v>3</v>
      </c>
    </row>
    <row r="4848" spans="1:11" x14ac:dyDescent="0.35">
      <c r="A4848" t="s">
        <v>144</v>
      </c>
      <c r="B4848" t="s">
        <v>120</v>
      </c>
      <c r="C4848">
        <v>2011</v>
      </c>
      <c r="D4848">
        <v>4.2</v>
      </c>
      <c r="E4848">
        <v>389</v>
      </c>
      <c r="F4848" t="s">
        <v>1405</v>
      </c>
      <c r="G4848" t="s">
        <v>9</v>
      </c>
      <c r="H4848" s="32">
        <v>64.5</v>
      </c>
      <c r="I4848" t="s">
        <v>10</v>
      </c>
      <c r="J4848">
        <v>5</v>
      </c>
      <c r="K4848">
        <v>3</v>
      </c>
    </row>
    <row r="4849" spans="1:11" x14ac:dyDescent="0.35">
      <c r="A4849" t="s">
        <v>385</v>
      </c>
      <c r="B4849" t="s">
        <v>1334</v>
      </c>
      <c r="C4849">
        <v>2016</v>
      </c>
      <c r="D4849">
        <v>4.2</v>
      </c>
      <c r="E4849">
        <v>388</v>
      </c>
      <c r="F4849" t="s">
        <v>1405</v>
      </c>
      <c r="G4849" t="s">
        <v>9</v>
      </c>
      <c r="H4849" s="32">
        <v>31.63</v>
      </c>
      <c r="I4849" t="s">
        <v>10</v>
      </c>
      <c r="J4849">
        <v>5</v>
      </c>
      <c r="K4849">
        <v>3</v>
      </c>
    </row>
    <row r="4850" spans="1:11" x14ac:dyDescent="0.35">
      <c r="A4850" t="s">
        <v>53</v>
      </c>
      <c r="B4850" t="s">
        <v>845</v>
      </c>
      <c r="C4850">
        <v>2005</v>
      </c>
      <c r="D4850">
        <v>4.2</v>
      </c>
      <c r="E4850">
        <v>384</v>
      </c>
      <c r="F4850" t="s">
        <v>1405</v>
      </c>
      <c r="G4850" t="s">
        <v>42</v>
      </c>
      <c r="H4850" s="32">
        <v>73</v>
      </c>
      <c r="I4850" t="s">
        <v>43</v>
      </c>
      <c r="J4850">
        <v>4</v>
      </c>
      <c r="K4850">
        <v>3</v>
      </c>
    </row>
    <row r="4851" spans="1:11" x14ac:dyDescent="0.35">
      <c r="A4851" t="s">
        <v>537</v>
      </c>
      <c r="B4851" t="s">
        <v>187</v>
      </c>
      <c r="C4851">
        <v>2015</v>
      </c>
      <c r="D4851">
        <v>4.2</v>
      </c>
      <c r="E4851">
        <v>420</v>
      </c>
      <c r="F4851" t="s">
        <v>1405</v>
      </c>
      <c r="G4851" t="s">
        <v>42</v>
      </c>
      <c r="H4851" s="32">
        <v>17.5</v>
      </c>
      <c r="I4851" t="s">
        <v>43</v>
      </c>
      <c r="J4851">
        <v>4</v>
      </c>
      <c r="K4851">
        <v>3</v>
      </c>
    </row>
    <row r="4852" spans="1:11" x14ac:dyDescent="0.35">
      <c r="A4852" t="s">
        <v>1357</v>
      </c>
      <c r="B4852" t="s">
        <v>1358</v>
      </c>
      <c r="C4852">
        <v>2017</v>
      </c>
      <c r="D4852">
        <v>4.2</v>
      </c>
      <c r="E4852">
        <v>420</v>
      </c>
      <c r="F4852" t="s">
        <v>1405</v>
      </c>
      <c r="G4852" t="s">
        <v>127</v>
      </c>
      <c r="H4852" s="32">
        <v>18.899999999999999</v>
      </c>
      <c r="I4852" t="s">
        <v>21</v>
      </c>
      <c r="J4852">
        <v>4</v>
      </c>
      <c r="K4852">
        <v>3</v>
      </c>
    </row>
    <row r="4853" spans="1:11" x14ac:dyDescent="0.35">
      <c r="A4853" t="s">
        <v>1359</v>
      </c>
      <c r="B4853" t="s">
        <v>1360</v>
      </c>
      <c r="C4853">
        <v>2011</v>
      </c>
      <c r="D4853">
        <v>4.2</v>
      </c>
      <c r="E4853">
        <v>420</v>
      </c>
      <c r="F4853" t="s">
        <v>1405</v>
      </c>
      <c r="G4853" t="s">
        <v>254</v>
      </c>
      <c r="H4853" s="32">
        <v>23.95</v>
      </c>
      <c r="I4853" t="s">
        <v>21</v>
      </c>
      <c r="J4853">
        <v>4</v>
      </c>
      <c r="K4853">
        <v>3</v>
      </c>
    </row>
    <row r="4854" spans="1:11" x14ac:dyDescent="0.35">
      <c r="A4854" t="s">
        <v>40</v>
      </c>
      <c r="B4854" t="s">
        <v>396</v>
      </c>
      <c r="C4854">
        <v>2012</v>
      </c>
      <c r="D4854">
        <v>4.2</v>
      </c>
      <c r="E4854">
        <v>420</v>
      </c>
      <c r="F4854" t="s">
        <v>1405</v>
      </c>
      <c r="G4854" t="s">
        <v>42</v>
      </c>
      <c r="H4854" s="32">
        <v>28.3</v>
      </c>
      <c r="I4854" t="s">
        <v>43</v>
      </c>
      <c r="J4854">
        <v>4</v>
      </c>
      <c r="K4854">
        <v>3</v>
      </c>
    </row>
    <row r="4855" spans="1:11" x14ac:dyDescent="0.35">
      <c r="A4855" t="s">
        <v>513</v>
      </c>
      <c r="B4855" t="s">
        <v>283</v>
      </c>
      <c r="C4855">
        <v>2004</v>
      </c>
      <c r="D4855">
        <v>4.2</v>
      </c>
      <c r="E4855">
        <v>417</v>
      </c>
      <c r="F4855" t="s">
        <v>1405</v>
      </c>
      <c r="G4855" t="s">
        <v>42</v>
      </c>
      <c r="H4855" s="32">
        <v>45</v>
      </c>
      <c r="I4855" t="s">
        <v>43</v>
      </c>
      <c r="J4855">
        <v>4</v>
      </c>
      <c r="K4855">
        <v>3</v>
      </c>
    </row>
    <row r="4856" spans="1:11" x14ac:dyDescent="0.35">
      <c r="A4856" t="s">
        <v>423</v>
      </c>
      <c r="B4856" t="s">
        <v>1020</v>
      </c>
      <c r="C4856">
        <v>2018</v>
      </c>
      <c r="D4856">
        <v>4.2</v>
      </c>
      <c r="E4856">
        <v>415</v>
      </c>
      <c r="F4856" t="s">
        <v>1405</v>
      </c>
      <c r="G4856" t="s">
        <v>46</v>
      </c>
      <c r="H4856" s="32">
        <v>17.899999999999999</v>
      </c>
      <c r="I4856" t="s">
        <v>213</v>
      </c>
      <c r="J4856">
        <v>3</v>
      </c>
      <c r="K4856">
        <v>3</v>
      </c>
    </row>
    <row r="4857" spans="1:11" x14ac:dyDescent="0.35">
      <c r="A4857" t="s">
        <v>1292</v>
      </c>
      <c r="B4857" t="s">
        <v>1361</v>
      </c>
      <c r="C4857">
        <v>2015</v>
      </c>
      <c r="D4857">
        <v>4.2</v>
      </c>
      <c r="E4857">
        <v>414</v>
      </c>
      <c r="F4857" t="s">
        <v>1405</v>
      </c>
      <c r="G4857" t="s">
        <v>326</v>
      </c>
      <c r="H4857" s="32">
        <v>16.78</v>
      </c>
      <c r="I4857" t="s">
        <v>327</v>
      </c>
      <c r="J4857">
        <v>3</v>
      </c>
      <c r="K4857">
        <v>3</v>
      </c>
    </row>
    <row r="4858" spans="1:11" x14ac:dyDescent="0.35">
      <c r="A4858" t="s">
        <v>47</v>
      </c>
      <c r="B4858" t="s">
        <v>1302</v>
      </c>
      <c r="C4858">
        <v>2018</v>
      </c>
      <c r="D4858">
        <v>4.2</v>
      </c>
      <c r="E4858">
        <v>410</v>
      </c>
      <c r="F4858" t="s">
        <v>1405</v>
      </c>
      <c r="G4858" t="s">
        <v>42</v>
      </c>
      <c r="H4858" s="32">
        <v>13.58</v>
      </c>
      <c r="I4858" t="s">
        <v>43</v>
      </c>
      <c r="J4858">
        <v>4</v>
      </c>
      <c r="K4858">
        <v>3</v>
      </c>
    </row>
    <row r="4859" spans="1:11" x14ac:dyDescent="0.35">
      <c r="A4859" t="s">
        <v>1308</v>
      </c>
      <c r="B4859" t="s">
        <v>1309</v>
      </c>
      <c r="C4859">
        <v>2015</v>
      </c>
      <c r="D4859">
        <v>4.2</v>
      </c>
      <c r="E4859">
        <v>412</v>
      </c>
      <c r="F4859" t="s">
        <v>1405</v>
      </c>
      <c r="G4859" t="s">
        <v>9</v>
      </c>
      <c r="H4859" s="32">
        <v>37.9</v>
      </c>
      <c r="I4859" t="s">
        <v>10</v>
      </c>
      <c r="J4859">
        <v>5</v>
      </c>
      <c r="K4859">
        <v>3</v>
      </c>
    </row>
    <row r="4860" spans="1:11" x14ac:dyDescent="0.35">
      <c r="A4860" t="s">
        <v>270</v>
      </c>
      <c r="B4860" t="s">
        <v>120</v>
      </c>
      <c r="C4860">
        <v>2011</v>
      </c>
      <c r="D4860">
        <v>4.2</v>
      </c>
      <c r="E4860">
        <v>410</v>
      </c>
      <c r="F4860" t="s">
        <v>1405</v>
      </c>
      <c r="G4860" t="s">
        <v>9</v>
      </c>
      <c r="H4860" s="32">
        <v>51.35</v>
      </c>
      <c r="I4860" t="s">
        <v>10</v>
      </c>
      <c r="J4860">
        <v>5</v>
      </c>
      <c r="K4860">
        <v>3</v>
      </c>
    </row>
    <row r="4861" spans="1:11" x14ac:dyDescent="0.35">
      <c r="A4861" t="s">
        <v>930</v>
      </c>
      <c r="B4861" t="s">
        <v>848</v>
      </c>
      <c r="C4861">
        <v>2012</v>
      </c>
      <c r="D4861">
        <v>4.2</v>
      </c>
      <c r="E4861">
        <v>410</v>
      </c>
      <c r="F4861" t="s">
        <v>1405</v>
      </c>
      <c r="G4861" t="s">
        <v>42</v>
      </c>
      <c r="H4861" s="32">
        <v>22.99</v>
      </c>
      <c r="I4861" t="s">
        <v>43</v>
      </c>
      <c r="J4861">
        <v>4</v>
      </c>
      <c r="K4861">
        <v>3</v>
      </c>
    </row>
    <row r="4862" spans="1:11" x14ac:dyDescent="0.35">
      <c r="A4862" t="s">
        <v>1362</v>
      </c>
      <c r="B4862" t="s">
        <v>1363</v>
      </c>
      <c r="C4862">
        <v>2020</v>
      </c>
      <c r="D4862">
        <v>4.2</v>
      </c>
      <c r="E4862">
        <v>407</v>
      </c>
      <c r="F4862" t="s">
        <v>1405</v>
      </c>
      <c r="G4862" t="s">
        <v>204</v>
      </c>
      <c r="H4862" s="32">
        <v>11.95</v>
      </c>
      <c r="I4862" t="s">
        <v>85</v>
      </c>
      <c r="J4862" t="s">
        <v>85</v>
      </c>
      <c r="K4862" t="s">
        <v>85</v>
      </c>
    </row>
    <row r="4863" spans="1:11" x14ac:dyDescent="0.35">
      <c r="A4863" t="s">
        <v>861</v>
      </c>
      <c r="B4863" t="s">
        <v>1364</v>
      </c>
      <c r="C4863" t="s">
        <v>24</v>
      </c>
      <c r="D4863">
        <v>4.2</v>
      </c>
      <c r="E4863">
        <v>405</v>
      </c>
      <c r="F4863" t="s">
        <v>1405</v>
      </c>
      <c r="G4863" t="s">
        <v>25</v>
      </c>
      <c r="H4863" s="32">
        <v>7.1</v>
      </c>
      <c r="I4863" t="s">
        <v>26</v>
      </c>
      <c r="J4863">
        <v>4</v>
      </c>
      <c r="K4863">
        <v>3</v>
      </c>
    </row>
    <row r="4864" spans="1:11" x14ac:dyDescent="0.35">
      <c r="A4864" t="s">
        <v>606</v>
      </c>
      <c r="B4864" t="s">
        <v>619</v>
      </c>
      <c r="C4864">
        <v>2014</v>
      </c>
      <c r="D4864">
        <v>4.2</v>
      </c>
      <c r="E4864">
        <v>404</v>
      </c>
      <c r="F4864" t="s">
        <v>1405</v>
      </c>
      <c r="G4864" t="s">
        <v>32</v>
      </c>
      <c r="H4864" s="32">
        <v>77.36</v>
      </c>
      <c r="I4864" t="s">
        <v>33</v>
      </c>
      <c r="J4864">
        <v>4</v>
      </c>
      <c r="K4864">
        <v>3</v>
      </c>
    </row>
    <row r="4865" spans="1:11" x14ac:dyDescent="0.35">
      <c r="A4865" t="s">
        <v>1365</v>
      </c>
      <c r="B4865" t="s">
        <v>1366</v>
      </c>
      <c r="C4865">
        <v>2020</v>
      </c>
      <c r="D4865">
        <v>4.2</v>
      </c>
      <c r="E4865">
        <v>404</v>
      </c>
      <c r="F4865" t="s">
        <v>1405</v>
      </c>
      <c r="G4865" t="s">
        <v>207</v>
      </c>
      <c r="H4865" s="32">
        <v>19.899999999999999</v>
      </c>
      <c r="I4865" t="s">
        <v>85</v>
      </c>
      <c r="J4865" t="s">
        <v>85</v>
      </c>
      <c r="K4865" t="s">
        <v>85</v>
      </c>
    </row>
    <row r="4866" spans="1:11" x14ac:dyDescent="0.35">
      <c r="A4866" t="s">
        <v>682</v>
      </c>
      <c r="B4866" t="s">
        <v>863</v>
      </c>
      <c r="C4866">
        <v>2011</v>
      </c>
      <c r="D4866">
        <v>4.2</v>
      </c>
      <c r="E4866">
        <v>402</v>
      </c>
      <c r="F4866" t="s">
        <v>1405</v>
      </c>
      <c r="G4866" t="s">
        <v>42</v>
      </c>
      <c r="H4866" s="32">
        <v>28.53</v>
      </c>
      <c r="I4866" t="s">
        <v>43</v>
      </c>
      <c r="J4866">
        <v>4</v>
      </c>
      <c r="K4866">
        <v>3</v>
      </c>
    </row>
    <row r="4867" spans="1:11" x14ac:dyDescent="0.35">
      <c r="A4867" t="s">
        <v>487</v>
      </c>
      <c r="B4867" t="s">
        <v>488</v>
      </c>
      <c r="C4867">
        <v>2019</v>
      </c>
      <c r="D4867">
        <v>4.2</v>
      </c>
      <c r="E4867">
        <v>400</v>
      </c>
      <c r="F4867" t="s">
        <v>1405</v>
      </c>
      <c r="G4867" t="s">
        <v>2</v>
      </c>
      <c r="H4867" s="32">
        <v>27.89</v>
      </c>
      <c r="I4867" t="s">
        <v>3</v>
      </c>
      <c r="J4867">
        <v>5</v>
      </c>
      <c r="K4867">
        <v>3</v>
      </c>
    </row>
    <row r="4868" spans="1:11" x14ac:dyDescent="0.35">
      <c r="A4868" t="s">
        <v>4</v>
      </c>
      <c r="B4868" t="s">
        <v>448</v>
      </c>
      <c r="C4868">
        <v>2016</v>
      </c>
      <c r="D4868">
        <v>4.2</v>
      </c>
      <c r="E4868">
        <v>398</v>
      </c>
      <c r="F4868" t="s">
        <v>1405</v>
      </c>
      <c r="G4868" t="s">
        <v>1406</v>
      </c>
      <c r="H4868" s="32">
        <v>48.96</v>
      </c>
      <c r="I4868" t="s">
        <v>6</v>
      </c>
      <c r="J4868">
        <v>4</v>
      </c>
      <c r="K4868">
        <v>2</v>
      </c>
    </row>
    <row r="4869" spans="1:11" x14ac:dyDescent="0.35">
      <c r="A4869" t="s">
        <v>193</v>
      </c>
      <c r="B4869" t="s">
        <v>921</v>
      </c>
      <c r="C4869">
        <v>2011</v>
      </c>
      <c r="D4869">
        <v>4.2</v>
      </c>
      <c r="E4869">
        <v>395</v>
      </c>
      <c r="F4869" t="s">
        <v>1405</v>
      </c>
      <c r="G4869" t="s">
        <v>42</v>
      </c>
      <c r="H4869" s="32">
        <v>61.94</v>
      </c>
      <c r="I4869" t="s">
        <v>43</v>
      </c>
      <c r="J4869">
        <v>4</v>
      </c>
      <c r="K4869">
        <v>3</v>
      </c>
    </row>
    <row r="4870" spans="1:11" x14ac:dyDescent="0.35">
      <c r="A4870" t="s">
        <v>193</v>
      </c>
      <c r="B4870" t="s">
        <v>187</v>
      </c>
      <c r="C4870">
        <v>2016</v>
      </c>
      <c r="D4870">
        <v>4.2</v>
      </c>
      <c r="E4870">
        <v>392</v>
      </c>
      <c r="F4870" t="s">
        <v>1405</v>
      </c>
      <c r="G4870" t="s">
        <v>42</v>
      </c>
      <c r="H4870" s="32">
        <v>19.98</v>
      </c>
      <c r="I4870" t="s">
        <v>43</v>
      </c>
      <c r="J4870">
        <v>4</v>
      </c>
      <c r="K4870">
        <v>3</v>
      </c>
    </row>
    <row r="4871" spans="1:11" x14ac:dyDescent="0.35">
      <c r="A4871" t="s">
        <v>790</v>
      </c>
      <c r="B4871" t="s">
        <v>1367</v>
      </c>
      <c r="C4871">
        <v>2018</v>
      </c>
      <c r="D4871">
        <v>4.2</v>
      </c>
      <c r="E4871">
        <v>390</v>
      </c>
      <c r="F4871" t="s">
        <v>1405</v>
      </c>
      <c r="G4871" t="s">
        <v>32</v>
      </c>
      <c r="H4871" s="32">
        <v>16.760000000000002</v>
      </c>
      <c r="I4871" t="s">
        <v>33</v>
      </c>
      <c r="J4871">
        <v>4</v>
      </c>
      <c r="K4871">
        <v>3</v>
      </c>
    </row>
    <row r="4872" spans="1:11" x14ac:dyDescent="0.35">
      <c r="A4872" t="s">
        <v>574</v>
      </c>
      <c r="B4872" t="s">
        <v>880</v>
      </c>
      <c r="C4872">
        <v>2017</v>
      </c>
      <c r="D4872">
        <v>4.2</v>
      </c>
      <c r="E4872">
        <v>390</v>
      </c>
      <c r="F4872" t="s">
        <v>1405</v>
      </c>
      <c r="G4872" t="s">
        <v>576</v>
      </c>
      <c r="H4872" s="32">
        <v>24.45</v>
      </c>
      <c r="I4872" t="s">
        <v>21</v>
      </c>
      <c r="J4872">
        <v>4</v>
      </c>
      <c r="K4872">
        <v>3</v>
      </c>
    </row>
    <row r="4873" spans="1:11" x14ac:dyDescent="0.35">
      <c r="A4873" t="s">
        <v>144</v>
      </c>
      <c r="B4873" t="s">
        <v>120</v>
      </c>
      <c r="C4873">
        <v>2011</v>
      </c>
      <c r="D4873">
        <v>4.2</v>
      </c>
      <c r="E4873">
        <v>389</v>
      </c>
      <c r="F4873" t="s">
        <v>1405</v>
      </c>
      <c r="G4873" t="s">
        <v>9</v>
      </c>
      <c r="H4873" s="32">
        <v>64.5</v>
      </c>
      <c r="I4873" t="s">
        <v>10</v>
      </c>
      <c r="J4873">
        <v>5</v>
      </c>
      <c r="K4873">
        <v>3</v>
      </c>
    </row>
    <row r="4874" spans="1:11" x14ac:dyDescent="0.35">
      <c r="A4874" t="s">
        <v>385</v>
      </c>
      <c r="B4874" t="s">
        <v>1334</v>
      </c>
      <c r="C4874">
        <v>2016</v>
      </c>
      <c r="D4874">
        <v>4.2</v>
      </c>
      <c r="E4874">
        <v>388</v>
      </c>
      <c r="F4874" t="s">
        <v>1405</v>
      </c>
      <c r="G4874" t="s">
        <v>9</v>
      </c>
      <c r="H4874" s="32">
        <v>31.63</v>
      </c>
      <c r="I4874" t="s">
        <v>10</v>
      </c>
      <c r="J4874">
        <v>5</v>
      </c>
      <c r="K4874">
        <v>3</v>
      </c>
    </row>
    <row r="4875" spans="1:11" x14ac:dyDescent="0.35">
      <c r="A4875" t="s">
        <v>53</v>
      </c>
      <c r="B4875" t="s">
        <v>845</v>
      </c>
      <c r="C4875">
        <v>2005</v>
      </c>
      <c r="D4875">
        <v>4.2</v>
      </c>
      <c r="E4875">
        <v>384</v>
      </c>
      <c r="F4875" t="s">
        <v>1405</v>
      </c>
      <c r="G4875" t="s">
        <v>42</v>
      </c>
      <c r="H4875" s="32">
        <v>73</v>
      </c>
      <c r="I4875" t="s">
        <v>43</v>
      </c>
      <c r="J4875">
        <v>4</v>
      </c>
      <c r="K4875">
        <v>3</v>
      </c>
    </row>
    <row r="4876" spans="1:11" x14ac:dyDescent="0.35">
      <c r="A4876" t="s">
        <v>537</v>
      </c>
      <c r="B4876" t="s">
        <v>187</v>
      </c>
      <c r="C4876">
        <v>2015</v>
      </c>
      <c r="D4876">
        <v>4.2</v>
      </c>
      <c r="E4876">
        <v>420</v>
      </c>
      <c r="F4876" t="s">
        <v>1405</v>
      </c>
      <c r="G4876" t="s">
        <v>42</v>
      </c>
      <c r="H4876" s="32">
        <v>17.5</v>
      </c>
      <c r="I4876" t="s">
        <v>43</v>
      </c>
      <c r="J4876">
        <v>4</v>
      </c>
      <c r="K4876">
        <v>3</v>
      </c>
    </row>
    <row r="4877" spans="1:11" x14ac:dyDescent="0.35">
      <c r="A4877" t="s">
        <v>1357</v>
      </c>
      <c r="B4877" t="s">
        <v>1358</v>
      </c>
      <c r="C4877">
        <v>2017</v>
      </c>
      <c r="D4877">
        <v>4.2</v>
      </c>
      <c r="E4877">
        <v>420</v>
      </c>
      <c r="F4877" t="s">
        <v>1405</v>
      </c>
      <c r="G4877" t="s">
        <v>127</v>
      </c>
      <c r="H4877" s="32">
        <v>18.899999999999999</v>
      </c>
      <c r="I4877" t="s">
        <v>21</v>
      </c>
      <c r="J4877">
        <v>4</v>
      </c>
      <c r="K4877">
        <v>3</v>
      </c>
    </row>
    <row r="4878" spans="1:11" x14ac:dyDescent="0.35">
      <c r="A4878" t="s">
        <v>1359</v>
      </c>
      <c r="B4878" t="s">
        <v>1360</v>
      </c>
      <c r="C4878">
        <v>2011</v>
      </c>
      <c r="D4878">
        <v>4.2</v>
      </c>
      <c r="E4878">
        <v>420</v>
      </c>
      <c r="F4878" t="s">
        <v>1405</v>
      </c>
      <c r="G4878" t="s">
        <v>254</v>
      </c>
      <c r="H4878" s="32">
        <v>23.95</v>
      </c>
      <c r="I4878" t="s">
        <v>21</v>
      </c>
      <c r="J4878">
        <v>4</v>
      </c>
      <c r="K4878">
        <v>3</v>
      </c>
    </row>
    <row r="4879" spans="1:11" x14ac:dyDescent="0.35">
      <c r="A4879" t="s">
        <v>40</v>
      </c>
      <c r="B4879" t="s">
        <v>396</v>
      </c>
      <c r="C4879">
        <v>2012</v>
      </c>
      <c r="D4879">
        <v>4.2</v>
      </c>
      <c r="E4879">
        <v>420</v>
      </c>
      <c r="F4879" t="s">
        <v>1405</v>
      </c>
      <c r="G4879" t="s">
        <v>42</v>
      </c>
      <c r="H4879" s="32">
        <v>28.3</v>
      </c>
      <c r="I4879" t="s">
        <v>43</v>
      </c>
      <c r="J4879">
        <v>4</v>
      </c>
      <c r="K4879">
        <v>3</v>
      </c>
    </row>
    <row r="4880" spans="1:11" x14ac:dyDescent="0.35">
      <c r="A4880" t="s">
        <v>513</v>
      </c>
      <c r="B4880" t="s">
        <v>283</v>
      </c>
      <c r="C4880">
        <v>2004</v>
      </c>
      <c r="D4880">
        <v>4.2</v>
      </c>
      <c r="E4880">
        <v>417</v>
      </c>
      <c r="F4880" t="s">
        <v>1405</v>
      </c>
      <c r="G4880" t="s">
        <v>42</v>
      </c>
      <c r="H4880" s="32">
        <v>45</v>
      </c>
      <c r="I4880" t="s">
        <v>43</v>
      </c>
      <c r="J4880">
        <v>4</v>
      </c>
      <c r="K4880">
        <v>3</v>
      </c>
    </row>
    <row r="4881" spans="1:11" x14ac:dyDescent="0.35">
      <c r="A4881" t="s">
        <v>423</v>
      </c>
      <c r="B4881" t="s">
        <v>1020</v>
      </c>
      <c r="C4881">
        <v>2018</v>
      </c>
      <c r="D4881">
        <v>4.2</v>
      </c>
      <c r="E4881">
        <v>415</v>
      </c>
      <c r="F4881" t="s">
        <v>1405</v>
      </c>
      <c r="G4881" t="s">
        <v>46</v>
      </c>
      <c r="H4881" s="32">
        <v>17.899999999999999</v>
      </c>
      <c r="I4881" t="s">
        <v>213</v>
      </c>
      <c r="J4881">
        <v>3</v>
      </c>
      <c r="K4881">
        <v>3</v>
      </c>
    </row>
    <row r="4882" spans="1:11" x14ac:dyDescent="0.35">
      <c r="A4882" t="s">
        <v>1292</v>
      </c>
      <c r="B4882" t="s">
        <v>1361</v>
      </c>
      <c r="C4882">
        <v>2015</v>
      </c>
      <c r="D4882">
        <v>4.2</v>
      </c>
      <c r="E4882">
        <v>414</v>
      </c>
      <c r="F4882" t="s">
        <v>1405</v>
      </c>
      <c r="G4882" t="s">
        <v>326</v>
      </c>
      <c r="H4882" s="32">
        <v>16.78</v>
      </c>
      <c r="I4882" t="s">
        <v>327</v>
      </c>
      <c r="J4882">
        <v>3</v>
      </c>
      <c r="K4882">
        <v>3</v>
      </c>
    </row>
    <row r="4883" spans="1:11" x14ac:dyDescent="0.35">
      <c r="A4883" t="s">
        <v>47</v>
      </c>
      <c r="B4883" t="s">
        <v>1302</v>
      </c>
      <c r="C4883">
        <v>2018</v>
      </c>
      <c r="D4883">
        <v>4.2</v>
      </c>
      <c r="E4883">
        <v>410</v>
      </c>
      <c r="F4883" t="s">
        <v>1405</v>
      </c>
      <c r="G4883" t="s">
        <v>42</v>
      </c>
      <c r="H4883" s="32">
        <v>13.58</v>
      </c>
      <c r="I4883" t="s">
        <v>43</v>
      </c>
      <c r="J4883">
        <v>4</v>
      </c>
      <c r="K4883">
        <v>3</v>
      </c>
    </row>
    <row r="4884" spans="1:11" x14ac:dyDescent="0.35">
      <c r="A4884" t="s">
        <v>1308</v>
      </c>
      <c r="B4884" t="s">
        <v>1309</v>
      </c>
      <c r="C4884">
        <v>2015</v>
      </c>
      <c r="D4884">
        <v>4.2</v>
      </c>
      <c r="E4884">
        <v>412</v>
      </c>
      <c r="F4884" t="s">
        <v>1405</v>
      </c>
      <c r="G4884" t="s">
        <v>9</v>
      </c>
      <c r="H4884" s="32">
        <v>37.9</v>
      </c>
      <c r="I4884" t="s">
        <v>10</v>
      </c>
      <c r="J4884">
        <v>5</v>
      </c>
      <c r="K4884">
        <v>3</v>
      </c>
    </row>
    <row r="4885" spans="1:11" x14ac:dyDescent="0.35">
      <c r="A4885" t="s">
        <v>270</v>
      </c>
      <c r="B4885" t="s">
        <v>120</v>
      </c>
      <c r="C4885">
        <v>2011</v>
      </c>
      <c r="D4885">
        <v>4.2</v>
      </c>
      <c r="E4885">
        <v>410</v>
      </c>
      <c r="F4885" t="s">
        <v>1405</v>
      </c>
      <c r="G4885" t="s">
        <v>9</v>
      </c>
      <c r="H4885" s="32">
        <v>51.35</v>
      </c>
      <c r="I4885" t="s">
        <v>10</v>
      </c>
      <c r="J4885">
        <v>5</v>
      </c>
      <c r="K4885">
        <v>3</v>
      </c>
    </row>
    <row r="4886" spans="1:11" x14ac:dyDescent="0.35">
      <c r="A4886" t="s">
        <v>930</v>
      </c>
      <c r="B4886" t="s">
        <v>848</v>
      </c>
      <c r="C4886">
        <v>2012</v>
      </c>
      <c r="D4886">
        <v>4.2</v>
      </c>
      <c r="E4886">
        <v>410</v>
      </c>
      <c r="F4886" t="s">
        <v>1405</v>
      </c>
      <c r="G4886" t="s">
        <v>42</v>
      </c>
      <c r="H4886" s="32">
        <v>22.99</v>
      </c>
      <c r="I4886" t="s">
        <v>43</v>
      </c>
      <c r="J4886">
        <v>4</v>
      </c>
      <c r="K4886">
        <v>3</v>
      </c>
    </row>
    <row r="4887" spans="1:11" x14ac:dyDescent="0.35">
      <c r="A4887" t="s">
        <v>1362</v>
      </c>
      <c r="B4887" t="s">
        <v>1363</v>
      </c>
      <c r="C4887">
        <v>2020</v>
      </c>
      <c r="D4887">
        <v>4.2</v>
      </c>
      <c r="E4887">
        <v>407</v>
      </c>
      <c r="F4887" t="s">
        <v>1405</v>
      </c>
      <c r="G4887" t="s">
        <v>204</v>
      </c>
      <c r="H4887" s="32">
        <v>11.95</v>
      </c>
      <c r="I4887" t="s">
        <v>85</v>
      </c>
      <c r="J4887" t="s">
        <v>85</v>
      </c>
      <c r="K4887" t="s">
        <v>85</v>
      </c>
    </row>
    <row r="4888" spans="1:11" x14ac:dyDescent="0.35">
      <c r="A4888" t="s">
        <v>861</v>
      </c>
      <c r="B4888" t="s">
        <v>1364</v>
      </c>
      <c r="C4888" t="s">
        <v>24</v>
      </c>
      <c r="D4888">
        <v>4.2</v>
      </c>
      <c r="E4888">
        <v>405</v>
      </c>
      <c r="F4888" t="s">
        <v>1405</v>
      </c>
      <c r="G4888" t="s">
        <v>25</v>
      </c>
      <c r="H4888" s="32">
        <v>7.1</v>
      </c>
      <c r="I4888" t="s">
        <v>26</v>
      </c>
      <c r="J4888">
        <v>4</v>
      </c>
      <c r="K4888">
        <v>3</v>
      </c>
    </row>
    <row r="4889" spans="1:11" x14ac:dyDescent="0.35">
      <c r="A4889" t="s">
        <v>606</v>
      </c>
      <c r="B4889" t="s">
        <v>619</v>
      </c>
      <c r="C4889">
        <v>2014</v>
      </c>
      <c r="D4889">
        <v>4.2</v>
      </c>
      <c r="E4889">
        <v>404</v>
      </c>
      <c r="F4889" t="s">
        <v>1405</v>
      </c>
      <c r="G4889" t="s">
        <v>32</v>
      </c>
      <c r="H4889" s="32">
        <v>77.36</v>
      </c>
      <c r="I4889" t="s">
        <v>33</v>
      </c>
      <c r="J4889">
        <v>4</v>
      </c>
      <c r="K4889">
        <v>3</v>
      </c>
    </row>
    <row r="4890" spans="1:11" x14ac:dyDescent="0.35">
      <c r="A4890" t="s">
        <v>1365</v>
      </c>
      <c r="B4890" t="s">
        <v>1366</v>
      </c>
      <c r="C4890">
        <v>2020</v>
      </c>
      <c r="D4890">
        <v>4.2</v>
      </c>
      <c r="E4890">
        <v>404</v>
      </c>
      <c r="F4890" t="s">
        <v>1405</v>
      </c>
      <c r="G4890" t="s">
        <v>207</v>
      </c>
      <c r="H4890" s="32">
        <v>19.899999999999999</v>
      </c>
      <c r="I4890" t="s">
        <v>85</v>
      </c>
      <c r="J4890" t="s">
        <v>85</v>
      </c>
      <c r="K4890" t="s">
        <v>85</v>
      </c>
    </row>
    <row r="4891" spans="1:11" x14ac:dyDescent="0.35">
      <c r="A4891" t="s">
        <v>682</v>
      </c>
      <c r="B4891" t="s">
        <v>863</v>
      </c>
      <c r="C4891">
        <v>2011</v>
      </c>
      <c r="D4891">
        <v>4.2</v>
      </c>
      <c r="E4891">
        <v>402</v>
      </c>
      <c r="F4891" t="s">
        <v>1405</v>
      </c>
      <c r="G4891" t="s">
        <v>42</v>
      </c>
      <c r="H4891" s="32">
        <v>28.53</v>
      </c>
      <c r="I4891" t="s">
        <v>43</v>
      </c>
      <c r="J4891">
        <v>4</v>
      </c>
      <c r="K4891">
        <v>3</v>
      </c>
    </row>
    <row r="4892" spans="1:11" x14ac:dyDescent="0.35">
      <c r="A4892" t="s">
        <v>487</v>
      </c>
      <c r="B4892" t="s">
        <v>488</v>
      </c>
      <c r="C4892">
        <v>2019</v>
      </c>
      <c r="D4892">
        <v>4.2</v>
      </c>
      <c r="E4892">
        <v>400</v>
      </c>
      <c r="F4892" t="s">
        <v>1405</v>
      </c>
      <c r="G4892" t="s">
        <v>2</v>
      </c>
      <c r="H4892" s="32">
        <v>27.89</v>
      </c>
      <c r="I4892" t="s">
        <v>3</v>
      </c>
      <c r="J4892">
        <v>5</v>
      </c>
      <c r="K4892">
        <v>3</v>
      </c>
    </row>
    <row r="4893" spans="1:11" x14ac:dyDescent="0.35">
      <c r="A4893" t="s">
        <v>4</v>
      </c>
      <c r="B4893" t="s">
        <v>448</v>
      </c>
      <c r="C4893">
        <v>2016</v>
      </c>
      <c r="D4893">
        <v>4.2</v>
      </c>
      <c r="E4893">
        <v>398</v>
      </c>
      <c r="F4893" t="s">
        <v>1405</v>
      </c>
      <c r="G4893" t="s">
        <v>1406</v>
      </c>
      <c r="H4893" s="32">
        <v>48.96</v>
      </c>
      <c r="I4893" t="s">
        <v>6</v>
      </c>
      <c r="J4893">
        <v>4</v>
      </c>
      <c r="K4893">
        <v>2</v>
      </c>
    </row>
    <row r="4894" spans="1:11" x14ac:dyDescent="0.35">
      <c r="A4894" t="s">
        <v>193</v>
      </c>
      <c r="B4894" t="s">
        <v>921</v>
      </c>
      <c r="C4894">
        <v>2011</v>
      </c>
      <c r="D4894">
        <v>4.2</v>
      </c>
      <c r="E4894">
        <v>395</v>
      </c>
      <c r="F4894" t="s">
        <v>1405</v>
      </c>
      <c r="G4894" t="s">
        <v>42</v>
      </c>
      <c r="H4894" s="32">
        <v>61.94</v>
      </c>
      <c r="I4894" t="s">
        <v>43</v>
      </c>
      <c r="J4894">
        <v>4</v>
      </c>
      <c r="K4894">
        <v>3</v>
      </c>
    </row>
    <row r="4895" spans="1:11" x14ac:dyDescent="0.35">
      <c r="A4895" t="s">
        <v>193</v>
      </c>
      <c r="B4895" t="s">
        <v>187</v>
      </c>
      <c r="C4895">
        <v>2016</v>
      </c>
      <c r="D4895">
        <v>4.2</v>
      </c>
      <c r="E4895">
        <v>392</v>
      </c>
      <c r="F4895" t="s">
        <v>1405</v>
      </c>
      <c r="G4895" t="s">
        <v>42</v>
      </c>
      <c r="H4895" s="32">
        <v>19.98</v>
      </c>
      <c r="I4895" t="s">
        <v>43</v>
      </c>
      <c r="J4895">
        <v>4</v>
      </c>
      <c r="K4895">
        <v>3</v>
      </c>
    </row>
    <row r="4896" spans="1:11" x14ac:dyDescent="0.35">
      <c r="A4896" t="s">
        <v>790</v>
      </c>
      <c r="B4896" t="s">
        <v>1367</v>
      </c>
      <c r="C4896">
        <v>2018</v>
      </c>
      <c r="D4896">
        <v>4.2</v>
      </c>
      <c r="E4896">
        <v>390</v>
      </c>
      <c r="F4896" t="s">
        <v>1405</v>
      </c>
      <c r="G4896" t="s">
        <v>32</v>
      </c>
      <c r="H4896" s="32">
        <v>16.760000000000002</v>
      </c>
      <c r="I4896" t="s">
        <v>33</v>
      </c>
      <c r="J4896">
        <v>4</v>
      </c>
      <c r="K4896">
        <v>3</v>
      </c>
    </row>
    <row r="4897" spans="1:11" x14ac:dyDescent="0.35">
      <c r="A4897" t="s">
        <v>574</v>
      </c>
      <c r="B4897" t="s">
        <v>880</v>
      </c>
      <c r="C4897">
        <v>2017</v>
      </c>
      <c r="D4897">
        <v>4.2</v>
      </c>
      <c r="E4897">
        <v>390</v>
      </c>
      <c r="F4897" t="s">
        <v>1405</v>
      </c>
      <c r="G4897" t="s">
        <v>576</v>
      </c>
      <c r="H4897" s="32">
        <v>24.45</v>
      </c>
      <c r="I4897" t="s">
        <v>21</v>
      </c>
      <c r="J4897">
        <v>4</v>
      </c>
      <c r="K4897">
        <v>3</v>
      </c>
    </row>
    <row r="4898" spans="1:11" x14ac:dyDescent="0.35">
      <c r="A4898" t="s">
        <v>144</v>
      </c>
      <c r="B4898" t="s">
        <v>120</v>
      </c>
      <c r="C4898">
        <v>2011</v>
      </c>
      <c r="D4898">
        <v>4.2</v>
      </c>
      <c r="E4898">
        <v>389</v>
      </c>
      <c r="F4898" t="s">
        <v>1405</v>
      </c>
      <c r="G4898" t="s">
        <v>9</v>
      </c>
      <c r="H4898" s="32">
        <v>64.5</v>
      </c>
      <c r="I4898" t="s">
        <v>10</v>
      </c>
      <c r="J4898">
        <v>5</v>
      </c>
      <c r="K4898">
        <v>3</v>
      </c>
    </row>
    <row r="4899" spans="1:11" x14ac:dyDescent="0.35">
      <c r="A4899" t="s">
        <v>385</v>
      </c>
      <c r="B4899" t="s">
        <v>1334</v>
      </c>
      <c r="C4899">
        <v>2016</v>
      </c>
      <c r="D4899">
        <v>4.2</v>
      </c>
      <c r="E4899">
        <v>388</v>
      </c>
      <c r="F4899" t="s">
        <v>1405</v>
      </c>
      <c r="G4899" t="s">
        <v>9</v>
      </c>
      <c r="H4899" s="32">
        <v>31.63</v>
      </c>
      <c r="I4899" t="s">
        <v>10</v>
      </c>
      <c r="J4899">
        <v>5</v>
      </c>
      <c r="K4899">
        <v>3</v>
      </c>
    </row>
    <row r="4900" spans="1:11" x14ac:dyDescent="0.35">
      <c r="A4900" t="s">
        <v>53</v>
      </c>
      <c r="B4900" t="s">
        <v>845</v>
      </c>
      <c r="C4900">
        <v>2005</v>
      </c>
      <c r="D4900">
        <v>4.2</v>
      </c>
      <c r="E4900">
        <v>384</v>
      </c>
      <c r="F4900" t="s">
        <v>1405</v>
      </c>
      <c r="G4900" t="s">
        <v>42</v>
      </c>
      <c r="H4900" s="32">
        <v>73</v>
      </c>
      <c r="I4900" t="s">
        <v>43</v>
      </c>
      <c r="J4900">
        <v>4</v>
      </c>
      <c r="K4900">
        <v>3</v>
      </c>
    </row>
    <row r="4901" spans="1:11" x14ac:dyDescent="0.35">
      <c r="A4901" t="s">
        <v>537</v>
      </c>
      <c r="B4901" t="s">
        <v>187</v>
      </c>
      <c r="C4901">
        <v>2015</v>
      </c>
      <c r="D4901">
        <v>4.2</v>
      </c>
      <c r="E4901">
        <v>420</v>
      </c>
      <c r="F4901" t="s">
        <v>1405</v>
      </c>
      <c r="G4901" t="s">
        <v>42</v>
      </c>
      <c r="H4901" s="32">
        <v>17.5</v>
      </c>
      <c r="I4901" t="s">
        <v>43</v>
      </c>
      <c r="J4901">
        <v>4</v>
      </c>
      <c r="K4901">
        <v>3</v>
      </c>
    </row>
    <row r="4902" spans="1:11" x14ac:dyDescent="0.35">
      <c r="A4902" t="s">
        <v>1357</v>
      </c>
      <c r="B4902" t="s">
        <v>1358</v>
      </c>
      <c r="C4902">
        <v>2017</v>
      </c>
      <c r="D4902">
        <v>4.2</v>
      </c>
      <c r="E4902">
        <v>420</v>
      </c>
      <c r="F4902" t="s">
        <v>1405</v>
      </c>
      <c r="G4902" t="s">
        <v>127</v>
      </c>
      <c r="H4902" s="32">
        <v>18.899999999999999</v>
      </c>
      <c r="I4902" t="s">
        <v>21</v>
      </c>
      <c r="J4902">
        <v>4</v>
      </c>
      <c r="K4902">
        <v>3</v>
      </c>
    </row>
    <row r="4903" spans="1:11" x14ac:dyDescent="0.35">
      <c r="A4903" t="s">
        <v>1359</v>
      </c>
      <c r="B4903" t="s">
        <v>1360</v>
      </c>
      <c r="C4903">
        <v>2011</v>
      </c>
      <c r="D4903">
        <v>4.2</v>
      </c>
      <c r="E4903">
        <v>420</v>
      </c>
      <c r="F4903" t="s">
        <v>1405</v>
      </c>
      <c r="G4903" t="s">
        <v>254</v>
      </c>
      <c r="H4903" s="32">
        <v>23.95</v>
      </c>
      <c r="I4903" t="s">
        <v>21</v>
      </c>
      <c r="J4903">
        <v>4</v>
      </c>
      <c r="K4903">
        <v>3</v>
      </c>
    </row>
    <row r="4904" spans="1:11" x14ac:dyDescent="0.35">
      <c r="A4904" t="s">
        <v>40</v>
      </c>
      <c r="B4904" t="s">
        <v>396</v>
      </c>
      <c r="C4904">
        <v>2012</v>
      </c>
      <c r="D4904">
        <v>4.2</v>
      </c>
      <c r="E4904">
        <v>420</v>
      </c>
      <c r="F4904" t="s">
        <v>1405</v>
      </c>
      <c r="G4904" t="s">
        <v>42</v>
      </c>
      <c r="H4904" s="32">
        <v>28.3</v>
      </c>
      <c r="I4904" t="s">
        <v>43</v>
      </c>
      <c r="J4904">
        <v>4</v>
      </c>
      <c r="K4904">
        <v>3</v>
      </c>
    </row>
    <row r="4905" spans="1:11" x14ac:dyDescent="0.35">
      <c r="A4905" t="s">
        <v>513</v>
      </c>
      <c r="B4905" t="s">
        <v>283</v>
      </c>
      <c r="C4905">
        <v>2004</v>
      </c>
      <c r="D4905">
        <v>4.2</v>
      </c>
      <c r="E4905">
        <v>417</v>
      </c>
      <c r="F4905" t="s">
        <v>1405</v>
      </c>
      <c r="G4905" t="s">
        <v>42</v>
      </c>
      <c r="H4905" s="32">
        <v>45</v>
      </c>
      <c r="I4905" t="s">
        <v>43</v>
      </c>
      <c r="J4905">
        <v>4</v>
      </c>
      <c r="K4905">
        <v>3</v>
      </c>
    </row>
    <row r="4906" spans="1:11" x14ac:dyDescent="0.35">
      <c r="A4906" t="s">
        <v>423</v>
      </c>
      <c r="B4906" t="s">
        <v>1020</v>
      </c>
      <c r="C4906">
        <v>2018</v>
      </c>
      <c r="D4906">
        <v>4.2</v>
      </c>
      <c r="E4906">
        <v>415</v>
      </c>
      <c r="F4906" t="s">
        <v>1405</v>
      </c>
      <c r="G4906" t="s">
        <v>46</v>
      </c>
      <c r="H4906" s="32">
        <v>17.899999999999999</v>
      </c>
      <c r="I4906" t="s">
        <v>213</v>
      </c>
      <c r="J4906">
        <v>3</v>
      </c>
      <c r="K4906">
        <v>3</v>
      </c>
    </row>
    <row r="4907" spans="1:11" x14ac:dyDescent="0.35">
      <c r="A4907" t="s">
        <v>1292</v>
      </c>
      <c r="B4907" t="s">
        <v>1361</v>
      </c>
      <c r="C4907">
        <v>2015</v>
      </c>
      <c r="D4907">
        <v>4.2</v>
      </c>
      <c r="E4907">
        <v>414</v>
      </c>
      <c r="F4907" t="s">
        <v>1405</v>
      </c>
      <c r="G4907" t="s">
        <v>326</v>
      </c>
      <c r="H4907" s="32">
        <v>16.78</v>
      </c>
      <c r="I4907" t="s">
        <v>327</v>
      </c>
      <c r="J4907">
        <v>3</v>
      </c>
      <c r="K4907">
        <v>3</v>
      </c>
    </row>
    <row r="4908" spans="1:11" x14ac:dyDescent="0.35">
      <c r="A4908" t="s">
        <v>47</v>
      </c>
      <c r="B4908" t="s">
        <v>1302</v>
      </c>
      <c r="C4908">
        <v>2018</v>
      </c>
      <c r="D4908">
        <v>4.2</v>
      </c>
      <c r="E4908">
        <v>410</v>
      </c>
      <c r="F4908" t="s">
        <v>1405</v>
      </c>
      <c r="G4908" t="s">
        <v>42</v>
      </c>
      <c r="H4908" s="32">
        <v>13.58</v>
      </c>
      <c r="I4908" t="s">
        <v>43</v>
      </c>
      <c r="J4908">
        <v>4</v>
      </c>
      <c r="K4908">
        <v>3</v>
      </c>
    </row>
    <row r="4909" spans="1:11" x14ac:dyDescent="0.35">
      <c r="A4909" t="s">
        <v>1308</v>
      </c>
      <c r="B4909" t="s">
        <v>1309</v>
      </c>
      <c r="C4909">
        <v>2015</v>
      </c>
      <c r="D4909">
        <v>4.2</v>
      </c>
      <c r="E4909">
        <v>412</v>
      </c>
      <c r="F4909" t="s">
        <v>1405</v>
      </c>
      <c r="G4909" t="s">
        <v>9</v>
      </c>
      <c r="H4909" s="32">
        <v>37.9</v>
      </c>
      <c r="I4909" t="s">
        <v>10</v>
      </c>
      <c r="J4909">
        <v>5</v>
      </c>
      <c r="K4909">
        <v>3</v>
      </c>
    </row>
    <row r="4910" spans="1:11" x14ac:dyDescent="0.35">
      <c r="A4910" t="s">
        <v>270</v>
      </c>
      <c r="B4910" t="s">
        <v>120</v>
      </c>
      <c r="C4910">
        <v>2011</v>
      </c>
      <c r="D4910">
        <v>4.2</v>
      </c>
      <c r="E4910">
        <v>410</v>
      </c>
      <c r="F4910" t="s">
        <v>1405</v>
      </c>
      <c r="G4910" t="s">
        <v>9</v>
      </c>
      <c r="H4910" s="32">
        <v>51.35</v>
      </c>
      <c r="I4910" t="s">
        <v>10</v>
      </c>
      <c r="J4910">
        <v>5</v>
      </c>
      <c r="K4910">
        <v>3</v>
      </c>
    </row>
    <row r="4911" spans="1:11" x14ac:dyDescent="0.35">
      <c r="A4911" t="s">
        <v>930</v>
      </c>
      <c r="B4911" t="s">
        <v>848</v>
      </c>
      <c r="C4911">
        <v>2012</v>
      </c>
      <c r="D4911">
        <v>4.2</v>
      </c>
      <c r="E4911">
        <v>410</v>
      </c>
      <c r="F4911" t="s">
        <v>1405</v>
      </c>
      <c r="G4911" t="s">
        <v>42</v>
      </c>
      <c r="H4911" s="32">
        <v>22.99</v>
      </c>
      <c r="I4911" t="s">
        <v>43</v>
      </c>
      <c r="J4911">
        <v>4</v>
      </c>
      <c r="K4911">
        <v>3</v>
      </c>
    </row>
    <row r="4912" spans="1:11" x14ac:dyDescent="0.35">
      <c r="A4912" t="s">
        <v>1362</v>
      </c>
      <c r="B4912" t="s">
        <v>1363</v>
      </c>
      <c r="C4912">
        <v>2020</v>
      </c>
      <c r="D4912">
        <v>4.2</v>
      </c>
      <c r="E4912">
        <v>407</v>
      </c>
      <c r="F4912" t="s">
        <v>1405</v>
      </c>
      <c r="G4912" t="s">
        <v>204</v>
      </c>
      <c r="H4912" s="32">
        <v>11.95</v>
      </c>
      <c r="I4912" t="s">
        <v>85</v>
      </c>
      <c r="J4912" t="s">
        <v>85</v>
      </c>
      <c r="K4912" t="s">
        <v>85</v>
      </c>
    </row>
    <row r="4913" spans="1:11" x14ac:dyDescent="0.35">
      <c r="A4913" t="s">
        <v>861</v>
      </c>
      <c r="B4913" t="s">
        <v>1364</v>
      </c>
      <c r="C4913" t="s">
        <v>24</v>
      </c>
      <c r="D4913">
        <v>4.2</v>
      </c>
      <c r="E4913">
        <v>405</v>
      </c>
      <c r="F4913" t="s">
        <v>1405</v>
      </c>
      <c r="G4913" t="s">
        <v>25</v>
      </c>
      <c r="H4913" s="32">
        <v>7.1</v>
      </c>
      <c r="I4913" t="s">
        <v>26</v>
      </c>
      <c r="J4913">
        <v>4</v>
      </c>
      <c r="K4913">
        <v>3</v>
      </c>
    </row>
    <row r="4914" spans="1:11" x14ac:dyDescent="0.35">
      <c r="A4914" t="s">
        <v>606</v>
      </c>
      <c r="B4914" t="s">
        <v>619</v>
      </c>
      <c r="C4914">
        <v>2014</v>
      </c>
      <c r="D4914">
        <v>4.2</v>
      </c>
      <c r="E4914">
        <v>404</v>
      </c>
      <c r="F4914" t="s">
        <v>1405</v>
      </c>
      <c r="G4914" t="s">
        <v>32</v>
      </c>
      <c r="H4914" s="32">
        <v>77.36</v>
      </c>
      <c r="I4914" t="s">
        <v>33</v>
      </c>
      <c r="J4914">
        <v>4</v>
      </c>
      <c r="K4914">
        <v>3</v>
      </c>
    </row>
    <row r="4915" spans="1:11" x14ac:dyDescent="0.35">
      <c r="A4915" t="s">
        <v>1365</v>
      </c>
      <c r="B4915" t="s">
        <v>1366</v>
      </c>
      <c r="C4915">
        <v>2020</v>
      </c>
      <c r="D4915">
        <v>4.2</v>
      </c>
      <c r="E4915">
        <v>404</v>
      </c>
      <c r="F4915" t="s">
        <v>1405</v>
      </c>
      <c r="G4915" t="s">
        <v>207</v>
      </c>
      <c r="H4915" s="32">
        <v>19.899999999999999</v>
      </c>
      <c r="I4915" t="s">
        <v>85</v>
      </c>
      <c r="J4915" t="s">
        <v>85</v>
      </c>
      <c r="K4915" t="s">
        <v>85</v>
      </c>
    </row>
    <row r="4916" spans="1:11" x14ac:dyDescent="0.35">
      <c r="A4916" t="s">
        <v>682</v>
      </c>
      <c r="B4916" t="s">
        <v>863</v>
      </c>
      <c r="C4916">
        <v>2011</v>
      </c>
      <c r="D4916">
        <v>4.2</v>
      </c>
      <c r="E4916">
        <v>402</v>
      </c>
      <c r="F4916" t="s">
        <v>1405</v>
      </c>
      <c r="G4916" t="s">
        <v>42</v>
      </c>
      <c r="H4916" s="32">
        <v>28.53</v>
      </c>
      <c r="I4916" t="s">
        <v>43</v>
      </c>
      <c r="J4916">
        <v>4</v>
      </c>
      <c r="K4916">
        <v>3</v>
      </c>
    </row>
    <row r="4917" spans="1:11" x14ac:dyDescent="0.35">
      <c r="A4917" t="s">
        <v>487</v>
      </c>
      <c r="B4917" t="s">
        <v>488</v>
      </c>
      <c r="C4917">
        <v>2019</v>
      </c>
      <c r="D4917">
        <v>4.2</v>
      </c>
      <c r="E4917">
        <v>400</v>
      </c>
      <c r="F4917" t="s">
        <v>1405</v>
      </c>
      <c r="G4917" t="s">
        <v>2</v>
      </c>
      <c r="H4917" s="32">
        <v>27.89</v>
      </c>
      <c r="I4917" t="s">
        <v>3</v>
      </c>
      <c r="J4917">
        <v>5</v>
      </c>
      <c r="K4917">
        <v>3</v>
      </c>
    </row>
    <row r="4918" spans="1:11" x14ac:dyDescent="0.35">
      <c r="A4918" t="s">
        <v>4</v>
      </c>
      <c r="B4918" t="s">
        <v>448</v>
      </c>
      <c r="C4918">
        <v>2016</v>
      </c>
      <c r="D4918">
        <v>4.2</v>
      </c>
      <c r="E4918">
        <v>398</v>
      </c>
      <c r="F4918" t="s">
        <v>1405</v>
      </c>
      <c r="G4918" t="s">
        <v>1406</v>
      </c>
      <c r="H4918" s="32">
        <v>48.96</v>
      </c>
      <c r="I4918" t="s">
        <v>6</v>
      </c>
      <c r="J4918">
        <v>4</v>
      </c>
      <c r="K4918">
        <v>2</v>
      </c>
    </row>
    <row r="4919" spans="1:11" x14ac:dyDescent="0.35">
      <c r="A4919" t="s">
        <v>193</v>
      </c>
      <c r="B4919" t="s">
        <v>921</v>
      </c>
      <c r="C4919">
        <v>2011</v>
      </c>
      <c r="D4919">
        <v>4.2</v>
      </c>
      <c r="E4919">
        <v>395</v>
      </c>
      <c r="F4919" t="s">
        <v>1405</v>
      </c>
      <c r="G4919" t="s">
        <v>42</v>
      </c>
      <c r="H4919" s="32">
        <v>61.94</v>
      </c>
      <c r="I4919" t="s">
        <v>43</v>
      </c>
      <c r="J4919">
        <v>4</v>
      </c>
      <c r="K4919">
        <v>3</v>
      </c>
    </row>
    <row r="4920" spans="1:11" x14ac:dyDescent="0.35">
      <c r="A4920" t="s">
        <v>193</v>
      </c>
      <c r="B4920" t="s">
        <v>187</v>
      </c>
      <c r="C4920">
        <v>2016</v>
      </c>
      <c r="D4920">
        <v>4.2</v>
      </c>
      <c r="E4920">
        <v>392</v>
      </c>
      <c r="F4920" t="s">
        <v>1405</v>
      </c>
      <c r="G4920" t="s">
        <v>42</v>
      </c>
      <c r="H4920" s="32">
        <v>19.98</v>
      </c>
      <c r="I4920" t="s">
        <v>43</v>
      </c>
      <c r="J4920">
        <v>4</v>
      </c>
      <c r="K4920">
        <v>3</v>
      </c>
    </row>
    <row r="4921" spans="1:11" x14ac:dyDescent="0.35">
      <c r="A4921" t="s">
        <v>790</v>
      </c>
      <c r="B4921" t="s">
        <v>1367</v>
      </c>
      <c r="C4921">
        <v>2018</v>
      </c>
      <c r="D4921">
        <v>4.2</v>
      </c>
      <c r="E4921">
        <v>390</v>
      </c>
      <c r="F4921" t="s">
        <v>1405</v>
      </c>
      <c r="G4921" t="s">
        <v>32</v>
      </c>
      <c r="H4921" s="32">
        <v>16.760000000000002</v>
      </c>
      <c r="I4921" t="s">
        <v>33</v>
      </c>
      <c r="J4921">
        <v>4</v>
      </c>
      <c r="K4921">
        <v>3</v>
      </c>
    </row>
    <row r="4922" spans="1:11" x14ac:dyDescent="0.35">
      <c r="A4922" t="s">
        <v>574</v>
      </c>
      <c r="B4922" t="s">
        <v>880</v>
      </c>
      <c r="C4922">
        <v>2017</v>
      </c>
      <c r="D4922">
        <v>4.2</v>
      </c>
      <c r="E4922">
        <v>390</v>
      </c>
      <c r="F4922" t="s">
        <v>1405</v>
      </c>
      <c r="G4922" t="s">
        <v>576</v>
      </c>
      <c r="H4922" s="32">
        <v>24.45</v>
      </c>
      <c r="I4922" t="s">
        <v>21</v>
      </c>
      <c r="J4922">
        <v>4</v>
      </c>
      <c r="K4922">
        <v>3</v>
      </c>
    </row>
    <row r="4923" spans="1:11" x14ac:dyDescent="0.35">
      <c r="A4923" t="s">
        <v>144</v>
      </c>
      <c r="B4923" t="s">
        <v>120</v>
      </c>
      <c r="C4923">
        <v>2011</v>
      </c>
      <c r="D4923">
        <v>4.2</v>
      </c>
      <c r="E4923">
        <v>389</v>
      </c>
      <c r="F4923" t="s">
        <v>1405</v>
      </c>
      <c r="G4923" t="s">
        <v>9</v>
      </c>
      <c r="H4923" s="32">
        <v>64.5</v>
      </c>
      <c r="I4923" t="s">
        <v>10</v>
      </c>
      <c r="J4923">
        <v>5</v>
      </c>
      <c r="K4923">
        <v>3</v>
      </c>
    </row>
    <row r="4924" spans="1:11" x14ac:dyDescent="0.35">
      <c r="A4924" t="s">
        <v>385</v>
      </c>
      <c r="B4924" t="s">
        <v>1334</v>
      </c>
      <c r="C4924">
        <v>2016</v>
      </c>
      <c r="D4924">
        <v>4.2</v>
      </c>
      <c r="E4924">
        <v>388</v>
      </c>
      <c r="F4924" t="s">
        <v>1405</v>
      </c>
      <c r="G4924" t="s">
        <v>9</v>
      </c>
      <c r="H4924" s="32">
        <v>31.63</v>
      </c>
      <c r="I4924" t="s">
        <v>10</v>
      </c>
      <c r="J4924">
        <v>5</v>
      </c>
      <c r="K4924">
        <v>3</v>
      </c>
    </row>
    <row r="4925" spans="1:11" x14ac:dyDescent="0.35">
      <c r="A4925" t="s">
        <v>53</v>
      </c>
      <c r="B4925" t="s">
        <v>845</v>
      </c>
      <c r="C4925">
        <v>2005</v>
      </c>
      <c r="D4925">
        <v>4.2</v>
      </c>
      <c r="E4925">
        <v>384</v>
      </c>
      <c r="F4925" t="s">
        <v>1405</v>
      </c>
      <c r="G4925" t="s">
        <v>42</v>
      </c>
      <c r="H4925" s="32">
        <v>73</v>
      </c>
      <c r="I4925" t="s">
        <v>43</v>
      </c>
      <c r="J4925">
        <v>4</v>
      </c>
      <c r="K4925">
        <v>3</v>
      </c>
    </row>
    <row r="4926" spans="1:11" x14ac:dyDescent="0.35">
      <c r="A4926" t="s">
        <v>537</v>
      </c>
      <c r="B4926" t="s">
        <v>187</v>
      </c>
      <c r="C4926">
        <v>2015</v>
      </c>
      <c r="D4926">
        <v>4.2</v>
      </c>
      <c r="E4926">
        <v>420</v>
      </c>
      <c r="F4926" t="s">
        <v>1405</v>
      </c>
      <c r="G4926" t="s">
        <v>42</v>
      </c>
      <c r="H4926" s="32">
        <v>17.5</v>
      </c>
      <c r="I4926" t="s">
        <v>43</v>
      </c>
      <c r="J4926">
        <v>4</v>
      </c>
      <c r="K4926">
        <v>3</v>
      </c>
    </row>
    <row r="4927" spans="1:11" x14ac:dyDescent="0.35">
      <c r="A4927" t="s">
        <v>1357</v>
      </c>
      <c r="B4927" t="s">
        <v>1358</v>
      </c>
      <c r="C4927">
        <v>2017</v>
      </c>
      <c r="D4927">
        <v>4.2</v>
      </c>
      <c r="E4927">
        <v>420</v>
      </c>
      <c r="F4927" t="s">
        <v>1405</v>
      </c>
      <c r="G4927" t="s">
        <v>127</v>
      </c>
      <c r="H4927" s="32">
        <v>18.899999999999999</v>
      </c>
      <c r="I4927" t="s">
        <v>21</v>
      </c>
      <c r="J4927">
        <v>4</v>
      </c>
      <c r="K4927">
        <v>3</v>
      </c>
    </row>
    <row r="4928" spans="1:11" x14ac:dyDescent="0.35">
      <c r="A4928" t="s">
        <v>1359</v>
      </c>
      <c r="B4928" t="s">
        <v>1360</v>
      </c>
      <c r="C4928">
        <v>2011</v>
      </c>
      <c r="D4928">
        <v>4.2</v>
      </c>
      <c r="E4928">
        <v>420</v>
      </c>
      <c r="F4928" t="s">
        <v>1405</v>
      </c>
      <c r="G4928" t="s">
        <v>254</v>
      </c>
      <c r="H4928" s="32">
        <v>23.95</v>
      </c>
      <c r="I4928" t="s">
        <v>21</v>
      </c>
      <c r="J4928">
        <v>4</v>
      </c>
      <c r="K4928">
        <v>3</v>
      </c>
    </row>
    <row r="4929" spans="1:11" x14ac:dyDescent="0.35">
      <c r="A4929" t="s">
        <v>40</v>
      </c>
      <c r="B4929" t="s">
        <v>396</v>
      </c>
      <c r="C4929">
        <v>2012</v>
      </c>
      <c r="D4929">
        <v>4.2</v>
      </c>
      <c r="E4929">
        <v>420</v>
      </c>
      <c r="F4929" t="s">
        <v>1405</v>
      </c>
      <c r="G4929" t="s">
        <v>42</v>
      </c>
      <c r="H4929" s="32">
        <v>28.3</v>
      </c>
      <c r="I4929" t="s">
        <v>43</v>
      </c>
      <c r="J4929">
        <v>4</v>
      </c>
      <c r="K4929">
        <v>3</v>
      </c>
    </row>
    <row r="4930" spans="1:11" x14ac:dyDescent="0.35">
      <c r="A4930" t="s">
        <v>513</v>
      </c>
      <c r="B4930" t="s">
        <v>283</v>
      </c>
      <c r="C4930">
        <v>2004</v>
      </c>
      <c r="D4930">
        <v>4.2</v>
      </c>
      <c r="E4930">
        <v>417</v>
      </c>
      <c r="F4930" t="s">
        <v>1405</v>
      </c>
      <c r="G4930" t="s">
        <v>42</v>
      </c>
      <c r="H4930" s="32">
        <v>45</v>
      </c>
      <c r="I4930" t="s">
        <v>43</v>
      </c>
      <c r="J4930">
        <v>4</v>
      </c>
      <c r="K4930">
        <v>3</v>
      </c>
    </row>
    <row r="4931" spans="1:11" x14ac:dyDescent="0.35">
      <c r="A4931" t="s">
        <v>423</v>
      </c>
      <c r="B4931" t="s">
        <v>1020</v>
      </c>
      <c r="C4931">
        <v>2018</v>
      </c>
      <c r="D4931">
        <v>4.2</v>
      </c>
      <c r="E4931">
        <v>415</v>
      </c>
      <c r="F4931" t="s">
        <v>1405</v>
      </c>
      <c r="G4931" t="s">
        <v>46</v>
      </c>
      <c r="H4931" s="32">
        <v>17.899999999999999</v>
      </c>
      <c r="I4931" t="s">
        <v>213</v>
      </c>
      <c r="J4931">
        <v>3</v>
      </c>
      <c r="K4931">
        <v>3</v>
      </c>
    </row>
    <row r="4932" spans="1:11" x14ac:dyDescent="0.35">
      <c r="A4932" t="s">
        <v>1292</v>
      </c>
      <c r="B4932" t="s">
        <v>1361</v>
      </c>
      <c r="C4932">
        <v>2015</v>
      </c>
      <c r="D4932">
        <v>4.2</v>
      </c>
      <c r="E4932">
        <v>414</v>
      </c>
      <c r="F4932" t="s">
        <v>1405</v>
      </c>
      <c r="G4932" t="s">
        <v>326</v>
      </c>
      <c r="H4932" s="32">
        <v>16.78</v>
      </c>
      <c r="I4932" t="s">
        <v>327</v>
      </c>
      <c r="J4932">
        <v>3</v>
      </c>
      <c r="K4932">
        <v>3</v>
      </c>
    </row>
    <row r="4933" spans="1:11" x14ac:dyDescent="0.35">
      <c r="A4933" t="s">
        <v>47</v>
      </c>
      <c r="B4933" t="s">
        <v>1302</v>
      </c>
      <c r="C4933">
        <v>2018</v>
      </c>
      <c r="D4933">
        <v>4.2</v>
      </c>
      <c r="E4933">
        <v>410</v>
      </c>
      <c r="F4933" t="s">
        <v>1405</v>
      </c>
      <c r="G4933" t="s">
        <v>42</v>
      </c>
      <c r="H4933" s="32">
        <v>13.58</v>
      </c>
      <c r="I4933" t="s">
        <v>43</v>
      </c>
      <c r="J4933">
        <v>4</v>
      </c>
      <c r="K4933">
        <v>3</v>
      </c>
    </row>
    <row r="4934" spans="1:11" x14ac:dyDescent="0.35">
      <c r="A4934" t="s">
        <v>1308</v>
      </c>
      <c r="B4934" t="s">
        <v>1309</v>
      </c>
      <c r="C4934">
        <v>2015</v>
      </c>
      <c r="D4934">
        <v>4.2</v>
      </c>
      <c r="E4934">
        <v>412</v>
      </c>
      <c r="F4934" t="s">
        <v>1405</v>
      </c>
      <c r="G4934" t="s">
        <v>9</v>
      </c>
      <c r="H4934" s="32">
        <v>37.9</v>
      </c>
      <c r="I4934" t="s">
        <v>10</v>
      </c>
      <c r="J4934">
        <v>5</v>
      </c>
      <c r="K4934">
        <v>3</v>
      </c>
    </row>
    <row r="4935" spans="1:11" x14ac:dyDescent="0.35">
      <c r="A4935" t="s">
        <v>270</v>
      </c>
      <c r="B4935" t="s">
        <v>120</v>
      </c>
      <c r="C4935">
        <v>2011</v>
      </c>
      <c r="D4935">
        <v>4.2</v>
      </c>
      <c r="E4935">
        <v>410</v>
      </c>
      <c r="F4935" t="s">
        <v>1405</v>
      </c>
      <c r="G4935" t="s">
        <v>9</v>
      </c>
      <c r="H4935" s="32">
        <v>51.35</v>
      </c>
      <c r="I4935" t="s">
        <v>10</v>
      </c>
      <c r="J4935">
        <v>5</v>
      </c>
      <c r="K4935">
        <v>3</v>
      </c>
    </row>
    <row r="4936" spans="1:11" x14ac:dyDescent="0.35">
      <c r="A4936" t="s">
        <v>930</v>
      </c>
      <c r="B4936" t="s">
        <v>848</v>
      </c>
      <c r="C4936">
        <v>2012</v>
      </c>
      <c r="D4936">
        <v>4.2</v>
      </c>
      <c r="E4936">
        <v>410</v>
      </c>
      <c r="F4936" t="s">
        <v>1405</v>
      </c>
      <c r="G4936" t="s">
        <v>42</v>
      </c>
      <c r="H4936" s="32">
        <v>22.99</v>
      </c>
      <c r="I4936" t="s">
        <v>43</v>
      </c>
      <c r="J4936">
        <v>4</v>
      </c>
      <c r="K4936">
        <v>3</v>
      </c>
    </row>
    <row r="4937" spans="1:11" x14ac:dyDescent="0.35">
      <c r="A4937" t="s">
        <v>1362</v>
      </c>
      <c r="B4937" t="s">
        <v>1363</v>
      </c>
      <c r="C4937">
        <v>2020</v>
      </c>
      <c r="D4937">
        <v>4.2</v>
      </c>
      <c r="E4937">
        <v>407</v>
      </c>
      <c r="F4937" t="s">
        <v>1405</v>
      </c>
      <c r="G4937" t="s">
        <v>204</v>
      </c>
      <c r="H4937" s="32">
        <v>11.95</v>
      </c>
      <c r="I4937" t="s">
        <v>85</v>
      </c>
      <c r="J4937" t="s">
        <v>85</v>
      </c>
      <c r="K4937" t="s">
        <v>85</v>
      </c>
    </row>
    <row r="4938" spans="1:11" x14ac:dyDescent="0.35">
      <c r="A4938" t="s">
        <v>861</v>
      </c>
      <c r="B4938" t="s">
        <v>1364</v>
      </c>
      <c r="C4938" t="s">
        <v>24</v>
      </c>
      <c r="D4938">
        <v>4.2</v>
      </c>
      <c r="E4938">
        <v>405</v>
      </c>
      <c r="F4938" t="s">
        <v>1405</v>
      </c>
      <c r="G4938" t="s">
        <v>25</v>
      </c>
      <c r="H4938" s="32">
        <v>7.1</v>
      </c>
      <c r="I4938" t="s">
        <v>26</v>
      </c>
      <c r="J4938">
        <v>4</v>
      </c>
      <c r="K4938">
        <v>3</v>
      </c>
    </row>
    <row r="4939" spans="1:11" x14ac:dyDescent="0.35">
      <c r="A4939" t="s">
        <v>606</v>
      </c>
      <c r="B4939" t="s">
        <v>619</v>
      </c>
      <c r="C4939">
        <v>2014</v>
      </c>
      <c r="D4939">
        <v>4.2</v>
      </c>
      <c r="E4939">
        <v>404</v>
      </c>
      <c r="F4939" t="s">
        <v>1405</v>
      </c>
      <c r="G4939" t="s">
        <v>32</v>
      </c>
      <c r="H4939" s="32">
        <v>77.36</v>
      </c>
      <c r="I4939" t="s">
        <v>33</v>
      </c>
      <c r="J4939">
        <v>4</v>
      </c>
      <c r="K4939">
        <v>3</v>
      </c>
    </row>
    <row r="4940" spans="1:11" x14ac:dyDescent="0.35">
      <c r="A4940" t="s">
        <v>1365</v>
      </c>
      <c r="B4940" t="s">
        <v>1366</v>
      </c>
      <c r="C4940">
        <v>2020</v>
      </c>
      <c r="D4940">
        <v>4.2</v>
      </c>
      <c r="E4940">
        <v>404</v>
      </c>
      <c r="F4940" t="s">
        <v>1405</v>
      </c>
      <c r="G4940" t="s">
        <v>207</v>
      </c>
      <c r="H4940" s="32">
        <v>19.899999999999999</v>
      </c>
      <c r="I4940" t="s">
        <v>85</v>
      </c>
      <c r="J4940" t="s">
        <v>85</v>
      </c>
      <c r="K4940" t="s">
        <v>85</v>
      </c>
    </row>
    <row r="4941" spans="1:11" x14ac:dyDescent="0.35">
      <c r="A4941" t="s">
        <v>682</v>
      </c>
      <c r="B4941" t="s">
        <v>863</v>
      </c>
      <c r="C4941">
        <v>2011</v>
      </c>
      <c r="D4941">
        <v>4.2</v>
      </c>
      <c r="E4941">
        <v>402</v>
      </c>
      <c r="F4941" t="s">
        <v>1405</v>
      </c>
      <c r="G4941" t="s">
        <v>42</v>
      </c>
      <c r="H4941" s="32">
        <v>28.53</v>
      </c>
      <c r="I4941" t="s">
        <v>43</v>
      </c>
      <c r="J4941">
        <v>4</v>
      </c>
      <c r="K4941">
        <v>3</v>
      </c>
    </row>
    <row r="4942" spans="1:11" x14ac:dyDescent="0.35">
      <c r="A4942" t="s">
        <v>487</v>
      </c>
      <c r="B4942" t="s">
        <v>488</v>
      </c>
      <c r="C4942">
        <v>2019</v>
      </c>
      <c r="D4942">
        <v>4.2</v>
      </c>
      <c r="E4942">
        <v>400</v>
      </c>
      <c r="F4942" t="s">
        <v>1405</v>
      </c>
      <c r="G4942" t="s">
        <v>2</v>
      </c>
      <c r="H4942" s="32">
        <v>27.89</v>
      </c>
      <c r="I4942" t="s">
        <v>3</v>
      </c>
      <c r="J4942">
        <v>5</v>
      </c>
      <c r="K4942">
        <v>3</v>
      </c>
    </row>
    <row r="4943" spans="1:11" x14ac:dyDescent="0.35">
      <c r="A4943" t="s">
        <v>4</v>
      </c>
      <c r="B4943" t="s">
        <v>448</v>
      </c>
      <c r="C4943">
        <v>2016</v>
      </c>
      <c r="D4943">
        <v>4.2</v>
      </c>
      <c r="E4943">
        <v>398</v>
      </c>
      <c r="F4943" t="s">
        <v>1405</v>
      </c>
      <c r="G4943" t="s">
        <v>1406</v>
      </c>
      <c r="H4943" s="32">
        <v>48.96</v>
      </c>
      <c r="I4943" t="s">
        <v>6</v>
      </c>
      <c r="J4943">
        <v>4</v>
      </c>
      <c r="K4943">
        <v>2</v>
      </c>
    </row>
    <row r="4944" spans="1:11" x14ac:dyDescent="0.35">
      <c r="A4944" t="s">
        <v>193</v>
      </c>
      <c r="B4944" t="s">
        <v>921</v>
      </c>
      <c r="C4944">
        <v>2011</v>
      </c>
      <c r="D4944">
        <v>4.2</v>
      </c>
      <c r="E4944">
        <v>395</v>
      </c>
      <c r="F4944" t="s">
        <v>1405</v>
      </c>
      <c r="G4944" t="s">
        <v>42</v>
      </c>
      <c r="H4944" s="32">
        <v>61.94</v>
      </c>
      <c r="I4944" t="s">
        <v>43</v>
      </c>
      <c r="J4944">
        <v>4</v>
      </c>
      <c r="K4944">
        <v>3</v>
      </c>
    </row>
    <row r="4945" spans="1:11" x14ac:dyDescent="0.35">
      <c r="A4945" t="s">
        <v>193</v>
      </c>
      <c r="B4945" t="s">
        <v>187</v>
      </c>
      <c r="C4945">
        <v>2016</v>
      </c>
      <c r="D4945">
        <v>4.2</v>
      </c>
      <c r="E4945">
        <v>392</v>
      </c>
      <c r="F4945" t="s">
        <v>1405</v>
      </c>
      <c r="G4945" t="s">
        <v>42</v>
      </c>
      <c r="H4945" s="32">
        <v>19.98</v>
      </c>
      <c r="I4945" t="s">
        <v>43</v>
      </c>
      <c r="J4945">
        <v>4</v>
      </c>
      <c r="K4945">
        <v>3</v>
      </c>
    </row>
    <row r="4946" spans="1:11" x14ac:dyDescent="0.35">
      <c r="A4946" t="s">
        <v>790</v>
      </c>
      <c r="B4946" t="s">
        <v>1367</v>
      </c>
      <c r="C4946">
        <v>2018</v>
      </c>
      <c r="D4946">
        <v>4.2</v>
      </c>
      <c r="E4946">
        <v>390</v>
      </c>
      <c r="F4946" t="s">
        <v>1405</v>
      </c>
      <c r="G4946" t="s">
        <v>32</v>
      </c>
      <c r="H4946" s="32">
        <v>16.760000000000002</v>
      </c>
      <c r="I4946" t="s">
        <v>33</v>
      </c>
      <c r="J4946">
        <v>4</v>
      </c>
      <c r="K4946">
        <v>3</v>
      </c>
    </row>
    <row r="4947" spans="1:11" x14ac:dyDescent="0.35">
      <c r="A4947" t="s">
        <v>574</v>
      </c>
      <c r="B4947" t="s">
        <v>880</v>
      </c>
      <c r="C4947">
        <v>2017</v>
      </c>
      <c r="D4947">
        <v>4.2</v>
      </c>
      <c r="E4947">
        <v>390</v>
      </c>
      <c r="F4947" t="s">
        <v>1405</v>
      </c>
      <c r="G4947" t="s">
        <v>576</v>
      </c>
      <c r="H4947" s="32">
        <v>24.45</v>
      </c>
      <c r="I4947" t="s">
        <v>21</v>
      </c>
      <c r="J4947">
        <v>4</v>
      </c>
      <c r="K4947">
        <v>3</v>
      </c>
    </row>
    <row r="4948" spans="1:11" x14ac:dyDescent="0.35">
      <c r="A4948" t="s">
        <v>144</v>
      </c>
      <c r="B4948" t="s">
        <v>120</v>
      </c>
      <c r="C4948">
        <v>2011</v>
      </c>
      <c r="D4948">
        <v>4.2</v>
      </c>
      <c r="E4948">
        <v>389</v>
      </c>
      <c r="F4948" t="s">
        <v>1405</v>
      </c>
      <c r="G4948" t="s">
        <v>9</v>
      </c>
      <c r="H4948" s="32">
        <v>64.5</v>
      </c>
      <c r="I4948" t="s">
        <v>10</v>
      </c>
      <c r="J4948">
        <v>5</v>
      </c>
      <c r="K4948">
        <v>3</v>
      </c>
    </row>
    <row r="4949" spans="1:11" x14ac:dyDescent="0.35">
      <c r="A4949" t="s">
        <v>385</v>
      </c>
      <c r="B4949" t="s">
        <v>1334</v>
      </c>
      <c r="C4949">
        <v>2016</v>
      </c>
      <c r="D4949">
        <v>4.2</v>
      </c>
      <c r="E4949">
        <v>388</v>
      </c>
      <c r="F4949" t="s">
        <v>1405</v>
      </c>
      <c r="G4949" t="s">
        <v>9</v>
      </c>
      <c r="H4949" s="32">
        <v>31.63</v>
      </c>
      <c r="I4949" t="s">
        <v>10</v>
      </c>
      <c r="J4949">
        <v>5</v>
      </c>
      <c r="K4949">
        <v>3</v>
      </c>
    </row>
    <row r="4950" spans="1:11" x14ac:dyDescent="0.35">
      <c r="A4950" t="s">
        <v>53</v>
      </c>
      <c r="B4950" t="s">
        <v>845</v>
      </c>
      <c r="C4950">
        <v>2005</v>
      </c>
      <c r="D4950">
        <v>4.2</v>
      </c>
      <c r="E4950">
        <v>384</v>
      </c>
      <c r="F4950" t="s">
        <v>1405</v>
      </c>
      <c r="G4950" t="s">
        <v>42</v>
      </c>
      <c r="H4950" s="32">
        <v>73</v>
      </c>
      <c r="I4950" t="s">
        <v>43</v>
      </c>
      <c r="J4950">
        <v>4</v>
      </c>
      <c r="K4950">
        <v>3</v>
      </c>
    </row>
    <row r="4951" spans="1:11" x14ac:dyDescent="0.35">
      <c r="A4951" t="s">
        <v>537</v>
      </c>
      <c r="B4951" t="s">
        <v>187</v>
      </c>
      <c r="C4951">
        <v>2015</v>
      </c>
      <c r="D4951">
        <v>4.2</v>
      </c>
      <c r="E4951">
        <v>420</v>
      </c>
      <c r="F4951" t="s">
        <v>1405</v>
      </c>
      <c r="G4951" t="s">
        <v>42</v>
      </c>
      <c r="H4951" s="32">
        <v>17.5</v>
      </c>
      <c r="I4951" t="s">
        <v>43</v>
      </c>
      <c r="J4951">
        <v>4</v>
      </c>
      <c r="K4951">
        <v>3</v>
      </c>
    </row>
    <row r="4952" spans="1:11" x14ac:dyDescent="0.35">
      <c r="A4952" t="s">
        <v>1357</v>
      </c>
      <c r="B4952" t="s">
        <v>1358</v>
      </c>
      <c r="C4952">
        <v>2017</v>
      </c>
      <c r="D4952">
        <v>4.2</v>
      </c>
      <c r="E4952">
        <v>420</v>
      </c>
      <c r="F4952" t="s">
        <v>1405</v>
      </c>
      <c r="G4952" t="s">
        <v>127</v>
      </c>
      <c r="H4952" s="32">
        <v>18.899999999999999</v>
      </c>
      <c r="I4952" t="s">
        <v>21</v>
      </c>
      <c r="J4952">
        <v>4</v>
      </c>
      <c r="K4952">
        <v>3</v>
      </c>
    </row>
    <row r="4953" spans="1:11" x14ac:dyDescent="0.35">
      <c r="A4953" t="s">
        <v>1359</v>
      </c>
      <c r="B4953" t="s">
        <v>1360</v>
      </c>
      <c r="C4953">
        <v>2011</v>
      </c>
      <c r="D4953">
        <v>4.2</v>
      </c>
      <c r="E4953">
        <v>420</v>
      </c>
      <c r="F4953" t="s">
        <v>1405</v>
      </c>
      <c r="G4953" t="s">
        <v>254</v>
      </c>
      <c r="H4953" s="32">
        <v>23.95</v>
      </c>
      <c r="I4953" t="s">
        <v>21</v>
      </c>
      <c r="J4953">
        <v>4</v>
      </c>
      <c r="K4953">
        <v>3</v>
      </c>
    </row>
    <row r="4954" spans="1:11" x14ac:dyDescent="0.35">
      <c r="A4954" t="s">
        <v>40</v>
      </c>
      <c r="B4954" t="s">
        <v>396</v>
      </c>
      <c r="C4954">
        <v>2012</v>
      </c>
      <c r="D4954">
        <v>4.2</v>
      </c>
      <c r="E4954">
        <v>420</v>
      </c>
      <c r="F4954" t="s">
        <v>1405</v>
      </c>
      <c r="G4954" t="s">
        <v>42</v>
      </c>
      <c r="H4954" s="32">
        <v>28.3</v>
      </c>
      <c r="I4954" t="s">
        <v>43</v>
      </c>
      <c r="J4954">
        <v>4</v>
      </c>
      <c r="K4954">
        <v>3</v>
      </c>
    </row>
    <row r="4955" spans="1:11" x14ac:dyDescent="0.35">
      <c r="A4955" t="s">
        <v>513</v>
      </c>
      <c r="B4955" t="s">
        <v>283</v>
      </c>
      <c r="C4955">
        <v>2004</v>
      </c>
      <c r="D4955">
        <v>4.2</v>
      </c>
      <c r="E4955">
        <v>417</v>
      </c>
      <c r="F4955" t="s">
        <v>1405</v>
      </c>
      <c r="G4955" t="s">
        <v>42</v>
      </c>
      <c r="H4955" s="32">
        <v>45</v>
      </c>
      <c r="I4955" t="s">
        <v>43</v>
      </c>
      <c r="J4955">
        <v>4</v>
      </c>
      <c r="K4955">
        <v>3</v>
      </c>
    </row>
    <row r="4956" spans="1:11" x14ac:dyDescent="0.35">
      <c r="A4956" t="s">
        <v>423</v>
      </c>
      <c r="B4956" t="s">
        <v>1020</v>
      </c>
      <c r="C4956">
        <v>2018</v>
      </c>
      <c r="D4956">
        <v>4.2</v>
      </c>
      <c r="E4956">
        <v>415</v>
      </c>
      <c r="F4956" t="s">
        <v>1405</v>
      </c>
      <c r="G4956" t="s">
        <v>46</v>
      </c>
      <c r="H4956" s="32">
        <v>17.899999999999999</v>
      </c>
      <c r="I4956" t="s">
        <v>213</v>
      </c>
      <c r="J4956">
        <v>3</v>
      </c>
      <c r="K4956">
        <v>3</v>
      </c>
    </row>
    <row r="4957" spans="1:11" x14ac:dyDescent="0.35">
      <c r="A4957" t="s">
        <v>1292</v>
      </c>
      <c r="B4957" t="s">
        <v>1361</v>
      </c>
      <c r="C4957">
        <v>2015</v>
      </c>
      <c r="D4957">
        <v>4.2</v>
      </c>
      <c r="E4957">
        <v>414</v>
      </c>
      <c r="F4957" t="s">
        <v>1405</v>
      </c>
      <c r="G4957" t="s">
        <v>326</v>
      </c>
      <c r="H4957" s="32">
        <v>16.78</v>
      </c>
      <c r="I4957" t="s">
        <v>327</v>
      </c>
      <c r="J4957">
        <v>3</v>
      </c>
      <c r="K4957">
        <v>3</v>
      </c>
    </row>
    <row r="4958" spans="1:11" x14ac:dyDescent="0.35">
      <c r="A4958" t="s">
        <v>47</v>
      </c>
      <c r="B4958" t="s">
        <v>1302</v>
      </c>
      <c r="C4958">
        <v>2018</v>
      </c>
      <c r="D4958">
        <v>4.2</v>
      </c>
      <c r="E4958">
        <v>410</v>
      </c>
      <c r="F4958" t="s">
        <v>1405</v>
      </c>
      <c r="G4958" t="s">
        <v>42</v>
      </c>
      <c r="H4958" s="32">
        <v>13.58</v>
      </c>
      <c r="I4958" t="s">
        <v>43</v>
      </c>
      <c r="J4958">
        <v>4</v>
      </c>
      <c r="K4958">
        <v>3</v>
      </c>
    </row>
    <row r="4959" spans="1:11" x14ac:dyDescent="0.35">
      <c r="A4959" t="s">
        <v>1308</v>
      </c>
      <c r="B4959" t="s">
        <v>1309</v>
      </c>
      <c r="C4959">
        <v>2015</v>
      </c>
      <c r="D4959">
        <v>4.2</v>
      </c>
      <c r="E4959">
        <v>412</v>
      </c>
      <c r="F4959" t="s">
        <v>1405</v>
      </c>
      <c r="G4959" t="s">
        <v>9</v>
      </c>
      <c r="H4959" s="32">
        <v>37.9</v>
      </c>
      <c r="I4959" t="s">
        <v>10</v>
      </c>
      <c r="J4959">
        <v>5</v>
      </c>
      <c r="K4959">
        <v>3</v>
      </c>
    </row>
    <row r="4960" spans="1:11" x14ac:dyDescent="0.35">
      <c r="A4960" t="s">
        <v>270</v>
      </c>
      <c r="B4960" t="s">
        <v>120</v>
      </c>
      <c r="C4960">
        <v>2011</v>
      </c>
      <c r="D4960">
        <v>4.2</v>
      </c>
      <c r="E4960">
        <v>410</v>
      </c>
      <c r="F4960" t="s">
        <v>1405</v>
      </c>
      <c r="G4960" t="s">
        <v>9</v>
      </c>
      <c r="H4960" s="32">
        <v>51.35</v>
      </c>
      <c r="I4960" t="s">
        <v>10</v>
      </c>
      <c r="J4960">
        <v>5</v>
      </c>
      <c r="K4960">
        <v>3</v>
      </c>
    </row>
    <row r="4961" spans="1:11" x14ac:dyDescent="0.35">
      <c r="A4961" t="s">
        <v>930</v>
      </c>
      <c r="B4961" t="s">
        <v>848</v>
      </c>
      <c r="C4961">
        <v>2012</v>
      </c>
      <c r="D4961">
        <v>4.2</v>
      </c>
      <c r="E4961">
        <v>410</v>
      </c>
      <c r="F4961" t="s">
        <v>1405</v>
      </c>
      <c r="G4961" t="s">
        <v>42</v>
      </c>
      <c r="H4961" s="32">
        <v>22.99</v>
      </c>
      <c r="I4961" t="s">
        <v>43</v>
      </c>
      <c r="J4961">
        <v>4</v>
      </c>
      <c r="K4961">
        <v>3</v>
      </c>
    </row>
    <row r="4962" spans="1:11" x14ac:dyDescent="0.35">
      <c r="A4962" t="s">
        <v>1362</v>
      </c>
      <c r="B4962" t="s">
        <v>1363</v>
      </c>
      <c r="C4962">
        <v>2020</v>
      </c>
      <c r="D4962">
        <v>4.2</v>
      </c>
      <c r="E4962">
        <v>407</v>
      </c>
      <c r="F4962" t="s">
        <v>1405</v>
      </c>
      <c r="G4962" t="s">
        <v>204</v>
      </c>
      <c r="H4962" s="32">
        <v>11.95</v>
      </c>
      <c r="I4962" t="s">
        <v>85</v>
      </c>
      <c r="J4962" t="s">
        <v>85</v>
      </c>
      <c r="K4962" t="s">
        <v>85</v>
      </c>
    </row>
    <row r="4963" spans="1:11" x14ac:dyDescent="0.35">
      <c r="A4963" t="s">
        <v>861</v>
      </c>
      <c r="B4963" t="s">
        <v>1364</v>
      </c>
      <c r="C4963" t="s">
        <v>24</v>
      </c>
      <c r="D4963">
        <v>4.2</v>
      </c>
      <c r="E4963">
        <v>405</v>
      </c>
      <c r="F4963" t="s">
        <v>1405</v>
      </c>
      <c r="G4963" t="s">
        <v>25</v>
      </c>
      <c r="H4963" s="32">
        <v>7.1</v>
      </c>
      <c r="I4963" t="s">
        <v>26</v>
      </c>
      <c r="J4963">
        <v>4</v>
      </c>
      <c r="K4963">
        <v>3</v>
      </c>
    </row>
    <row r="4964" spans="1:11" x14ac:dyDescent="0.35">
      <c r="A4964" t="s">
        <v>606</v>
      </c>
      <c r="B4964" t="s">
        <v>619</v>
      </c>
      <c r="C4964">
        <v>2014</v>
      </c>
      <c r="D4964">
        <v>4.2</v>
      </c>
      <c r="E4964">
        <v>404</v>
      </c>
      <c r="F4964" t="s">
        <v>1405</v>
      </c>
      <c r="G4964" t="s">
        <v>32</v>
      </c>
      <c r="H4964" s="32">
        <v>77.36</v>
      </c>
      <c r="I4964" t="s">
        <v>33</v>
      </c>
      <c r="J4964">
        <v>4</v>
      </c>
      <c r="K4964">
        <v>3</v>
      </c>
    </row>
    <row r="4965" spans="1:11" x14ac:dyDescent="0.35">
      <c r="A4965" t="s">
        <v>1365</v>
      </c>
      <c r="B4965" t="s">
        <v>1366</v>
      </c>
      <c r="C4965">
        <v>2020</v>
      </c>
      <c r="D4965">
        <v>4.2</v>
      </c>
      <c r="E4965">
        <v>404</v>
      </c>
      <c r="F4965" t="s">
        <v>1405</v>
      </c>
      <c r="G4965" t="s">
        <v>207</v>
      </c>
      <c r="H4965" s="32">
        <v>19.899999999999999</v>
      </c>
      <c r="I4965" t="s">
        <v>85</v>
      </c>
      <c r="J4965" t="s">
        <v>85</v>
      </c>
      <c r="K4965" t="s">
        <v>85</v>
      </c>
    </row>
    <row r="4966" spans="1:11" x14ac:dyDescent="0.35">
      <c r="A4966" t="s">
        <v>682</v>
      </c>
      <c r="B4966" t="s">
        <v>863</v>
      </c>
      <c r="C4966">
        <v>2011</v>
      </c>
      <c r="D4966">
        <v>4.2</v>
      </c>
      <c r="E4966">
        <v>402</v>
      </c>
      <c r="F4966" t="s">
        <v>1405</v>
      </c>
      <c r="G4966" t="s">
        <v>42</v>
      </c>
      <c r="H4966" s="32">
        <v>28.53</v>
      </c>
      <c r="I4966" t="s">
        <v>43</v>
      </c>
      <c r="J4966">
        <v>4</v>
      </c>
      <c r="K4966">
        <v>3</v>
      </c>
    </row>
    <row r="4967" spans="1:11" x14ac:dyDescent="0.35">
      <c r="A4967" t="s">
        <v>487</v>
      </c>
      <c r="B4967" t="s">
        <v>488</v>
      </c>
      <c r="C4967">
        <v>2019</v>
      </c>
      <c r="D4967">
        <v>4.2</v>
      </c>
      <c r="E4967">
        <v>400</v>
      </c>
      <c r="F4967" t="s">
        <v>1405</v>
      </c>
      <c r="G4967" t="s">
        <v>2</v>
      </c>
      <c r="H4967" s="32">
        <v>27.89</v>
      </c>
      <c r="I4967" t="s">
        <v>3</v>
      </c>
      <c r="J4967">
        <v>5</v>
      </c>
      <c r="K4967">
        <v>3</v>
      </c>
    </row>
    <row r="4968" spans="1:11" x14ac:dyDescent="0.35">
      <c r="A4968" t="s">
        <v>4</v>
      </c>
      <c r="B4968" t="s">
        <v>448</v>
      </c>
      <c r="C4968">
        <v>2016</v>
      </c>
      <c r="D4968">
        <v>4.2</v>
      </c>
      <c r="E4968">
        <v>398</v>
      </c>
      <c r="F4968" t="s">
        <v>1405</v>
      </c>
      <c r="G4968" t="s">
        <v>1406</v>
      </c>
      <c r="H4968" s="32">
        <v>48.96</v>
      </c>
      <c r="I4968" t="s">
        <v>6</v>
      </c>
      <c r="J4968">
        <v>4</v>
      </c>
      <c r="K4968">
        <v>2</v>
      </c>
    </row>
    <row r="4969" spans="1:11" x14ac:dyDescent="0.35">
      <c r="A4969" t="s">
        <v>193</v>
      </c>
      <c r="B4969" t="s">
        <v>921</v>
      </c>
      <c r="C4969">
        <v>2011</v>
      </c>
      <c r="D4969">
        <v>4.2</v>
      </c>
      <c r="E4969">
        <v>395</v>
      </c>
      <c r="F4969" t="s">
        <v>1405</v>
      </c>
      <c r="G4969" t="s">
        <v>42</v>
      </c>
      <c r="H4969" s="32">
        <v>61.94</v>
      </c>
      <c r="I4969" t="s">
        <v>43</v>
      </c>
      <c r="J4969">
        <v>4</v>
      </c>
      <c r="K4969">
        <v>3</v>
      </c>
    </row>
    <row r="4970" spans="1:11" x14ac:dyDescent="0.35">
      <c r="A4970" t="s">
        <v>193</v>
      </c>
      <c r="B4970" t="s">
        <v>187</v>
      </c>
      <c r="C4970">
        <v>2016</v>
      </c>
      <c r="D4970">
        <v>4.2</v>
      </c>
      <c r="E4970">
        <v>392</v>
      </c>
      <c r="F4970" t="s">
        <v>1405</v>
      </c>
      <c r="G4970" t="s">
        <v>42</v>
      </c>
      <c r="H4970" s="32">
        <v>19.98</v>
      </c>
      <c r="I4970" t="s">
        <v>43</v>
      </c>
      <c r="J4970">
        <v>4</v>
      </c>
      <c r="K4970">
        <v>3</v>
      </c>
    </row>
    <row r="4971" spans="1:11" x14ac:dyDescent="0.35">
      <c r="A4971" t="s">
        <v>790</v>
      </c>
      <c r="B4971" t="s">
        <v>1367</v>
      </c>
      <c r="C4971">
        <v>2018</v>
      </c>
      <c r="D4971">
        <v>4.2</v>
      </c>
      <c r="E4971">
        <v>390</v>
      </c>
      <c r="F4971" t="s">
        <v>1405</v>
      </c>
      <c r="G4971" t="s">
        <v>32</v>
      </c>
      <c r="H4971" s="32">
        <v>16.760000000000002</v>
      </c>
      <c r="I4971" t="s">
        <v>33</v>
      </c>
      <c r="J4971">
        <v>4</v>
      </c>
      <c r="K4971">
        <v>3</v>
      </c>
    </row>
    <row r="4972" spans="1:11" x14ac:dyDescent="0.35">
      <c r="A4972" t="s">
        <v>574</v>
      </c>
      <c r="B4972" t="s">
        <v>880</v>
      </c>
      <c r="C4972">
        <v>2017</v>
      </c>
      <c r="D4972">
        <v>4.2</v>
      </c>
      <c r="E4972">
        <v>390</v>
      </c>
      <c r="F4972" t="s">
        <v>1405</v>
      </c>
      <c r="G4972" t="s">
        <v>576</v>
      </c>
      <c r="H4972" s="32">
        <v>24.45</v>
      </c>
      <c r="I4972" t="s">
        <v>21</v>
      </c>
      <c r="J4972">
        <v>4</v>
      </c>
      <c r="K4972">
        <v>3</v>
      </c>
    </row>
    <row r="4973" spans="1:11" x14ac:dyDescent="0.35">
      <c r="A4973" t="s">
        <v>144</v>
      </c>
      <c r="B4973" t="s">
        <v>120</v>
      </c>
      <c r="C4973">
        <v>2011</v>
      </c>
      <c r="D4973">
        <v>4.2</v>
      </c>
      <c r="E4973">
        <v>389</v>
      </c>
      <c r="F4973" t="s">
        <v>1405</v>
      </c>
      <c r="G4973" t="s">
        <v>9</v>
      </c>
      <c r="H4973" s="32">
        <v>64.5</v>
      </c>
      <c r="I4973" t="s">
        <v>10</v>
      </c>
      <c r="J4973">
        <v>5</v>
      </c>
      <c r="K4973">
        <v>3</v>
      </c>
    </row>
    <row r="4974" spans="1:11" x14ac:dyDescent="0.35">
      <c r="A4974" t="s">
        <v>385</v>
      </c>
      <c r="B4974" t="s">
        <v>1334</v>
      </c>
      <c r="C4974">
        <v>2016</v>
      </c>
      <c r="D4974">
        <v>4.2</v>
      </c>
      <c r="E4974">
        <v>388</v>
      </c>
      <c r="F4974" t="s">
        <v>1405</v>
      </c>
      <c r="G4974" t="s">
        <v>9</v>
      </c>
      <c r="H4974" s="32">
        <v>31.63</v>
      </c>
      <c r="I4974" t="s">
        <v>10</v>
      </c>
      <c r="J4974">
        <v>5</v>
      </c>
      <c r="K4974">
        <v>3</v>
      </c>
    </row>
    <row r="4975" spans="1:11" x14ac:dyDescent="0.35">
      <c r="A4975" t="s">
        <v>53</v>
      </c>
      <c r="B4975" t="s">
        <v>845</v>
      </c>
      <c r="C4975">
        <v>2005</v>
      </c>
      <c r="D4975">
        <v>4.2</v>
      </c>
      <c r="E4975">
        <v>384</v>
      </c>
      <c r="F4975" t="s">
        <v>1405</v>
      </c>
      <c r="G4975" t="s">
        <v>42</v>
      </c>
      <c r="H4975" s="32">
        <v>73</v>
      </c>
      <c r="I4975" t="s">
        <v>43</v>
      </c>
      <c r="J4975">
        <v>4</v>
      </c>
      <c r="K4975">
        <v>3</v>
      </c>
    </row>
    <row r="4976" spans="1:11" x14ac:dyDescent="0.35">
      <c r="A4976" t="s">
        <v>537</v>
      </c>
      <c r="B4976" t="s">
        <v>187</v>
      </c>
      <c r="C4976">
        <v>2015</v>
      </c>
      <c r="D4976">
        <v>4.2</v>
      </c>
      <c r="E4976">
        <v>420</v>
      </c>
      <c r="F4976" t="s">
        <v>1405</v>
      </c>
      <c r="G4976" t="s">
        <v>42</v>
      </c>
      <c r="H4976" s="32">
        <v>17.5</v>
      </c>
      <c r="I4976" t="s">
        <v>43</v>
      </c>
      <c r="J4976" t="s">
        <v>85</v>
      </c>
      <c r="K4976" t="s">
        <v>85</v>
      </c>
    </row>
    <row r="4977" spans="1:11" x14ac:dyDescent="0.35">
      <c r="A4977" t="s">
        <v>1357</v>
      </c>
      <c r="B4977" t="s">
        <v>1358</v>
      </c>
      <c r="C4977">
        <v>2017</v>
      </c>
      <c r="D4977">
        <v>4.2</v>
      </c>
      <c r="E4977">
        <v>420</v>
      </c>
      <c r="F4977" t="s">
        <v>1405</v>
      </c>
      <c r="G4977" t="s">
        <v>127</v>
      </c>
      <c r="H4977" s="32">
        <v>18.899999999999999</v>
      </c>
      <c r="I4977" t="s">
        <v>21</v>
      </c>
      <c r="J4977" t="s">
        <v>85</v>
      </c>
      <c r="K4977" t="s">
        <v>85</v>
      </c>
    </row>
    <row r="4978" spans="1:11" x14ac:dyDescent="0.35">
      <c r="A4978" t="s">
        <v>1359</v>
      </c>
      <c r="B4978" t="s">
        <v>1360</v>
      </c>
      <c r="C4978">
        <v>2011</v>
      </c>
      <c r="D4978">
        <v>4.2</v>
      </c>
      <c r="E4978">
        <v>420</v>
      </c>
      <c r="F4978" t="s">
        <v>1405</v>
      </c>
      <c r="G4978" t="s">
        <v>254</v>
      </c>
      <c r="H4978" s="32">
        <v>23.95</v>
      </c>
      <c r="I4978" t="s">
        <v>21</v>
      </c>
      <c r="J4978" t="s">
        <v>85</v>
      </c>
      <c r="K4978" t="s">
        <v>85</v>
      </c>
    </row>
    <row r="4979" spans="1:11" x14ac:dyDescent="0.35">
      <c r="A4979" t="s">
        <v>40</v>
      </c>
      <c r="B4979" t="s">
        <v>396</v>
      </c>
      <c r="C4979">
        <v>2012</v>
      </c>
      <c r="D4979">
        <v>4.2</v>
      </c>
      <c r="E4979">
        <v>420</v>
      </c>
      <c r="F4979" t="s">
        <v>1405</v>
      </c>
      <c r="G4979" t="s">
        <v>42</v>
      </c>
      <c r="H4979" s="32">
        <v>28.3</v>
      </c>
      <c r="I4979" t="s">
        <v>43</v>
      </c>
      <c r="J4979" t="s">
        <v>85</v>
      </c>
      <c r="K4979" t="s">
        <v>85</v>
      </c>
    </row>
    <row r="4980" spans="1:11" x14ac:dyDescent="0.35">
      <c r="A4980" t="s">
        <v>513</v>
      </c>
      <c r="B4980" t="s">
        <v>283</v>
      </c>
      <c r="C4980">
        <v>2004</v>
      </c>
      <c r="D4980">
        <v>4.2</v>
      </c>
      <c r="E4980">
        <v>417</v>
      </c>
      <c r="F4980" t="s">
        <v>1405</v>
      </c>
      <c r="G4980" t="s">
        <v>42</v>
      </c>
      <c r="H4980" s="32">
        <v>45</v>
      </c>
      <c r="I4980" t="s">
        <v>43</v>
      </c>
      <c r="J4980" t="s">
        <v>85</v>
      </c>
      <c r="K4980" t="s">
        <v>85</v>
      </c>
    </row>
    <row r="4981" spans="1:11" x14ac:dyDescent="0.35">
      <c r="A4981" t="s">
        <v>423</v>
      </c>
      <c r="B4981" t="s">
        <v>1020</v>
      </c>
      <c r="C4981">
        <v>2018</v>
      </c>
      <c r="D4981">
        <v>4.2</v>
      </c>
      <c r="E4981">
        <v>415</v>
      </c>
      <c r="F4981" t="s">
        <v>1405</v>
      </c>
      <c r="G4981" t="s">
        <v>46</v>
      </c>
      <c r="H4981" s="32">
        <v>17.899999999999999</v>
      </c>
      <c r="I4981" t="s">
        <v>213</v>
      </c>
      <c r="J4981" t="s">
        <v>85</v>
      </c>
      <c r="K4981" t="s">
        <v>85</v>
      </c>
    </row>
    <row r="4982" spans="1:11" x14ac:dyDescent="0.35">
      <c r="A4982" t="s">
        <v>1292</v>
      </c>
      <c r="B4982" t="s">
        <v>1361</v>
      </c>
      <c r="C4982">
        <v>2015</v>
      </c>
      <c r="D4982">
        <v>4.2</v>
      </c>
      <c r="E4982">
        <v>414</v>
      </c>
      <c r="F4982" t="s">
        <v>1405</v>
      </c>
      <c r="G4982" t="s">
        <v>326</v>
      </c>
      <c r="H4982" s="32">
        <v>16.78</v>
      </c>
      <c r="I4982" t="s">
        <v>327</v>
      </c>
      <c r="J4982" t="s">
        <v>85</v>
      </c>
      <c r="K4982" t="s">
        <v>85</v>
      </c>
    </row>
    <row r="4983" spans="1:11" x14ac:dyDescent="0.35">
      <c r="A4983" t="s">
        <v>47</v>
      </c>
      <c r="B4983" t="s">
        <v>1302</v>
      </c>
      <c r="C4983">
        <v>2018</v>
      </c>
      <c r="D4983">
        <v>4.2</v>
      </c>
      <c r="E4983">
        <v>410</v>
      </c>
      <c r="F4983" t="s">
        <v>1405</v>
      </c>
      <c r="G4983" t="s">
        <v>42</v>
      </c>
      <c r="H4983" s="32">
        <v>13.58</v>
      </c>
      <c r="I4983" t="s">
        <v>43</v>
      </c>
      <c r="J4983" t="s">
        <v>85</v>
      </c>
      <c r="K4983" t="s">
        <v>85</v>
      </c>
    </row>
    <row r="4984" spans="1:11" x14ac:dyDescent="0.35">
      <c r="A4984" t="s">
        <v>1308</v>
      </c>
      <c r="B4984" t="s">
        <v>1309</v>
      </c>
      <c r="C4984">
        <v>2015</v>
      </c>
      <c r="D4984">
        <v>4.2</v>
      </c>
      <c r="E4984">
        <v>412</v>
      </c>
      <c r="F4984" t="s">
        <v>1405</v>
      </c>
      <c r="G4984" t="s">
        <v>9</v>
      </c>
      <c r="H4984" s="32">
        <v>37.9</v>
      </c>
      <c r="I4984" t="s">
        <v>10</v>
      </c>
      <c r="J4984" t="s">
        <v>85</v>
      </c>
      <c r="K4984" t="s">
        <v>85</v>
      </c>
    </row>
    <row r="4985" spans="1:11" x14ac:dyDescent="0.35">
      <c r="A4985" t="s">
        <v>270</v>
      </c>
      <c r="B4985" t="s">
        <v>120</v>
      </c>
      <c r="C4985">
        <v>2011</v>
      </c>
      <c r="D4985">
        <v>4.2</v>
      </c>
      <c r="E4985">
        <v>410</v>
      </c>
      <c r="F4985" t="s">
        <v>1405</v>
      </c>
      <c r="G4985" t="s">
        <v>9</v>
      </c>
      <c r="H4985" s="32">
        <v>51.35</v>
      </c>
      <c r="I4985" t="s">
        <v>10</v>
      </c>
      <c r="J4985" t="s">
        <v>85</v>
      </c>
      <c r="K4985" t="s">
        <v>85</v>
      </c>
    </row>
    <row r="4986" spans="1:11" x14ac:dyDescent="0.35">
      <c r="A4986" t="s">
        <v>930</v>
      </c>
      <c r="B4986" t="s">
        <v>848</v>
      </c>
      <c r="C4986">
        <v>2012</v>
      </c>
      <c r="D4986">
        <v>4.2</v>
      </c>
      <c r="E4986">
        <v>410</v>
      </c>
      <c r="F4986" t="s">
        <v>1405</v>
      </c>
      <c r="G4986" t="s">
        <v>42</v>
      </c>
      <c r="H4986" s="32">
        <v>22.99</v>
      </c>
      <c r="I4986" t="s">
        <v>43</v>
      </c>
      <c r="J4986" t="s">
        <v>85</v>
      </c>
      <c r="K4986" t="s">
        <v>85</v>
      </c>
    </row>
    <row r="4987" spans="1:11" x14ac:dyDescent="0.35">
      <c r="A4987" t="s">
        <v>1362</v>
      </c>
      <c r="B4987" t="s">
        <v>1363</v>
      </c>
      <c r="C4987">
        <v>2020</v>
      </c>
      <c r="D4987">
        <v>4.2</v>
      </c>
      <c r="E4987">
        <v>407</v>
      </c>
      <c r="F4987" t="s">
        <v>1405</v>
      </c>
      <c r="G4987" t="s">
        <v>204</v>
      </c>
      <c r="H4987" s="32">
        <v>11.95</v>
      </c>
      <c r="I4987" t="s">
        <v>85</v>
      </c>
      <c r="J4987" t="s">
        <v>85</v>
      </c>
      <c r="K4987" t="s">
        <v>85</v>
      </c>
    </row>
    <row r="4988" spans="1:11" x14ac:dyDescent="0.35">
      <c r="A4988" t="s">
        <v>861</v>
      </c>
      <c r="B4988" t="s">
        <v>1364</v>
      </c>
      <c r="C4988" t="s">
        <v>24</v>
      </c>
      <c r="D4988">
        <v>4.2</v>
      </c>
      <c r="E4988">
        <v>405</v>
      </c>
      <c r="F4988" t="s">
        <v>1405</v>
      </c>
      <c r="G4988" t="s">
        <v>25</v>
      </c>
      <c r="H4988" s="32">
        <v>7.1</v>
      </c>
      <c r="I4988" t="s">
        <v>26</v>
      </c>
      <c r="J4988" t="s">
        <v>85</v>
      </c>
      <c r="K4988" t="s">
        <v>85</v>
      </c>
    </row>
    <row r="4989" spans="1:11" x14ac:dyDescent="0.35">
      <c r="A4989" t="s">
        <v>606</v>
      </c>
      <c r="B4989" t="s">
        <v>619</v>
      </c>
      <c r="C4989">
        <v>2014</v>
      </c>
      <c r="D4989">
        <v>4.2</v>
      </c>
      <c r="E4989">
        <v>404</v>
      </c>
      <c r="F4989" t="s">
        <v>1405</v>
      </c>
      <c r="G4989" t="s">
        <v>32</v>
      </c>
      <c r="H4989" s="32">
        <v>77.36</v>
      </c>
      <c r="I4989" t="s">
        <v>33</v>
      </c>
      <c r="J4989" t="s">
        <v>85</v>
      </c>
      <c r="K4989" t="s">
        <v>85</v>
      </c>
    </row>
    <row r="4990" spans="1:11" x14ac:dyDescent="0.35">
      <c r="A4990" t="s">
        <v>1365</v>
      </c>
      <c r="B4990" t="s">
        <v>1366</v>
      </c>
      <c r="C4990">
        <v>2020</v>
      </c>
      <c r="D4990">
        <v>4.2</v>
      </c>
      <c r="E4990">
        <v>404</v>
      </c>
      <c r="F4990" t="s">
        <v>1405</v>
      </c>
      <c r="G4990" t="s">
        <v>207</v>
      </c>
      <c r="H4990" s="32">
        <v>19.899999999999999</v>
      </c>
      <c r="I4990" t="s">
        <v>85</v>
      </c>
      <c r="J4990" t="s">
        <v>85</v>
      </c>
      <c r="K4990" t="s">
        <v>85</v>
      </c>
    </row>
    <row r="4991" spans="1:11" x14ac:dyDescent="0.35">
      <c r="A4991" t="s">
        <v>682</v>
      </c>
      <c r="B4991" t="s">
        <v>863</v>
      </c>
      <c r="C4991">
        <v>2011</v>
      </c>
      <c r="D4991">
        <v>4.2</v>
      </c>
      <c r="E4991">
        <v>402</v>
      </c>
      <c r="F4991" t="s">
        <v>1405</v>
      </c>
      <c r="G4991" t="s">
        <v>42</v>
      </c>
      <c r="H4991" s="32">
        <v>28.53</v>
      </c>
      <c r="I4991" t="s">
        <v>43</v>
      </c>
      <c r="J4991" t="s">
        <v>85</v>
      </c>
      <c r="K4991" t="s">
        <v>85</v>
      </c>
    </row>
    <row r="4992" spans="1:11" x14ac:dyDescent="0.35">
      <c r="A4992" t="s">
        <v>487</v>
      </c>
      <c r="B4992" t="s">
        <v>488</v>
      </c>
      <c r="C4992">
        <v>2019</v>
      </c>
      <c r="D4992">
        <v>4.2</v>
      </c>
      <c r="E4992">
        <v>400</v>
      </c>
      <c r="F4992" t="s">
        <v>1405</v>
      </c>
      <c r="G4992" t="s">
        <v>2</v>
      </c>
      <c r="H4992" s="32">
        <v>27.89</v>
      </c>
      <c r="I4992" t="s">
        <v>3</v>
      </c>
      <c r="J4992" t="s">
        <v>85</v>
      </c>
      <c r="K4992" t="s">
        <v>85</v>
      </c>
    </row>
    <row r="4993" spans="1:11" x14ac:dyDescent="0.35">
      <c r="A4993" t="s">
        <v>4</v>
      </c>
      <c r="B4993" t="s">
        <v>448</v>
      </c>
      <c r="C4993">
        <v>2016</v>
      </c>
      <c r="D4993">
        <v>4.2</v>
      </c>
      <c r="E4993">
        <v>398</v>
      </c>
      <c r="F4993" t="s">
        <v>1405</v>
      </c>
      <c r="G4993" t="s">
        <v>1406</v>
      </c>
      <c r="H4993" s="32">
        <v>48.96</v>
      </c>
      <c r="I4993" t="s">
        <v>6</v>
      </c>
      <c r="J4993" t="s">
        <v>85</v>
      </c>
      <c r="K4993" t="s">
        <v>85</v>
      </c>
    </row>
    <row r="4994" spans="1:11" x14ac:dyDescent="0.35">
      <c r="A4994" t="s">
        <v>193</v>
      </c>
      <c r="B4994" t="s">
        <v>921</v>
      </c>
      <c r="C4994">
        <v>2011</v>
      </c>
      <c r="D4994">
        <v>4.2</v>
      </c>
      <c r="E4994">
        <v>395</v>
      </c>
      <c r="F4994" t="s">
        <v>1405</v>
      </c>
      <c r="G4994" t="s">
        <v>42</v>
      </c>
      <c r="H4994" s="32">
        <v>61.94</v>
      </c>
      <c r="I4994" t="s">
        <v>43</v>
      </c>
      <c r="J4994" t="s">
        <v>85</v>
      </c>
      <c r="K4994" t="s">
        <v>85</v>
      </c>
    </row>
    <row r="4995" spans="1:11" x14ac:dyDescent="0.35">
      <c r="A4995" t="s">
        <v>193</v>
      </c>
      <c r="B4995" t="s">
        <v>187</v>
      </c>
      <c r="C4995">
        <v>2016</v>
      </c>
      <c r="D4995">
        <v>4.2</v>
      </c>
      <c r="E4995">
        <v>392</v>
      </c>
      <c r="F4995" t="s">
        <v>1405</v>
      </c>
      <c r="G4995" t="s">
        <v>42</v>
      </c>
      <c r="H4995" s="32">
        <v>19.98</v>
      </c>
      <c r="I4995" t="s">
        <v>43</v>
      </c>
      <c r="J4995" t="s">
        <v>85</v>
      </c>
      <c r="K4995" t="s">
        <v>85</v>
      </c>
    </row>
    <row r="4996" spans="1:11" x14ac:dyDescent="0.35">
      <c r="A4996" t="s">
        <v>790</v>
      </c>
      <c r="B4996" t="s">
        <v>1367</v>
      </c>
      <c r="C4996">
        <v>2018</v>
      </c>
      <c r="D4996">
        <v>4.2</v>
      </c>
      <c r="E4996">
        <v>390</v>
      </c>
      <c r="F4996" t="s">
        <v>1405</v>
      </c>
      <c r="G4996" t="s">
        <v>32</v>
      </c>
      <c r="H4996" s="32">
        <v>16.760000000000002</v>
      </c>
      <c r="I4996" t="s">
        <v>33</v>
      </c>
      <c r="J4996" t="s">
        <v>85</v>
      </c>
      <c r="K4996" t="s">
        <v>85</v>
      </c>
    </row>
    <row r="4997" spans="1:11" x14ac:dyDescent="0.35">
      <c r="A4997" t="s">
        <v>574</v>
      </c>
      <c r="B4997" t="s">
        <v>880</v>
      </c>
      <c r="C4997">
        <v>2017</v>
      </c>
      <c r="D4997">
        <v>4.2</v>
      </c>
      <c r="E4997">
        <v>390</v>
      </c>
      <c r="F4997" t="s">
        <v>1405</v>
      </c>
      <c r="G4997" t="s">
        <v>576</v>
      </c>
      <c r="H4997" s="32">
        <v>24.45</v>
      </c>
      <c r="I4997" t="s">
        <v>21</v>
      </c>
      <c r="J4997" t="s">
        <v>85</v>
      </c>
      <c r="K4997" t="s">
        <v>85</v>
      </c>
    </row>
    <row r="4998" spans="1:11" x14ac:dyDescent="0.35">
      <c r="A4998" t="s">
        <v>144</v>
      </c>
      <c r="B4998" t="s">
        <v>120</v>
      </c>
      <c r="C4998">
        <v>2011</v>
      </c>
      <c r="D4998">
        <v>4.2</v>
      </c>
      <c r="E4998">
        <v>389</v>
      </c>
      <c r="F4998" t="s">
        <v>1405</v>
      </c>
      <c r="G4998" t="s">
        <v>9</v>
      </c>
      <c r="H4998" s="32">
        <v>64.5</v>
      </c>
      <c r="I4998" t="s">
        <v>10</v>
      </c>
      <c r="J4998" t="s">
        <v>85</v>
      </c>
      <c r="K4998" t="s">
        <v>85</v>
      </c>
    </row>
    <row r="4999" spans="1:11" x14ac:dyDescent="0.35">
      <c r="A4999" t="s">
        <v>385</v>
      </c>
      <c r="B4999" t="s">
        <v>1334</v>
      </c>
      <c r="C4999">
        <v>2016</v>
      </c>
      <c r="D4999">
        <v>4.2</v>
      </c>
      <c r="E4999">
        <v>388</v>
      </c>
      <c r="F4999" t="s">
        <v>1405</v>
      </c>
      <c r="G4999" t="s">
        <v>9</v>
      </c>
      <c r="H4999" s="32">
        <v>31.63</v>
      </c>
      <c r="I4999" t="s">
        <v>10</v>
      </c>
      <c r="J4999" t="s">
        <v>85</v>
      </c>
      <c r="K4999" t="s">
        <v>85</v>
      </c>
    </row>
    <row r="5000" spans="1:11" x14ac:dyDescent="0.35">
      <c r="A5000" t="s">
        <v>53</v>
      </c>
      <c r="B5000" t="s">
        <v>845</v>
      </c>
      <c r="C5000">
        <v>2005</v>
      </c>
      <c r="D5000">
        <v>4.2</v>
      </c>
      <c r="E5000">
        <v>384</v>
      </c>
      <c r="F5000" t="s">
        <v>1405</v>
      </c>
      <c r="G5000" t="s">
        <v>42</v>
      </c>
      <c r="H5000" s="32">
        <v>73</v>
      </c>
      <c r="I5000" t="s">
        <v>43</v>
      </c>
      <c r="J5000" t="s">
        <v>85</v>
      </c>
      <c r="K5000" t="s">
        <v>85</v>
      </c>
    </row>
    <row r="5001" spans="1:11" x14ac:dyDescent="0.35">
      <c r="A5001" t="s">
        <v>537</v>
      </c>
      <c r="B5001" t="s">
        <v>187</v>
      </c>
      <c r="C5001">
        <v>2015</v>
      </c>
      <c r="D5001">
        <v>4.2</v>
      </c>
      <c r="E5001">
        <v>420</v>
      </c>
      <c r="F5001" t="s">
        <v>1405</v>
      </c>
      <c r="G5001" t="s">
        <v>42</v>
      </c>
      <c r="H5001" s="32">
        <v>17.5</v>
      </c>
      <c r="I5001" t="s">
        <v>43</v>
      </c>
      <c r="J5001">
        <v>4</v>
      </c>
      <c r="K5001">
        <v>3</v>
      </c>
    </row>
    <row r="5002" spans="1:11" x14ac:dyDescent="0.35">
      <c r="A5002" t="s">
        <v>1357</v>
      </c>
      <c r="B5002" t="s">
        <v>1358</v>
      </c>
      <c r="C5002">
        <v>2017</v>
      </c>
      <c r="D5002">
        <v>4.2</v>
      </c>
      <c r="E5002">
        <v>420</v>
      </c>
      <c r="F5002" t="s">
        <v>1405</v>
      </c>
      <c r="G5002" t="s">
        <v>127</v>
      </c>
      <c r="H5002" s="32">
        <v>18.899999999999999</v>
      </c>
      <c r="I5002" t="s">
        <v>21</v>
      </c>
      <c r="J5002">
        <v>4</v>
      </c>
      <c r="K5002">
        <v>3</v>
      </c>
    </row>
    <row r="5003" spans="1:11" x14ac:dyDescent="0.35">
      <c r="A5003" t="s">
        <v>1359</v>
      </c>
      <c r="B5003" t="s">
        <v>1360</v>
      </c>
      <c r="C5003">
        <v>2011</v>
      </c>
      <c r="D5003">
        <v>4.2</v>
      </c>
      <c r="E5003">
        <v>420</v>
      </c>
      <c r="F5003" t="s">
        <v>1405</v>
      </c>
      <c r="G5003" t="s">
        <v>254</v>
      </c>
      <c r="H5003" s="32">
        <v>23.95</v>
      </c>
      <c r="I5003" t="s">
        <v>21</v>
      </c>
      <c r="J5003">
        <v>4</v>
      </c>
      <c r="K5003">
        <v>3</v>
      </c>
    </row>
    <row r="5004" spans="1:11" x14ac:dyDescent="0.35">
      <c r="A5004" t="s">
        <v>40</v>
      </c>
      <c r="B5004" t="s">
        <v>396</v>
      </c>
      <c r="C5004">
        <v>2012</v>
      </c>
      <c r="D5004">
        <v>4.2</v>
      </c>
      <c r="E5004">
        <v>420</v>
      </c>
      <c r="F5004" t="s">
        <v>1405</v>
      </c>
      <c r="G5004" t="s">
        <v>42</v>
      </c>
      <c r="H5004" s="32">
        <v>28.3</v>
      </c>
      <c r="I5004" t="s">
        <v>43</v>
      </c>
      <c r="J5004">
        <v>4</v>
      </c>
      <c r="K5004">
        <v>3</v>
      </c>
    </row>
    <row r="5005" spans="1:11" x14ac:dyDescent="0.35">
      <c r="A5005" t="s">
        <v>513</v>
      </c>
      <c r="B5005" t="s">
        <v>283</v>
      </c>
      <c r="C5005">
        <v>2004</v>
      </c>
      <c r="D5005">
        <v>4.2</v>
      </c>
      <c r="E5005">
        <v>417</v>
      </c>
      <c r="F5005" t="s">
        <v>1405</v>
      </c>
      <c r="G5005" t="s">
        <v>42</v>
      </c>
      <c r="H5005" s="32">
        <v>45</v>
      </c>
      <c r="I5005" t="s">
        <v>43</v>
      </c>
      <c r="J5005">
        <v>4</v>
      </c>
      <c r="K5005">
        <v>3</v>
      </c>
    </row>
    <row r="5006" spans="1:11" x14ac:dyDescent="0.35">
      <c r="A5006" t="s">
        <v>423</v>
      </c>
      <c r="B5006" t="s">
        <v>1020</v>
      </c>
      <c r="C5006">
        <v>2018</v>
      </c>
      <c r="D5006">
        <v>4.2</v>
      </c>
      <c r="E5006">
        <v>415</v>
      </c>
      <c r="F5006" t="s">
        <v>1405</v>
      </c>
      <c r="G5006" t="s">
        <v>46</v>
      </c>
      <c r="H5006" s="32">
        <v>17.899999999999999</v>
      </c>
      <c r="I5006" t="s">
        <v>213</v>
      </c>
      <c r="J5006">
        <v>3</v>
      </c>
      <c r="K5006">
        <v>3</v>
      </c>
    </row>
    <row r="5007" spans="1:11" x14ac:dyDescent="0.35">
      <c r="A5007" t="s">
        <v>1292</v>
      </c>
      <c r="B5007" t="s">
        <v>1361</v>
      </c>
      <c r="C5007">
        <v>2015</v>
      </c>
      <c r="D5007">
        <v>4.2</v>
      </c>
      <c r="E5007">
        <v>414</v>
      </c>
      <c r="F5007" t="s">
        <v>1405</v>
      </c>
      <c r="G5007" t="s">
        <v>326</v>
      </c>
      <c r="H5007" s="32">
        <v>16.78</v>
      </c>
      <c r="I5007" t="s">
        <v>327</v>
      </c>
      <c r="J5007">
        <v>3</v>
      </c>
      <c r="K5007">
        <v>3</v>
      </c>
    </row>
    <row r="5008" spans="1:11" x14ac:dyDescent="0.35">
      <c r="A5008" t="s">
        <v>47</v>
      </c>
      <c r="B5008" t="s">
        <v>1302</v>
      </c>
      <c r="C5008">
        <v>2018</v>
      </c>
      <c r="D5008">
        <v>4.2</v>
      </c>
      <c r="E5008">
        <v>410</v>
      </c>
      <c r="F5008" t="s">
        <v>1405</v>
      </c>
      <c r="G5008" t="s">
        <v>42</v>
      </c>
      <c r="H5008" s="32">
        <v>13.58</v>
      </c>
      <c r="I5008" t="s">
        <v>43</v>
      </c>
      <c r="J5008">
        <v>4</v>
      </c>
      <c r="K5008">
        <v>3</v>
      </c>
    </row>
    <row r="5009" spans="1:11" x14ac:dyDescent="0.35">
      <c r="A5009" t="s">
        <v>1308</v>
      </c>
      <c r="B5009" t="s">
        <v>1309</v>
      </c>
      <c r="C5009">
        <v>2015</v>
      </c>
      <c r="D5009">
        <v>4.2</v>
      </c>
      <c r="E5009">
        <v>412</v>
      </c>
      <c r="F5009" t="s">
        <v>1405</v>
      </c>
      <c r="G5009" t="s">
        <v>9</v>
      </c>
      <c r="H5009" s="32">
        <v>37.9</v>
      </c>
      <c r="I5009" t="s">
        <v>10</v>
      </c>
      <c r="J5009">
        <v>5</v>
      </c>
      <c r="K5009">
        <v>3</v>
      </c>
    </row>
    <row r="5010" spans="1:11" x14ac:dyDescent="0.35">
      <c r="A5010" t="s">
        <v>270</v>
      </c>
      <c r="B5010" t="s">
        <v>120</v>
      </c>
      <c r="C5010">
        <v>2011</v>
      </c>
      <c r="D5010">
        <v>4.2</v>
      </c>
      <c r="E5010">
        <v>410</v>
      </c>
      <c r="F5010" t="s">
        <v>1405</v>
      </c>
      <c r="G5010" t="s">
        <v>9</v>
      </c>
      <c r="H5010" s="32">
        <v>51.35</v>
      </c>
      <c r="I5010" t="s">
        <v>10</v>
      </c>
      <c r="J5010">
        <v>5</v>
      </c>
      <c r="K5010">
        <v>3</v>
      </c>
    </row>
    <row r="5011" spans="1:11" x14ac:dyDescent="0.35">
      <c r="A5011" t="s">
        <v>930</v>
      </c>
      <c r="B5011" t="s">
        <v>848</v>
      </c>
      <c r="C5011">
        <v>2012</v>
      </c>
      <c r="D5011">
        <v>4.2</v>
      </c>
      <c r="E5011">
        <v>410</v>
      </c>
      <c r="F5011" t="s">
        <v>1405</v>
      </c>
      <c r="G5011" t="s">
        <v>42</v>
      </c>
      <c r="H5011" s="32">
        <v>22.99</v>
      </c>
      <c r="I5011" t="s">
        <v>43</v>
      </c>
      <c r="J5011">
        <v>4</v>
      </c>
      <c r="K5011">
        <v>3</v>
      </c>
    </row>
    <row r="5012" spans="1:11" x14ac:dyDescent="0.35">
      <c r="A5012" t="s">
        <v>1362</v>
      </c>
      <c r="B5012" t="s">
        <v>1363</v>
      </c>
      <c r="C5012">
        <v>2020</v>
      </c>
      <c r="D5012">
        <v>4.2</v>
      </c>
      <c r="E5012">
        <v>407</v>
      </c>
      <c r="F5012" t="s">
        <v>1405</v>
      </c>
      <c r="G5012" t="s">
        <v>204</v>
      </c>
      <c r="H5012" s="32">
        <v>11.95</v>
      </c>
      <c r="I5012" t="s">
        <v>85</v>
      </c>
      <c r="J5012" t="s">
        <v>85</v>
      </c>
      <c r="K5012" t="s">
        <v>85</v>
      </c>
    </row>
    <row r="5013" spans="1:11" x14ac:dyDescent="0.35">
      <c r="A5013" t="s">
        <v>861</v>
      </c>
      <c r="B5013" t="s">
        <v>1364</v>
      </c>
      <c r="C5013" t="s">
        <v>24</v>
      </c>
      <c r="D5013">
        <v>4.2</v>
      </c>
      <c r="E5013">
        <v>405</v>
      </c>
      <c r="F5013" t="s">
        <v>1405</v>
      </c>
      <c r="G5013" t="s">
        <v>25</v>
      </c>
      <c r="H5013" s="32">
        <v>7.1</v>
      </c>
      <c r="I5013" t="s">
        <v>26</v>
      </c>
      <c r="J5013">
        <v>4</v>
      </c>
      <c r="K5013">
        <v>3</v>
      </c>
    </row>
    <row r="5014" spans="1:11" x14ac:dyDescent="0.35">
      <c r="A5014" t="s">
        <v>606</v>
      </c>
      <c r="B5014" t="s">
        <v>619</v>
      </c>
      <c r="C5014">
        <v>2014</v>
      </c>
      <c r="D5014">
        <v>4.2</v>
      </c>
      <c r="E5014">
        <v>404</v>
      </c>
      <c r="F5014" t="s">
        <v>1405</v>
      </c>
      <c r="G5014" t="s">
        <v>32</v>
      </c>
      <c r="H5014" s="32">
        <v>77.36</v>
      </c>
      <c r="I5014" t="s">
        <v>33</v>
      </c>
      <c r="J5014">
        <v>4</v>
      </c>
      <c r="K5014">
        <v>3</v>
      </c>
    </row>
    <row r="5015" spans="1:11" x14ac:dyDescent="0.35">
      <c r="A5015" t="s">
        <v>1365</v>
      </c>
      <c r="B5015" t="s">
        <v>1366</v>
      </c>
      <c r="C5015">
        <v>2020</v>
      </c>
      <c r="D5015">
        <v>4.2</v>
      </c>
      <c r="E5015">
        <v>404</v>
      </c>
      <c r="F5015" t="s">
        <v>1405</v>
      </c>
      <c r="G5015" t="s">
        <v>207</v>
      </c>
      <c r="H5015" s="32">
        <v>19.899999999999999</v>
      </c>
      <c r="I5015" t="s">
        <v>85</v>
      </c>
      <c r="J5015" t="s">
        <v>85</v>
      </c>
      <c r="K5015" t="s">
        <v>85</v>
      </c>
    </row>
    <row r="5016" spans="1:11" x14ac:dyDescent="0.35">
      <c r="A5016" t="s">
        <v>682</v>
      </c>
      <c r="B5016" t="s">
        <v>863</v>
      </c>
      <c r="C5016">
        <v>2011</v>
      </c>
      <c r="D5016">
        <v>4.2</v>
      </c>
      <c r="E5016">
        <v>402</v>
      </c>
      <c r="F5016" t="s">
        <v>1405</v>
      </c>
      <c r="G5016" t="s">
        <v>42</v>
      </c>
      <c r="H5016" s="32">
        <v>28.53</v>
      </c>
      <c r="I5016" t="s">
        <v>43</v>
      </c>
      <c r="J5016">
        <v>4</v>
      </c>
      <c r="K5016">
        <v>3</v>
      </c>
    </row>
    <row r="5017" spans="1:11" x14ac:dyDescent="0.35">
      <c r="A5017" t="s">
        <v>487</v>
      </c>
      <c r="B5017" t="s">
        <v>488</v>
      </c>
      <c r="C5017">
        <v>2019</v>
      </c>
      <c r="D5017">
        <v>4.2</v>
      </c>
      <c r="E5017">
        <v>400</v>
      </c>
      <c r="F5017" t="s">
        <v>1405</v>
      </c>
      <c r="G5017" t="s">
        <v>2</v>
      </c>
      <c r="H5017" s="32">
        <v>27.89</v>
      </c>
      <c r="I5017" t="s">
        <v>3</v>
      </c>
      <c r="J5017">
        <v>5</v>
      </c>
      <c r="K5017">
        <v>3</v>
      </c>
    </row>
    <row r="5018" spans="1:11" x14ac:dyDescent="0.35">
      <c r="A5018" t="s">
        <v>4</v>
      </c>
      <c r="B5018" t="s">
        <v>448</v>
      </c>
      <c r="C5018">
        <v>2016</v>
      </c>
      <c r="D5018">
        <v>4.2</v>
      </c>
      <c r="E5018">
        <v>398</v>
      </c>
      <c r="F5018" t="s">
        <v>1405</v>
      </c>
      <c r="G5018" t="s">
        <v>1406</v>
      </c>
      <c r="H5018" s="32">
        <v>48.96</v>
      </c>
      <c r="I5018" t="s">
        <v>6</v>
      </c>
      <c r="J5018">
        <v>4</v>
      </c>
      <c r="K5018">
        <v>2</v>
      </c>
    </row>
    <row r="5019" spans="1:11" x14ac:dyDescent="0.35">
      <c r="A5019" t="s">
        <v>193</v>
      </c>
      <c r="B5019" t="s">
        <v>921</v>
      </c>
      <c r="C5019">
        <v>2011</v>
      </c>
      <c r="D5019">
        <v>4.2</v>
      </c>
      <c r="E5019">
        <v>395</v>
      </c>
      <c r="F5019" t="s">
        <v>1405</v>
      </c>
      <c r="G5019" t="s">
        <v>42</v>
      </c>
      <c r="H5019" s="32">
        <v>61.94</v>
      </c>
      <c r="I5019" t="s">
        <v>43</v>
      </c>
      <c r="J5019">
        <v>4</v>
      </c>
      <c r="K5019">
        <v>3</v>
      </c>
    </row>
    <row r="5020" spans="1:11" x14ac:dyDescent="0.35">
      <c r="A5020" t="s">
        <v>193</v>
      </c>
      <c r="B5020" t="s">
        <v>187</v>
      </c>
      <c r="C5020">
        <v>2016</v>
      </c>
      <c r="D5020">
        <v>4.2</v>
      </c>
      <c r="E5020">
        <v>392</v>
      </c>
      <c r="F5020" t="s">
        <v>1405</v>
      </c>
      <c r="G5020" t="s">
        <v>42</v>
      </c>
      <c r="H5020" s="32">
        <v>19.98</v>
      </c>
      <c r="I5020" t="s">
        <v>43</v>
      </c>
      <c r="J5020">
        <v>4</v>
      </c>
      <c r="K5020">
        <v>3</v>
      </c>
    </row>
    <row r="5021" spans="1:11" x14ac:dyDescent="0.35">
      <c r="A5021" t="s">
        <v>790</v>
      </c>
      <c r="B5021" t="s">
        <v>1367</v>
      </c>
      <c r="C5021">
        <v>2018</v>
      </c>
      <c r="D5021">
        <v>4.2</v>
      </c>
      <c r="E5021">
        <v>390</v>
      </c>
      <c r="F5021" t="s">
        <v>1405</v>
      </c>
      <c r="G5021" t="s">
        <v>32</v>
      </c>
      <c r="H5021" s="32">
        <v>16.760000000000002</v>
      </c>
      <c r="I5021" t="s">
        <v>33</v>
      </c>
      <c r="J5021">
        <v>4</v>
      </c>
      <c r="K5021">
        <v>3</v>
      </c>
    </row>
    <row r="5022" spans="1:11" x14ac:dyDescent="0.35">
      <c r="A5022" t="s">
        <v>574</v>
      </c>
      <c r="B5022" t="s">
        <v>880</v>
      </c>
      <c r="C5022">
        <v>2017</v>
      </c>
      <c r="D5022">
        <v>4.2</v>
      </c>
      <c r="E5022">
        <v>390</v>
      </c>
      <c r="F5022" t="s">
        <v>1405</v>
      </c>
      <c r="G5022" t="s">
        <v>576</v>
      </c>
      <c r="H5022" s="32">
        <v>24.45</v>
      </c>
      <c r="I5022" t="s">
        <v>21</v>
      </c>
      <c r="J5022">
        <v>4</v>
      </c>
      <c r="K5022">
        <v>3</v>
      </c>
    </row>
    <row r="5023" spans="1:11" x14ac:dyDescent="0.35">
      <c r="A5023" t="s">
        <v>144</v>
      </c>
      <c r="B5023" t="s">
        <v>120</v>
      </c>
      <c r="C5023">
        <v>2011</v>
      </c>
      <c r="D5023">
        <v>4.2</v>
      </c>
      <c r="E5023">
        <v>389</v>
      </c>
      <c r="F5023" t="s">
        <v>1405</v>
      </c>
      <c r="G5023" t="s">
        <v>9</v>
      </c>
      <c r="H5023" s="32">
        <v>64.5</v>
      </c>
      <c r="I5023" t="s">
        <v>10</v>
      </c>
      <c r="J5023">
        <v>5</v>
      </c>
      <c r="K5023">
        <v>3</v>
      </c>
    </row>
    <row r="5024" spans="1:11" x14ac:dyDescent="0.35">
      <c r="A5024" t="s">
        <v>385</v>
      </c>
      <c r="B5024" t="s">
        <v>1334</v>
      </c>
      <c r="C5024">
        <v>2016</v>
      </c>
      <c r="D5024">
        <v>4.2</v>
      </c>
      <c r="E5024">
        <v>388</v>
      </c>
      <c r="F5024" t="s">
        <v>1405</v>
      </c>
      <c r="G5024" t="s">
        <v>9</v>
      </c>
      <c r="H5024" s="32">
        <v>31.63</v>
      </c>
      <c r="I5024" t="s">
        <v>10</v>
      </c>
      <c r="J5024">
        <v>5</v>
      </c>
      <c r="K5024">
        <v>3</v>
      </c>
    </row>
    <row r="5025" spans="1:11" x14ac:dyDescent="0.35">
      <c r="A5025" t="s">
        <v>53</v>
      </c>
      <c r="B5025" t="s">
        <v>845</v>
      </c>
      <c r="C5025">
        <v>2005</v>
      </c>
      <c r="D5025">
        <v>4.2</v>
      </c>
      <c r="E5025">
        <v>384</v>
      </c>
      <c r="F5025" t="s">
        <v>1405</v>
      </c>
      <c r="G5025" t="s">
        <v>42</v>
      </c>
      <c r="H5025" s="32">
        <v>73</v>
      </c>
      <c r="I5025" t="s">
        <v>43</v>
      </c>
      <c r="J5025">
        <v>4</v>
      </c>
      <c r="K5025">
        <v>3</v>
      </c>
    </row>
    <row r="5026" spans="1:11" x14ac:dyDescent="0.35">
      <c r="A5026" t="s">
        <v>537</v>
      </c>
      <c r="B5026" t="s">
        <v>187</v>
      </c>
      <c r="C5026">
        <v>2015</v>
      </c>
      <c r="D5026">
        <v>4.2</v>
      </c>
      <c r="E5026">
        <v>420</v>
      </c>
      <c r="F5026" t="s">
        <v>1405</v>
      </c>
      <c r="G5026" t="s">
        <v>42</v>
      </c>
      <c r="H5026" s="32">
        <v>17.5</v>
      </c>
      <c r="I5026" t="s">
        <v>43</v>
      </c>
      <c r="J5026">
        <v>4</v>
      </c>
      <c r="K5026">
        <v>3</v>
      </c>
    </row>
    <row r="5027" spans="1:11" x14ac:dyDescent="0.35">
      <c r="A5027" t="s">
        <v>1357</v>
      </c>
      <c r="B5027" t="s">
        <v>1358</v>
      </c>
      <c r="C5027">
        <v>2017</v>
      </c>
      <c r="D5027">
        <v>4.2</v>
      </c>
      <c r="E5027">
        <v>420</v>
      </c>
      <c r="F5027" t="s">
        <v>1405</v>
      </c>
      <c r="G5027" t="s">
        <v>127</v>
      </c>
      <c r="H5027" s="32">
        <v>18.899999999999999</v>
      </c>
      <c r="I5027" t="s">
        <v>21</v>
      </c>
      <c r="J5027">
        <v>4</v>
      </c>
      <c r="K5027">
        <v>3</v>
      </c>
    </row>
    <row r="5028" spans="1:11" x14ac:dyDescent="0.35">
      <c r="A5028" t="s">
        <v>1359</v>
      </c>
      <c r="B5028" t="s">
        <v>1360</v>
      </c>
      <c r="C5028">
        <v>2011</v>
      </c>
      <c r="D5028">
        <v>4.2</v>
      </c>
      <c r="E5028">
        <v>420</v>
      </c>
      <c r="F5028" t="s">
        <v>1405</v>
      </c>
      <c r="G5028" t="s">
        <v>254</v>
      </c>
      <c r="H5028" s="32">
        <v>23.95</v>
      </c>
      <c r="I5028" t="s">
        <v>21</v>
      </c>
      <c r="J5028">
        <v>4</v>
      </c>
      <c r="K5028">
        <v>3</v>
      </c>
    </row>
    <row r="5029" spans="1:11" x14ac:dyDescent="0.35">
      <c r="A5029" t="s">
        <v>40</v>
      </c>
      <c r="B5029" t="s">
        <v>396</v>
      </c>
      <c r="C5029">
        <v>2012</v>
      </c>
      <c r="D5029">
        <v>4.2</v>
      </c>
      <c r="E5029">
        <v>420</v>
      </c>
      <c r="F5029" t="s">
        <v>1405</v>
      </c>
      <c r="G5029" t="s">
        <v>42</v>
      </c>
      <c r="H5029" s="32">
        <v>28.3</v>
      </c>
      <c r="I5029" t="s">
        <v>43</v>
      </c>
      <c r="J5029">
        <v>4</v>
      </c>
      <c r="K5029">
        <v>3</v>
      </c>
    </row>
    <row r="5030" spans="1:11" x14ac:dyDescent="0.35">
      <c r="A5030" t="s">
        <v>513</v>
      </c>
      <c r="B5030" t="s">
        <v>283</v>
      </c>
      <c r="C5030">
        <v>2004</v>
      </c>
      <c r="D5030">
        <v>4.2</v>
      </c>
      <c r="E5030">
        <v>417</v>
      </c>
      <c r="F5030" t="s">
        <v>1405</v>
      </c>
      <c r="G5030" t="s">
        <v>42</v>
      </c>
      <c r="H5030" s="32">
        <v>45</v>
      </c>
      <c r="I5030" t="s">
        <v>43</v>
      </c>
      <c r="J5030">
        <v>4</v>
      </c>
      <c r="K5030">
        <v>3</v>
      </c>
    </row>
    <row r="5031" spans="1:11" x14ac:dyDescent="0.35">
      <c r="A5031" t="s">
        <v>423</v>
      </c>
      <c r="B5031" t="s">
        <v>1020</v>
      </c>
      <c r="C5031">
        <v>2018</v>
      </c>
      <c r="D5031">
        <v>4.2</v>
      </c>
      <c r="E5031">
        <v>415</v>
      </c>
      <c r="F5031" t="s">
        <v>1405</v>
      </c>
      <c r="G5031" t="s">
        <v>46</v>
      </c>
      <c r="H5031" s="32">
        <v>17.899999999999999</v>
      </c>
      <c r="I5031" t="s">
        <v>213</v>
      </c>
      <c r="J5031">
        <v>3</v>
      </c>
      <c r="K5031">
        <v>3</v>
      </c>
    </row>
    <row r="5032" spans="1:11" x14ac:dyDescent="0.35">
      <c r="A5032" t="s">
        <v>1292</v>
      </c>
      <c r="B5032" t="s">
        <v>1361</v>
      </c>
      <c r="C5032">
        <v>2015</v>
      </c>
      <c r="D5032">
        <v>4.2</v>
      </c>
      <c r="E5032">
        <v>414</v>
      </c>
      <c r="F5032" t="s">
        <v>1405</v>
      </c>
      <c r="G5032" t="s">
        <v>326</v>
      </c>
      <c r="H5032" s="32">
        <v>16.78</v>
      </c>
      <c r="I5032" t="s">
        <v>327</v>
      </c>
      <c r="J5032">
        <v>3</v>
      </c>
      <c r="K5032">
        <v>3</v>
      </c>
    </row>
    <row r="5033" spans="1:11" x14ac:dyDescent="0.35">
      <c r="A5033" t="s">
        <v>47</v>
      </c>
      <c r="B5033" t="s">
        <v>1302</v>
      </c>
      <c r="C5033">
        <v>2018</v>
      </c>
      <c r="D5033">
        <v>4.2</v>
      </c>
      <c r="E5033">
        <v>410</v>
      </c>
      <c r="F5033" t="s">
        <v>1405</v>
      </c>
      <c r="G5033" t="s">
        <v>42</v>
      </c>
      <c r="H5033" s="32">
        <v>13.58</v>
      </c>
      <c r="I5033" t="s">
        <v>43</v>
      </c>
      <c r="J5033">
        <v>4</v>
      </c>
      <c r="K5033">
        <v>3</v>
      </c>
    </row>
    <row r="5034" spans="1:11" x14ac:dyDescent="0.35">
      <c r="A5034" t="s">
        <v>1308</v>
      </c>
      <c r="B5034" t="s">
        <v>1309</v>
      </c>
      <c r="C5034">
        <v>2015</v>
      </c>
      <c r="D5034">
        <v>4.2</v>
      </c>
      <c r="E5034">
        <v>412</v>
      </c>
      <c r="F5034" t="s">
        <v>1405</v>
      </c>
      <c r="G5034" t="s">
        <v>9</v>
      </c>
      <c r="H5034" s="32">
        <v>37.9</v>
      </c>
      <c r="I5034" t="s">
        <v>10</v>
      </c>
      <c r="J5034">
        <v>5</v>
      </c>
      <c r="K5034">
        <v>3</v>
      </c>
    </row>
    <row r="5035" spans="1:11" x14ac:dyDescent="0.35">
      <c r="A5035" t="s">
        <v>270</v>
      </c>
      <c r="B5035" t="s">
        <v>120</v>
      </c>
      <c r="C5035">
        <v>2011</v>
      </c>
      <c r="D5035">
        <v>4.2</v>
      </c>
      <c r="E5035">
        <v>410</v>
      </c>
      <c r="F5035" t="s">
        <v>1405</v>
      </c>
      <c r="G5035" t="s">
        <v>9</v>
      </c>
      <c r="H5035" s="32">
        <v>51.35</v>
      </c>
      <c r="I5035" t="s">
        <v>10</v>
      </c>
      <c r="J5035">
        <v>5</v>
      </c>
      <c r="K5035">
        <v>3</v>
      </c>
    </row>
    <row r="5036" spans="1:11" x14ac:dyDescent="0.35">
      <c r="A5036" t="s">
        <v>930</v>
      </c>
      <c r="B5036" t="s">
        <v>848</v>
      </c>
      <c r="C5036">
        <v>2012</v>
      </c>
      <c r="D5036">
        <v>4.2</v>
      </c>
      <c r="E5036">
        <v>410</v>
      </c>
      <c r="F5036" t="s">
        <v>1405</v>
      </c>
      <c r="G5036" t="s">
        <v>42</v>
      </c>
      <c r="H5036" s="32">
        <v>22.99</v>
      </c>
      <c r="I5036" t="s">
        <v>43</v>
      </c>
      <c r="J5036">
        <v>4</v>
      </c>
      <c r="K5036">
        <v>3</v>
      </c>
    </row>
    <row r="5037" spans="1:11" x14ac:dyDescent="0.35">
      <c r="A5037" t="s">
        <v>1362</v>
      </c>
      <c r="B5037" t="s">
        <v>1363</v>
      </c>
      <c r="C5037">
        <v>2020</v>
      </c>
      <c r="D5037">
        <v>4.2</v>
      </c>
      <c r="E5037">
        <v>407</v>
      </c>
      <c r="F5037" t="s">
        <v>1405</v>
      </c>
      <c r="G5037" t="s">
        <v>204</v>
      </c>
      <c r="H5037" s="32">
        <v>11.95</v>
      </c>
      <c r="I5037" t="s">
        <v>85</v>
      </c>
      <c r="J5037" t="s">
        <v>85</v>
      </c>
      <c r="K5037" t="s">
        <v>85</v>
      </c>
    </row>
    <row r="5038" spans="1:11" x14ac:dyDescent="0.35">
      <c r="A5038" t="s">
        <v>861</v>
      </c>
      <c r="B5038" t="s">
        <v>1364</v>
      </c>
      <c r="C5038" t="s">
        <v>24</v>
      </c>
      <c r="D5038">
        <v>4.2</v>
      </c>
      <c r="E5038">
        <v>405</v>
      </c>
      <c r="F5038" t="s">
        <v>1405</v>
      </c>
      <c r="G5038" t="s">
        <v>25</v>
      </c>
      <c r="H5038" s="32">
        <v>7.1</v>
      </c>
      <c r="I5038" t="s">
        <v>26</v>
      </c>
      <c r="J5038">
        <v>4</v>
      </c>
      <c r="K5038">
        <v>3</v>
      </c>
    </row>
    <row r="5039" spans="1:11" x14ac:dyDescent="0.35">
      <c r="A5039" t="s">
        <v>606</v>
      </c>
      <c r="B5039" t="s">
        <v>619</v>
      </c>
      <c r="C5039">
        <v>2014</v>
      </c>
      <c r="D5039">
        <v>4.2</v>
      </c>
      <c r="E5039">
        <v>404</v>
      </c>
      <c r="F5039" t="s">
        <v>1405</v>
      </c>
      <c r="G5039" t="s">
        <v>32</v>
      </c>
      <c r="H5039" s="32">
        <v>77.36</v>
      </c>
      <c r="I5039" t="s">
        <v>33</v>
      </c>
      <c r="J5039">
        <v>4</v>
      </c>
      <c r="K5039">
        <v>3</v>
      </c>
    </row>
    <row r="5040" spans="1:11" x14ac:dyDescent="0.35">
      <c r="A5040" t="s">
        <v>1365</v>
      </c>
      <c r="B5040" t="s">
        <v>1366</v>
      </c>
      <c r="C5040">
        <v>2020</v>
      </c>
      <c r="D5040">
        <v>4.2</v>
      </c>
      <c r="E5040">
        <v>404</v>
      </c>
      <c r="F5040" t="s">
        <v>1405</v>
      </c>
      <c r="G5040" t="s">
        <v>207</v>
      </c>
      <c r="H5040" s="32">
        <v>19.899999999999999</v>
      </c>
      <c r="I5040" t="s">
        <v>85</v>
      </c>
      <c r="J5040" t="s">
        <v>85</v>
      </c>
      <c r="K5040" t="s">
        <v>85</v>
      </c>
    </row>
    <row r="5041" spans="1:11" x14ac:dyDescent="0.35">
      <c r="A5041" t="s">
        <v>682</v>
      </c>
      <c r="B5041" t="s">
        <v>863</v>
      </c>
      <c r="C5041">
        <v>2011</v>
      </c>
      <c r="D5041">
        <v>4.2</v>
      </c>
      <c r="E5041">
        <v>402</v>
      </c>
      <c r="F5041" t="s">
        <v>1405</v>
      </c>
      <c r="G5041" t="s">
        <v>42</v>
      </c>
      <c r="H5041" s="32">
        <v>28.53</v>
      </c>
      <c r="I5041" t="s">
        <v>43</v>
      </c>
      <c r="J5041">
        <v>4</v>
      </c>
      <c r="K5041">
        <v>3</v>
      </c>
    </row>
    <row r="5042" spans="1:11" x14ac:dyDescent="0.35">
      <c r="A5042" t="s">
        <v>487</v>
      </c>
      <c r="B5042" t="s">
        <v>488</v>
      </c>
      <c r="C5042">
        <v>2019</v>
      </c>
      <c r="D5042">
        <v>4.2</v>
      </c>
      <c r="E5042">
        <v>400</v>
      </c>
      <c r="F5042" t="s">
        <v>1405</v>
      </c>
      <c r="G5042" t="s">
        <v>2</v>
      </c>
      <c r="H5042" s="32">
        <v>27.89</v>
      </c>
      <c r="I5042" t="s">
        <v>3</v>
      </c>
      <c r="J5042">
        <v>5</v>
      </c>
      <c r="K5042">
        <v>3</v>
      </c>
    </row>
    <row r="5043" spans="1:11" x14ac:dyDescent="0.35">
      <c r="A5043" t="s">
        <v>4</v>
      </c>
      <c r="B5043" t="s">
        <v>448</v>
      </c>
      <c r="C5043">
        <v>2016</v>
      </c>
      <c r="D5043">
        <v>4.2</v>
      </c>
      <c r="E5043">
        <v>398</v>
      </c>
      <c r="F5043" t="s">
        <v>1405</v>
      </c>
      <c r="G5043" t="s">
        <v>1406</v>
      </c>
      <c r="H5043" s="32">
        <v>48.96</v>
      </c>
      <c r="I5043" t="s">
        <v>6</v>
      </c>
      <c r="J5043">
        <v>4</v>
      </c>
      <c r="K5043">
        <v>2</v>
      </c>
    </row>
    <row r="5044" spans="1:11" x14ac:dyDescent="0.35">
      <c r="A5044" t="s">
        <v>193</v>
      </c>
      <c r="B5044" t="s">
        <v>921</v>
      </c>
      <c r="C5044">
        <v>2011</v>
      </c>
      <c r="D5044">
        <v>4.2</v>
      </c>
      <c r="E5044">
        <v>395</v>
      </c>
      <c r="F5044" t="s">
        <v>1405</v>
      </c>
      <c r="G5044" t="s">
        <v>42</v>
      </c>
      <c r="H5044" s="32">
        <v>61.94</v>
      </c>
      <c r="I5044" t="s">
        <v>43</v>
      </c>
      <c r="J5044">
        <v>4</v>
      </c>
      <c r="K5044">
        <v>3</v>
      </c>
    </row>
    <row r="5045" spans="1:11" x14ac:dyDescent="0.35">
      <c r="A5045" t="s">
        <v>193</v>
      </c>
      <c r="B5045" t="s">
        <v>187</v>
      </c>
      <c r="C5045">
        <v>2016</v>
      </c>
      <c r="D5045">
        <v>4.2</v>
      </c>
      <c r="E5045">
        <v>392</v>
      </c>
      <c r="F5045" t="s">
        <v>1405</v>
      </c>
      <c r="G5045" t="s">
        <v>42</v>
      </c>
      <c r="H5045" s="32">
        <v>19.98</v>
      </c>
      <c r="I5045" t="s">
        <v>43</v>
      </c>
      <c r="J5045">
        <v>4</v>
      </c>
      <c r="K5045">
        <v>3</v>
      </c>
    </row>
    <row r="5046" spans="1:11" x14ac:dyDescent="0.35">
      <c r="A5046" t="s">
        <v>790</v>
      </c>
      <c r="B5046" t="s">
        <v>1367</v>
      </c>
      <c r="C5046">
        <v>2018</v>
      </c>
      <c r="D5046">
        <v>4.2</v>
      </c>
      <c r="E5046">
        <v>390</v>
      </c>
      <c r="F5046" t="s">
        <v>1405</v>
      </c>
      <c r="G5046" t="s">
        <v>32</v>
      </c>
      <c r="H5046" s="32">
        <v>16.760000000000002</v>
      </c>
      <c r="I5046" t="s">
        <v>33</v>
      </c>
      <c r="J5046">
        <v>4</v>
      </c>
      <c r="K5046">
        <v>3</v>
      </c>
    </row>
    <row r="5047" spans="1:11" x14ac:dyDescent="0.35">
      <c r="A5047" t="s">
        <v>574</v>
      </c>
      <c r="B5047" t="s">
        <v>880</v>
      </c>
      <c r="C5047">
        <v>2017</v>
      </c>
      <c r="D5047">
        <v>4.2</v>
      </c>
      <c r="E5047">
        <v>390</v>
      </c>
      <c r="F5047" t="s">
        <v>1405</v>
      </c>
      <c r="G5047" t="s">
        <v>576</v>
      </c>
      <c r="H5047" s="32">
        <v>24.45</v>
      </c>
      <c r="I5047" t="s">
        <v>21</v>
      </c>
      <c r="J5047">
        <v>4</v>
      </c>
      <c r="K5047">
        <v>3</v>
      </c>
    </row>
    <row r="5048" spans="1:11" x14ac:dyDescent="0.35">
      <c r="A5048" t="s">
        <v>144</v>
      </c>
      <c r="B5048" t="s">
        <v>120</v>
      </c>
      <c r="C5048">
        <v>2011</v>
      </c>
      <c r="D5048">
        <v>4.2</v>
      </c>
      <c r="E5048">
        <v>389</v>
      </c>
      <c r="F5048" t="s">
        <v>1405</v>
      </c>
      <c r="G5048" t="s">
        <v>9</v>
      </c>
      <c r="H5048" s="32">
        <v>64.5</v>
      </c>
      <c r="I5048" t="s">
        <v>10</v>
      </c>
      <c r="J5048">
        <v>5</v>
      </c>
      <c r="K5048">
        <v>3</v>
      </c>
    </row>
    <row r="5049" spans="1:11" x14ac:dyDescent="0.35">
      <c r="A5049" t="s">
        <v>385</v>
      </c>
      <c r="B5049" t="s">
        <v>1334</v>
      </c>
      <c r="C5049">
        <v>2016</v>
      </c>
      <c r="D5049">
        <v>4.2</v>
      </c>
      <c r="E5049">
        <v>388</v>
      </c>
      <c r="F5049" t="s">
        <v>1405</v>
      </c>
      <c r="G5049" t="s">
        <v>9</v>
      </c>
      <c r="H5049" s="32">
        <v>31.63</v>
      </c>
      <c r="I5049" t="s">
        <v>10</v>
      </c>
      <c r="J5049">
        <v>5</v>
      </c>
      <c r="K5049">
        <v>3</v>
      </c>
    </row>
    <row r="5050" spans="1:11" x14ac:dyDescent="0.35">
      <c r="A5050" t="s">
        <v>53</v>
      </c>
      <c r="B5050" t="s">
        <v>845</v>
      </c>
      <c r="C5050">
        <v>2005</v>
      </c>
      <c r="D5050">
        <v>4.2</v>
      </c>
      <c r="E5050">
        <v>384</v>
      </c>
      <c r="F5050" t="s">
        <v>1405</v>
      </c>
      <c r="G5050" t="s">
        <v>42</v>
      </c>
      <c r="H5050" s="32">
        <v>73</v>
      </c>
      <c r="I5050" t="s">
        <v>43</v>
      </c>
      <c r="J5050">
        <v>4</v>
      </c>
      <c r="K5050">
        <v>3</v>
      </c>
    </row>
    <row r="5051" spans="1:11" x14ac:dyDescent="0.35">
      <c r="A5051" t="s">
        <v>537</v>
      </c>
      <c r="B5051" t="s">
        <v>187</v>
      </c>
      <c r="C5051">
        <v>2015</v>
      </c>
      <c r="D5051">
        <v>4.2</v>
      </c>
      <c r="E5051">
        <v>420</v>
      </c>
      <c r="F5051" t="s">
        <v>1405</v>
      </c>
      <c r="G5051" t="s">
        <v>42</v>
      </c>
      <c r="H5051" s="32">
        <v>17.5</v>
      </c>
      <c r="I5051" t="s">
        <v>43</v>
      </c>
      <c r="J5051" t="s">
        <v>85</v>
      </c>
      <c r="K5051" t="s">
        <v>85</v>
      </c>
    </row>
    <row r="5052" spans="1:11" x14ac:dyDescent="0.35">
      <c r="A5052" t="s">
        <v>1357</v>
      </c>
      <c r="B5052" t="s">
        <v>1358</v>
      </c>
      <c r="C5052">
        <v>2017</v>
      </c>
      <c r="D5052">
        <v>4.2</v>
      </c>
      <c r="E5052">
        <v>420</v>
      </c>
      <c r="F5052" t="s">
        <v>1405</v>
      </c>
      <c r="G5052" t="s">
        <v>127</v>
      </c>
      <c r="H5052" s="32">
        <v>18.899999999999999</v>
      </c>
      <c r="I5052" t="s">
        <v>21</v>
      </c>
      <c r="J5052" t="s">
        <v>85</v>
      </c>
      <c r="K5052" t="s">
        <v>85</v>
      </c>
    </row>
    <row r="5053" spans="1:11" x14ac:dyDescent="0.35">
      <c r="A5053" t="s">
        <v>1359</v>
      </c>
      <c r="B5053" t="s">
        <v>1360</v>
      </c>
      <c r="C5053">
        <v>2011</v>
      </c>
      <c r="D5053">
        <v>4.2</v>
      </c>
      <c r="E5053">
        <v>420</v>
      </c>
      <c r="F5053" t="s">
        <v>1405</v>
      </c>
      <c r="G5053" t="s">
        <v>254</v>
      </c>
      <c r="H5053" s="32">
        <v>23.95</v>
      </c>
      <c r="I5053" t="s">
        <v>21</v>
      </c>
      <c r="J5053" t="s">
        <v>85</v>
      </c>
      <c r="K5053" t="s">
        <v>85</v>
      </c>
    </row>
    <row r="5054" spans="1:11" x14ac:dyDescent="0.35">
      <c r="A5054" t="s">
        <v>40</v>
      </c>
      <c r="B5054" t="s">
        <v>396</v>
      </c>
      <c r="C5054">
        <v>2012</v>
      </c>
      <c r="D5054">
        <v>4.2</v>
      </c>
      <c r="E5054">
        <v>420</v>
      </c>
      <c r="F5054" t="s">
        <v>1405</v>
      </c>
      <c r="G5054" t="s">
        <v>42</v>
      </c>
      <c r="H5054" s="32">
        <v>28.3</v>
      </c>
      <c r="I5054" t="s">
        <v>43</v>
      </c>
      <c r="J5054" t="s">
        <v>85</v>
      </c>
      <c r="K5054" t="s">
        <v>85</v>
      </c>
    </row>
    <row r="5055" spans="1:11" x14ac:dyDescent="0.35">
      <c r="A5055" t="s">
        <v>513</v>
      </c>
      <c r="B5055" t="s">
        <v>283</v>
      </c>
      <c r="C5055">
        <v>2004</v>
      </c>
      <c r="D5055">
        <v>4.2</v>
      </c>
      <c r="E5055">
        <v>417</v>
      </c>
      <c r="F5055" t="s">
        <v>1405</v>
      </c>
      <c r="G5055" t="s">
        <v>42</v>
      </c>
      <c r="H5055" s="32">
        <v>45</v>
      </c>
      <c r="I5055" t="s">
        <v>43</v>
      </c>
      <c r="J5055" t="s">
        <v>85</v>
      </c>
      <c r="K5055" t="s">
        <v>85</v>
      </c>
    </row>
    <row r="5056" spans="1:11" x14ac:dyDescent="0.35">
      <c r="A5056" t="s">
        <v>423</v>
      </c>
      <c r="B5056" t="s">
        <v>1020</v>
      </c>
      <c r="C5056">
        <v>2018</v>
      </c>
      <c r="D5056">
        <v>4.2</v>
      </c>
      <c r="E5056">
        <v>415</v>
      </c>
      <c r="F5056" t="s">
        <v>1405</v>
      </c>
      <c r="G5056" t="s">
        <v>46</v>
      </c>
      <c r="H5056" s="32">
        <v>17.899999999999999</v>
      </c>
      <c r="I5056" t="s">
        <v>213</v>
      </c>
      <c r="J5056" t="s">
        <v>85</v>
      </c>
      <c r="K5056" t="s">
        <v>85</v>
      </c>
    </row>
    <row r="5057" spans="1:11" x14ac:dyDescent="0.35">
      <c r="A5057" t="s">
        <v>1292</v>
      </c>
      <c r="B5057" t="s">
        <v>1361</v>
      </c>
      <c r="C5057">
        <v>2015</v>
      </c>
      <c r="D5057">
        <v>4.2</v>
      </c>
      <c r="E5057">
        <v>414</v>
      </c>
      <c r="F5057" t="s">
        <v>1405</v>
      </c>
      <c r="G5057" t="s">
        <v>326</v>
      </c>
      <c r="H5057" s="32">
        <v>16.78</v>
      </c>
      <c r="I5057" t="s">
        <v>327</v>
      </c>
      <c r="J5057" t="s">
        <v>85</v>
      </c>
      <c r="K5057" t="s">
        <v>85</v>
      </c>
    </row>
    <row r="5058" spans="1:11" x14ac:dyDescent="0.35">
      <c r="A5058" t="s">
        <v>47</v>
      </c>
      <c r="B5058" t="s">
        <v>1302</v>
      </c>
      <c r="C5058">
        <v>2018</v>
      </c>
      <c r="D5058">
        <v>4.2</v>
      </c>
      <c r="E5058">
        <v>410</v>
      </c>
      <c r="F5058" t="s">
        <v>1405</v>
      </c>
      <c r="G5058" t="s">
        <v>42</v>
      </c>
      <c r="H5058" s="32">
        <v>13.58</v>
      </c>
      <c r="I5058" t="s">
        <v>43</v>
      </c>
      <c r="J5058" t="s">
        <v>85</v>
      </c>
      <c r="K5058" t="s">
        <v>85</v>
      </c>
    </row>
    <row r="5059" spans="1:11" x14ac:dyDescent="0.35">
      <c r="A5059" t="s">
        <v>1308</v>
      </c>
      <c r="B5059" t="s">
        <v>1309</v>
      </c>
      <c r="C5059">
        <v>2015</v>
      </c>
      <c r="D5059">
        <v>4.2</v>
      </c>
      <c r="E5059">
        <v>412</v>
      </c>
      <c r="F5059" t="s">
        <v>1405</v>
      </c>
      <c r="G5059" t="s">
        <v>9</v>
      </c>
      <c r="H5059" s="32">
        <v>37.9</v>
      </c>
      <c r="I5059" t="s">
        <v>10</v>
      </c>
      <c r="J5059" t="s">
        <v>85</v>
      </c>
      <c r="K5059" t="s">
        <v>85</v>
      </c>
    </row>
    <row r="5060" spans="1:11" x14ac:dyDescent="0.35">
      <c r="A5060" t="s">
        <v>270</v>
      </c>
      <c r="B5060" t="s">
        <v>120</v>
      </c>
      <c r="C5060">
        <v>2011</v>
      </c>
      <c r="D5060">
        <v>4.2</v>
      </c>
      <c r="E5060">
        <v>410</v>
      </c>
      <c r="F5060" t="s">
        <v>1405</v>
      </c>
      <c r="G5060" t="s">
        <v>9</v>
      </c>
      <c r="H5060" s="32">
        <v>51.35</v>
      </c>
      <c r="I5060" t="s">
        <v>10</v>
      </c>
      <c r="J5060" t="s">
        <v>85</v>
      </c>
      <c r="K5060" t="s">
        <v>85</v>
      </c>
    </row>
    <row r="5061" spans="1:11" x14ac:dyDescent="0.35">
      <c r="A5061" t="s">
        <v>930</v>
      </c>
      <c r="B5061" t="s">
        <v>848</v>
      </c>
      <c r="C5061">
        <v>2012</v>
      </c>
      <c r="D5061">
        <v>4.2</v>
      </c>
      <c r="E5061">
        <v>410</v>
      </c>
      <c r="F5061" t="s">
        <v>1405</v>
      </c>
      <c r="G5061" t="s">
        <v>42</v>
      </c>
      <c r="H5061" s="32">
        <v>22.99</v>
      </c>
      <c r="I5061" t="s">
        <v>43</v>
      </c>
      <c r="J5061" t="s">
        <v>85</v>
      </c>
      <c r="K5061" t="s">
        <v>85</v>
      </c>
    </row>
    <row r="5062" spans="1:11" x14ac:dyDescent="0.35">
      <c r="A5062" t="s">
        <v>1362</v>
      </c>
      <c r="B5062" t="s">
        <v>1363</v>
      </c>
      <c r="C5062">
        <v>2020</v>
      </c>
      <c r="D5062">
        <v>4.2</v>
      </c>
      <c r="E5062">
        <v>407</v>
      </c>
      <c r="F5062" t="s">
        <v>1405</v>
      </c>
      <c r="G5062" t="s">
        <v>204</v>
      </c>
      <c r="H5062" s="32">
        <v>11.95</v>
      </c>
      <c r="I5062" t="s">
        <v>85</v>
      </c>
      <c r="J5062" t="s">
        <v>85</v>
      </c>
      <c r="K5062" t="s">
        <v>85</v>
      </c>
    </row>
    <row r="5063" spans="1:11" x14ac:dyDescent="0.35">
      <c r="A5063" t="s">
        <v>861</v>
      </c>
      <c r="B5063" t="s">
        <v>1364</v>
      </c>
      <c r="C5063" t="s">
        <v>24</v>
      </c>
      <c r="D5063">
        <v>4.2</v>
      </c>
      <c r="E5063">
        <v>405</v>
      </c>
      <c r="F5063" t="s">
        <v>1405</v>
      </c>
      <c r="G5063" t="s">
        <v>25</v>
      </c>
      <c r="H5063" s="32">
        <v>7.1</v>
      </c>
      <c r="I5063" t="s">
        <v>26</v>
      </c>
      <c r="J5063" t="s">
        <v>85</v>
      </c>
      <c r="K5063" t="s">
        <v>85</v>
      </c>
    </row>
    <row r="5064" spans="1:11" x14ac:dyDescent="0.35">
      <c r="A5064" t="s">
        <v>606</v>
      </c>
      <c r="B5064" t="s">
        <v>619</v>
      </c>
      <c r="C5064">
        <v>2014</v>
      </c>
      <c r="D5064">
        <v>4.2</v>
      </c>
      <c r="E5064">
        <v>404</v>
      </c>
      <c r="F5064" t="s">
        <v>1405</v>
      </c>
      <c r="G5064" t="s">
        <v>32</v>
      </c>
      <c r="H5064" s="32">
        <v>77.36</v>
      </c>
      <c r="I5064" t="s">
        <v>33</v>
      </c>
      <c r="J5064" t="s">
        <v>85</v>
      </c>
      <c r="K5064" t="s">
        <v>85</v>
      </c>
    </row>
    <row r="5065" spans="1:11" x14ac:dyDescent="0.35">
      <c r="A5065" t="s">
        <v>1365</v>
      </c>
      <c r="B5065" t="s">
        <v>1366</v>
      </c>
      <c r="C5065">
        <v>2020</v>
      </c>
      <c r="D5065">
        <v>4.2</v>
      </c>
      <c r="E5065">
        <v>404</v>
      </c>
      <c r="F5065" t="s">
        <v>1405</v>
      </c>
      <c r="G5065" t="s">
        <v>207</v>
      </c>
      <c r="H5065" s="32">
        <v>19.899999999999999</v>
      </c>
      <c r="I5065" t="s">
        <v>85</v>
      </c>
      <c r="J5065" t="s">
        <v>85</v>
      </c>
      <c r="K5065" t="s">
        <v>85</v>
      </c>
    </row>
    <row r="5066" spans="1:11" x14ac:dyDescent="0.35">
      <c r="A5066" t="s">
        <v>682</v>
      </c>
      <c r="B5066" t="s">
        <v>863</v>
      </c>
      <c r="C5066">
        <v>2011</v>
      </c>
      <c r="D5066">
        <v>4.2</v>
      </c>
      <c r="E5066">
        <v>402</v>
      </c>
      <c r="F5066" t="s">
        <v>1405</v>
      </c>
      <c r="G5066" t="s">
        <v>42</v>
      </c>
      <c r="H5066" s="32">
        <v>28.53</v>
      </c>
      <c r="I5066" t="s">
        <v>43</v>
      </c>
      <c r="J5066" t="s">
        <v>85</v>
      </c>
      <c r="K5066" t="s">
        <v>85</v>
      </c>
    </row>
    <row r="5067" spans="1:11" x14ac:dyDescent="0.35">
      <c r="A5067" t="s">
        <v>487</v>
      </c>
      <c r="B5067" t="s">
        <v>488</v>
      </c>
      <c r="C5067">
        <v>2019</v>
      </c>
      <c r="D5067">
        <v>4.2</v>
      </c>
      <c r="E5067">
        <v>400</v>
      </c>
      <c r="F5067" t="s">
        <v>1405</v>
      </c>
      <c r="G5067" t="s">
        <v>2</v>
      </c>
      <c r="H5067" s="32">
        <v>27.89</v>
      </c>
      <c r="I5067" t="s">
        <v>3</v>
      </c>
      <c r="J5067" t="s">
        <v>85</v>
      </c>
      <c r="K5067" t="s">
        <v>85</v>
      </c>
    </row>
    <row r="5068" spans="1:11" x14ac:dyDescent="0.35">
      <c r="A5068" t="s">
        <v>4</v>
      </c>
      <c r="B5068" t="s">
        <v>448</v>
      </c>
      <c r="C5068">
        <v>2016</v>
      </c>
      <c r="D5068">
        <v>4.2</v>
      </c>
      <c r="E5068">
        <v>398</v>
      </c>
      <c r="F5068" t="s">
        <v>1405</v>
      </c>
      <c r="G5068" t="s">
        <v>1406</v>
      </c>
      <c r="H5068" s="32">
        <v>48.96</v>
      </c>
      <c r="I5068" t="s">
        <v>6</v>
      </c>
      <c r="J5068" t="s">
        <v>85</v>
      </c>
      <c r="K5068" t="s">
        <v>85</v>
      </c>
    </row>
    <row r="5069" spans="1:11" x14ac:dyDescent="0.35">
      <c r="A5069" t="s">
        <v>193</v>
      </c>
      <c r="B5069" t="s">
        <v>921</v>
      </c>
      <c r="C5069">
        <v>2011</v>
      </c>
      <c r="D5069">
        <v>4.2</v>
      </c>
      <c r="E5069">
        <v>395</v>
      </c>
      <c r="F5069" t="s">
        <v>1405</v>
      </c>
      <c r="G5069" t="s">
        <v>42</v>
      </c>
      <c r="H5069" s="32">
        <v>61.94</v>
      </c>
      <c r="I5069" t="s">
        <v>43</v>
      </c>
      <c r="J5069" t="s">
        <v>85</v>
      </c>
      <c r="K5069" t="s">
        <v>85</v>
      </c>
    </row>
    <row r="5070" spans="1:11" x14ac:dyDescent="0.35">
      <c r="A5070" t="s">
        <v>193</v>
      </c>
      <c r="B5070" t="s">
        <v>187</v>
      </c>
      <c r="C5070">
        <v>2016</v>
      </c>
      <c r="D5070">
        <v>4.2</v>
      </c>
      <c r="E5070">
        <v>392</v>
      </c>
      <c r="F5070" t="s">
        <v>1405</v>
      </c>
      <c r="G5070" t="s">
        <v>42</v>
      </c>
      <c r="H5070" s="32">
        <v>19.98</v>
      </c>
      <c r="I5070" t="s">
        <v>43</v>
      </c>
      <c r="J5070" t="s">
        <v>85</v>
      </c>
      <c r="K5070" t="s">
        <v>85</v>
      </c>
    </row>
    <row r="5071" spans="1:11" x14ac:dyDescent="0.35">
      <c r="A5071" t="s">
        <v>790</v>
      </c>
      <c r="B5071" t="s">
        <v>1367</v>
      </c>
      <c r="C5071">
        <v>2018</v>
      </c>
      <c r="D5071">
        <v>4.2</v>
      </c>
      <c r="E5071">
        <v>390</v>
      </c>
      <c r="F5071" t="s">
        <v>1405</v>
      </c>
      <c r="G5071" t="s">
        <v>32</v>
      </c>
      <c r="H5071" s="32">
        <v>16.760000000000002</v>
      </c>
      <c r="I5071" t="s">
        <v>33</v>
      </c>
      <c r="J5071" t="s">
        <v>85</v>
      </c>
      <c r="K5071" t="s">
        <v>85</v>
      </c>
    </row>
    <row r="5072" spans="1:11" x14ac:dyDescent="0.35">
      <c r="A5072" t="s">
        <v>574</v>
      </c>
      <c r="B5072" t="s">
        <v>880</v>
      </c>
      <c r="C5072">
        <v>2017</v>
      </c>
      <c r="D5072">
        <v>4.2</v>
      </c>
      <c r="E5072">
        <v>390</v>
      </c>
      <c r="F5072" t="s">
        <v>1405</v>
      </c>
      <c r="G5072" t="s">
        <v>576</v>
      </c>
      <c r="H5072" s="32">
        <v>24.45</v>
      </c>
      <c r="I5072" t="s">
        <v>21</v>
      </c>
      <c r="J5072" t="s">
        <v>85</v>
      </c>
      <c r="K5072" t="s">
        <v>85</v>
      </c>
    </row>
    <row r="5073" spans="1:11" x14ac:dyDescent="0.35">
      <c r="A5073" t="s">
        <v>144</v>
      </c>
      <c r="B5073" t="s">
        <v>120</v>
      </c>
      <c r="C5073">
        <v>2011</v>
      </c>
      <c r="D5073">
        <v>4.2</v>
      </c>
      <c r="E5073">
        <v>389</v>
      </c>
      <c r="F5073" t="s">
        <v>1405</v>
      </c>
      <c r="G5073" t="s">
        <v>9</v>
      </c>
      <c r="H5073" s="32">
        <v>64.5</v>
      </c>
      <c r="I5073" t="s">
        <v>10</v>
      </c>
      <c r="J5073" t="s">
        <v>85</v>
      </c>
      <c r="K5073" t="s">
        <v>85</v>
      </c>
    </row>
    <row r="5074" spans="1:11" x14ac:dyDescent="0.35">
      <c r="A5074" t="s">
        <v>385</v>
      </c>
      <c r="B5074" t="s">
        <v>1334</v>
      </c>
      <c r="C5074">
        <v>2016</v>
      </c>
      <c r="D5074">
        <v>4.2</v>
      </c>
      <c r="E5074">
        <v>388</v>
      </c>
      <c r="F5074" t="s">
        <v>1405</v>
      </c>
      <c r="G5074" t="s">
        <v>9</v>
      </c>
      <c r="H5074" s="32">
        <v>31.63</v>
      </c>
      <c r="I5074" t="s">
        <v>10</v>
      </c>
      <c r="J5074" t="s">
        <v>85</v>
      </c>
      <c r="K5074" t="s">
        <v>85</v>
      </c>
    </row>
    <row r="5075" spans="1:11" x14ac:dyDescent="0.35">
      <c r="A5075" t="s">
        <v>53</v>
      </c>
      <c r="B5075" t="s">
        <v>845</v>
      </c>
      <c r="C5075">
        <v>2005</v>
      </c>
      <c r="D5075">
        <v>4.2</v>
      </c>
      <c r="E5075">
        <v>384</v>
      </c>
      <c r="F5075" t="s">
        <v>1405</v>
      </c>
      <c r="G5075" t="s">
        <v>42</v>
      </c>
      <c r="H5075" s="32">
        <v>73</v>
      </c>
      <c r="I5075" t="s">
        <v>43</v>
      </c>
      <c r="J5075" t="s">
        <v>85</v>
      </c>
      <c r="K5075" t="s">
        <v>85</v>
      </c>
    </row>
    <row r="5076" spans="1:11" x14ac:dyDescent="0.35">
      <c r="A5076" t="s">
        <v>537</v>
      </c>
      <c r="B5076" t="s">
        <v>187</v>
      </c>
      <c r="C5076">
        <v>2015</v>
      </c>
      <c r="D5076">
        <v>4.2</v>
      </c>
      <c r="E5076">
        <v>420</v>
      </c>
      <c r="F5076" t="s">
        <v>1405</v>
      </c>
      <c r="G5076" t="s">
        <v>42</v>
      </c>
      <c r="H5076" s="32">
        <v>17.5</v>
      </c>
      <c r="I5076" t="s">
        <v>43</v>
      </c>
      <c r="J5076">
        <v>4</v>
      </c>
      <c r="K5076">
        <v>3</v>
      </c>
    </row>
    <row r="5077" spans="1:11" x14ac:dyDescent="0.35">
      <c r="A5077" t="s">
        <v>1357</v>
      </c>
      <c r="B5077" t="s">
        <v>1358</v>
      </c>
      <c r="C5077">
        <v>2017</v>
      </c>
      <c r="D5077">
        <v>4.2</v>
      </c>
      <c r="E5077">
        <v>420</v>
      </c>
      <c r="F5077" t="s">
        <v>1405</v>
      </c>
      <c r="G5077" t="s">
        <v>127</v>
      </c>
      <c r="H5077" s="32">
        <v>18.899999999999999</v>
      </c>
      <c r="I5077" t="s">
        <v>21</v>
      </c>
      <c r="J5077">
        <v>4</v>
      </c>
      <c r="K5077">
        <v>3</v>
      </c>
    </row>
    <row r="5078" spans="1:11" x14ac:dyDescent="0.35">
      <c r="A5078" t="s">
        <v>1359</v>
      </c>
      <c r="B5078" t="s">
        <v>1360</v>
      </c>
      <c r="C5078">
        <v>2011</v>
      </c>
      <c r="D5078">
        <v>4.2</v>
      </c>
      <c r="E5078">
        <v>420</v>
      </c>
      <c r="F5078" t="s">
        <v>1405</v>
      </c>
      <c r="G5078" t="s">
        <v>254</v>
      </c>
      <c r="H5078" s="32">
        <v>23.95</v>
      </c>
      <c r="I5078" t="s">
        <v>21</v>
      </c>
      <c r="J5078">
        <v>4</v>
      </c>
      <c r="K5078">
        <v>3</v>
      </c>
    </row>
    <row r="5079" spans="1:11" x14ac:dyDescent="0.35">
      <c r="A5079" t="s">
        <v>40</v>
      </c>
      <c r="B5079" t="s">
        <v>396</v>
      </c>
      <c r="C5079">
        <v>2012</v>
      </c>
      <c r="D5079">
        <v>4.2</v>
      </c>
      <c r="E5079">
        <v>420</v>
      </c>
      <c r="F5079" t="s">
        <v>1405</v>
      </c>
      <c r="G5079" t="s">
        <v>42</v>
      </c>
      <c r="H5079" s="32">
        <v>28.3</v>
      </c>
      <c r="I5079" t="s">
        <v>43</v>
      </c>
      <c r="J5079">
        <v>4</v>
      </c>
      <c r="K5079">
        <v>3</v>
      </c>
    </row>
    <row r="5080" spans="1:11" x14ac:dyDescent="0.35">
      <c r="A5080" t="s">
        <v>513</v>
      </c>
      <c r="B5080" t="s">
        <v>283</v>
      </c>
      <c r="C5080">
        <v>2004</v>
      </c>
      <c r="D5080">
        <v>4.2</v>
      </c>
      <c r="E5080">
        <v>417</v>
      </c>
      <c r="F5080" t="s">
        <v>1405</v>
      </c>
      <c r="G5080" t="s">
        <v>42</v>
      </c>
      <c r="H5080" s="32">
        <v>45</v>
      </c>
      <c r="I5080" t="s">
        <v>43</v>
      </c>
      <c r="J5080">
        <v>4</v>
      </c>
      <c r="K5080">
        <v>3</v>
      </c>
    </row>
    <row r="5081" spans="1:11" x14ac:dyDescent="0.35">
      <c r="A5081" t="s">
        <v>423</v>
      </c>
      <c r="B5081" t="s">
        <v>1020</v>
      </c>
      <c r="C5081">
        <v>2018</v>
      </c>
      <c r="D5081">
        <v>4.2</v>
      </c>
      <c r="E5081">
        <v>415</v>
      </c>
      <c r="F5081" t="s">
        <v>1405</v>
      </c>
      <c r="G5081" t="s">
        <v>46</v>
      </c>
      <c r="H5081" s="32">
        <v>17.899999999999999</v>
      </c>
      <c r="I5081" t="s">
        <v>213</v>
      </c>
      <c r="J5081">
        <v>3</v>
      </c>
      <c r="K5081">
        <v>3</v>
      </c>
    </row>
    <row r="5082" spans="1:11" x14ac:dyDescent="0.35">
      <c r="A5082" t="s">
        <v>1292</v>
      </c>
      <c r="B5082" t="s">
        <v>1361</v>
      </c>
      <c r="C5082">
        <v>2015</v>
      </c>
      <c r="D5082">
        <v>4.2</v>
      </c>
      <c r="E5082">
        <v>414</v>
      </c>
      <c r="F5082" t="s">
        <v>1405</v>
      </c>
      <c r="G5082" t="s">
        <v>326</v>
      </c>
      <c r="H5082" s="32">
        <v>16.78</v>
      </c>
      <c r="I5082" t="s">
        <v>327</v>
      </c>
      <c r="J5082">
        <v>3</v>
      </c>
      <c r="K5082">
        <v>3</v>
      </c>
    </row>
    <row r="5083" spans="1:11" x14ac:dyDescent="0.35">
      <c r="A5083" t="s">
        <v>47</v>
      </c>
      <c r="B5083" t="s">
        <v>1302</v>
      </c>
      <c r="C5083">
        <v>2018</v>
      </c>
      <c r="D5083">
        <v>4.2</v>
      </c>
      <c r="E5083">
        <v>410</v>
      </c>
      <c r="F5083" t="s">
        <v>1405</v>
      </c>
      <c r="G5083" t="s">
        <v>42</v>
      </c>
      <c r="H5083" s="32">
        <v>13.58</v>
      </c>
      <c r="I5083" t="s">
        <v>43</v>
      </c>
      <c r="J5083">
        <v>4</v>
      </c>
      <c r="K5083">
        <v>3</v>
      </c>
    </row>
    <row r="5084" spans="1:11" x14ac:dyDescent="0.35">
      <c r="A5084" t="s">
        <v>1308</v>
      </c>
      <c r="B5084" t="s">
        <v>1309</v>
      </c>
      <c r="C5084">
        <v>2015</v>
      </c>
      <c r="D5084">
        <v>4.2</v>
      </c>
      <c r="E5084">
        <v>412</v>
      </c>
      <c r="F5084" t="s">
        <v>1405</v>
      </c>
      <c r="G5084" t="s">
        <v>9</v>
      </c>
      <c r="H5084" s="32">
        <v>37.9</v>
      </c>
      <c r="I5084" t="s">
        <v>10</v>
      </c>
      <c r="J5084">
        <v>5</v>
      </c>
      <c r="K5084">
        <v>3</v>
      </c>
    </row>
    <row r="5085" spans="1:11" x14ac:dyDescent="0.35">
      <c r="A5085" t="s">
        <v>270</v>
      </c>
      <c r="B5085" t="s">
        <v>120</v>
      </c>
      <c r="C5085">
        <v>2011</v>
      </c>
      <c r="D5085">
        <v>4.2</v>
      </c>
      <c r="E5085">
        <v>410</v>
      </c>
      <c r="F5085" t="s">
        <v>1405</v>
      </c>
      <c r="G5085" t="s">
        <v>9</v>
      </c>
      <c r="H5085" s="32">
        <v>51.35</v>
      </c>
      <c r="I5085" t="s">
        <v>10</v>
      </c>
      <c r="J5085">
        <v>5</v>
      </c>
      <c r="K5085">
        <v>3</v>
      </c>
    </row>
    <row r="5086" spans="1:11" x14ac:dyDescent="0.35">
      <c r="A5086" t="s">
        <v>930</v>
      </c>
      <c r="B5086" t="s">
        <v>848</v>
      </c>
      <c r="C5086">
        <v>2012</v>
      </c>
      <c r="D5086">
        <v>4.2</v>
      </c>
      <c r="E5086">
        <v>410</v>
      </c>
      <c r="F5086" t="s">
        <v>1405</v>
      </c>
      <c r="G5086" t="s">
        <v>42</v>
      </c>
      <c r="H5086" s="32">
        <v>22.99</v>
      </c>
      <c r="I5086" t="s">
        <v>43</v>
      </c>
      <c r="J5086">
        <v>4</v>
      </c>
      <c r="K5086">
        <v>3</v>
      </c>
    </row>
    <row r="5087" spans="1:11" x14ac:dyDescent="0.35">
      <c r="A5087" t="s">
        <v>1362</v>
      </c>
      <c r="B5087" t="s">
        <v>1363</v>
      </c>
      <c r="C5087">
        <v>2020</v>
      </c>
      <c r="D5087">
        <v>4.2</v>
      </c>
      <c r="E5087">
        <v>407</v>
      </c>
      <c r="F5087" t="s">
        <v>1405</v>
      </c>
      <c r="G5087" t="s">
        <v>204</v>
      </c>
      <c r="H5087" s="32">
        <v>11.95</v>
      </c>
      <c r="I5087" t="s">
        <v>85</v>
      </c>
      <c r="J5087" t="s">
        <v>85</v>
      </c>
      <c r="K5087" t="s">
        <v>85</v>
      </c>
    </row>
    <row r="5088" spans="1:11" x14ac:dyDescent="0.35">
      <c r="A5088" t="s">
        <v>861</v>
      </c>
      <c r="B5088" t="s">
        <v>1364</v>
      </c>
      <c r="C5088" t="s">
        <v>24</v>
      </c>
      <c r="D5088">
        <v>4.2</v>
      </c>
      <c r="E5088">
        <v>405</v>
      </c>
      <c r="F5088" t="s">
        <v>1405</v>
      </c>
      <c r="G5088" t="s">
        <v>25</v>
      </c>
      <c r="H5088" s="32">
        <v>7.1</v>
      </c>
      <c r="I5088" t="s">
        <v>26</v>
      </c>
      <c r="J5088">
        <v>4</v>
      </c>
      <c r="K5088">
        <v>3</v>
      </c>
    </row>
    <row r="5089" spans="1:11" x14ac:dyDescent="0.35">
      <c r="A5089" t="s">
        <v>606</v>
      </c>
      <c r="B5089" t="s">
        <v>619</v>
      </c>
      <c r="C5089">
        <v>2014</v>
      </c>
      <c r="D5089">
        <v>4.2</v>
      </c>
      <c r="E5089">
        <v>404</v>
      </c>
      <c r="F5089" t="s">
        <v>1405</v>
      </c>
      <c r="G5089" t="s">
        <v>32</v>
      </c>
      <c r="H5089" s="32">
        <v>77.36</v>
      </c>
      <c r="I5089" t="s">
        <v>33</v>
      </c>
      <c r="J5089">
        <v>4</v>
      </c>
      <c r="K5089">
        <v>3</v>
      </c>
    </row>
    <row r="5090" spans="1:11" x14ac:dyDescent="0.35">
      <c r="A5090" t="s">
        <v>1365</v>
      </c>
      <c r="B5090" t="s">
        <v>1366</v>
      </c>
      <c r="C5090">
        <v>2020</v>
      </c>
      <c r="D5090">
        <v>4.2</v>
      </c>
      <c r="E5090">
        <v>404</v>
      </c>
      <c r="F5090" t="s">
        <v>1405</v>
      </c>
      <c r="G5090" t="s">
        <v>207</v>
      </c>
      <c r="H5090" s="32">
        <v>19.899999999999999</v>
      </c>
      <c r="I5090" t="s">
        <v>85</v>
      </c>
      <c r="J5090" t="s">
        <v>85</v>
      </c>
      <c r="K5090" t="s">
        <v>85</v>
      </c>
    </row>
    <row r="5091" spans="1:11" x14ac:dyDescent="0.35">
      <c r="A5091" t="s">
        <v>682</v>
      </c>
      <c r="B5091" t="s">
        <v>863</v>
      </c>
      <c r="C5091">
        <v>2011</v>
      </c>
      <c r="D5091">
        <v>4.2</v>
      </c>
      <c r="E5091">
        <v>402</v>
      </c>
      <c r="F5091" t="s">
        <v>1405</v>
      </c>
      <c r="G5091" t="s">
        <v>42</v>
      </c>
      <c r="H5091" s="32">
        <v>28.53</v>
      </c>
      <c r="I5091" t="s">
        <v>43</v>
      </c>
      <c r="J5091">
        <v>4</v>
      </c>
      <c r="K5091">
        <v>3</v>
      </c>
    </row>
    <row r="5092" spans="1:11" x14ac:dyDescent="0.35">
      <c r="A5092" t="s">
        <v>487</v>
      </c>
      <c r="B5092" t="s">
        <v>488</v>
      </c>
      <c r="C5092">
        <v>2019</v>
      </c>
      <c r="D5092">
        <v>4.2</v>
      </c>
      <c r="E5092">
        <v>400</v>
      </c>
      <c r="F5092" t="s">
        <v>1405</v>
      </c>
      <c r="G5092" t="s">
        <v>2</v>
      </c>
      <c r="H5092" s="32">
        <v>27.89</v>
      </c>
      <c r="I5092" t="s">
        <v>3</v>
      </c>
      <c r="J5092">
        <v>5</v>
      </c>
      <c r="K5092">
        <v>3</v>
      </c>
    </row>
    <row r="5093" spans="1:11" x14ac:dyDescent="0.35">
      <c r="A5093" t="s">
        <v>4</v>
      </c>
      <c r="B5093" t="s">
        <v>448</v>
      </c>
      <c r="C5093">
        <v>2016</v>
      </c>
      <c r="D5093">
        <v>4.2</v>
      </c>
      <c r="E5093">
        <v>398</v>
      </c>
      <c r="F5093" t="s">
        <v>1405</v>
      </c>
      <c r="G5093" t="s">
        <v>1406</v>
      </c>
      <c r="H5093" s="32">
        <v>48.96</v>
      </c>
      <c r="I5093" t="s">
        <v>6</v>
      </c>
      <c r="J5093">
        <v>4</v>
      </c>
      <c r="K5093">
        <v>2</v>
      </c>
    </row>
    <row r="5094" spans="1:11" x14ac:dyDescent="0.35">
      <c r="A5094" t="s">
        <v>193</v>
      </c>
      <c r="B5094" t="s">
        <v>921</v>
      </c>
      <c r="C5094">
        <v>2011</v>
      </c>
      <c r="D5094">
        <v>4.2</v>
      </c>
      <c r="E5094">
        <v>395</v>
      </c>
      <c r="F5094" t="s">
        <v>1405</v>
      </c>
      <c r="G5094" t="s">
        <v>42</v>
      </c>
      <c r="H5094" s="32">
        <v>61.94</v>
      </c>
      <c r="I5094" t="s">
        <v>43</v>
      </c>
      <c r="J5094">
        <v>4</v>
      </c>
      <c r="K5094">
        <v>3</v>
      </c>
    </row>
    <row r="5095" spans="1:11" x14ac:dyDescent="0.35">
      <c r="A5095" t="s">
        <v>193</v>
      </c>
      <c r="B5095" t="s">
        <v>187</v>
      </c>
      <c r="C5095">
        <v>2016</v>
      </c>
      <c r="D5095">
        <v>4.2</v>
      </c>
      <c r="E5095">
        <v>392</v>
      </c>
      <c r="F5095" t="s">
        <v>1405</v>
      </c>
      <c r="G5095" t="s">
        <v>42</v>
      </c>
      <c r="H5095" s="32">
        <v>19.98</v>
      </c>
      <c r="I5095" t="s">
        <v>43</v>
      </c>
      <c r="J5095">
        <v>4</v>
      </c>
      <c r="K5095">
        <v>3</v>
      </c>
    </row>
    <row r="5096" spans="1:11" x14ac:dyDescent="0.35">
      <c r="A5096" t="s">
        <v>790</v>
      </c>
      <c r="B5096" t="s">
        <v>1367</v>
      </c>
      <c r="C5096">
        <v>2018</v>
      </c>
      <c r="D5096">
        <v>4.2</v>
      </c>
      <c r="E5096">
        <v>390</v>
      </c>
      <c r="F5096" t="s">
        <v>1405</v>
      </c>
      <c r="G5096" t="s">
        <v>32</v>
      </c>
      <c r="H5096" s="32">
        <v>16.760000000000002</v>
      </c>
      <c r="I5096" t="s">
        <v>33</v>
      </c>
      <c r="J5096">
        <v>4</v>
      </c>
      <c r="K5096">
        <v>3</v>
      </c>
    </row>
    <row r="5097" spans="1:11" x14ac:dyDescent="0.35">
      <c r="A5097" t="s">
        <v>574</v>
      </c>
      <c r="B5097" t="s">
        <v>880</v>
      </c>
      <c r="C5097">
        <v>2017</v>
      </c>
      <c r="D5097">
        <v>4.2</v>
      </c>
      <c r="E5097">
        <v>390</v>
      </c>
      <c r="F5097" t="s">
        <v>1405</v>
      </c>
      <c r="G5097" t="s">
        <v>576</v>
      </c>
      <c r="H5097" s="32">
        <v>24.45</v>
      </c>
      <c r="I5097" t="s">
        <v>21</v>
      </c>
      <c r="J5097">
        <v>4</v>
      </c>
      <c r="K5097">
        <v>3</v>
      </c>
    </row>
    <row r="5098" spans="1:11" x14ac:dyDescent="0.35">
      <c r="A5098" t="s">
        <v>144</v>
      </c>
      <c r="B5098" t="s">
        <v>120</v>
      </c>
      <c r="C5098">
        <v>2011</v>
      </c>
      <c r="D5098">
        <v>4.2</v>
      </c>
      <c r="E5098">
        <v>389</v>
      </c>
      <c r="F5098" t="s">
        <v>1405</v>
      </c>
      <c r="G5098" t="s">
        <v>9</v>
      </c>
      <c r="H5098" s="32">
        <v>64.5</v>
      </c>
      <c r="I5098" t="s">
        <v>10</v>
      </c>
      <c r="J5098">
        <v>5</v>
      </c>
      <c r="K5098">
        <v>3</v>
      </c>
    </row>
    <row r="5099" spans="1:11" x14ac:dyDescent="0.35">
      <c r="A5099" t="s">
        <v>385</v>
      </c>
      <c r="B5099" t="s">
        <v>1334</v>
      </c>
      <c r="C5099">
        <v>2016</v>
      </c>
      <c r="D5099">
        <v>4.2</v>
      </c>
      <c r="E5099">
        <v>388</v>
      </c>
      <c r="F5099" t="s">
        <v>1405</v>
      </c>
      <c r="G5099" t="s">
        <v>9</v>
      </c>
      <c r="H5099" s="32">
        <v>31.63</v>
      </c>
      <c r="I5099" t="s">
        <v>10</v>
      </c>
      <c r="J5099">
        <v>5</v>
      </c>
      <c r="K5099">
        <v>3</v>
      </c>
    </row>
    <row r="5100" spans="1:11" x14ac:dyDescent="0.35">
      <c r="A5100" t="s">
        <v>53</v>
      </c>
      <c r="B5100" t="s">
        <v>845</v>
      </c>
      <c r="C5100">
        <v>2005</v>
      </c>
      <c r="D5100">
        <v>4.2</v>
      </c>
      <c r="E5100">
        <v>384</v>
      </c>
      <c r="F5100" t="s">
        <v>1405</v>
      </c>
      <c r="G5100" t="s">
        <v>42</v>
      </c>
      <c r="H5100" s="32">
        <v>73</v>
      </c>
      <c r="I5100" t="s">
        <v>43</v>
      </c>
      <c r="J5100">
        <v>4</v>
      </c>
      <c r="K5100">
        <v>3</v>
      </c>
    </row>
    <row r="5101" spans="1:11" x14ac:dyDescent="0.35">
      <c r="A5101" t="s">
        <v>537</v>
      </c>
      <c r="B5101" t="s">
        <v>187</v>
      </c>
      <c r="C5101">
        <v>2015</v>
      </c>
      <c r="D5101">
        <v>4.2</v>
      </c>
      <c r="E5101">
        <v>420</v>
      </c>
      <c r="F5101" t="s">
        <v>1405</v>
      </c>
      <c r="G5101" t="s">
        <v>42</v>
      </c>
      <c r="H5101" s="32">
        <v>17.5</v>
      </c>
      <c r="I5101" t="s">
        <v>43</v>
      </c>
      <c r="J5101">
        <v>4</v>
      </c>
      <c r="K5101">
        <v>3</v>
      </c>
    </row>
    <row r="5102" spans="1:11" x14ac:dyDescent="0.35">
      <c r="A5102" t="s">
        <v>1357</v>
      </c>
      <c r="B5102" t="s">
        <v>1358</v>
      </c>
      <c r="C5102">
        <v>2017</v>
      </c>
      <c r="D5102">
        <v>4.2</v>
      </c>
      <c r="E5102">
        <v>420</v>
      </c>
      <c r="F5102" t="s">
        <v>1405</v>
      </c>
      <c r="G5102" t="s">
        <v>127</v>
      </c>
      <c r="H5102" s="32">
        <v>18.899999999999999</v>
      </c>
      <c r="I5102" t="s">
        <v>21</v>
      </c>
      <c r="J5102">
        <v>4</v>
      </c>
      <c r="K5102">
        <v>3</v>
      </c>
    </row>
    <row r="5103" spans="1:11" x14ac:dyDescent="0.35">
      <c r="A5103" t="s">
        <v>1359</v>
      </c>
      <c r="B5103" t="s">
        <v>1360</v>
      </c>
      <c r="C5103">
        <v>2011</v>
      </c>
      <c r="D5103">
        <v>4.2</v>
      </c>
      <c r="E5103">
        <v>420</v>
      </c>
      <c r="F5103" t="s">
        <v>1405</v>
      </c>
      <c r="G5103" t="s">
        <v>254</v>
      </c>
      <c r="H5103" s="32">
        <v>23.95</v>
      </c>
      <c r="I5103" t="s">
        <v>21</v>
      </c>
      <c r="J5103">
        <v>4</v>
      </c>
      <c r="K5103">
        <v>3</v>
      </c>
    </row>
    <row r="5104" spans="1:11" x14ac:dyDescent="0.35">
      <c r="A5104" t="s">
        <v>40</v>
      </c>
      <c r="B5104" t="s">
        <v>396</v>
      </c>
      <c r="C5104">
        <v>2012</v>
      </c>
      <c r="D5104">
        <v>4.2</v>
      </c>
      <c r="E5104">
        <v>420</v>
      </c>
      <c r="F5104" t="s">
        <v>1405</v>
      </c>
      <c r="G5104" t="s">
        <v>42</v>
      </c>
      <c r="H5104" s="32">
        <v>28.3</v>
      </c>
      <c r="I5104" t="s">
        <v>43</v>
      </c>
      <c r="J5104">
        <v>4</v>
      </c>
      <c r="K5104">
        <v>3</v>
      </c>
    </row>
    <row r="5105" spans="1:11" x14ac:dyDescent="0.35">
      <c r="A5105" t="s">
        <v>513</v>
      </c>
      <c r="B5105" t="s">
        <v>283</v>
      </c>
      <c r="C5105">
        <v>2004</v>
      </c>
      <c r="D5105">
        <v>4.2</v>
      </c>
      <c r="E5105">
        <v>417</v>
      </c>
      <c r="F5105" t="s">
        <v>1405</v>
      </c>
      <c r="G5105" t="s">
        <v>42</v>
      </c>
      <c r="H5105" s="32">
        <v>45</v>
      </c>
      <c r="I5105" t="s">
        <v>43</v>
      </c>
      <c r="J5105">
        <v>4</v>
      </c>
      <c r="K5105">
        <v>3</v>
      </c>
    </row>
    <row r="5106" spans="1:11" x14ac:dyDescent="0.35">
      <c r="A5106" t="s">
        <v>423</v>
      </c>
      <c r="B5106" t="s">
        <v>1020</v>
      </c>
      <c r="C5106">
        <v>2018</v>
      </c>
      <c r="D5106">
        <v>4.2</v>
      </c>
      <c r="E5106">
        <v>415</v>
      </c>
      <c r="F5106" t="s">
        <v>1405</v>
      </c>
      <c r="G5106" t="s">
        <v>46</v>
      </c>
      <c r="H5106" s="32">
        <v>17.899999999999999</v>
      </c>
      <c r="I5106" t="s">
        <v>213</v>
      </c>
      <c r="J5106">
        <v>3</v>
      </c>
      <c r="K5106">
        <v>3</v>
      </c>
    </row>
    <row r="5107" spans="1:11" x14ac:dyDescent="0.35">
      <c r="A5107" t="s">
        <v>1292</v>
      </c>
      <c r="B5107" t="s">
        <v>1361</v>
      </c>
      <c r="C5107">
        <v>2015</v>
      </c>
      <c r="D5107">
        <v>4.2</v>
      </c>
      <c r="E5107">
        <v>414</v>
      </c>
      <c r="F5107" t="s">
        <v>1405</v>
      </c>
      <c r="G5107" t="s">
        <v>326</v>
      </c>
      <c r="H5107" s="32">
        <v>16.78</v>
      </c>
      <c r="I5107" t="s">
        <v>327</v>
      </c>
      <c r="J5107">
        <v>3</v>
      </c>
      <c r="K5107">
        <v>3</v>
      </c>
    </row>
    <row r="5108" spans="1:11" x14ac:dyDescent="0.35">
      <c r="A5108" t="s">
        <v>47</v>
      </c>
      <c r="B5108" t="s">
        <v>1302</v>
      </c>
      <c r="C5108">
        <v>2018</v>
      </c>
      <c r="D5108">
        <v>4.2</v>
      </c>
      <c r="E5108">
        <v>410</v>
      </c>
      <c r="F5108" t="s">
        <v>1405</v>
      </c>
      <c r="G5108" t="s">
        <v>42</v>
      </c>
      <c r="H5108" s="32">
        <v>13.58</v>
      </c>
      <c r="I5108" t="s">
        <v>43</v>
      </c>
      <c r="J5108">
        <v>4</v>
      </c>
      <c r="K5108">
        <v>3</v>
      </c>
    </row>
    <row r="5109" spans="1:11" x14ac:dyDescent="0.35">
      <c r="A5109" t="s">
        <v>1308</v>
      </c>
      <c r="B5109" t="s">
        <v>1309</v>
      </c>
      <c r="C5109">
        <v>2015</v>
      </c>
      <c r="D5109">
        <v>4.2</v>
      </c>
      <c r="E5109">
        <v>412</v>
      </c>
      <c r="F5109" t="s">
        <v>1405</v>
      </c>
      <c r="G5109" t="s">
        <v>9</v>
      </c>
      <c r="H5109" s="32">
        <v>37.9</v>
      </c>
      <c r="I5109" t="s">
        <v>10</v>
      </c>
      <c r="J5109">
        <v>5</v>
      </c>
      <c r="K5109">
        <v>3</v>
      </c>
    </row>
    <row r="5110" spans="1:11" x14ac:dyDescent="0.35">
      <c r="A5110" t="s">
        <v>270</v>
      </c>
      <c r="B5110" t="s">
        <v>120</v>
      </c>
      <c r="C5110">
        <v>2011</v>
      </c>
      <c r="D5110">
        <v>4.2</v>
      </c>
      <c r="E5110">
        <v>410</v>
      </c>
      <c r="F5110" t="s">
        <v>1405</v>
      </c>
      <c r="G5110" t="s">
        <v>9</v>
      </c>
      <c r="H5110" s="32">
        <v>51.35</v>
      </c>
      <c r="I5110" t="s">
        <v>10</v>
      </c>
      <c r="J5110">
        <v>5</v>
      </c>
      <c r="K5110">
        <v>3</v>
      </c>
    </row>
    <row r="5111" spans="1:11" x14ac:dyDescent="0.35">
      <c r="A5111" t="s">
        <v>930</v>
      </c>
      <c r="B5111" t="s">
        <v>848</v>
      </c>
      <c r="C5111">
        <v>2012</v>
      </c>
      <c r="D5111">
        <v>4.2</v>
      </c>
      <c r="E5111">
        <v>410</v>
      </c>
      <c r="F5111" t="s">
        <v>1405</v>
      </c>
      <c r="G5111" t="s">
        <v>42</v>
      </c>
      <c r="H5111" s="32">
        <v>22.99</v>
      </c>
      <c r="I5111" t="s">
        <v>43</v>
      </c>
      <c r="J5111">
        <v>4</v>
      </c>
      <c r="K5111">
        <v>3</v>
      </c>
    </row>
    <row r="5112" spans="1:11" x14ac:dyDescent="0.35">
      <c r="A5112" t="s">
        <v>1362</v>
      </c>
      <c r="B5112" t="s">
        <v>1363</v>
      </c>
      <c r="C5112">
        <v>2020</v>
      </c>
      <c r="D5112">
        <v>4.2</v>
      </c>
      <c r="E5112">
        <v>407</v>
      </c>
      <c r="F5112" t="s">
        <v>1405</v>
      </c>
      <c r="G5112" t="s">
        <v>204</v>
      </c>
      <c r="H5112" s="32">
        <v>11.95</v>
      </c>
      <c r="I5112" t="s">
        <v>85</v>
      </c>
      <c r="J5112" t="s">
        <v>85</v>
      </c>
      <c r="K5112" t="s">
        <v>85</v>
      </c>
    </row>
    <row r="5113" spans="1:11" x14ac:dyDescent="0.35">
      <c r="A5113" t="s">
        <v>861</v>
      </c>
      <c r="B5113" t="s">
        <v>1364</v>
      </c>
      <c r="C5113" t="s">
        <v>24</v>
      </c>
      <c r="D5113">
        <v>4.2</v>
      </c>
      <c r="E5113">
        <v>405</v>
      </c>
      <c r="F5113" t="s">
        <v>1405</v>
      </c>
      <c r="G5113" t="s">
        <v>25</v>
      </c>
      <c r="H5113" s="32">
        <v>7.1</v>
      </c>
      <c r="I5113" t="s">
        <v>26</v>
      </c>
      <c r="J5113">
        <v>4</v>
      </c>
      <c r="K5113">
        <v>3</v>
      </c>
    </row>
    <row r="5114" spans="1:11" x14ac:dyDescent="0.35">
      <c r="A5114" t="s">
        <v>606</v>
      </c>
      <c r="B5114" t="s">
        <v>619</v>
      </c>
      <c r="C5114">
        <v>2014</v>
      </c>
      <c r="D5114">
        <v>4.2</v>
      </c>
      <c r="E5114">
        <v>404</v>
      </c>
      <c r="F5114" t="s">
        <v>1405</v>
      </c>
      <c r="G5114" t="s">
        <v>32</v>
      </c>
      <c r="H5114" s="32">
        <v>77.36</v>
      </c>
      <c r="I5114" t="s">
        <v>33</v>
      </c>
      <c r="J5114">
        <v>4</v>
      </c>
      <c r="K5114">
        <v>3</v>
      </c>
    </row>
    <row r="5115" spans="1:11" x14ac:dyDescent="0.35">
      <c r="A5115" t="s">
        <v>1365</v>
      </c>
      <c r="B5115" t="s">
        <v>1366</v>
      </c>
      <c r="C5115">
        <v>2020</v>
      </c>
      <c r="D5115">
        <v>4.2</v>
      </c>
      <c r="E5115">
        <v>404</v>
      </c>
      <c r="F5115" t="s">
        <v>1405</v>
      </c>
      <c r="G5115" t="s">
        <v>207</v>
      </c>
      <c r="H5115" s="32">
        <v>19.899999999999999</v>
      </c>
      <c r="I5115" t="s">
        <v>85</v>
      </c>
      <c r="J5115" t="s">
        <v>85</v>
      </c>
      <c r="K5115" t="s">
        <v>85</v>
      </c>
    </row>
    <row r="5116" spans="1:11" x14ac:dyDescent="0.35">
      <c r="A5116" t="s">
        <v>682</v>
      </c>
      <c r="B5116" t="s">
        <v>863</v>
      </c>
      <c r="C5116">
        <v>2011</v>
      </c>
      <c r="D5116">
        <v>4.2</v>
      </c>
      <c r="E5116">
        <v>402</v>
      </c>
      <c r="F5116" t="s">
        <v>1405</v>
      </c>
      <c r="G5116" t="s">
        <v>42</v>
      </c>
      <c r="H5116" s="32">
        <v>28.53</v>
      </c>
      <c r="I5116" t="s">
        <v>43</v>
      </c>
      <c r="J5116">
        <v>4</v>
      </c>
      <c r="K5116">
        <v>3</v>
      </c>
    </row>
    <row r="5117" spans="1:11" x14ac:dyDescent="0.35">
      <c r="A5117" t="s">
        <v>487</v>
      </c>
      <c r="B5117" t="s">
        <v>488</v>
      </c>
      <c r="C5117">
        <v>2019</v>
      </c>
      <c r="D5117">
        <v>4.2</v>
      </c>
      <c r="E5117">
        <v>400</v>
      </c>
      <c r="F5117" t="s">
        <v>1405</v>
      </c>
      <c r="G5117" t="s">
        <v>2</v>
      </c>
      <c r="H5117" s="32">
        <v>27.89</v>
      </c>
      <c r="I5117" t="s">
        <v>3</v>
      </c>
      <c r="J5117">
        <v>5</v>
      </c>
      <c r="K5117">
        <v>3</v>
      </c>
    </row>
    <row r="5118" spans="1:11" x14ac:dyDescent="0.35">
      <c r="A5118" t="s">
        <v>4</v>
      </c>
      <c r="B5118" t="s">
        <v>448</v>
      </c>
      <c r="C5118">
        <v>2016</v>
      </c>
      <c r="D5118">
        <v>4.2</v>
      </c>
      <c r="E5118">
        <v>398</v>
      </c>
      <c r="F5118" t="s">
        <v>1405</v>
      </c>
      <c r="G5118" t="s">
        <v>1406</v>
      </c>
      <c r="H5118" s="32">
        <v>48.96</v>
      </c>
      <c r="I5118" t="s">
        <v>6</v>
      </c>
      <c r="J5118">
        <v>4</v>
      </c>
      <c r="K5118">
        <v>2</v>
      </c>
    </row>
    <row r="5119" spans="1:11" x14ac:dyDescent="0.35">
      <c r="A5119" t="s">
        <v>193</v>
      </c>
      <c r="B5119" t="s">
        <v>921</v>
      </c>
      <c r="C5119">
        <v>2011</v>
      </c>
      <c r="D5119">
        <v>4.2</v>
      </c>
      <c r="E5119">
        <v>395</v>
      </c>
      <c r="F5119" t="s">
        <v>1405</v>
      </c>
      <c r="G5119" t="s">
        <v>42</v>
      </c>
      <c r="H5119" s="32">
        <v>61.94</v>
      </c>
      <c r="I5119" t="s">
        <v>43</v>
      </c>
      <c r="J5119">
        <v>4</v>
      </c>
      <c r="K5119">
        <v>3</v>
      </c>
    </row>
    <row r="5120" spans="1:11" x14ac:dyDescent="0.35">
      <c r="A5120" t="s">
        <v>193</v>
      </c>
      <c r="B5120" t="s">
        <v>187</v>
      </c>
      <c r="C5120">
        <v>2016</v>
      </c>
      <c r="D5120">
        <v>4.2</v>
      </c>
      <c r="E5120">
        <v>392</v>
      </c>
      <c r="F5120" t="s">
        <v>1405</v>
      </c>
      <c r="G5120" t="s">
        <v>42</v>
      </c>
      <c r="H5120" s="32">
        <v>19.98</v>
      </c>
      <c r="I5120" t="s">
        <v>43</v>
      </c>
      <c r="J5120">
        <v>4</v>
      </c>
      <c r="K5120">
        <v>3</v>
      </c>
    </row>
    <row r="5121" spans="1:11" x14ac:dyDescent="0.35">
      <c r="A5121" t="s">
        <v>790</v>
      </c>
      <c r="B5121" t="s">
        <v>1367</v>
      </c>
      <c r="C5121">
        <v>2018</v>
      </c>
      <c r="D5121">
        <v>4.2</v>
      </c>
      <c r="E5121">
        <v>390</v>
      </c>
      <c r="F5121" t="s">
        <v>1405</v>
      </c>
      <c r="G5121" t="s">
        <v>32</v>
      </c>
      <c r="H5121" s="32">
        <v>16.760000000000002</v>
      </c>
      <c r="I5121" t="s">
        <v>33</v>
      </c>
      <c r="J5121">
        <v>4</v>
      </c>
      <c r="K5121">
        <v>3</v>
      </c>
    </row>
    <row r="5122" spans="1:11" x14ac:dyDescent="0.35">
      <c r="A5122" t="s">
        <v>574</v>
      </c>
      <c r="B5122" t="s">
        <v>880</v>
      </c>
      <c r="C5122">
        <v>2017</v>
      </c>
      <c r="D5122">
        <v>4.2</v>
      </c>
      <c r="E5122">
        <v>390</v>
      </c>
      <c r="F5122" t="s">
        <v>1405</v>
      </c>
      <c r="G5122" t="s">
        <v>576</v>
      </c>
      <c r="H5122" s="32">
        <v>24.45</v>
      </c>
      <c r="I5122" t="s">
        <v>21</v>
      </c>
      <c r="J5122">
        <v>4</v>
      </c>
      <c r="K5122">
        <v>3</v>
      </c>
    </row>
    <row r="5123" spans="1:11" x14ac:dyDescent="0.35">
      <c r="A5123" t="s">
        <v>144</v>
      </c>
      <c r="B5123" t="s">
        <v>120</v>
      </c>
      <c r="C5123">
        <v>2011</v>
      </c>
      <c r="D5123">
        <v>4.2</v>
      </c>
      <c r="E5123">
        <v>389</v>
      </c>
      <c r="F5123" t="s">
        <v>1405</v>
      </c>
      <c r="G5123" t="s">
        <v>9</v>
      </c>
      <c r="H5123" s="32">
        <v>64.5</v>
      </c>
      <c r="I5123" t="s">
        <v>10</v>
      </c>
      <c r="J5123">
        <v>5</v>
      </c>
      <c r="K5123">
        <v>3</v>
      </c>
    </row>
    <row r="5124" spans="1:11" x14ac:dyDescent="0.35">
      <c r="A5124" t="s">
        <v>385</v>
      </c>
      <c r="B5124" t="s">
        <v>1334</v>
      </c>
      <c r="C5124">
        <v>2016</v>
      </c>
      <c r="D5124">
        <v>4.2</v>
      </c>
      <c r="E5124">
        <v>388</v>
      </c>
      <c r="F5124" t="s">
        <v>1405</v>
      </c>
      <c r="G5124" t="s">
        <v>9</v>
      </c>
      <c r="H5124" s="32">
        <v>31.63</v>
      </c>
      <c r="I5124" t="s">
        <v>10</v>
      </c>
      <c r="J5124">
        <v>5</v>
      </c>
      <c r="K5124">
        <v>3</v>
      </c>
    </row>
    <row r="5125" spans="1:11" x14ac:dyDescent="0.35">
      <c r="A5125" t="s">
        <v>53</v>
      </c>
      <c r="B5125" t="s">
        <v>845</v>
      </c>
      <c r="C5125">
        <v>2005</v>
      </c>
      <c r="D5125">
        <v>4.2</v>
      </c>
      <c r="E5125">
        <v>384</v>
      </c>
      <c r="F5125" t="s">
        <v>1405</v>
      </c>
      <c r="G5125" t="s">
        <v>42</v>
      </c>
      <c r="H5125" s="32">
        <v>73</v>
      </c>
      <c r="I5125" t="s">
        <v>43</v>
      </c>
      <c r="J5125">
        <v>4</v>
      </c>
      <c r="K5125">
        <v>3</v>
      </c>
    </row>
    <row r="5126" spans="1:11" x14ac:dyDescent="0.35">
      <c r="A5126" t="s">
        <v>537</v>
      </c>
      <c r="B5126" t="s">
        <v>187</v>
      </c>
      <c r="C5126">
        <v>2015</v>
      </c>
      <c r="D5126">
        <v>4.2</v>
      </c>
      <c r="E5126">
        <v>420</v>
      </c>
      <c r="F5126" t="s">
        <v>1405</v>
      </c>
      <c r="G5126" t="s">
        <v>42</v>
      </c>
      <c r="H5126" s="32">
        <v>17.5</v>
      </c>
      <c r="I5126" t="s">
        <v>43</v>
      </c>
      <c r="J5126">
        <v>4</v>
      </c>
      <c r="K5126">
        <v>3</v>
      </c>
    </row>
    <row r="5127" spans="1:11" x14ac:dyDescent="0.35">
      <c r="A5127" t="s">
        <v>1357</v>
      </c>
      <c r="B5127" t="s">
        <v>1358</v>
      </c>
      <c r="C5127">
        <v>2017</v>
      </c>
      <c r="D5127">
        <v>4.2</v>
      </c>
      <c r="E5127">
        <v>420</v>
      </c>
      <c r="F5127" t="s">
        <v>1405</v>
      </c>
      <c r="G5127" t="s">
        <v>127</v>
      </c>
      <c r="H5127" s="32">
        <v>18.899999999999999</v>
      </c>
      <c r="I5127" t="s">
        <v>21</v>
      </c>
      <c r="J5127">
        <v>4</v>
      </c>
      <c r="K5127">
        <v>3</v>
      </c>
    </row>
    <row r="5128" spans="1:11" x14ac:dyDescent="0.35">
      <c r="A5128" t="s">
        <v>1359</v>
      </c>
      <c r="B5128" t="s">
        <v>1360</v>
      </c>
      <c r="C5128">
        <v>2011</v>
      </c>
      <c r="D5128">
        <v>4.2</v>
      </c>
      <c r="E5128">
        <v>420</v>
      </c>
      <c r="F5128" t="s">
        <v>1405</v>
      </c>
      <c r="G5128" t="s">
        <v>254</v>
      </c>
      <c r="H5128" s="32">
        <v>23.95</v>
      </c>
      <c r="I5128" t="s">
        <v>21</v>
      </c>
      <c r="J5128">
        <v>4</v>
      </c>
      <c r="K5128">
        <v>3</v>
      </c>
    </row>
    <row r="5129" spans="1:11" x14ac:dyDescent="0.35">
      <c r="A5129" t="s">
        <v>40</v>
      </c>
      <c r="B5129" t="s">
        <v>396</v>
      </c>
      <c r="C5129">
        <v>2012</v>
      </c>
      <c r="D5129">
        <v>4.2</v>
      </c>
      <c r="E5129">
        <v>420</v>
      </c>
      <c r="F5129" t="s">
        <v>1405</v>
      </c>
      <c r="G5129" t="s">
        <v>42</v>
      </c>
      <c r="H5129" s="32">
        <v>28.3</v>
      </c>
      <c r="I5129" t="s">
        <v>43</v>
      </c>
      <c r="J5129">
        <v>4</v>
      </c>
      <c r="K5129">
        <v>3</v>
      </c>
    </row>
    <row r="5130" spans="1:11" x14ac:dyDescent="0.35">
      <c r="A5130" t="s">
        <v>513</v>
      </c>
      <c r="B5130" t="s">
        <v>283</v>
      </c>
      <c r="C5130">
        <v>2004</v>
      </c>
      <c r="D5130">
        <v>4.2</v>
      </c>
      <c r="E5130">
        <v>417</v>
      </c>
      <c r="F5130" t="s">
        <v>1405</v>
      </c>
      <c r="G5130" t="s">
        <v>42</v>
      </c>
      <c r="H5130" s="32">
        <v>45</v>
      </c>
      <c r="I5130" t="s">
        <v>43</v>
      </c>
      <c r="J5130">
        <v>4</v>
      </c>
      <c r="K5130">
        <v>3</v>
      </c>
    </row>
    <row r="5131" spans="1:11" x14ac:dyDescent="0.35">
      <c r="A5131" t="s">
        <v>423</v>
      </c>
      <c r="B5131" t="s">
        <v>1020</v>
      </c>
      <c r="C5131">
        <v>2018</v>
      </c>
      <c r="D5131">
        <v>4.2</v>
      </c>
      <c r="E5131">
        <v>415</v>
      </c>
      <c r="F5131" t="s">
        <v>1405</v>
      </c>
      <c r="G5131" t="s">
        <v>46</v>
      </c>
      <c r="H5131" s="32">
        <v>17.899999999999999</v>
      </c>
      <c r="I5131" t="s">
        <v>213</v>
      </c>
      <c r="J5131">
        <v>3</v>
      </c>
      <c r="K5131">
        <v>3</v>
      </c>
    </row>
    <row r="5132" spans="1:11" x14ac:dyDescent="0.35">
      <c r="A5132" t="s">
        <v>1292</v>
      </c>
      <c r="B5132" t="s">
        <v>1361</v>
      </c>
      <c r="C5132">
        <v>2015</v>
      </c>
      <c r="D5132">
        <v>4.2</v>
      </c>
      <c r="E5132">
        <v>414</v>
      </c>
      <c r="F5132" t="s">
        <v>1405</v>
      </c>
      <c r="G5132" t="s">
        <v>326</v>
      </c>
      <c r="H5132" s="32">
        <v>16.78</v>
      </c>
      <c r="I5132" t="s">
        <v>327</v>
      </c>
      <c r="J5132">
        <v>3</v>
      </c>
      <c r="K5132">
        <v>3</v>
      </c>
    </row>
    <row r="5133" spans="1:11" x14ac:dyDescent="0.35">
      <c r="A5133" t="s">
        <v>47</v>
      </c>
      <c r="B5133" t="s">
        <v>1302</v>
      </c>
      <c r="C5133">
        <v>2018</v>
      </c>
      <c r="D5133">
        <v>4.2</v>
      </c>
      <c r="E5133">
        <v>410</v>
      </c>
      <c r="F5133" t="s">
        <v>1405</v>
      </c>
      <c r="G5133" t="s">
        <v>42</v>
      </c>
      <c r="H5133" s="32">
        <v>13.58</v>
      </c>
      <c r="I5133" t="s">
        <v>43</v>
      </c>
      <c r="J5133">
        <v>4</v>
      </c>
      <c r="K5133">
        <v>3</v>
      </c>
    </row>
    <row r="5134" spans="1:11" x14ac:dyDescent="0.35">
      <c r="A5134" t="s">
        <v>1308</v>
      </c>
      <c r="B5134" t="s">
        <v>1309</v>
      </c>
      <c r="C5134">
        <v>2015</v>
      </c>
      <c r="D5134">
        <v>4.2</v>
      </c>
      <c r="E5134">
        <v>412</v>
      </c>
      <c r="F5134" t="s">
        <v>1405</v>
      </c>
      <c r="G5134" t="s">
        <v>9</v>
      </c>
      <c r="H5134" s="32">
        <v>37.9</v>
      </c>
      <c r="I5134" t="s">
        <v>10</v>
      </c>
      <c r="J5134">
        <v>5</v>
      </c>
      <c r="K5134">
        <v>3</v>
      </c>
    </row>
    <row r="5135" spans="1:11" x14ac:dyDescent="0.35">
      <c r="A5135" t="s">
        <v>270</v>
      </c>
      <c r="B5135" t="s">
        <v>120</v>
      </c>
      <c r="C5135">
        <v>2011</v>
      </c>
      <c r="D5135">
        <v>4.2</v>
      </c>
      <c r="E5135">
        <v>410</v>
      </c>
      <c r="F5135" t="s">
        <v>1405</v>
      </c>
      <c r="G5135" t="s">
        <v>9</v>
      </c>
      <c r="H5135" s="32">
        <v>51.35</v>
      </c>
      <c r="I5135" t="s">
        <v>10</v>
      </c>
      <c r="J5135">
        <v>5</v>
      </c>
      <c r="K5135">
        <v>3</v>
      </c>
    </row>
    <row r="5136" spans="1:11" x14ac:dyDescent="0.35">
      <c r="A5136" t="s">
        <v>930</v>
      </c>
      <c r="B5136" t="s">
        <v>848</v>
      </c>
      <c r="C5136">
        <v>2012</v>
      </c>
      <c r="D5136">
        <v>4.2</v>
      </c>
      <c r="E5136">
        <v>410</v>
      </c>
      <c r="F5136" t="s">
        <v>1405</v>
      </c>
      <c r="G5136" t="s">
        <v>42</v>
      </c>
      <c r="H5136" s="32">
        <v>22.99</v>
      </c>
      <c r="I5136" t="s">
        <v>43</v>
      </c>
      <c r="J5136">
        <v>4</v>
      </c>
      <c r="K5136">
        <v>3</v>
      </c>
    </row>
    <row r="5137" spans="1:11" x14ac:dyDescent="0.35">
      <c r="A5137" t="s">
        <v>1362</v>
      </c>
      <c r="B5137" t="s">
        <v>1363</v>
      </c>
      <c r="C5137">
        <v>2020</v>
      </c>
      <c r="D5137">
        <v>4.2</v>
      </c>
      <c r="E5137">
        <v>407</v>
      </c>
      <c r="F5137" t="s">
        <v>1405</v>
      </c>
      <c r="G5137" t="s">
        <v>204</v>
      </c>
      <c r="H5137" s="32">
        <v>11.95</v>
      </c>
      <c r="I5137" t="s">
        <v>85</v>
      </c>
      <c r="J5137" t="s">
        <v>85</v>
      </c>
      <c r="K5137" t="s">
        <v>85</v>
      </c>
    </row>
    <row r="5138" spans="1:11" x14ac:dyDescent="0.35">
      <c r="A5138" t="s">
        <v>861</v>
      </c>
      <c r="B5138" t="s">
        <v>1364</v>
      </c>
      <c r="C5138" t="s">
        <v>24</v>
      </c>
      <c r="D5138">
        <v>4.2</v>
      </c>
      <c r="E5138">
        <v>405</v>
      </c>
      <c r="F5138" t="s">
        <v>1405</v>
      </c>
      <c r="G5138" t="s">
        <v>25</v>
      </c>
      <c r="H5138" s="32">
        <v>7.1</v>
      </c>
      <c r="I5138" t="s">
        <v>26</v>
      </c>
      <c r="J5138">
        <v>4</v>
      </c>
      <c r="K5138">
        <v>3</v>
      </c>
    </row>
    <row r="5139" spans="1:11" x14ac:dyDescent="0.35">
      <c r="A5139" t="s">
        <v>606</v>
      </c>
      <c r="B5139" t="s">
        <v>619</v>
      </c>
      <c r="C5139">
        <v>2014</v>
      </c>
      <c r="D5139">
        <v>4.2</v>
      </c>
      <c r="E5139">
        <v>404</v>
      </c>
      <c r="F5139" t="s">
        <v>1405</v>
      </c>
      <c r="G5139" t="s">
        <v>32</v>
      </c>
      <c r="H5139" s="32">
        <v>77.36</v>
      </c>
      <c r="I5139" t="s">
        <v>33</v>
      </c>
      <c r="J5139">
        <v>4</v>
      </c>
      <c r="K5139">
        <v>3</v>
      </c>
    </row>
    <row r="5140" spans="1:11" x14ac:dyDescent="0.35">
      <c r="A5140" t="s">
        <v>1365</v>
      </c>
      <c r="B5140" t="s">
        <v>1366</v>
      </c>
      <c r="C5140">
        <v>2020</v>
      </c>
      <c r="D5140">
        <v>4.2</v>
      </c>
      <c r="E5140">
        <v>404</v>
      </c>
      <c r="F5140" t="s">
        <v>1405</v>
      </c>
      <c r="G5140" t="s">
        <v>207</v>
      </c>
      <c r="H5140" s="32">
        <v>19.899999999999999</v>
      </c>
      <c r="I5140" t="s">
        <v>85</v>
      </c>
      <c r="J5140" t="s">
        <v>85</v>
      </c>
      <c r="K5140" t="s">
        <v>85</v>
      </c>
    </row>
    <row r="5141" spans="1:11" x14ac:dyDescent="0.35">
      <c r="A5141" t="s">
        <v>682</v>
      </c>
      <c r="B5141" t="s">
        <v>863</v>
      </c>
      <c r="C5141">
        <v>2011</v>
      </c>
      <c r="D5141">
        <v>4.2</v>
      </c>
      <c r="E5141">
        <v>402</v>
      </c>
      <c r="F5141" t="s">
        <v>1405</v>
      </c>
      <c r="G5141" t="s">
        <v>42</v>
      </c>
      <c r="H5141" s="32">
        <v>28.53</v>
      </c>
      <c r="I5141" t="s">
        <v>43</v>
      </c>
      <c r="J5141">
        <v>4</v>
      </c>
      <c r="K5141">
        <v>3</v>
      </c>
    </row>
    <row r="5142" spans="1:11" x14ac:dyDescent="0.35">
      <c r="A5142" t="s">
        <v>487</v>
      </c>
      <c r="B5142" t="s">
        <v>488</v>
      </c>
      <c r="C5142">
        <v>2019</v>
      </c>
      <c r="D5142">
        <v>4.2</v>
      </c>
      <c r="E5142">
        <v>400</v>
      </c>
      <c r="F5142" t="s">
        <v>1405</v>
      </c>
      <c r="G5142" t="s">
        <v>2</v>
      </c>
      <c r="H5142" s="32">
        <v>27.89</v>
      </c>
      <c r="I5142" t="s">
        <v>3</v>
      </c>
      <c r="J5142">
        <v>5</v>
      </c>
      <c r="K5142">
        <v>3</v>
      </c>
    </row>
    <row r="5143" spans="1:11" x14ac:dyDescent="0.35">
      <c r="A5143" t="s">
        <v>4</v>
      </c>
      <c r="B5143" t="s">
        <v>448</v>
      </c>
      <c r="C5143">
        <v>2016</v>
      </c>
      <c r="D5143">
        <v>4.2</v>
      </c>
      <c r="E5143">
        <v>398</v>
      </c>
      <c r="F5143" t="s">
        <v>1405</v>
      </c>
      <c r="G5143" t="s">
        <v>1406</v>
      </c>
      <c r="H5143" s="32">
        <v>48.96</v>
      </c>
      <c r="I5143" t="s">
        <v>6</v>
      </c>
      <c r="J5143">
        <v>4</v>
      </c>
      <c r="K5143">
        <v>2</v>
      </c>
    </row>
    <row r="5144" spans="1:11" x14ac:dyDescent="0.35">
      <c r="A5144" t="s">
        <v>193</v>
      </c>
      <c r="B5144" t="s">
        <v>921</v>
      </c>
      <c r="C5144">
        <v>2011</v>
      </c>
      <c r="D5144">
        <v>4.2</v>
      </c>
      <c r="E5144">
        <v>395</v>
      </c>
      <c r="F5144" t="s">
        <v>1405</v>
      </c>
      <c r="G5144" t="s">
        <v>42</v>
      </c>
      <c r="H5144" s="32">
        <v>61.94</v>
      </c>
      <c r="I5144" t="s">
        <v>43</v>
      </c>
      <c r="J5144">
        <v>4</v>
      </c>
      <c r="K5144">
        <v>3</v>
      </c>
    </row>
    <row r="5145" spans="1:11" x14ac:dyDescent="0.35">
      <c r="A5145" t="s">
        <v>193</v>
      </c>
      <c r="B5145" t="s">
        <v>187</v>
      </c>
      <c r="C5145">
        <v>2016</v>
      </c>
      <c r="D5145">
        <v>4.2</v>
      </c>
      <c r="E5145">
        <v>392</v>
      </c>
      <c r="F5145" t="s">
        <v>1405</v>
      </c>
      <c r="G5145" t="s">
        <v>42</v>
      </c>
      <c r="H5145" s="32">
        <v>19.98</v>
      </c>
      <c r="I5145" t="s">
        <v>43</v>
      </c>
      <c r="J5145">
        <v>4</v>
      </c>
      <c r="K5145">
        <v>3</v>
      </c>
    </row>
    <row r="5146" spans="1:11" x14ac:dyDescent="0.35">
      <c r="A5146" t="s">
        <v>790</v>
      </c>
      <c r="B5146" t="s">
        <v>1367</v>
      </c>
      <c r="C5146">
        <v>2018</v>
      </c>
      <c r="D5146">
        <v>4.2</v>
      </c>
      <c r="E5146">
        <v>390</v>
      </c>
      <c r="F5146" t="s">
        <v>1405</v>
      </c>
      <c r="G5146" t="s">
        <v>32</v>
      </c>
      <c r="H5146" s="32">
        <v>16.760000000000002</v>
      </c>
      <c r="I5146" t="s">
        <v>33</v>
      </c>
      <c r="J5146">
        <v>4</v>
      </c>
      <c r="K5146">
        <v>3</v>
      </c>
    </row>
    <row r="5147" spans="1:11" x14ac:dyDescent="0.35">
      <c r="A5147" t="s">
        <v>574</v>
      </c>
      <c r="B5147" t="s">
        <v>880</v>
      </c>
      <c r="C5147">
        <v>2017</v>
      </c>
      <c r="D5147">
        <v>4.2</v>
      </c>
      <c r="E5147">
        <v>390</v>
      </c>
      <c r="F5147" t="s">
        <v>1405</v>
      </c>
      <c r="G5147" t="s">
        <v>576</v>
      </c>
      <c r="H5147" s="32">
        <v>24.45</v>
      </c>
      <c r="I5147" t="s">
        <v>21</v>
      </c>
      <c r="J5147">
        <v>4</v>
      </c>
      <c r="K5147">
        <v>3</v>
      </c>
    </row>
    <row r="5148" spans="1:11" x14ac:dyDescent="0.35">
      <c r="A5148" t="s">
        <v>144</v>
      </c>
      <c r="B5148" t="s">
        <v>120</v>
      </c>
      <c r="C5148">
        <v>2011</v>
      </c>
      <c r="D5148">
        <v>4.2</v>
      </c>
      <c r="E5148">
        <v>389</v>
      </c>
      <c r="F5148" t="s">
        <v>1405</v>
      </c>
      <c r="G5148" t="s">
        <v>9</v>
      </c>
      <c r="H5148" s="32">
        <v>64.5</v>
      </c>
      <c r="I5148" t="s">
        <v>10</v>
      </c>
      <c r="J5148">
        <v>5</v>
      </c>
      <c r="K5148">
        <v>3</v>
      </c>
    </row>
    <row r="5149" spans="1:11" x14ac:dyDescent="0.35">
      <c r="A5149" t="s">
        <v>385</v>
      </c>
      <c r="B5149" t="s">
        <v>1334</v>
      </c>
      <c r="C5149">
        <v>2016</v>
      </c>
      <c r="D5149">
        <v>4.2</v>
      </c>
      <c r="E5149">
        <v>388</v>
      </c>
      <c r="F5149" t="s">
        <v>1405</v>
      </c>
      <c r="G5149" t="s">
        <v>9</v>
      </c>
      <c r="H5149" s="32">
        <v>31.63</v>
      </c>
      <c r="I5149" t="s">
        <v>10</v>
      </c>
      <c r="J5149">
        <v>5</v>
      </c>
      <c r="K5149">
        <v>3</v>
      </c>
    </row>
    <row r="5150" spans="1:11" x14ac:dyDescent="0.35">
      <c r="A5150" t="s">
        <v>53</v>
      </c>
      <c r="B5150" t="s">
        <v>845</v>
      </c>
      <c r="C5150">
        <v>2005</v>
      </c>
      <c r="D5150">
        <v>4.2</v>
      </c>
      <c r="E5150">
        <v>384</v>
      </c>
      <c r="F5150" t="s">
        <v>1405</v>
      </c>
      <c r="G5150" t="s">
        <v>42</v>
      </c>
      <c r="H5150" s="32">
        <v>73</v>
      </c>
      <c r="I5150" t="s">
        <v>43</v>
      </c>
      <c r="J5150">
        <v>4</v>
      </c>
      <c r="K5150">
        <v>3</v>
      </c>
    </row>
    <row r="5151" spans="1:11" x14ac:dyDescent="0.35">
      <c r="A5151" t="s">
        <v>537</v>
      </c>
      <c r="B5151" t="s">
        <v>187</v>
      </c>
      <c r="C5151">
        <v>2015</v>
      </c>
      <c r="D5151">
        <v>4.2</v>
      </c>
      <c r="E5151">
        <v>420</v>
      </c>
      <c r="F5151" t="s">
        <v>1405</v>
      </c>
      <c r="G5151" t="s">
        <v>42</v>
      </c>
      <c r="H5151" s="32">
        <v>17.5</v>
      </c>
      <c r="I5151" t="s">
        <v>43</v>
      </c>
      <c r="J5151">
        <v>4</v>
      </c>
      <c r="K5151">
        <v>3</v>
      </c>
    </row>
    <row r="5152" spans="1:11" x14ac:dyDescent="0.35">
      <c r="A5152" t="s">
        <v>1357</v>
      </c>
      <c r="B5152" t="s">
        <v>1358</v>
      </c>
      <c r="C5152">
        <v>2017</v>
      </c>
      <c r="D5152">
        <v>4.2</v>
      </c>
      <c r="E5152">
        <v>420</v>
      </c>
      <c r="F5152" t="s">
        <v>1405</v>
      </c>
      <c r="G5152" t="s">
        <v>127</v>
      </c>
      <c r="H5152" s="32">
        <v>18.899999999999999</v>
      </c>
      <c r="I5152" t="s">
        <v>21</v>
      </c>
      <c r="J5152">
        <v>4</v>
      </c>
      <c r="K5152">
        <v>3</v>
      </c>
    </row>
    <row r="5153" spans="1:11" x14ac:dyDescent="0.35">
      <c r="A5153" t="s">
        <v>1359</v>
      </c>
      <c r="B5153" t="s">
        <v>1360</v>
      </c>
      <c r="C5153">
        <v>2011</v>
      </c>
      <c r="D5153">
        <v>4.2</v>
      </c>
      <c r="E5153">
        <v>420</v>
      </c>
      <c r="F5153" t="s">
        <v>1405</v>
      </c>
      <c r="G5153" t="s">
        <v>254</v>
      </c>
      <c r="H5153" s="32">
        <v>23.95</v>
      </c>
      <c r="I5153" t="s">
        <v>21</v>
      </c>
      <c r="J5153">
        <v>4</v>
      </c>
      <c r="K5153">
        <v>3</v>
      </c>
    </row>
    <row r="5154" spans="1:11" x14ac:dyDescent="0.35">
      <c r="A5154" t="s">
        <v>40</v>
      </c>
      <c r="B5154" t="s">
        <v>396</v>
      </c>
      <c r="C5154">
        <v>2012</v>
      </c>
      <c r="D5154">
        <v>4.2</v>
      </c>
      <c r="E5154">
        <v>420</v>
      </c>
      <c r="F5154" t="s">
        <v>1405</v>
      </c>
      <c r="G5154" t="s">
        <v>42</v>
      </c>
      <c r="H5154" s="32">
        <v>28.3</v>
      </c>
      <c r="I5154" t="s">
        <v>43</v>
      </c>
      <c r="J5154">
        <v>4</v>
      </c>
      <c r="K5154">
        <v>3</v>
      </c>
    </row>
    <row r="5155" spans="1:11" x14ac:dyDescent="0.35">
      <c r="A5155" t="s">
        <v>513</v>
      </c>
      <c r="B5155" t="s">
        <v>283</v>
      </c>
      <c r="C5155">
        <v>2004</v>
      </c>
      <c r="D5155">
        <v>4.2</v>
      </c>
      <c r="E5155">
        <v>417</v>
      </c>
      <c r="F5155" t="s">
        <v>1405</v>
      </c>
      <c r="G5155" t="s">
        <v>42</v>
      </c>
      <c r="H5155" s="32">
        <v>45</v>
      </c>
      <c r="I5155" t="s">
        <v>43</v>
      </c>
      <c r="J5155">
        <v>4</v>
      </c>
      <c r="K5155">
        <v>3</v>
      </c>
    </row>
    <row r="5156" spans="1:11" x14ac:dyDescent="0.35">
      <c r="A5156" t="s">
        <v>423</v>
      </c>
      <c r="B5156" t="s">
        <v>1020</v>
      </c>
      <c r="C5156">
        <v>2018</v>
      </c>
      <c r="D5156">
        <v>4.2</v>
      </c>
      <c r="E5156">
        <v>415</v>
      </c>
      <c r="F5156" t="s">
        <v>1405</v>
      </c>
      <c r="G5156" t="s">
        <v>46</v>
      </c>
      <c r="H5156" s="32">
        <v>17.899999999999999</v>
      </c>
      <c r="I5156" t="s">
        <v>213</v>
      </c>
      <c r="J5156">
        <v>3</v>
      </c>
      <c r="K5156">
        <v>3</v>
      </c>
    </row>
    <row r="5157" spans="1:11" x14ac:dyDescent="0.35">
      <c r="A5157" t="s">
        <v>1292</v>
      </c>
      <c r="B5157" t="s">
        <v>1361</v>
      </c>
      <c r="C5157">
        <v>2015</v>
      </c>
      <c r="D5157">
        <v>4.2</v>
      </c>
      <c r="E5157">
        <v>414</v>
      </c>
      <c r="F5157" t="s">
        <v>1405</v>
      </c>
      <c r="G5157" t="s">
        <v>326</v>
      </c>
      <c r="H5157" s="32">
        <v>16.78</v>
      </c>
      <c r="I5157" t="s">
        <v>327</v>
      </c>
      <c r="J5157">
        <v>3</v>
      </c>
      <c r="K5157">
        <v>3</v>
      </c>
    </row>
    <row r="5158" spans="1:11" x14ac:dyDescent="0.35">
      <c r="A5158" t="s">
        <v>47</v>
      </c>
      <c r="B5158" t="s">
        <v>1302</v>
      </c>
      <c r="C5158">
        <v>2018</v>
      </c>
      <c r="D5158">
        <v>4.2</v>
      </c>
      <c r="E5158">
        <v>410</v>
      </c>
      <c r="F5158" t="s">
        <v>1405</v>
      </c>
      <c r="G5158" t="s">
        <v>42</v>
      </c>
      <c r="H5158" s="32">
        <v>13.58</v>
      </c>
      <c r="I5158" t="s">
        <v>43</v>
      </c>
      <c r="J5158">
        <v>4</v>
      </c>
      <c r="K5158">
        <v>3</v>
      </c>
    </row>
    <row r="5159" spans="1:11" x14ac:dyDescent="0.35">
      <c r="A5159" t="s">
        <v>1308</v>
      </c>
      <c r="B5159" t="s">
        <v>1309</v>
      </c>
      <c r="C5159">
        <v>2015</v>
      </c>
      <c r="D5159">
        <v>4.2</v>
      </c>
      <c r="E5159">
        <v>412</v>
      </c>
      <c r="F5159" t="s">
        <v>1405</v>
      </c>
      <c r="G5159" t="s">
        <v>9</v>
      </c>
      <c r="H5159" s="32">
        <v>37.9</v>
      </c>
      <c r="I5159" t="s">
        <v>10</v>
      </c>
      <c r="J5159">
        <v>5</v>
      </c>
      <c r="K5159">
        <v>3</v>
      </c>
    </row>
    <row r="5160" spans="1:11" x14ac:dyDescent="0.35">
      <c r="A5160" t="s">
        <v>270</v>
      </c>
      <c r="B5160" t="s">
        <v>120</v>
      </c>
      <c r="C5160">
        <v>2011</v>
      </c>
      <c r="D5160">
        <v>4.2</v>
      </c>
      <c r="E5160">
        <v>410</v>
      </c>
      <c r="F5160" t="s">
        <v>1405</v>
      </c>
      <c r="G5160" t="s">
        <v>9</v>
      </c>
      <c r="H5160" s="32">
        <v>51.35</v>
      </c>
      <c r="I5160" t="s">
        <v>10</v>
      </c>
      <c r="J5160">
        <v>5</v>
      </c>
      <c r="K5160">
        <v>3</v>
      </c>
    </row>
    <row r="5161" spans="1:11" x14ac:dyDescent="0.35">
      <c r="A5161" t="s">
        <v>930</v>
      </c>
      <c r="B5161" t="s">
        <v>848</v>
      </c>
      <c r="C5161">
        <v>2012</v>
      </c>
      <c r="D5161">
        <v>4.2</v>
      </c>
      <c r="E5161">
        <v>410</v>
      </c>
      <c r="F5161" t="s">
        <v>1405</v>
      </c>
      <c r="G5161" t="s">
        <v>42</v>
      </c>
      <c r="H5161" s="32">
        <v>22.99</v>
      </c>
      <c r="I5161" t="s">
        <v>43</v>
      </c>
      <c r="J5161">
        <v>4</v>
      </c>
      <c r="K5161">
        <v>3</v>
      </c>
    </row>
    <row r="5162" spans="1:11" x14ac:dyDescent="0.35">
      <c r="A5162" t="s">
        <v>1362</v>
      </c>
      <c r="B5162" t="s">
        <v>1363</v>
      </c>
      <c r="C5162">
        <v>2020</v>
      </c>
      <c r="D5162">
        <v>4.2</v>
      </c>
      <c r="E5162">
        <v>407</v>
      </c>
      <c r="F5162" t="s">
        <v>1405</v>
      </c>
      <c r="G5162" t="s">
        <v>204</v>
      </c>
      <c r="H5162" s="32">
        <v>11.95</v>
      </c>
      <c r="I5162" t="s">
        <v>85</v>
      </c>
      <c r="J5162" t="s">
        <v>85</v>
      </c>
      <c r="K5162" t="s">
        <v>85</v>
      </c>
    </row>
    <row r="5163" spans="1:11" x14ac:dyDescent="0.35">
      <c r="A5163" t="s">
        <v>861</v>
      </c>
      <c r="B5163" t="s">
        <v>1364</v>
      </c>
      <c r="C5163" t="s">
        <v>24</v>
      </c>
      <c r="D5163">
        <v>4.2</v>
      </c>
      <c r="E5163">
        <v>405</v>
      </c>
      <c r="F5163" t="s">
        <v>1405</v>
      </c>
      <c r="G5163" t="s">
        <v>25</v>
      </c>
      <c r="H5163" s="32">
        <v>7.1</v>
      </c>
      <c r="I5163" t="s">
        <v>26</v>
      </c>
      <c r="J5163">
        <v>4</v>
      </c>
      <c r="K5163">
        <v>3</v>
      </c>
    </row>
    <row r="5164" spans="1:11" x14ac:dyDescent="0.35">
      <c r="A5164" t="s">
        <v>606</v>
      </c>
      <c r="B5164" t="s">
        <v>619</v>
      </c>
      <c r="C5164">
        <v>2014</v>
      </c>
      <c r="D5164">
        <v>4.2</v>
      </c>
      <c r="E5164">
        <v>404</v>
      </c>
      <c r="F5164" t="s">
        <v>1405</v>
      </c>
      <c r="G5164" t="s">
        <v>32</v>
      </c>
      <c r="H5164" s="32">
        <v>77.36</v>
      </c>
      <c r="I5164" t="s">
        <v>33</v>
      </c>
      <c r="J5164">
        <v>4</v>
      </c>
      <c r="K5164">
        <v>3</v>
      </c>
    </row>
    <row r="5165" spans="1:11" x14ac:dyDescent="0.35">
      <c r="A5165" t="s">
        <v>1365</v>
      </c>
      <c r="B5165" t="s">
        <v>1366</v>
      </c>
      <c r="C5165">
        <v>2020</v>
      </c>
      <c r="D5165">
        <v>4.2</v>
      </c>
      <c r="E5165">
        <v>404</v>
      </c>
      <c r="F5165" t="s">
        <v>1405</v>
      </c>
      <c r="G5165" t="s">
        <v>207</v>
      </c>
      <c r="H5165" s="32">
        <v>19.899999999999999</v>
      </c>
      <c r="I5165" t="s">
        <v>85</v>
      </c>
      <c r="J5165" t="s">
        <v>85</v>
      </c>
      <c r="K5165" t="s">
        <v>85</v>
      </c>
    </row>
    <row r="5166" spans="1:11" x14ac:dyDescent="0.35">
      <c r="A5166" t="s">
        <v>682</v>
      </c>
      <c r="B5166" t="s">
        <v>863</v>
      </c>
      <c r="C5166">
        <v>2011</v>
      </c>
      <c r="D5166">
        <v>4.2</v>
      </c>
      <c r="E5166">
        <v>402</v>
      </c>
      <c r="F5166" t="s">
        <v>1405</v>
      </c>
      <c r="G5166" t="s">
        <v>42</v>
      </c>
      <c r="H5166" s="32">
        <v>28.53</v>
      </c>
      <c r="I5166" t="s">
        <v>43</v>
      </c>
      <c r="J5166">
        <v>4</v>
      </c>
      <c r="K5166">
        <v>3</v>
      </c>
    </row>
    <row r="5167" spans="1:11" x14ac:dyDescent="0.35">
      <c r="A5167" t="s">
        <v>487</v>
      </c>
      <c r="B5167" t="s">
        <v>488</v>
      </c>
      <c r="C5167">
        <v>2019</v>
      </c>
      <c r="D5167">
        <v>4.2</v>
      </c>
      <c r="E5167">
        <v>400</v>
      </c>
      <c r="F5167" t="s">
        <v>1405</v>
      </c>
      <c r="G5167" t="s">
        <v>2</v>
      </c>
      <c r="H5167" s="32">
        <v>27.89</v>
      </c>
      <c r="I5167" t="s">
        <v>3</v>
      </c>
      <c r="J5167">
        <v>5</v>
      </c>
      <c r="K5167">
        <v>3</v>
      </c>
    </row>
    <row r="5168" spans="1:11" x14ac:dyDescent="0.35">
      <c r="A5168" t="s">
        <v>4</v>
      </c>
      <c r="B5168" t="s">
        <v>448</v>
      </c>
      <c r="C5168">
        <v>2016</v>
      </c>
      <c r="D5168">
        <v>4.2</v>
      </c>
      <c r="E5168">
        <v>398</v>
      </c>
      <c r="F5168" t="s">
        <v>1405</v>
      </c>
      <c r="G5168" t="s">
        <v>1406</v>
      </c>
      <c r="H5168" s="32">
        <v>48.96</v>
      </c>
      <c r="I5168" t="s">
        <v>6</v>
      </c>
      <c r="J5168">
        <v>4</v>
      </c>
      <c r="K5168">
        <v>2</v>
      </c>
    </row>
    <row r="5169" spans="1:11" x14ac:dyDescent="0.35">
      <c r="A5169" t="s">
        <v>193</v>
      </c>
      <c r="B5169" t="s">
        <v>921</v>
      </c>
      <c r="C5169">
        <v>2011</v>
      </c>
      <c r="D5169">
        <v>4.2</v>
      </c>
      <c r="E5169">
        <v>395</v>
      </c>
      <c r="F5169" t="s">
        <v>1405</v>
      </c>
      <c r="G5169" t="s">
        <v>42</v>
      </c>
      <c r="H5169" s="32">
        <v>61.94</v>
      </c>
      <c r="I5169" t="s">
        <v>43</v>
      </c>
      <c r="J5169">
        <v>4</v>
      </c>
      <c r="K5169">
        <v>3</v>
      </c>
    </row>
    <row r="5170" spans="1:11" x14ac:dyDescent="0.35">
      <c r="A5170" t="s">
        <v>193</v>
      </c>
      <c r="B5170" t="s">
        <v>187</v>
      </c>
      <c r="C5170">
        <v>2016</v>
      </c>
      <c r="D5170">
        <v>4.2</v>
      </c>
      <c r="E5170">
        <v>392</v>
      </c>
      <c r="F5170" t="s">
        <v>1405</v>
      </c>
      <c r="G5170" t="s">
        <v>42</v>
      </c>
      <c r="H5170" s="32">
        <v>19.98</v>
      </c>
      <c r="I5170" t="s">
        <v>43</v>
      </c>
      <c r="J5170">
        <v>4</v>
      </c>
      <c r="K5170">
        <v>3</v>
      </c>
    </row>
    <row r="5171" spans="1:11" x14ac:dyDescent="0.35">
      <c r="A5171" t="s">
        <v>790</v>
      </c>
      <c r="B5171" t="s">
        <v>1367</v>
      </c>
      <c r="C5171">
        <v>2018</v>
      </c>
      <c r="D5171">
        <v>4.2</v>
      </c>
      <c r="E5171">
        <v>390</v>
      </c>
      <c r="F5171" t="s">
        <v>1405</v>
      </c>
      <c r="G5171" t="s">
        <v>32</v>
      </c>
      <c r="H5171" s="32">
        <v>16.760000000000002</v>
      </c>
      <c r="I5171" t="s">
        <v>33</v>
      </c>
      <c r="J5171">
        <v>4</v>
      </c>
      <c r="K5171">
        <v>3</v>
      </c>
    </row>
    <row r="5172" spans="1:11" x14ac:dyDescent="0.35">
      <c r="A5172" t="s">
        <v>574</v>
      </c>
      <c r="B5172" t="s">
        <v>880</v>
      </c>
      <c r="C5172">
        <v>2017</v>
      </c>
      <c r="D5172">
        <v>4.2</v>
      </c>
      <c r="E5172">
        <v>390</v>
      </c>
      <c r="F5172" t="s">
        <v>1405</v>
      </c>
      <c r="G5172" t="s">
        <v>576</v>
      </c>
      <c r="H5172" s="32">
        <v>24.45</v>
      </c>
      <c r="I5172" t="s">
        <v>21</v>
      </c>
      <c r="J5172">
        <v>4</v>
      </c>
      <c r="K5172">
        <v>3</v>
      </c>
    </row>
    <row r="5173" spans="1:11" x14ac:dyDescent="0.35">
      <c r="A5173" t="s">
        <v>144</v>
      </c>
      <c r="B5173" t="s">
        <v>120</v>
      </c>
      <c r="C5173">
        <v>2011</v>
      </c>
      <c r="D5173">
        <v>4.2</v>
      </c>
      <c r="E5173">
        <v>389</v>
      </c>
      <c r="F5173" t="s">
        <v>1405</v>
      </c>
      <c r="G5173" t="s">
        <v>9</v>
      </c>
      <c r="H5173" s="32">
        <v>64.5</v>
      </c>
      <c r="I5173" t="s">
        <v>10</v>
      </c>
      <c r="J5173">
        <v>5</v>
      </c>
      <c r="K5173">
        <v>3</v>
      </c>
    </row>
    <row r="5174" spans="1:11" x14ac:dyDescent="0.35">
      <c r="A5174" t="s">
        <v>385</v>
      </c>
      <c r="B5174" t="s">
        <v>1334</v>
      </c>
      <c r="C5174">
        <v>2016</v>
      </c>
      <c r="D5174">
        <v>4.2</v>
      </c>
      <c r="E5174">
        <v>388</v>
      </c>
      <c r="F5174" t="s">
        <v>1405</v>
      </c>
      <c r="G5174" t="s">
        <v>9</v>
      </c>
      <c r="H5174" s="32">
        <v>31.63</v>
      </c>
      <c r="I5174" t="s">
        <v>10</v>
      </c>
      <c r="J5174">
        <v>5</v>
      </c>
      <c r="K5174">
        <v>3</v>
      </c>
    </row>
    <row r="5175" spans="1:11" x14ac:dyDescent="0.35">
      <c r="A5175" t="s">
        <v>53</v>
      </c>
      <c r="B5175" t="s">
        <v>845</v>
      </c>
      <c r="C5175">
        <v>2005</v>
      </c>
      <c r="D5175">
        <v>4.2</v>
      </c>
      <c r="E5175">
        <v>384</v>
      </c>
      <c r="F5175" t="s">
        <v>1405</v>
      </c>
      <c r="G5175" t="s">
        <v>42</v>
      </c>
      <c r="H5175" s="32">
        <v>73</v>
      </c>
      <c r="I5175" t="s">
        <v>43</v>
      </c>
      <c r="J5175">
        <v>4</v>
      </c>
      <c r="K5175">
        <v>3</v>
      </c>
    </row>
    <row r="5176" spans="1:11" x14ac:dyDescent="0.35">
      <c r="A5176" t="s">
        <v>537</v>
      </c>
      <c r="B5176" t="s">
        <v>187</v>
      </c>
      <c r="C5176">
        <v>2015</v>
      </c>
      <c r="D5176">
        <v>4.2</v>
      </c>
      <c r="E5176">
        <v>420</v>
      </c>
      <c r="F5176" t="s">
        <v>1405</v>
      </c>
      <c r="G5176" t="s">
        <v>42</v>
      </c>
      <c r="H5176" s="32">
        <v>17.5</v>
      </c>
      <c r="I5176" t="s">
        <v>43</v>
      </c>
      <c r="J5176">
        <v>4</v>
      </c>
      <c r="K5176">
        <v>3</v>
      </c>
    </row>
    <row r="5177" spans="1:11" x14ac:dyDescent="0.35">
      <c r="A5177" t="s">
        <v>1357</v>
      </c>
      <c r="B5177" t="s">
        <v>1358</v>
      </c>
      <c r="C5177">
        <v>2017</v>
      </c>
      <c r="D5177">
        <v>4.2</v>
      </c>
      <c r="E5177">
        <v>420</v>
      </c>
      <c r="F5177" t="s">
        <v>1405</v>
      </c>
      <c r="G5177" t="s">
        <v>127</v>
      </c>
      <c r="H5177" s="32">
        <v>18.899999999999999</v>
      </c>
      <c r="I5177" t="s">
        <v>21</v>
      </c>
      <c r="J5177">
        <v>4</v>
      </c>
      <c r="K5177">
        <v>3</v>
      </c>
    </row>
    <row r="5178" spans="1:11" x14ac:dyDescent="0.35">
      <c r="A5178" t="s">
        <v>1359</v>
      </c>
      <c r="B5178" t="s">
        <v>1360</v>
      </c>
      <c r="C5178">
        <v>2011</v>
      </c>
      <c r="D5178">
        <v>4.2</v>
      </c>
      <c r="E5178">
        <v>420</v>
      </c>
      <c r="F5178" t="s">
        <v>1405</v>
      </c>
      <c r="G5178" t="s">
        <v>254</v>
      </c>
      <c r="H5178" s="32">
        <v>23.95</v>
      </c>
      <c r="I5178" t="s">
        <v>21</v>
      </c>
      <c r="J5178">
        <v>4</v>
      </c>
      <c r="K5178">
        <v>3</v>
      </c>
    </row>
    <row r="5179" spans="1:11" x14ac:dyDescent="0.35">
      <c r="A5179" t="s">
        <v>40</v>
      </c>
      <c r="B5179" t="s">
        <v>396</v>
      </c>
      <c r="C5179">
        <v>2012</v>
      </c>
      <c r="D5179">
        <v>4.2</v>
      </c>
      <c r="E5179">
        <v>420</v>
      </c>
      <c r="F5179" t="s">
        <v>1405</v>
      </c>
      <c r="G5179" t="s">
        <v>42</v>
      </c>
      <c r="H5179" s="32">
        <v>28.3</v>
      </c>
      <c r="I5179" t="s">
        <v>43</v>
      </c>
      <c r="J5179">
        <v>4</v>
      </c>
      <c r="K5179">
        <v>3</v>
      </c>
    </row>
    <row r="5180" spans="1:11" x14ac:dyDescent="0.35">
      <c r="A5180" t="s">
        <v>513</v>
      </c>
      <c r="B5180" t="s">
        <v>283</v>
      </c>
      <c r="C5180">
        <v>2004</v>
      </c>
      <c r="D5180">
        <v>4.2</v>
      </c>
      <c r="E5180">
        <v>417</v>
      </c>
      <c r="F5180" t="s">
        <v>1405</v>
      </c>
      <c r="G5180" t="s">
        <v>42</v>
      </c>
      <c r="H5180" s="32">
        <v>45</v>
      </c>
      <c r="I5180" t="s">
        <v>43</v>
      </c>
      <c r="J5180">
        <v>4</v>
      </c>
      <c r="K5180">
        <v>3</v>
      </c>
    </row>
    <row r="5181" spans="1:11" x14ac:dyDescent="0.35">
      <c r="A5181" t="s">
        <v>423</v>
      </c>
      <c r="B5181" t="s">
        <v>1020</v>
      </c>
      <c r="C5181">
        <v>2018</v>
      </c>
      <c r="D5181">
        <v>4.2</v>
      </c>
      <c r="E5181">
        <v>415</v>
      </c>
      <c r="F5181" t="s">
        <v>1405</v>
      </c>
      <c r="G5181" t="s">
        <v>46</v>
      </c>
      <c r="H5181" s="32">
        <v>17.899999999999999</v>
      </c>
      <c r="I5181" t="s">
        <v>213</v>
      </c>
      <c r="J5181">
        <v>3</v>
      </c>
      <c r="K5181">
        <v>3</v>
      </c>
    </row>
    <row r="5182" spans="1:11" x14ac:dyDescent="0.35">
      <c r="A5182" t="s">
        <v>1292</v>
      </c>
      <c r="B5182" t="s">
        <v>1361</v>
      </c>
      <c r="C5182">
        <v>2015</v>
      </c>
      <c r="D5182">
        <v>4.2</v>
      </c>
      <c r="E5182">
        <v>414</v>
      </c>
      <c r="F5182" t="s">
        <v>1405</v>
      </c>
      <c r="G5182" t="s">
        <v>326</v>
      </c>
      <c r="H5182" s="32">
        <v>16.78</v>
      </c>
      <c r="I5182" t="s">
        <v>327</v>
      </c>
      <c r="J5182">
        <v>3</v>
      </c>
      <c r="K5182">
        <v>3</v>
      </c>
    </row>
    <row r="5183" spans="1:11" x14ac:dyDescent="0.35">
      <c r="A5183" t="s">
        <v>47</v>
      </c>
      <c r="B5183" t="s">
        <v>1302</v>
      </c>
      <c r="C5183">
        <v>2018</v>
      </c>
      <c r="D5183">
        <v>4.2</v>
      </c>
      <c r="E5183">
        <v>410</v>
      </c>
      <c r="F5183" t="s">
        <v>1405</v>
      </c>
      <c r="G5183" t="s">
        <v>42</v>
      </c>
      <c r="H5183" s="32">
        <v>13.58</v>
      </c>
      <c r="I5183" t="s">
        <v>43</v>
      </c>
      <c r="J5183">
        <v>4</v>
      </c>
      <c r="K5183">
        <v>3</v>
      </c>
    </row>
    <row r="5184" spans="1:11" x14ac:dyDescent="0.35">
      <c r="A5184" t="s">
        <v>1308</v>
      </c>
      <c r="B5184" t="s">
        <v>1309</v>
      </c>
      <c r="C5184">
        <v>2015</v>
      </c>
      <c r="D5184">
        <v>4.2</v>
      </c>
      <c r="E5184">
        <v>412</v>
      </c>
      <c r="F5184" t="s">
        <v>1405</v>
      </c>
      <c r="G5184" t="s">
        <v>9</v>
      </c>
      <c r="H5184" s="32">
        <v>37.9</v>
      </c>
      <c r="I5184" t="s">
        <v>10</v>
      </c>
      <c r="J5184">
        <v>5</v>
      </c>
      <c r="K5184">
        <v>3</v>
      </c>
    </row>
    <row r="5185" spans="1:11" x14ac:dyDescent="0.35">
      <c r="A5185" t="s">
        <v>270</v>
      </c>
      <c r="B5185" t="s">
        <v>120</v>
      </c>
      <c r="C5185">
        <v>2011</v>
      </c>
      <c r="D5185">
        <v>4.2</v>
      </c>
      <c r="E5185">
        <v>410</v>
      </c>
      <c r="F5185" t="s">
        <v>1405</v>
      </c>
      <c r="G5185" t="s">
        <v>9</v>
      </c>
      <c r="H5185" s="32">
        <v>51.35</v>
      </c>
      <c r="I5185" t="s">
        <v>10</v>
      </c>
      <c r="J5185">
        <v>5</v>
      </c>
      <c r="K5185">
        <v>3</v>
      </c>
    </row>
    <row r="5186" spans="1:11" x14ac:dyDescent="0.35">
      <c r="A5186" t="s">
        <v>930</v>
      </c>
      <c r="B5186" t="s">
        <v>848</v>
      </c>
      <c r="C5186">
        <v>2012</v>
      </c>
      <c r="D5186">
        <v>4.2</v>
      </c>
      <c r="E5186">
        <v>410</v>
      </c>
      <c r="F5186" t="s">
        <v>1405</v>
      </c>
      <c r="G5186" t="s">
        <v>42</v>
      </c>
      <c r="H5186" s="32">
        <v>22.99</v>
      </c>
      <c r="I5186" t="s">
        <v>43</v>
      </c>
      <c r="J5186">
        <v>4</v>
      </c>
      <c r="K5186">
        <v>3</v>
      </c>
    </row>
    <row r="5187" spans="1:11" x14ac:dyDescent="0.35">
      <c r="A5187" t="s">
        <v>1362</v>
      </c>
      <c r="B5187" t="s">
        <v>1363</v>
      </c>
      <c r="C5187">
        <v>2020</v>
      </c>
      <c r="D5187">
        <v>4.2</v>
      </c>
      <c r="E5187">
        <v>407</v>
      </c>
      <c r="F5187" t="s">
        <v>1405</v>
      </c>
      <c r="G5187" t="s">
        <v>204</v>
      </c>
      <c r="H5187" s="32">
        <v>11.95</v>
      </c>
      <c r="I5187" t="s">
        <v>85</v>
      </c>
      <c r="J5187" t="s">
        <v>85</v>
      </c>
      <c r="K5187" t="s">
        <v>85</v>
      </c>
    </row>
    <row r="5188" spans="1:11" x14ac:dyDescent="0.35">
      <c r="A5188" t="s">
        <v>861</v>
      </c>
      <c r="B5188" t="s">
        <v>1364</v>
      </c>
      <c r="C5188" t="s">
        <v>24</v>
      </c>
      <c r="D5188">
        <v>4.2</v>
      </c>
      <c r="E5188">
        <v>405</v>
      </c>
      <c r="F5188" t="s">
        <v>1405</v>
      </c>
      <c r="G5188" t="s">
        <v>25</v>
      </c>
      <c r="H5188" s="32">
        <v>7.1</v>
      </c>
      <c r="I5188" t="s">
        <v>26</v>
      </c>
      <c r="J5188">
        <v>4</v>
      </c>
      <c r="K5188">
        <v>3</v>
      </c>
    </row>
    <row r="5189" spans="1:11" x14ac:dyDescent="0.35">
      <c r="A5189" t="s">
        <v>606</v>
      </c>
      <c r="B5189" t="s">
        <v>619</v>
      </c>
      <c r="C5189">
        <v>2014</v>
      </c>
      <c r="D5189">
        <v>4.2</v>
      </c>
      <c r="E5189">
        <v>404</v>
      </c>
      <c r="F5189" t="s">
        <v>1405</v>
      </c>
      <c r="G5189" t="s">
        <v>32</v>
      </c>
      <c r="H5189" s="32">
        <v>77.36</v>
      </c>
      <c r="I5189" t="s">
        <v>33</v>
      </c>
      <c r="J5189">
        <v>4</v>
      </c>
      <c r="K5189">
        <v>3</v>
      </c>
    </row>
    <row r="5190" spans="1:11" x14ac:dyDescent="0.35">
      <c r="A5190" t="s">
        <v>1365</v>
      </c>
      <c r="B5190" t="s">
        <v>1366</v>
      </c>
      <c r="C5190">
        <v>2020</v>
      </c>
      <c r="D5190">
        <v>4.2</v>
      </c>
      <c r="E5190">
        <v>404</v>
      </c>
      <c r="F5190" t="s">
        <v>1405</v>
      </c>
      <c r="G5190" t="s">
        <v>207</v>
      </c>
      <c r="H5190" s="32">
        <v>19.899999999999999</v>
      </c>
      <c r="I5190" t="s">
        <v>85</v>
      </c>
      <c r="J5190" t="s">
        <v>85</v>
      </c>
      <c r="K5190" t="s">
        <v>85</v>
      </c>
    </row>
    <row r="5191" spans="1:11" x14ac:dyDescent="0.35">
      <c r="A5191" t="s">
        <v>682</v>
      </c>
      <c r="B5191" t="s">
        <v>863</v>
      </c>
      <c r="C5191">
        <v>2011</v>
      </c>
      <c r="D5191">
        <v>4.2</v>
      </c>
      <c r="E5191">
        <v>402</v>
      </c>
      <c r="F5191" t="s">
        <v>1405</v>
      </c>
      <c r="G5191" t="s">
        <v>42</v>
      </c>
      <c r="H5191" s="32">
        <v>28.53</v>
      </c>
      <c r="I5191" t="s">
        <v>43</v>
      </c>
      <c r="J5191">
        <v>4</v>
      </c>
      <c r="K5191">
        <v>3</v>
      </c>
    </row>
    <row r="5192" spans="1:11" x14ac:dyDescent="0.35">
      <c r="A5192" t="s">
        <v>487</v>
      </c>
      <c r="B5192" t="s">
        <v>488</v>
      </c>
      <c r="C5192">
        <v>2019</v>
      </c>
      <c r="D5192">
        <v>4.2</v>
      </c>
      <c r="E5192">
        <v>400</v>
      </c>
      <c r="F5192" t="s">
        <v>1405</v>
      </c>
      <c r="G5192" t="s">
        <v>2</v>
      </c>
      <c r="H5192" s="32">
        <v>27.89</v>
      </c>
      <c r="I5192" t="s">
        <v>3</v>
      </c>
      <c r="J5192">
        <v>5</v>
      </c>
      <c r="K5192">
        <v>3</v>
      </c>
    </row>
    <row r="5193" spans="1:11" x14ac:dyDescent="0.35">
      <c r="A5193" t="s">
        <v>4</v>
      </c>
      <c r="B5193" t="s">
        <v>448</v>
      </c>
      <c r="C5193">
        <v>2016</v>
      </c>
      <c r="D5193">
        <v>4.2</v>
      </c>
      <c r="E5193">
        <v>398</v>
      </c>
      <c r="F5193" t="s">
        <v>1405</v>
      </c>
      <c r="G5193" t="s">
        <v>1406</v>
      </c>
      <c r="H5193" s="32">
        <v>48.96</v>
      </c>
      <c r="I5193" t="s">
        <v>6</v>
      </c>
      <c r="J5193">
        <v>4</v>
      </c>
      <c r="K5193">
        <v>2</v>
      </c>
    </row>
    <row r="5194" spans="1:11" x14ac:dyDescent="0.35">
      <c r="A5194" t="s">
        <v>193</v>
      </c>
      <c r="B5194" t="s">
        <v>921</v>
      </c>
      <c r="C5194">
        <v>2011</v>
      </c>
      <c r="D5194">
        <v>4.2</v>
      </c>
      <c r="E5194">
        <v>395</v>
      </c>
      <c r="F5194" t="s">
        <v>1405</v>
      </c>
      <c r="G5194" t="s">
        <v>42</v>
      </c>
      <c r="H5194" s="32">
        <v>61.94</v>
      </c>
      <c r="I5194" t="s">
        <v>43</v>
      </c>
      <c r="J5194">
        <v>4</v>
      </c>
      <c r="K5194">
        <v>3</v>
      </c>
    </row>
    <row r="5195" spans="1:11" x14ac:dyDescent="0.35">
      <c r="A5195" t="s">
        <v>193</v>
      </c>
      <c r="B5195" t="s">
        <v>187</v>
      </c>
      <c r="C5195">
        <v>2016</v>
      </c>
      <c r="D5195">
        <v>4.2</v>
      </c>
      <c r="E5195">
        <v>392</v>
      </c>
      <c r="F5195" t="s">
        <v>1405</v>
      </c>
      <c r="G5195" t="s">
        <v>42</v>
      </c>
      <c r="H5195" s="32">
        <v>19.98</v>
      </c>
      <c r="I5195" t="s">
        <v>43</v>
      </c>
      <c r="J5195">
        <v>4</v>
      </c>
      <c r="K5195">
        <v>3</v>
      </c>
    </row>
    <row r="5196" spans="1:11" x14ac:dyDescent="0.35">
      <c r="A5196" t="s">
        <v>790</v>
      </c>
      <c r="B5196" t="s">
        <v>1367</v>
      </c>
      <c r="C5196">
        <v>2018</v>
      </c>
      <c r="D5196">
        <v>4.2</v>
      </c>
      <c r="E5196">
        <v>390</v>
      </c>
      <c r="F5196" t="s">
        <v>1405</v>
      </c>
      <c r="G5196" t="s">
        <v>32</v>
      </c>
      <c r="H5196" s="32">
        <v>16.760000000000002</v>
      </c>
      <c r="I5196" t="s">
        <v>33</v>
      </c>
      <c r="J5196">
        <v>4</v>
      </c>
      <c r="K5196">
        <v>3</v>
      </c>
    </row>
    <row r="5197" spans="1:11" x14ac:dyDescent="0.35">
      <c r="A5197" t="s">
        <v>574</v>
      </c>
      <c r="B5197" t="s">
        <v>880</v>
      </c>
      <c r="C5197">
        <v>2017</v>
      </c>
      <c r="D5197">
        <v>4.2</v>
      </c>
      <c r="E5197">
        <v>390</v>
      </c>
      <c r="F5197" t="s">
        <v>1405</v>
      </c>
      <c r="G5197" t="s">
        <v>576</v>
      </c>
      <c r="H5197" s="32">
        <v>24.45</v>
      </c>
      <c r="I5197" t="s">
        <v>21</v>
      </c>
      <c r="J5197">
        <v>4</v>
      </c>
      <c r="K5197">
        <v>3</v>
      </c>
    </row>
    <row r="5198" spans="1:11" x14ac:dyDescent="0.35">
      <c r="A5198" t="s">
        <v>144</v>
      </c>
      <c r="B5198" t="s">
        <v>120</v>
      </c>
      <c r="C5198">
        <v>2011</v>
      </c>
      <c r="D5198">
        <v>4.2</v>
      </c>
      <c r="E5198">
        <v>389</v>
      </c>
      <c r="F5198" t="s">
        <v>1405</v>
      </c>
      <c r="G5198" t="s">
        <v>9</v>
      </c>
      <c r="H5198" s="32">
        <v>64.5</v>
      </c>
      <c r="I5198" t="s">
        <v>10</v>
      </c>
      <c r="J5198">
        <v>5</v>
      </c>
      <c r="K5198">
        <v>3</v>
      </c>
    </row>
    <row r="5199" spans="1:11" x14ac:dyDescent="0.35">
      <c r="A5199" t="s">
        <v>385</v>
      </c>
      <c r="B5199" t="s">
        <v>1334</v>
      </c>
      <c r="C5199">
        <v>2016</v>
      </c>
      <c r="D5199">
        <v>4.2</v>
      </c>
      <c r="E5199">
        <v>388</v>
      </c>
      <c r="F5199" t="s">
        <v>1405</v>
      </c>
      <c r="G5199" t="s">
        <v>9</v>
      </c>
      <c r="H5199" s="32">
        <v>31.63</v>
      </c>
      <c r="I5199" t="s">
        <v>10</v>
      </c>
      <c r="J5199">
        <v>5</v>
      </c>
      <c r="K5199">
        <v>3</v>
      </c>
    </row>
    <row r="5200" spans="1:11" x14ac:dyDescent="0.35">
      <c r="A5200" t="s">
        <v>53</v>
      </c>
      <c r="B5200" t="s">
        <v>845</v>
      </c>
      <c r="C5200">
        <v>2005</v>
      </c>
      <c r="D5200">
        <v>4.2</v>
      </c>
      <c r="E5200">
        <v>384</v>
      </c>
      <c r="F5200" t="s">
        <v>1405</v>
      </c>
      <c r="G5200" t="s">
        <v>42</v>
      </c>
      <c r="H5200" s="32">
        <v>73</v>
      </c>
      <c r="I5200" t="s">
        <v>43</v>
      </c>
      <c r="J5200">
        <v>4</v>
      </c>
      <c r="K5200">
        <v>3</v>
      </c>
    </row>
    <row r="5201" spans="1:11" x14ac:dyDescent="0.35">
      <c r="A5201" t="s">
        <v>537</v>
      </c>
      <c r="B5201" t="s">
        <v>187</v>
      </c>
      <c r="C5201">
        <v>2015</v>
      </c>
      <c r="D5201">
        <v>4.2</v>
      </c>
      <c r="E5201">
        <v>420</v>
      </c>
      <c r="F5201" t="s">
        <v>1405</v>
      </c>
      <c r="G5201" t="s">
        <v>42</v>
      </c>
      <c r="H5201" s="32">
        <v>17.5</v>
      </c>
      <c r="I5201" t="s">
        <v>43</v>
      </c>
      <c r="J5201">
        <v>4</v>
      </c>
      <c r="K5201">
        <v>3</v>
      </c>
    </row>
    <row r="5202" spans="1:11" x14ac:dyDescent="0.35">
      <c r="A5202" t="s">
        <v>1357</v>
      </c>
      <c r="B5202" t="s">
        <v>1358</v>
      </c>
      <c r="C5202">
        <v>2017</v>
      </c>
      <c r="D5202">
        <v>4.2</v>
      </c>
      <c r="E5202">
        <v>420</v>
      </c>
      <c r="F5202" t="s">
        <v>1405</v>
      </c>
      <c r="G5202" t="s">
        <v>127</v>
      </c>
      <c r="H5202" s="32">
        <v>18.899999999999999</v>
      </c>
      <c r="I5202" t="s">
        <v>21</v>
      </c>
      <c r="J5202">
        <v>4</v>
      </c>
      <c r="K5202">
        <v>3</v>
      </c>
    </row>
    <row r="5203" spans="1:11" x14ac:dyDescent="0.35">
      <c r="A5203" t="s">
        <v>1359</v>
      </c>
      <c r="B5203" t="s">
        <v>1360</v>
      </c>
      <c r="C5203">
        <v>2011</v>
      </c>
      <c r="D5203">
        <v>4.2</v>
      </c>
      <c r="E5203">
        <v>420</v>
      </c>
      <c r="F5203" t="s">
        <v>1405</v>
      </c>
      <c r="G5203" t="s">
        <v>254</v>
      </c>
      <c r="H5203" s="32">
        <v>23.95</v>
      </c>
      <c r="I5203" t="s">
        <v>21</v>
      </c>
      <c r="J5203">
        <v>4</v>
      </c>
      <c r="K5203">
        <v>3</v>
      </c>
    </row>
    <row r="5204" spans="1:11" x14ac:dyDescent="0.35">
      <c r="A5204" t="s">
        <v>40</v>
      </c>
      <c r="B5204" t="s">
        <v>396</v>
      </c>
      <c r="C5204">
        <v>2012</v>
      </c>
      <c r="D5204">
        <v>4.2</v>
      </c>
      <c r="E5204">
        <v>420</v>
      </c>
      <c r="F5204" t="s">
        <v>1405</v>
      </c>
      <c r="G5204" t="s">
        <v>42</v>
      </c>
      <c r="H5204" s="32">
        <v>28.3</v>
      </c>
      <c r="I5204" t="s">
        <v>43</v>
      </c>
      <c r="J5204">
        <v>4</v>
      </c>
      <c r="K5204">
        <v>3</v>
      </c>
    </row>
    <row r="5205" spans="1:11" x14ac:dyDescent="0.35">
      <c r="A5205" t="s">
        <v>513</v>
      </c>
      <c r="B5205" t="s">
        <v>283</v>
      </c>
      <c r="C5205">
        <v>2004</v>
      </c>
      <c r="D5205">
        <v>4.2</v>
      </c>
      <c r="E5205">
        <v>417</v>
      </c>
      <c r="F5205" t="s">
        <v>1405</v>
      </c>
      <c r="G5205" t="s">
        <v>42</v>
      </c>
      <c r="H5205" s="32">
        <v>45</v>
      </c>
      <c r="I5205" t="s">
        <v>43</v>
      </c>
      <c r="J5205">
        <v>4</v>
      </c>
      <c r="K5205">
        <v>3</v>
      </c>
    </row>
    <row r="5206" spans="1:11" x14ac:dyDescent="0.35">
      <c r="A5206" t="s">
        <v>423</v>
      </c>
      <c r="B5206" t="s">
        <v>1020</v>
      </c>
      <c r="C5206">
        <v>2018</v>
      </c>
      <c r="D5206">
        <v>4.2</v>
      </c>
      <c r="E5206">
        <v>415</v>
      </c>
      <c r="F5206" t="s">
        <v>1405</v>
      </c>
      <c r="G5206" t="s">
        <v>46</v>
      </c>
      <c r="H5206" s="32">
        <v>17.899999999999999</v>
      </c>
      <c r="I5206" t="s">
        <v>213</v>
      </c>
      <c r="J5206">
        <v>3</v>
      </c>
      <c r="K5206">
        <v>3</v>
      </c>
    </row>
    <row r="5207" spans="1:11" x14ac:dyDescent="0.35">
      <c r="A5207" t="s">
        <v>1292</v>
      </c>
      <c r="B5207" t="s">
        <v>1361</v>
      </c>
      <c r="C5207">
        <v>2015</v>
      </c>
      <c r="D5207">
        <v>4.2</v>
      </c>
      <c r="E5207">
        <v>414</v>
      </c>
      <c r="F5207" t="s">
        <v>1405</v>
      </c>
      <c r="G5207" t="s">
        <v>326</v>
      </c>
      <c r="H5207" s="32">
        <v>16.78</v>
      </c>
      <c r="I5207" t="s">
        <v>327</v>
      </c>
      <c r="J5207">
        <v>3</v>
      </c>
      <c r="K5207">
        <v>3</v>
      </c>
    </row>
    <row r="5208" spans="1:11" x14ac:dyDescent="0.35">
      <c r="A5208" t="s">
        <v>47</v>
      </c>
      <c r="B5208" t="s">
        <v>1302</v>
      </c>
      <c r="C5208">
        <v>2018</v>
      </c>
      <c r="D5208">
        <v>4.2</v>
      </c>
      <c r="E5208">
        <v>410</v>
      </c>
      <c r="F5208" t="s">
        <v>1405</v>
      </c>
      <c r="G5208" t="s">
        <v>42</v>
      </c>
      <c r="H5208" s="32">
        <v>13.58</v>
      </c>
      <c r="I5208" t="s">
        <v>43</v>
      </c>
      <c r="J5208">
        <v>4</v>
      </c>
      <c r="K5208">
        <v>3</v>
      </c>
    </row>
    <row r="5209" spans="1:11" x14ac:dyDescent="0.35">
      <c r="A5209" t="s">
        <v>1308</v>
      </c>
      <c r="B5209" t="s">
        <v>1309</v>
      </c>
      <c r="C5209">
        <v>2015</v>
      </c>
      <c r="D5209">
        <v>4.2</v>
      </c>
      <c r="E5209">
        <v>412</v>
      </c>
      <c r="F5209" t="s">
        <v>1405</v>
      </c>
      <c r="G5209" t="s">
        <v>9</v>
      </c>
      <c r="H5209" s="32">
        <v>37.9</v>
      </c>
      <c r="I5209" t="s">
        <v>10</v>
      </c>
      <c r="J5209">
        <v>5</v>
      </c>
      <c r="K5209">
        <v>3</v>
      </c>
    </row>
    <row r="5210" spans="1:11" x14ac:dyDescent="0.35">
      <c r="A5210" t="s">
        <v>270</v>
      </c>
      <c r="B5210" t="s">
        <v>120</v>
      </c>
      <c r="C5210">
        <v>2011</v>
      </c>
      <c r="D5210">
        <v>4.2</v>
      </c>
      <c r="E5210">
        <v>410</v>
      </c>
      <c r="F5210" t="s">
        <v>1405</v>
      </c>
      <c r="G5210" t="s">
        <v>9</v>
      </c>
      <c r="H5210" s="32">
        <v>51.35</v>
      </c>
      <c r="I5210" t="s">
        <v>10</v>
      </c>
      <c r="J5210">
        <v>5</v>
      </c>
      <c r="K5210">
        <v>3</v>
      </c>
    </row>
    <row r="5211" spans="1:11" x14ac:dyDescent="0.35">
      <c r="A5211" t="s">
        <v>930</v>
      </c>
      <c r="B5211" t="s">
        <v>848</v>
      </c>
      <c r="C5211">
        <v>2012</v>
      </c>
      <c r="D5211">
        <v>4.2</v>
      </c>
      <c r="E5211">
        <v>410</v>
      </c>
      <c r="F5211" t="s">
        <v>1405</v>
      </c>
      <c r="G5211" t="s">
        <v>42</v>
      </c>
      <c r="H5211" s="32">
        <v>22.99</v>
      </c>
      <c r="I5211" t="s">
        <v>43</v>
      </c>
      <c r="J5211">
        <v>4</v>
      </c>
      <c r="K5211">
        <v>3</v>
      </c>
    </row>
    <row r="5212" spans="1:11" x14ac:dyDescent="0.35">
      <c r="A5212" t="s">
        <v>1362</v>
      </c>
      <c r="B5212" t="s">
        <v>1363</v>
      </c>
      <c r="C5212">
        <v>2020</v>
      </c>
      <c r="D5212">
        <v>4.2</v>
      </c>
      <c r="E5212">
        <v>407</v>
      </c>
      <c r="F5212" t="s">
        <v>1405</v>
      </c>
      <c r="G5212" t="s">
        <v>204</v>
      </c>
      <c r="H5212" s="32">
        <v>11.95</v>
      </c>
      <c r="I5212" t="s">
        <v>85</v>
      </c>
      <c r="J5212" t="s">
        <v>85</v>
      </c>
      <c r="K5212" t="s">
        <v>85</v>
      </c>
    </row>
    <row r="5213" spans="1:11" x14ac:dyDescent="0.35">
      <c r="A5213" t="s">
        <v>861</v>
      </c>
      <c r="B5213" t="s">
        <v>1364</v>
      </c>
      <c r="C5213" t="s">
        <v>24</v>
      </c>
      <c r="D5213">
        <v>4.2</v>
      </c>
      <c r="E5213">
        <v>405</v>
      </c>
      <c r="F5213" t="s">
        <v>1405</v>
      </c>
      <c r="G5213" t="s">
        <v>25</v>
      </c>
      <c r="H5213" s="32">
        <v>7.1</v>
      </c>
      <c r="I5213" t="s">
        <v>26</v>
      </c>
      <c r="J5213">
        <v>4</v>
      </c>
      <c r="K5213">
        <v>3</v>
      </c>
    </row>
    <row r="5214" spans="1:11" x14ac:dyDescent="0.35">
      <c r="A5214" t="s">
        <v>606</v>
      </c>
      <c r="B5214" t="s">
        <v>619</v>
      </c>
      <c r="C5214">
        <v>2014</v>
      </c>
      <c r="D5214">
        <v>4.2</v>
      </c>
      <c r="E5214">
        <v>404</v>
      </c>
      <c r="F5214" t="s">
        <v>1405</v>
      </c>
      <c r="G5214" t="s">
        <v>32</v>
      </c>
      <c r="H5214" s="32">
        <v>77.36</v>
      </c>
      <c r="I5214" t="s">
        <v>33</v>
      </c>
      <c r="J5214">
        <v>4</v>
      </c>
      <c r="K5214">
        <v>3</v>
      </c>
    </row>
    <row r="5215" spans="1:11" x14ac:dyDescent="0.35">
      <c r="A5215" t="s">
        <v>1365</v>
      </c>
      <c r="B5215" t="s">
        <v>1366</v>
      </c>
      <c r="C5215">
        <v>2020</v>
      </c>
      <c r="D5215">
        <v>4.2</v>
      </c>
      <c r="E5215">
        <v>404</v>
      </c>
      <c r="F5215" t="s">
        <v>1405</v>
      </c>
      <c r="G5215" t="s">
        <v>207</v>
      </c>
      <c r="H5215" s="32">
        <v>19.899999999999999</v>
      </c>
      <c r="I5215" t="s">
        <v>85</v>
      </c>
      <c r="J5215" t="s">
        <v>85</v>
      </c>
      <c r="K5215" t="s">
        <v>85</v>
      </c>
    </row>
    <row r="5216" spans="1:11" x14ac:dyDescent="0.35">
      <c r="A5216" t="s">
        <v>682</v>
      </c>
      <c r="B5216" t="s">
        <v>863</v>
      </c>
      <c r="C5216">
        <v>2011</v>
      </c>
      <c r="D5216">
        <v>4.2</v>
      </c>
      <c r="E5216">
        <v>402</v>
      </c>
      <c r="F5216" t="s">
        <v>1405</v>
      </c>
      <c r="G5216" t="s">
        <v>42</v>
      </c>
      <c r="H5216" s="32">
        <v>28.53</v>
      </c>
      <c r="I5216" t="s">
        <v>43</v>
      </c>
      <c r="J5216">
        <v>4</v>
      </c>
      <c r="K5216">
        <v>3</v>
      </c>
    </row>
    <row r="5217" spans="1:11" x14ac:dyDescent="0.35">
      <c r="A5217" t="s">
        <v>487</v>
      </c>
      <c r="B5217" t="s">
        <v>488</v>
      </c>
      <c r="C5217">
        <v>2019</v>
      </c>
      <c r="D5217">
        <v>4.2</v>
      </c>
      <c r="E5217">
        <v>400</v>
      </c>
      <c r="F5217" t="s">
        <v>1405</v>
      </c>
      <c r="G5217" t="s">
        <v>2</v>
      </c>
      <c r="H5217" s="32">
        <v>27.89</v>
      </c>
      <c r="I5217" t="s">
        <v>3</v>
      </c>
      <c r="J5217">
        <v>5</v>
      </c>
      <c r="K5217">
        <v>3</v>
      </c>
    </row>
    <row r="5218" spans="1:11" x14ac:dyDescent="0.35">
      <c r="A5218" t="s">
        <v>4</v>
      </c>
      <c r="B5218" t="s">
        <v>448</v>
      </c>
      <c r="C5218">
        <v>2016</v>
      </c>
      <c r="D5218">
        <v>4.2</v>
      </c>
      <c r="E5218">
        <v>398</v>
      </c>
      <c r="F5218" t="s">
        <v>1405</v>
      </c>
      <c r="G5218" t="s">
        <v>1406</v>
      </c>
      <c r="H5218" s="32">
        <v>48.96</v>
      </c>
      <c r="I5218" t="s">
        <v>6</v>
      </c>
      <c r="J5218">
        <v>4</v>
      </c>
      <c r="K5218">
        <v>2</v>
      </c>
    </row>
    <row r="5219" spans="1:11" x14ac:dyDescent="0.35">
      <c r="A5219" t="s">
        <v>193</v>
      </c>
      <c r="B5219" t="s">
        <v>921</v>
      </c>
      <c r="C5219">
        <v>2011</v>
      </c>
      <c r="D5219">
        <v>4.2</v>
      </c>
      <c r="E5219">
        <v>395</v>
      </c>
      <c r="F5219" t="s">
        <v>1405</v>
      </c>
      <c r="G5219" t="s">
        <v>42</v>
      </c>
      <c r="H5219" s="32">
        <v>61.94</v>
      </c>
      <c r="I5219" t="s">
        <v>43</v>
      </c>
      <c r="J5219">
        <v>4</v>
      </c>
      <c r="K5219">
        <v>3</v>
      </c>
    </row>
    <row r="5220" spans="1:11" x14ac:dyDescent="0.35">
      <c r="A5220" t="s">
        <v>193</v>
      </c>
      <c r="B5220" t="s">
        <v>187</v>
      </c>
      <c r="C5220">
        <v>2016</v>
      </c>
      <c r="D5220">
        <v>4.2</v>
      </c>
      <c r="E5220">
        <v>392</v>
      </c>
      <c r="F5220" t="s">
        <v>1405</v>
      </c>
      <c r="G5220" t="s">
        <v>42</v>
      </c>
      <c r="H5220" s="32">
        <v>19.98</v>
      </c>
      <c r="I5220" t="s">
        <v>43</v>
      </c>
      <c r="J5220">
        <v>4</v>
      </c>
      <c r="K5220">
        <v>3</v>
      </c>
    </row>
    <row r="5221" spans="1:11" x14ac:dyDescent="0.35">
      <c r="A5221" t="s">
        <v>790</v>
      </c>
      <c r="B5221" t="s">
        <v>1367</v>
      </c>
      <c r="C5221">
        <v>2018</v>
      </c>
      <c r="D5221">
        <v>4.2</v>
      </c>
      <c r="E5221">
        <v>390</v>
      </c>
      <c r="F5221" t="s">
        <v>1405</v>
      </c>
      <c r="G5221" t="s">
        <v>32</v>
      </c>
      <c r="H5221" s="32">
        <v>16.760000000000002</v>
      </c>
      <c r="I5221" t="s">
        <v>33</v>
      </c>
      <c r="J5221">
        <v>4</v>
      </c>
      <c r="K5221">
        <v>3</v>
      </c>
    </row>
    <row r="5222" spans="1:11" x14ac:dyDescent="0.35">
      <c r="A5222" t="s">
        <v>574</v>
      </c>
      <c r="B5222" t="s">
        <v>880</v>
      </c>
      <c r="C5222">
        <v>2017</v>
      </c>
      <c r="D5222">
        <v>4.2</v>
      </c>
      <c r="E5222">
        <v>390</v>
      </c>
      <c r="F5222" t="s">
        <v>1405</v>
      </c>
      <c r="G5222" t="s">
        <v>576</v>
      </c>
      <c r="H5222" s="32">
        <v>24.45</v>
      </c>
      <c r="I5222" t="s">
        <v>21</v>
      </c>
      <c r="J5222">
        <v>4</v>
      </c>
      <c r="K5222">
        <v>3</v>
      </c>
    </row>
    <row r="5223" spans="1:11" x14ac:dyDescent="0.35">
      <c r="A5223" t="s">
        <v>144</v>
      </c>
      <c r="B5223" t="s">
        <v>120</v>
      </c>
      <c r="C5223">
        <v>2011</v>
      </c>
      <c r="D5223">
        <v>4.2</v>
      </c>
      <c r="E5223">
        <v>389</v>
      </c>
      <c r="F5223" t="s">
        <v>1405</v>
      </c>
      <c r="G5223" t="s">
        <v>9</v>
      </c>
      <c r="H5223" s="32">
        <v>64.5</v>
      </c>
      <c r="I5223" t="s">
        <v>10</v>
      </c>
      <c r="J5223">
        <v>5</v>
      </c>
      <c r="K5223">
        <v>3</v>
      </c>
    </row>
    <row r="5224" spans="1:11" x14ac:dyDescent="0.35">
      <c r="A5224" t="s">
        <v>385</v>
      </c>
      <c r="B5224" t="s">
        <v>1334</v>
      </c>
      <c r="C5224">
        <v>2016</v>
      </c>
      <c r="D5224">
        <v>4.2</v>
      </c>
      <c r="E5224">
        <v>388</v>
      </c>
      <c r="F5224" t="s">
        <v>1405</v>
      </c>
      <c r="G5224" t="s">
        <v>9</v>
      </c>
      <c r="H5224" s="32">
        <v>31.63</v>
      </c>
      <c r="I5224" t="s">
        <v>10</v>
      </c>
      <c r="J5224">
        <v>5</v>
      </c>
      <c r="K5224">
        <v>3</v>
      </c>
    </row>
    <row r="5225" spans="1:11" x14ac:dyDescent="0.35">
      <c r="A5225" t="s">
        <v>53</v>
      </c>
      <c r="B5225" t="s">
        <v>845</v>
      </c>
      <c r="C5225">
        <v>2005</v>
      </c>
      <c r="D5225">
        <v>4.2</v>
      </c>
      <c r="E5225">
        <v>384</v>
      </c>
      <c r="F5225" t="s">
        <v>1405</v>
      </c>
      <c r="G5225" t="s">
        <v>42</v>
      </c>
      <c r="H5225" s="32">
        <v>73</v>
      </c>
      <c r="I5225" t="s">
        <v>43</v>
      </c>
      <c r="J5225">
        <v>4</v>
      </c>
      <c r="K5225">
        <v>3</v>
      </c>
    </row>
    <row r="5226" spans="1:11" x14ac:dyDescent="0.35">
      <c r="A5226" t="s">
        <v>537</v>
      </c>
      <c r="B5226" t="s">
        <v>187</v>
      </c>
      <c r="C5226">
        <v>2015</v>
      </c>
      <c r="D5226">
        <v>4.2</v>
      </c>
      <c r="E5226">
        <v>420</v>
      </c>
      <c r="F5226" t="s">
        <v>1405</v>
      </c>
      <c r="G5226" t="s">
        <v>42</v>
      </c>
      <c r="H5226" s="32">
        <v>17.5</v>
      </c>
      <c r="I5226" t="s">
        <v>43</v>
      </c>
      <c r="J5226">
        <v>4</v>
      </c>
      <c r="K5226">
        <v>3</v>
      </c>
    </row>
    <row r="5227" spans="1:11" x14ac:dyDescent="0.35">
      <c r="A5227" t="s">
        <v>1357</v>
      </c>
      <c r="B5227" t="s">
        <v>1358</v>
      </c>
      <c r="C5227">
        <v>2017</v>
      </c>
      <c r="D5227">
        <v>4.2</v>
      </c>
      <c r="E5227">
        <v>420</v>
      </c>
      <c r="F5227" t="s">
        <v>1405</v>
      </c>
      <c r="G5227" t="s">
        <v>127</v>
      </c>
      <c r="H5227" s="32">
        <v>18.899999999999999</v>
      </c>
      <c r="I5227" t="s">
        <v>21</v>
      </c>
      <c r="J5227">
        <v>4</v>
      </c>
      <c r="K5227">
        <v>3</v>
      </c>
    </row>
    <row r="5228" spans="1:11" x14ac:dyDescent="0.35">
      <c r="A5228" t="s">
        <v>1359</v>
      </c>
      <c r="B5228" t="s">
        <v>1360</v>
      </c>
      <c r="C5228">
        <v>2011</v>
      </c>
      <c r="D5228">
        <v>4.2</v>
      </c>
      <c r="E5228">
        <v>420</v>
      </c>
      <c r="F5228" t="s">
        <v>1405</v>
      </c>
      <c r="G5228" t="s">
        <v>254</v>
      </c>
      <c r="H5228" s="32">
        <v>23.95</v>
      </c>
      <c r="I5228" t="s">
        <v>21</v>
      </c>
      <c r="J5228">
        <v>4</v>
      </c>
      <c r="K5228">
        <v>3</v>
      </c>
    </row>
    <row r="5229" spans="1:11" x14ac:dyDescent="0.35">
      <c r="A5229" t="s">
        <v>40</v>
      </c>
      <c r="B5229" t="s">
        <v>396</v>
      </c>
      <c r="C5229">
        <v>2012</v>
      </c>
      <c r="D5229">
        <v>4.2</v>
      </c>
      <c r="E5229">
        <v>420</v>
      </c>
      <c r="F5229" t="s">
        <v>1405</v>
      </c>
      <c r="G5229" t="s">
        <v>42</v>
      </c>
      <c r="H5229" s="32">
        <v>28.3</v>
      </c>
      <c r="I5229" t="s">
        <v>43</v>
      </c>
      <c r="J5229">
        <v>4</v>
      </c>
      <c r="K5229">
        <v>3</v>
      </c>
    </row>
    <row r="5230" spans="1:11" x14ac:dyDescent="0.35">
      <c r="A5230" t="s">
        <v>513</v>
      </c>
      <c r="B5230" t="s">
        <v>283</v>
      </c>
      <c r="C5230">
        <v>2004</v>
      </c>
      <c r="D5230">
        <v>4.2</v>
      </c>
      <c r="E5230">
        <v>417</v>
      </c>
      <c r="F5230" t="s">
        <v>1405</v>
      </c>
      <c r="G5230" t="s">
        <v>42</v>
      </c>
      <c r="H5230" s="32">
        <v>45</v>
      </c>
      <c r="I5230" t="s">
        <v>43</v>
      </c>
      <c r="J5230">
        <v>4</v>
      </c>
      <c r="K5230">
        <v>3</v>
      </c>
    </row>
    <row r="5231" spans="1:11" x14ac:dyDescent="0.35">
      <c r="A5231" t="s">
        <v>423</v>
      </c>
      <c r="B5231" t="s">
        <v>1020</v>
      </c>
      <c r="C5231">
        <v>2018</v>
      </c>
      <c r="D5231">
        <v>4.2</v>
      </c>
      <c r="E5231">
        <v>415</v>
      </c>
      <c r="F5231" t="s">
        <v>1405</v>
      </c>
      <c r="G5231" t="s">
        <v>46</v>
      </c>
      <c r="H5231" s="32">
        <v>17.899999999999999</v>
      </c>
      <c r="I5231" t="s">
        <v>213</v>
      </c>
      <c r="J5231">
        <v>3</v>
      </c>
      <c r="K5231">
        <v>3</v>
      </c>
    </row>
    <row r="5232" spans="1:11" x14ac:dyDescent="0.35">
      <c r="A5232" t="s">
        <v>1292</v>
      </c>
      <c r="B5232" t="s">
        <v>1361</v>
      </c>
      <c r="C5232">
        <v>2015</v>
      </c>
      <c r="D5232">
        <v>4.2</v>
      </c>
      <c r="E5232">
        <v>414</v>
      </c>
      <c r="F5232" t="s">
        <v>1405</v>
      </c>
      <c r="G5232" t="s">
        <v>326</v>
      </c>
      <c r="H5232" s="32">
        <v>16.78</v>
      </c>
      <c r="I5232" t="s">
        <v>327</v>
      </c>
      <c r="J5232">
        <v>3</v>
      </c>
      <c r="K5232">
        <v>3</v>
      </c>
    </row>
    <row r="5233" spans="1:11" x14ac:dyDescent="0.35">
      <c r="A5233" t="s">
        <v>47</v>
      </c>
      <c r="B5233" t="s">
        <v>1302</v>
      </c>
      <c r="C5233">
        <v>2018</v>
      </c>
      <c r="D5233">
        <v>4.2</v>
      </c>
      <c r="E5233">
        <v>410</v>
      </c>
      <c r="F5233" t="s">
        <v>1405</v>
      </c>
      <c r="G5233" t="s">
        <v>42</v>
      </c>
      <c r="H5233" s="32">
        <v>13.58</v>
      </c>
      <c r="I5233" t="s">
        <v>43</v>
      </c>
      <c r="J5233">
        <v>4</v>
      </c>
      <c r="K5233">
        <v>3</v>
      </c>
    </row>
    <row r="5234" spans="1:11" x14ac:dyDescent="0.35">
      <c r="A5234" t="s">
        <v>1308</v>
      </c>
      <c r="B5234" t="s">
        <v>1309</v>
      </c>
      <c r="C5234">
        <v>2015</v>
      </c>
      <c r="D5234">
        <v>4.2</v>
      </c>
      <c r="E5234">
        <v>412</v>
      </c>
      <c r="F5234" t="s">
        <v>1405</v>
      </c>
      <c r="G5234" t="s">
        <v>9</v>
      </c>
      <c r="H5234" s="32">
        <v>37.9</v>
      </c>
      <c r="I5234" t="s">
        <v>10</v>
      </c>
      <c r="J5234">
        <v>5</v>
      </c>
      <c r="K5234">
        <v>3</v>
      </c>
    </row>
    <row r="5235" spans="1:11" x14ac:dyDescent="0.35">
      <c r="A5235" t="s">
        <v>270</v>
      </c>
      <c r="B5235" t="s">
        <v>120</v>
      </c>
      <c r="C5235">
        <v>2011</v>
      </c>
      <c r="D5235">
        <v>4.2</v>
      </c>
      <c r="E5235">
        <v>410</v>
      </c>
      <c r="F5235" t="s">
        <v>1405</v>
      </c>
      <c r="G5235" t="s">
        <v>9</v>
      </c>
      <c r="H5235" s="32">
        <v>51.35</v>
      </c>
      <c r="I5235" t="s">
        <v>10</v>
      </c>
      <c r="J5235">
        <v>5</v>
      </c>
      <c r="K5235">
        <v>3</v>
      </c>
    </row>
    <row r="5236" spans="1:11" x14ac:dyDescent="0.35">
      <c r="A5236" t="s">
        <v>930</v>
      </c>
      <c r="B5236" t="s">
        <v>848</v>
      </c>
      <c r="C5236">
        <v>2012</v>
      </c>
      <c r="D5236">
        <v>4.2</v>
      </c>
      <c r="E5236">
        <v>410</v>
      </c>
      <c r="F5236" t="s">
        <v>1405</v>
      </c>
      <c r="G5236" t="s">
        <v>42</v>
      </c>
      <c r="H5236" s="32">
        <v>22.99</v>
      </c>
      <c r="I5236" t="s">
        <v>43</v>
      </c>
      <c r="J5236">
        <v>4</v>
      </c>
      <c r="K5236">
        <v>3</v>
      </c>
    </row>
    <row r="5237" spans="1:11" x14ac:dyDescent="0.35">
      <c r="A5237" t="s">
        <v>1362</v>
      </c>
      <c r="B5237" t="s">
        <v>1363</v>
      </c>
      <c r="C5237">
        <v>2020</v>
      </c>
      <c r="D5237">
        <v>4.2</v>
      </c>
      <c r="E5237">
        <v>407</v>
      </c>
      <c r="F5237" t="s">
        <v>1405</v>
      </c>
      <c r="G5237" t="s">
        <v>204</v>
      </c>
      <c r="H5237" s="32">
        <v>11.95</v>
      </c>
      <c r="I5237" t="s">
        <v>85</v>
      </c>
      <c r="J5237" t="s">
        <v>85</v>
      </c>
      <c r="K5237" t="s">
        <v>85</v>
      </c>
    </row>
    <row r="5238" spans="1:11" x14ac:dyDescent="0.35">
      <c r="A5238" t="s">
        <v>861</v>
      </c>
      <c r="B5238" t="s">
        <v>1364</v>
      </c>
      <c r="C5238" t="s">
        <v>24</v>
      </c>
      <c r="D5238">
        <v>4.2</v>
      </c>
      <c r="E5238">
        <v>405</v>
      </c>
      <c r="F5238" t="s">
        <v>1405</v>
      </c>
      <c r="G5238" t="s">
        <v>25</v>
      </c>
      <c r="H5238" s="32">
        <v>7.1</v>
      </c>
      <c r="I5238" t="s">
        <v>26</v>
      </c>
      <c r="J5238">
        <v>4</v>
      </c>
      <c r="K5238">
        <v>3</v>
      </c>
    </row>
    <row r="5239" spans="1:11" x14ac:dyDescent="0.35">
      <c r="A5239" t="s">
        <v>606</v>
      </c>
      <c r="B5239" t="s">
        <v>619</v>
      </c>
      <c r="C5239">
        <v>2014</v>
      </c>
      <c r="D5239">
        <v>4.2</v>
      </c>
      <c r="E5239">
        <v>404</v>
      </c>
      <c r="F5239" t="s">
        <v>1405</v>
      </c>
      <c r="G5239" t="s">
        <v>32</v>
      </c>
      <c r="H5239" s="32">
        <v>77.36</v>
      </c>
      <c r="I5239" t="s">
        <v>33</v>
      </c>
      <c r="J5239">
        <v>4</v>
      </c>
      <c r="K5239">
        <v>3</v>
      </c>
    </row>
    <row r="5240" spans="1:11" x14ac:dyDescent="0.35">
      <c r="A5240" t="s">
        <v>1365</v>
      </c>
      <c r="B5240" t="s">
        <v>1366</v>
      </c>
      <c r="C5240">
        <v>2020</v>
      </c>
      <c r="D5240">
        <v>4.2</v>
      </c>
      <c r="E5240">
        <v>404</v>
      </c>
      <c r="F5240" t="s">
        <v>1405</v>
      </c>
      <c r="G5240" t="s">
        <v>207</v>
      </c>
      <c r="H5240" s="32">
        <v>19.899999999999999</v>
      </c>
      <c r="I5240" t="s">
        <v>85</v>
      </c>
      <c r="J5240" t="s">
        <v>85</v>
      </c>
      <c r="K5240" t="s">
        <v>85</v>
      </c>
    </row>
    <row r="5241" spans="1:11" x14ac:dyDescent="0.35">
      <c r="A5241" t="s">
        <v>682</v>
      </c>
      <c r="B5241" t="s">
        <v>863</v>
      </c>
      <c r="C5241">
        <v>2011</v>
      </c>
      <c r="D5241">
        <v>4.2</v>
      </c>
      <c r="E5241">
        <v>402</v>
      </c>
      <c r="F5241" t="s">
        <v>1405</v>
      </c>
      <c r="G5241" t="s">
        <v>42</v>
      </c>
      <c r="H5241" s="32">
        <v>28.53</v>
      </c>
      <c r="I5241" t="s">
        <v>43</v>
      </c>
      <c r="J5241">
        <v>4</v>
      </c>
      <c r="K5241">
        <v>3</v>
      </c>
    </row>
    <row r="5242" spans="1:11" x14ac:dyDescent="0.35">
      <c r="A5242" t="s">
        <v>487</v>
      </c>
      <c r="B5242" t="s">
        <v>488</v>
      </c>
      <c r="C5242">
        <v>2019</v>
      </c>
      <c r="D5242">
        <v>4.2</v>
      </c>
      <c r="E5242">
        <v>400</v>
      </c>
      <c r="F5242" t="s">
        <v>1405</v>
      </c>
      <c r="G5242" t="s">
        <v>2</v>
      </c>
      <c r="H5242" s="32">
        <v>27.89</v>
      </c>
      <c r="I5242" t="s">
        <v>3</v>
      </c>
      <c r="J5242">
        <v>5</v>
      </c>
      <c r="K5242">
        <v>3</v>
      </c>
    </row>
    <row r="5243" spans="1:11" x14ac:dyDescent="0.35">
      <c r="A5243" t="s">
        <v>4</v>
      </c>
      <c r="B5243" t="s">
        <v>448</v>
      </c>
      <c r="C5243">
        <v>2016</v>
      </c>
      <c r="D5243">
        <v>4.2</v>
      </c>
      <c r="E5243">
        <v>398</v>
      </c>
      <c r="F5243" t="s">
        <v>1405</v>
      </c>
      <c r="G5243" t="s">
        <v>1406</v>
      </c>
      <c r="H5243" s="32">
        <v>48.96</v>
      </c>
      <c r="I5243" t="s">
        <v>6</v>
      </c>
      <c r="J5243">
        <v>4</v>
      </c>
      <c r="K5243">
        <v>2</v>
      </c>
    </row>
    <row r="5244" spans="1:11" x14ac:dyDescent="0.35">
      <c r="A5244" t="s">
        <v>193</v>
      </c>
      <c r="B5244" t="s">
        <v>921</v>
      </c>
      <c r="C5244">
        <v>2011</v>
      </c>
      <c r="D5244">
        <v>4.2</v>
      </c>
      <c r="E5244">
        <v>395</v>
      </c>
      <c r="F5244" t="s">
        <v>1405</v>
      </c>
      <c r="G5244" t="s">
        <v>42</v>
      </c>
      <c r="H5244" s="32">
        <v>61.94</v>
      </c>
      <c r="I5244" t="s">
        <v>43</v>
      </c>
      <c r="J5244">
        <v>4</v>
      </c>
      <c r="K5244">
        <v>3</v>
      </c>
    </row>
    <row r="5245" spans="1:11" x14ac:dyDescent="0.35">
      <c r="A5245" t="s">
        <v>193</v>
      </c>
      <c r="B5245" t="s">
        <v>187</v>
      </c>
      <c r="C5245">
        <v>2016</v>
      </c>
      <c r="D5245">
        <v>4.2</v>
      </c>
      <c r="E5245">
        <v>392</v>
      </c>
      <c r="F5245" t="s">
        <v>1405</v>
      </c>
      <c r="G5245" t="s">
        <v>42</v>
      </c>
      <c r="H5245" s="32">
        <v>19.98</v>
      </c>
      <c r="I5245" t="s">
        <v>43</v>
      </c>
      <c r="J5245">
        <v>4</v>
      </c>
      <c r="K5245">
        <v>3</v>
      </c>
    </row>
    <row r="5246" spans="1:11" x14ac:dyDescent="0.35">
      <c r="A5246" t="s">
        <v>790</v>
      </c>
      <c r="B5246" t="s">
        <v>1367</v>
      </c>
      <c r="C5246">
        <v>2018</v>
      </c>
      <c r="D5246">
        <v>4.2</v>
      </c>
      <c r="E5246">
        <v>390</v>
      </c>
      <c r="F5246" t="s">
        <v>1405</v>
      </c>
      <c r="G5246" t="s">
        <v>32</v>
      </c>
      <c r="H5246" s="32">
        <v>16.760000000000002</v>
      </c>
      <c r="I5246" t="s">
        <v>33</v>
      </c>
      <c r="J5246">
        <v>4</v>
      </c>
      <c r="K5246">
        <v>3</v>
      </c>
    </row>
    <row r="5247" spans="1:11" x14ac:dyDescent="0.35">
      <c r="A5247" t="s">
        <v>574</v>
      </c>
      <c r="B5247" t="s">
        <v>880</v>
      </c>
      <c r="C5247">
        <v>2017</v>
      </c>
      <c r="D5247">
        <v>4.2</v>
      </c>
      <c r="E5247">
        <v>390</v>
      </c>
      <c r="F5247" t="s">
        <v>1405</v>
      </c>
      <c r="G5247" t="s">
        <v>576</v>
      </c>
      <c r="H5247" s="32">
        <v>24.45</v>
      </c>
      <c r="I5247" t="s">
        <v>21</v>
      </c>
      <c r="J5247">
        <v>4</v>
      </c>
      <c r="K5247">
        <v>3</v>
      </c>
    </row>
    <row r="5248" spans="1:11" x14ac:dyDescent="0.35">
      <c r="A5248" t="s">
        <v>144</v>
      </c>
      <c r="B5248" t="s">
        <v>120</v>
      </c>
      <c r="C5248">
        <v>2011</v>
      </c>
      <c r="D5248">
        <v>4.2</v>
      </c>
      <c r="E5248">
        <v>389</v>
      </c>
      <c r="F5248" t="s">
        <v>1405</v>
      </c>
      <c r="G5248" t="s">
        <v>9</v>
      </c>
      <c r="H5248" s="32">
        <v>64.5</v>
      </c>
      <c r="I5248" t="s">
        <v>10</v>
      </c>
      <c r="J5248">
        <v>5</v>
      </c>
      <c r="K5248">
        <v>3</v>
      </c>
    </row>
    <row r="5249" spans="1:11" x14ac:dyDescent="0.35">
      <c r="A5249" t="s">
        <v>385</v>
      </c>
      <c r="B5249" t="s">
        <v>1334</v>
      </c>
      <c r="C5249">
        <v>2016</v>
      </c>
      <c r="D5249">
        <v>4.2</v>
      </c>
      <c r="E5249">
        <v>388</v>
      </c>
      <c r="F5249" t="s">
        <v>1405</v>
      </c>
      <c r="G5249" t="s">
        <v>9</v>
      </c>
      <c r="H5249" s="32">
        <v>31.63</v>
      </c>
      <c r="I5249" t="s">
        <v>10</v>
      </c>
      <c r="J5249">
        <v>5</v>
      </c>
      <c r="K5249">
        <v>3</v>
      </c>
    </row>
    <row r="5250" spans="1:11" x14ac:dyDescent="0.35">
      <c r="A5250" t="s">
        <v>53</v>
      </c>
      <c r="B5250" t="s">
        <v>845</v>
      </c>
      <c r="C5250">
        <v>2005</v>
      </c>
      <c r="D5250">
        <v>4.2</v>
      </c>
      <c r="E5250">
        <v>384</v>
      </c>
      <c r="F5250" t="s">
        <v>1405</v>
      </c>
      <c r="G5250" t="s">
        <v>42</v>
      </c>
      <c r="H5250" s="32">
        <v>73</v>
      </c>
      <c r="I5250" t="s">
        <v>43</v>
      </c>
      <c r="J5250">
        <v>4</v>
      </c>
      <c r="K5250">
        <v>3</v>
      </c>
    </row>
    <row r="5251" spans="1:11" x14ac:dyDescent="0.35">
      <c r="A5251" t="s">
        <v>537</v>
      </c>
      <c r="B5251" t="s">
        <v>187</v>
      </c>
      <c r="C5251">
        <v>2015</v>
      </c>
      <c r="D5251">
        <v>4.2</v>
      </c>
      <c r="E5251">
        <v>420</v>
      </c>
      <c r="F5251" t="s">
        <v>1405</v>
      </c>
      <c r="G5251" t="s">
        <v>42</v>
      </c>
      <c r="H5251" s="32">
        <v>17.5</v>
      </c>
      <c r="I5251" t="s">
        <v>43</v>
      </c>
      <c r="J5251">
        <v>4</v>
      </c>
      <c r="K5251">
        <v>3</v>
      </c>
    </row>
    <row r="5252" spans="1:11" x14ac:dyDescent="0.35">
      <c r="A5252" t="s">
        <v>1357</v>
      </c>
      <c r="B5252" t="s">
        <v>1358</v>
      </c>
      <c r="C5252">
        <v>2017</v>
      </c>
      <c r="D5252">
        <v>4.2</v>
      </c>
      <c r="E5252">
        <v>420</v>
      </c>
      <c r="F5252" t="s">
        <v>1405</v>
      </c>
      <c r="G5252" t="s">
        <v>127</v>
      </c>
      <c r="H5252" s="32">
        <v>18.899999999999999</v>
      </c>
      <c r="I5252" t="s">
        <v>21</v>
      </c>
      <c r="J5252">
        <v>4</v>
      </c>
      <c r="K5252">
        <v>3</v>
      </c>
    </row>
    <row r="5253" spans="1:11" x14ac:dyDescent="0.35">
      <c r="A5253" t="s">
        <v>1359</v>
      </c>
      <c r="B5253" t="s">
        <v>1360</v>
      </c>
      <c r="C5253">
        <v>2011</v>
      </c>
      <c r="D5253">
        <v>4.2</v>
      </c>
      <c r="E5253">
        <v>420</v>
      </c>
      <c r="F5253" t="s">
        <v>1405</v>
      </c>
      <c r="G5253" t="s">
        <v>254</v>
      </c>
      <c r="H5253" s="32">
        <v>23.95</v>
      </c>
      <c r="I5253" t="s">
        <v>21</v>
      </c>
      <c r="J5253">
        <v>4</v>
      </c>
      <c r="K5253">
        <v>3</v>
      </c>
    </row>
    <row r="5254" spans="1:11" x14ac:dyDescent="0.35">
      <c r="A5254" t="s">
        <v>40</v>
      </c>
      <c r="B5254" t="s">
        <v>396</v>
      </c>
      <c r="C5254">
        <v>2012</v>
      </c>
      <c r="D5254">
        <v>4.2</v>
      </c>
      <c r="E5254">
        <v>420</v>
      </c>
      <c r="F5254" t="s">
        <v>1405</v>
      </c>
      <c r="G5254" t="s">
        <v>42</v>
      </c>
      <c r="H5254" s="32">
        <v>28.3</v>
      </c>
      <c r="I5254" t="s">
        <v>43</v>
      </c>
      <c r="J5254">
        <v>4</v>
      </c>
      <c r="K5254">
        <v>3</v>
      </c>
    </row>
    <row r="5255" spans="1:11" x14ac:dyDescent="0.35">
      <c r="A5255" t="s">
        <v>513</v>
      </c>
      <c r="B5255" t="s">
        <v>283</v>
      </c>
      <c r="C5255">
        <v>2004</v>
      </c>
      <c r="D5255">
        <v>4.2</v>
      </c>
      <c r="E5255">
        <v>417</v>
      </c>
      <c r="F5255" t="s">
        <v>1405</v>
      </c>
      <c r="G5255" t="s">
        <v>42</v>
      </c>
      <c r="H5255" s="32">
        <v>45</v>
      </c>
      <c r="I5255" t="s">
        <v>43</v>
      </c>
      <c r="J5255">
        <v>4</v>
      </c>
      <c r="K5255">
        <v>3</v>
      </c>
    </row>
    <row r="5256" spans="1:11" x14ac:dyDescent="0.35">
      <c r="A5256" t="s">
        <v>423</v>
      </c>
      <c r="B5256" t="s">
        <v>1020</v>
      </c>
      <c r="C5256">
        <v>2018</v>
      </c>
      <c r="D5256">
        <v>4.2</v>
      </c>
      <c r="E5256">
        <v>415</v>
      </c>
      <c r="F5256" t="s">
        <v>1405</v>
      </c>
      <c r="G5256" t="s">
        <v>46</v>
      </c>
      <c r="H5256" s="32">
        <v>17.899999999999999</v>
      </c>
      <c r="I5256" t="s">
        <v>213</v>
      </c>
      <c r="J5256">
        <v>3</v>
      </c>
      <c r="K5256">
        <v>3</v>
      </c>
    </row>
    <row r="5257" spans="1:11" x14ac:dyDescent="0.35">
      <c r="A5257" t="s">
        <v>1292</v>
      </c>
      <c r="B5257" t="s">
        <v>1361</v>
      </c>
      <c r="C5257">
        <v>2015</v>
      </c>
      <c r="D5257">
        <v>4.2</v>
      </c>
      <c r="E5257">
        <v>414</v>
      </c>
      <c r="F5257" t="s">
        <v>1405</v>
      </c>
      <c r="G5257" t="s">
        <v>326</v>
      </c>
      <c r="H5257" s="32">
        <v>16.78</v>
      </c>
      <c r="I5257" t="s">
        <v>327</v>
      </c>
      <c r="J5257">
        <v>3</v>
      </c>
      <c r="K5257">
        <v>3</v>
      </c>
    </row>
    <row r="5258" spans="1:11" x14ac:dyDescent="0.35">
      <c r="A5258" t="s">
        <v>47</v>
      </c>
      <c r="B5258" t="s">
        <v>1302</v>
      </c>
      <c r="C5258">
        <v>2018</v>
      </c>
      <c r="D5258">
        <v>4.2</v>
      </c>
      <c r="E5258">
        <v>410</v>
      </c>
      <c r="F5258" t="s">
        <v>1405</v>
      </c>
      <c r="G5258" t="s">
        <v>42</v>
      </c>
      <c r="H5258" s="32">
        <v>13.58</v>
      </c>
      <c r="I5258" t="s">
        <v>43</v>
      </c>
      <c r="J5258">
        <v>4</v>
      </c>
      <c r="K5258">
        <v>3</v>
      </c>
    </row>
    <row r="5259" spans="1:11" x14ac:dyDescent="0.35">
      <c r="A5259" t="s">
        <v>1308</v>
      </c>
      <c r="B5259" t="s">
        <v>1309</v>
      </c>
      <c r="C5259">
        <v>2015</v>
      </c>
      <c r="D5259">
        <v>4.2</v>
      </c>
      <c r="E5259">
        <v>412</v>
      </c>
      <c r="F5259" t="s">
        <v>1405</v>
      </c>
      <c r="G5259" t="s">
        <v>9</v>
      </c>
      <c r="H5259" s="32">
        <v>37.9</v>
      </c>
      <c r="I5259" t="s">
        <v>10</v>
      </c>
      <c r="J5259">
        <v>5</v>
      </c>
      <c r="K5259">
        <v>3</v>
      </c>
    </row>
    <row r="5260" spans="1:11" x14ac:dyDescent="0.35">
      <c r="A5260" t="s">
        <v>270</v>
      </c>
      <c r="B5260" t="s">
        <v>120</v>
      </c>
      <c r="C5260">
        <v>2011</v>
      </c>
      <c r="D5260">
        <v>4.2</v>
      </c>
      <c r="E5260">
        <v>410</v>
      </c>
      <c r="F5260" t="s">
        <v>1405</v>
      </c>
      <c r="G5260" t="s">
        <v>9</v>
      </c>
      <c r="H5260" s="32">
        <v>51.35</v>
      </c>
      <c r="I5260" t="s">
        <v>10</v>
      </c>
      <c r="J5260">
        <v>5</v>
      </c>
      <c r="K5260">
        <v>3</v>
      </c>
    </row>
    <row r="5261" spans="1:11" x14ac:dyDescent="0.35">
      <c r="A5261" t="s">
        <v>930</v>
      </c>
      <c r="B5261" t="s">
        <v>848</v>
      </c>
      <c r="C5261">
        <v>2012</v>
      </c>
      <c r="D5261">
        <v>4.2</v>
      </c>
      <c r="E5261">
        <v>410</v>
      </c>
      <c r="F5261" t="s">
        <v>1405</v>
      </c>
      <c r="G5261" t="s">
        <v>42</v>
      </c>
      <c r="H5261" s="32">
        <v>22.99</v>
      </c>
      <c r="I5261" t="s">
        <v>43</v>
      </c>
      <c r="J5261">
        <v>4</v>
      </c>
      <c r="K5261">
        <v>3</v>
      </c>
    </row>
    <row r="5262" spans="1:11" x14ac:dyDescent="0.35">
      <c r="A5262" t="s">
        <v>1362</v>
      </c>
      <c r="B5262" t="s">
        <v>1363</v>
      </c>
      <c r="C5262">
        <v>2020</v>
      </c>
      <c r="D5262">
        <v>4.2</v>
      </c>
      <c r="E5262">
        <v>407</v>
      </c>
      <c r="F5262" t="s">
        <v>1405</v>
      </c>
      <c r="G5262" t="s">
        <v>204</v>
      </c>
      <c r="H5262" s="32">
        <v>11.95</v>
      </c>
      <c r="I5262" t="s">
        <v>85</v>
      </c>
      <c r="J5262" t="s">
        <v>85</v>
      </c>
      <c r="K5262" t="s">
        <v>85</v>
      </c>
    </row>
    <row r="5263" spans="1:11" x14ac:dyDescent="0.35">
      <c r="A5263" t="s">
        <v>861</v>
      </c>
      <c r="B5263" t="s">
        <v>1364</v>
      </c>
      <c r="C5263" t="s">
        <v>24</v>
      </c>
      <c r="D5263">
        <v>4.2</v>
      </c>
      <c r="E5263">
        <v>405</v>
      </c>
      <c r="F5263" t="s">
        <v>1405</v>
      </c>
      <c r="G5263" t="s">
        <v>25</v>
      </c>
      <c r="H5263" s="32">
        <v>7.1</v>
      </c>
      <c r="I5263" t="s">
        <v>26</v>
      </c>
      <c r="J5263">
        <v>4</v>
      </c>
      <c r="K5263">
        <v>3</v>
      </c>
    </row>
    <row r="5264" spans="1:11" x14ac:dyDescent="0.35">
      <c r="A5264" t="s">
        <v>606</v>
      </c>
      <c r="B5264" t="s">
        <v>619</v>
      </c>
      <c r="C5264">
        <v>2014</v>
      </c>
      <c r="D5264">
        <v>4.2</v>
      </c>
      <c r="E5264">
        <v>404</v>
      </c>
      <c r="F5264" t="s">
        <v>1405</v>
      </c>
      <c r="G5264" t="s">
        <v>32</v>
      </c>
      <c r="H5264" s="32">
        <v>77.36</v>
      </c>
      <c r="I5264" t="s">
        <v>33</v>
      </c>
      <c r="J5264">
        <v>4</v>
      </c>
      <c r="K5264">
        <v>3</v>
      </c>
    </row>
    <row r="5265" spans="1:11" x14ac:dyDescent="0.35">
      <c r="A5265" t="s">
        <v>1365</v>
      </c>
      <c r="B5265" t="s">
        <v>1366</v>
      </c>
      <c r="C5265">
        <v>2020</v>
      </c>
      <c r="D5265">
        <v>4.2</v>
      </c>
      <c r="E5265">
        <v>404</v>
      </c>
      <c r="F5265" t="s">
        <v>1405</v>
      </c>
      <c r="G5265" t="s">
        <v>207</v>
      </c>
      <c r="H5265" s="32">
        <v>19.899999999999999</v>
      </c>
      <c r="I5265" t="s">
        <v>85</v>
      </c>
      <c r="J5265" t="s">
        <v>85</v>
      </c>
      <c r="K5265" t="s">
        <v>85</v>
      </c>
    </row>
    <row r="5266" spans="1:11" x14ac:dyDescent="0.35">
      <c r="A5266" t="s">
        <v>682</v>
      </c>
      <c r="B5266" t="s">
        <v>863</v>
      </c>
      <c r="C5266">
        <v>2011</v>
      </c>
      <c r="D5266">
        <v>4.2</v>
      </c>
      <c r="E5266">
        <v>402</v>
      </c>
      <c r="F5266" t="s">
        <v>1405</v>
      </c>
      <c r="G5266" t="s">
        <v>42</v>
      </c>
      <c r="H5266" s="32">
        <v>28.53</v>
      </c>
      <c r="I5266" t="s">
        <v>43</v>
      </c>
      <c r="J5266">
        <v>4</v>
      </c>
      <c r="K5266">
        <v>3</v>
      </c>
    </row>
    <row r="5267" spans="1:11" x14ac:dyDescent="0.35">
      <c r="A5267" t="s">
        <v>487</v>
      </c>
      <c r="B5267" t="s">
        <v>488</v>
      </c>
      <c r="C5267">
        <v>2019</v>
      </c>
      <c r="D5267">
        <v>4.2</v>
      </c>
      <c r="E5267">
        <v>400</v>
      </c>
      <c r="F5267" t="s">
        <v>1405</v>
      </c>
      <c r="G5267" t="s">
        <v>2</v>
      </c>
      <c r="H5267" s="32">
        <v>27.89</v>
      </c>
      <c r="I5267" t="s">
        <v>3</v>
      </c>
      <c r="J5267">
        <v>5</v>
      </c>
      <c r="K5267">
        <v>3</v>
      </c>
    </row>
    <row r="5268" spans="1:11" x14ac:dyDescent="0.35">
      <c r="A5268" t="s">
        <v>4</v>
      </c>
      <c r="B5268" t="s">
        <v>448</v>
      </c>
      <c r="C5268">
        <v>2016</v>
      </c>
      <c r="D5268">
        <v>4.2</v>
      </c>
      <c r="E5268">
        <v>398</v>
      </c>
      <c r="F5268" t="s">
        <v>1405</v>
      </c>
      <c r="G5268" t="s">
        <v>1406</v>
      </c>
      <c r="H5268" s="32">
        <v>48.96</v>
      </c>
      <c r="I5268" t="s">
        <v>6</v>
      </c>
      <c r="J5268">
        <v>4</v>
      </c>
      <c r="K5268">
        <v>2</v>
      </c>
    </row>
    <row r="5269" spans="1:11" x14ac:dyDescent="0.35">
      <c r="A5269" t="s">
        <v>193</v>
      </c>
      <c r="B5269" t="s">
        <v>921</v>
      </c>
      <c r="C5269">
        <v>2011</v>
      </c>
      <c r="D5269">
        <v>4.2</v>
      </c>
      <c r="E5269">
        <v>395</v>
      </c>
      <c r="F5269" t="s">
        <v>1405</v>
      </c>
      <c r="G5269" t="s">
        <v>42</v>
      </c>
      <c r="H5269" s="32">
        <v>61.94</v>
      </c>
      <c r="I5269" t="s">
        <v>43</v>
      </c>
      <c r="J5269">
        <v>4</v>
      </c>
      <c r="K5269">
        <v>3</v>
      </c>
    </row>
    <row r="5270" spans="1:11" x14ac:dyDescent="0.35">
      <c r="A5270" t="s">
        <v>193</v>
      </c>
      <c r="B5270" t="s">
        <v>187</v>
      </c>
      <c r="C5270">
        <v>2016</v>
      </c>
      <c r="D5270">
        <v>4.2</v>
      </c>
      <c r="E5270">
        <v>392</v>
      </c>
      <c r="F5270" t="s">
        <v>1405</v>
      </c>
      <c r="G5270" t="s">
        <v>42</v>
      </c>
      <c r="H5270" s="32">
        <v>19.98</v>
      </c>
      <c r="I5270" t="s">
        <v>43</v>
      </c>
      <c r="J5270">
        <v>4</v>
      </c>
      <c r="K5270">
        <v>3</v>
      </c>
    </row>
    <row r="5271" spans="1:11" x14ac:dyDescent="0.35">
      <c r="A5271" t="s">
        <v>790</v>
      </c>
      <c r="B5271" t="s">
        <v>1367</v>
      </c>
      <c r="C5271">
        <v>2018</v>
      </c>
      <c r="D5271">
        <v>4.2</v>
      </c>
      <c r="E5271">
        <v>390</v>
      </c>
      <c r="F5271" t="s">
        <v>1405</v>
      </c>
      <c r="G5271" t="s">
        <v>32</v>
      </c>
      <c r="H5271" s="32">
        <v>16.760000000000002</v>
      </c>
      <c r="I5271" t="s">
        <v>33</v>
      </c>
      <c r="J5271">
        <v>4</v>
      </c>
      <c r="K5271">
        <v>3</v>
      </c>
    </row>
    <row r="5272" spans="1:11" x14ac:dyDescent="0.35">
      <c r="A5272" t="s">
        <v>574</v>
      </c>
      <c r="B5272" t="s">
        <v>880</v>
      </c>
      <c r="C5272">
        <v>2017</v>
      </c>
      <c r="D5272">
        <v>4.2</v>
      </c>
      <c r="E5272">
        <v>390</v>
      </c>
      <c r="F5272" t="s">
        <v>1405</v>
      </c>
      <c r="G5272" t="s">
        <v>576</v>
      </c>
      <c r="H5272" s="32">
        <v>24.45</v>
      </c>
      <c r="I5272" t="s">
        <v>21</v>
      </c>
      <c r="J5272">
        <v>4</v>
      </c>
      <c r="K5272">
        <v>3</v>
      </c>
    </row>
    <row r="5273" spans="1:11" x14ac:dyDescent="0.35">
      <c r="A5273" t="s">
        <v>144</v>
      </c>
      <c r="B5273" t="s">
        <v>120</v>
      </c>
      <c r="C5273">
        <v>2011</v>
      </c>
      <c r="D5273">
        <v>4.2</v>
      </c>
      <c r="E5273">
        <v>389</v>
      </c>
      <c r="F5273" t="s">
        <v>1405</v>
      </c>
      <c r="G5273" t="s">
        <v>9</v>
      </c>
      <c r="H5273" s="32">
        <v>64.5</v>
      </c>
      <c r="I5273" t="s">
        <v>10</v>
      </c>
      <c r="J5273">
        <v>5</v>
      </c>
      <c r="K5273">
        <v>3</v>
      </c>
    </row>
    <row r="5274" spans="1:11" x14ac:dyDescent="0.35">
      <c r="A5274" t="s">
        <v>385</v>
      </c>
      <c r="B5274" t="s">
        <v>1334</v>
      </c>
      <c r="C5274">
        <v>2016</v>
      </c>
      <c r="D5274">
        <v>4.2</v>
      </c>
      <c r="E5274">
        <v>388</v>
      </c>
      <c r="F5274" t="s">
        <v>1405</v>
      </c>
      <c r="G5274" t="s">
        <v>9</v>
      </c>
      <c r="H5274" s="32">
        <v>31.63</v>
      </c>
      <c r="I5274" t="s">
        <v>10</v>
      </c>
      <c r="J5274">
        <v>5</v>
      </c>
      <c r="K5274">
        <v>3</v>
      </c>
    </row>
    <row r="5275" spans="1:11" x14ac:dyDescent="0.35">
      <c r="A5275" t="s">
        <v>53</v>
      </c>
      <c r="B5275" t="s">
        <v>845</v>
      </c>
      <c r="C5275">
        <v>2005</v>
      </c>
      <c r="D5275">
        <v>4.2</v>
      </c>
      <c r="E5275">
        <v>384</v>
      </c>
      <c r="F5275" t="s">
        <v>1405</v>
      </c>
      <c r="G5275" t="s">
        <v>42</v>
      </c>
      <c r="H5275" s="32">
        <v>73</v>
      </c>
      <c r="I5275" t="s">
        <v>43</v>
      </c>
      <c r="J5275">
        <v>4</v>
      </c>
      <c r="K5275">
        <v>3</v>
      </c>
    </row>
    <row r="5276" spans="1:11" x14ac:dyDescent="0.35">
      <c r="A5276" t="s">
        <v>537</v>
      </c>
      <c r="B5276" t="s">
        <v>187</v>
      </c>
      <c r="C5276">
        <v>2015</v>
      </c>
      <c r="D5276">
        <v>4.2</v>
      </c>
      <c r="E5276">
        <v>420</v>
      </c>
      <c r="F5276" t="s">
        <v>1405</v>
      </c>
      <c r="G5276" t="s">
        <v>42</v>
      </c>
      <c r="H5276" s="32">
        <v>17.5</v>
      </c>
      <c r="I5276" t="s">
        <v>43</v>
      </c>
      <c r="J5276">
        <v>4</v>
      </c>
      <c r="K5276">
        <v>3</v>
      </c>
    </row>
    <row r="5277" spans="1:11" x14ac:dyDescent="0.35">
      <c r="A5277" t="s">
        <v>1357</v>
      </c>
      <c r="B5277" t="s">
        <v>1358</v>
      </c>
      <c r="C5277">
        <v>2017</v>
      </c>
      <c r="D5277">
        <v>4.2</v>
      </c>
      <c r="E5277">
        <v>420</v>
      </c>
      <c r="F5277" t="s">
        <v>1405</v>
      </c>
      <c r="G5277" t="s">
        <v>127</v>
      </c>
      <c r="H5277" s="32">
        <v>18.899999999999999</v>
      </c>
      <c r="I5277" t="s">
        <v>21</v>
      </c>
      <c r="J5277">
        <v>4</v>
      </c>
      <c r="K5277">
        <v>3</v>
      </c>
    </row>
    <row r="5278" spans="1:11" x14ac:dyDescent="0.35">
      <c r="A5278" t="s">
        <v>1359</v>
      </c>
      <c r="B5278" t="s">
        <v>1360</v>
      </c>
      <c r="C5278">
        <v>2011</v>
      </c>
      <c r="D5278">
        <v>4.2</v>
      </c>
      <c r="E5278">
        <v>420</v>
      </c>
      <c r="F5278" t="s">
        <v>1405</v>
      </c>
      <c r="G5278" t="s">
        <v>254</v>
      </c>
      <c r="H5278" s="32">
        <v>23.95</v>
      </c>
      <c r="I5278" t="s">
        <v>21</v>
      </c>
      <c r="J5278">
        <v>4</v>
      </c>
      <c r="K5278">
        <v>3</v>
      </c>
    </row>
    <row r="5279" spans="1:11" x14ac:dyDescent="0.35">
      <c r="A5279" t="s">
        <v>40</v>
      </c>
      <c r="B5279" t="s">
        <v>396</v>
      </c>
      <c r="C5279">
        <v>2012</v>
      </c>
      <c r="D5279">
        <v>4.2</v>
      </c>
      <c r="E5279">
        <v>420</v>
      </c>
      <c r="F5279" t="s">
        <v>1405</v>
      </c>
      <c r="G5279" t="s">
        <v>42</v>
      </c>
      <c r="H5279" s="32">
        <v>28.3</v>
      </c>
      <c r="I5279" t="s">
        <v>43</v>
      </c>
      <c r="J5279">
        <v>4</v>
      </c>
      <c r="K5279">
        <v>3</v>
      </c>
    </row>
    <row r="5280" spans="1:11" x14ac:dyDescent="0.35">
      <c r="A5280" t="s">
        <v>513</v>
      </c>
      <c r="B5280" t="s">
        <v>283</v>
      </c>
      <c r="C5280">
        <v>2004</v>
      </c>
      <c r="D5280">
        <v>4.2</v>
      </c>
      <c r="E5280">
        <v>417</v>
      </c>
      <c r="F5280" t="s">
        <v>1405</v>
      </c>
      <c r="G5280" t="s">
        <v>42</v>
      </c>
      <c r="H5280" s="32">
        <v>45</v>
      </c>
      <c r="I5280" t="s">
        <v>43</v>
      </c>
      <c r="J5280">
        <v>4</v>
      </c>
      <c r="K5280">
        <v>3</v>
      </c>
    </row>
    <row r="5281" spans="1:11" x14ac:dyDescent="0.35">
      <c r="A5281" t="s">
        <v>423</v>
      </c>
      <c r="B5281" t="s">
        <v>1020</v>
      </c>
      <c r="C5281">
        <v>2018</v>
      </c>
      <c r="D5281">
        <v>4.2</v>
      </c>
      <c r="E5281">
        <v>415</v>
      </c>
      <c r="F5281" t="s">
        <v>1405</v>
      </c>
      <c r="G5281" t="s">
        <v>46</v>
      </c>
      <c r="H5281" s="32">
        <v>17.899999999999999</v>
      </c>
      <c r="I5281" t="s">
        <v>213</v>
      </c>
      <c r="J5281">
        <v>3</v>
      </c>
      <c r="K5281">
        <v>3</v>
      </c>
    </row>
    <row r="5282" spans="1:11" x14ac:dyDescent="0.35">
      <c r="A5282" t="s">
        <v>1292</v>
      </c>
      <c r="B5282" t="s">
        <v>1361</v>
      </c>
      <c r="C5282">
        <v>2015</v>
      </c>
      <c r="D5282">
        <v>4.2</v>
      </c>
      <c r="E5282">
        <v>414</v>
      </c>
      <c r="F5282" t="s">
        <v>1405</v>
      </c>
      <c r="G5282" t="s">
        <v>326</v>
      </c>
      <c r="H5282" s="32">
        <v>16.78</v>
      </c>
      <c r="I5282" t="s">
        <v>327</v>
      </c>
      <c r="J5282">
        <v>3</v>
      </c>
      <c r="K5282">
        <v>3</v>
      </c>
    </row>
    <row r="5283" spans="1:11" x14ac:dyDescent="0.35">
      <c r="A5283" t="s">
        <v>47</v>
      </c>
      <c r="B5283" t="s">
        <v>1302</v>
      </c>
      <c r="C5283">
        <v>2018</v>
      </c>
      <c r="D5283">
        <v>4.2</v>
      </c>
      <c r="E5283">
        <v>410</v>
      </c>
      <c r="F5283" t="s">
        <v>1405</v>
      </c>
      <c r="G5283" t="s">
        <v>42</v>
      </c>
      <c r="H5283" s="32">
        <v>13.58</v>
      </c>
      <c r="I5283" t="s">
        <v>43</v>
      </c>
      <c r="J5283">
        <v>4</v>
      </c>
      <c r="K5283">
        <v>3</v>
      </c>
    </row>
    <row r="5284" spans="1:11" x14ac:dyDescent="0.35">
      <c r="A5284" t="s">
        <v>1308</v>
      </c>
      <c r="B5284" t="s">
        <v>1309</v>
      </c>
      <c r="C5284">
        <v>2015</v>
      </c>
      <c r="D5284">
        <v>4.2</v>
      </c>
      <c r="E5284">
        <v>412</v>
      </c>
      <c r="F5284" t="s">
        <v>1405</v>
      </c>
      <c r="G5284" t="s">
        <v>9</v>
      </c>
      <c r="H5284" s="32">
        <v>37.9</v>
      </c>
      <c r="I5284" t="s">
        <v>10</v>
      </c>
      <c r="J5284">
        <v>5</v>
      </c>
      <c r="K5284">
        <v>3</v>
      </c>
    </row>
    <row r="5285" spans="1:11" x14ac:dyDescent="0.35">
      <c r="A5285" t="s">
        <v>270</v>
      </c>
      <c r="B5285" t="s">
        <v>120</v>
      </c>
      <c r="C5285">
        <v>2011</v>
      </c>
      <c r="D5285">
        <v>4.2</v>
      </c>
      <c r="E5285">
        <v>410</v>
      </c>
      <c r="F5285" t="s">
        <v>1405</v>
      </c>
      <c r="G5285" t="s">
        <v>9</v>
      </c>
      <c r="H5285" s="32">
        <v>51.35</v>
      </c>
      <c r="I5285" t="s">
        <v>10</v>
      </c>
      <c r="J5285">
        <v>5</v>
      </c>
      <c r="K5285">
        <v>3</v>
      </c>
    </row>
    <row r="5286" spans="1:11" x14ac:dyDescent="0.35">
      <c r="A5286" t="s">
        <v>930</v>
      </c>
      <c r="B5286" t="s">
        <v>848</v>
      </c>
      <c r="C5286">
        <v>2012</v>
      </c>
      <c r="D5286">
        <v>4.2</v>
      </c>
      <c r="E5286">
        <v>410</v>
      </c>
      <c r="F5286" t="s">
        <v>1405</v>
      </c>
      <c r="G5286" t="s">
        <v>42</v>
      </c>
      <c r="H5286" s="32">
        <v>22.99</v>
      </c>
      <c r="I5286" t="s">
        <v>43</v>
      </c>
      <c r="J5286">
        <v>4</v>
      </c>
      <c r="K5286">
        <v>3</v>
      </c>
    </row>
    <row r="5287" spans="1:11" x14ac:dyDescent="0.35">
      <c r="A5287" t="s">
        <v>1362</v>
      </c>
      <c r="B5287" t="s">
        <v>1363</v>
      </c>
      <c r="C5287">
        <v>2020</v>
      </c>
      <c r="D5287">
        <v>4.2</v>
      </c>
      <c r="E5287">
        <v>407</v>
      </c>
      <c r="F5287" t="s">
        <v>1405</v>
      </c>
      <c r="G5287" t="s">
        <v>204</v>
      </c>
      <c r="H5287" s="32">
        <v>11.95</v>
      </c>
      <c r="I5287" t="s">
        <v>85</v>
      </c>
      <c r="J5287" t="s">
        <v>85</v>
      </c>
      <c r="K5287" t="s">
        <v>85</v>
      </c>
    </row>
    <row r="5288" spans="1:11" x14ac:dyDescent="0.35">
      <c r="A5288" t="s">
        <v>861</v>
      </c>
      <c r="B5288" t="s">
        <v>1364</v>
      </c>
      <c r="C5288" t="s">
        <v>24</v>
      </c>
      <c r="D5288">
        <v>4.2</v>
      </c>
      <c r="E5288">
        <v>405</v>
      </c>
      <c r="F5288" t="s">
        <v>1405</v>
      </c>
      <c r="G5288" t="s">
        <v>25</v>
      </c>
      <c r="H5288" s="32">
        <v>7.1</v>
      </c>
      <c r="I5288" t="s">
        <v>26</v>
      </c>
      <c r="J5288">
        <v>4</v>
      </c>
      <c r="K5288">
        <v>3</v>
      </c>
    </row>
    <row r="5289" spans="1:11" x14ac:dyDescent="0.35">
      <c r="A5289" t="s">
        <v>606</v>
      </c>
      <c r="B5289" t="s">
        <v>619</v>
      </c>
      <c r="C5289">
        <v>2014</v>
      </c>
      <c r="D5289">
        <v>4.2</v>
      </c>
      <c r="E5289">
        <v>404</v>
      </c>
      <c r="F5289" t="s">
        <v>1405</v>
      </c>
      <c r="G5289" t="s">
        <v>32</v>
      </c>
      <c r="H5289" s="32">
        <v>77.36</v>
      </c>
      <c r="I5289" t="s">
        <v>33</v>
      </c>
      <c r="J5289">
        <v>4</v>
      </c>
      <c r="K5289">
        <v>3</v>
      </c>
    </row>
    <row r="5290" spans="1:11" x14ac:dyDescent="0.35">
      <c r="A5290" t="s">
        <v>1365</v>
      </c>
      <c r="B5290" t="s">
        <v>1366</v>
      </c>
      <c r="C5290">
        <v>2020</v>
      </c>
      <c r="D5290">
        <v>4.2</v>
      </c>
      <c r="E5290">
        <v>404</v>
      </c>
      <c r="F5290" t="s">
        <v>1405</v>
      </c>
      <c r="G5290" t="s">
        <v>207</v>
      </c>
      <c r="H5290" s="32">
        <v>19.899999999999999</v>
      </c>
      <c r="I5290" t="s">
        <v>85</v>
      </c>
      <c r="J5290" t="s">
        <v>85</v>
      </c>
      <c r="K5290" t="s">
        <v>85</v>
      </c>
    </row>
    <row r="5291" spans="1:11" x14ac:dyDescent="0.35">
      <c r="A5291" t="s">
        <v>682</v>
      </c>
      <c r="B5291" t="s">
        <v>863</v>
      </c>
      <c r="C5291">
        <v>2011</v>
      </c>
      <c r="D5291">
        <v>4.2</v>
      </c>
      <c r="E5291">
        <v>402</v>
      </c>
      <c r="F5291" t="s">
        <v>1405</v>
      </c>
      <c r="G5291" t="s">
        <v>42</v>
      </c>
      <c r="H5291" s="32">
        <v>28.53</v>
      </c>
      <c r="I5291" t="s">
        <v>43</v>
      </c>
      <c r="J5291">
        <v>4</v>
      </c>
      <c r="K5291">
        <v>3</v>
      </c>
    </row>
    <row r="5292" spans="1:11" x14ac:dyDescent="0.35">
      <c r="A5292" t="s">
        <v>487</v>
      </c>
      <c r="B5292" t="s">
        <v>488</v>
      </c>
      <c r="C5292">
        <v>2019</v>
      </c>
      <c r="D5292">
        <v>4.2</v>
      </c>
      <c r="E5292">
        <v>400</v>
      </c>
      <c r="F5292" t="s">
        <v>1405</v>
      </c>
      <c r="G5292" t="s">
        <v>2</v>
      </c>
      <c r="H5292" s="32">
        <v>27.89</v>
      </c>
      <c r="I5292" t="s">
        <v>3</v>
      </c>
      <c r="J5292">
        <v>5</v>
      </c>
      <c r="K5292">
        <v>3</v>
      </c>
    </row>
    <row r="5293" spans="1:11" x14ac:dyDescent="0.35">
      <c r="A5293" t="s">
        <v>4</v>
      </c>
      <c r="B5293" t="s">
        <v>448</v>
      </c>
      <c r="C5293">
        <v>2016</v>
      </c>
      <c r="D5293">
        <v>4.2</v>
      </c>
      <c r="E5293">
        <v>398</v>
      </c>
      <c r="F5293" t="s">
        <v>1405</v>
      </c>
      <c r="G5293" t="s">
        <v>1406</v>
      </c>
      <c r="H5293" s="32">
        <v>48.96</v>
      </c>
      <c r="I5293" t="s">
        <v>6</v>
      </c>
      <c r="J5293">
        <v>4</v>
      </c>
      <c r="K5293">
        <v>2</v>
      </c>
    </row>
    <row r="5294" spans="1:11" x14ac:dyDescent="0.35">
      <c r="A5294" t="s">
        <v>193</v>
      </c>
      <c r="B5294" t="s">
        <v>921</v>
      </c>
      <c r="C5294">
        <v>2011</v>
      </c>
      <c r="D5294">
        <v>4.2</v>
      </c>
      <c r="E5294">
        <v>395</v>
      </c>
      <c r="F5294" t="s">
        <v>1405</v>
      </c>
      <c r="G5294" t="s">
        <v>42</v>
      </c>
      <c r="H5294" s="32">
        <v>61.94</v>
      </c>
      <c r="I5294" t="s">
        <v>43</v>
      </c>
      <c r="J5294">
        <v>4</v>
      </c>
      <c r="K5294">
        <v>3</v>
      </c>
    </row>
    <row r="5295" spans="1:11" x14ac:dyDescent="0.35">
      <c r="A5295" t="s">
        <v>193</v>
      </c>
      <c r="B5295" t="s">
        <v>187</v>
      </c>
      <c r="C5295">
        <v>2016</v>
      </c>
      <c r="D5295">
        <v>4.2</v>
      </c>
      <c r="E5295">
        <v>392</v>
      </c>
      <c r="F5295" t="s">
        <v>1405</v>
      </c>
      <c r="G5295" t="s">
        <v>42</v>
      </c>
      <c r="H5295" s="32">
        <v>19.98</v>
      </c>
      <c r="I5295" t="s">
        <v>43</v>
      </c>
      <c r="J5295">
        <v>4</v>
      </c>
      <c r="K5295">
        <v>3</v>
      </c>
    </row>
    <row r="5296" spans="1:11" x14ac:dyDescent="0.35">
      <c r="A5296" t="s">
        <v>790</v>
      </c>
      <c r="B5296" t="s">
        <v>1367</v>
      </c>
      <c r="C5296">
        <v>2018</v>
      </c>
      <c r="D5296">
        <v>4.2</v>
      </c>
      <c r="E5296">
        <v>390</v>
      </c>
      <c r="F5296" t="s">
        <v>1405</v>
      </c>
      <c r="G5296" t="s">
        <v>32</v>
      </c>
      <c r="H5296" s="32">
        <v>16.760000000000002</v>
      </c>
      <c r="I5296" t="s">
        <v>33</v>
      </c>
      <c r="J5296">
        <v>4</v>
      </c>
      <c r="K5296">
        <v>3</v>
      </c>
    </row>
    <row r="5297" spans="1:11" x14ac:dyDescent="0.35">
      <c r="A5297" t="s">
        <v>574</v>
      </c>
      <c r="B5297" t="s">
        <v>880</v>
      </c>
      <c r="C5297">
        <v>2017</v>
      </c>
      <c r="D5297">
        <v>4.2</v>
      </c>
      <c r="E5297">
        <v>390</v>
      </c>
      <c r="F5297" t="s">
        <v>1405</v>
      </c>
      <c r="G5297" t="s">
        <v>576</v>
      </c>
      <c r="H5297" s="32">
        <v>24.45</v>
      </c>
      <c r="I5297" t="s">
        <v>21</v>
      </c>
      <c r="J5297">
        <v>4</v>
      </c>
      <c r="K5297">
        <v>3</v>
      </c>
    </row>
    <row r="5298" spans="1:11" x14ac:dyDescent="0.35">
      <c r="A5298" t="s">
        <v>144</v>
      </c>
      <c r="B5298" t="s">
        <v>120</v>
      </c>
      <c r="C5298">
        <v>2011</v>
      </c>
      <c r="D5298">
        <v>4.2</v>
      </c>
      <c r="E5298">
        <v>389</v>
      </c>
      <c r="F5298" t="s">
        <v>1405</v>
      </c>
      <c r="G5298" t="s">
        <v>9</v>
      </c>
      <c r="H5298" s="32">
        <v>64.5</v>
      </c>
      <c r="I5298" t="s">
        <v>10</v>
      </c>
      <c r="J5298">
        <v>5</v>
      </c>
      <c r="K5298">
        <v>3</v>
      </c>
    </row>
    <row r="5299" spans="1:11" x14ac:dyDescent="0.35">
      <c r="A5299" t="s">
        <v>385</v>
      </c>
      <c r="B5299" t="s">
        <v>1334</v>
      </c>
      <c r="C5299">
        <v>2016</v>
      </c>
      <c r="D5299">
        <v>4.2</v>
      </c>
      <c r="E5299">
        <v>388</v>
      </c>
      <c r="F5299" t="s">
        <v>1405</v>
      </c>
      <c r="G5299" t="s">
        <v>9</v>
      </c>
      <c r="H5299" s="32">
        <v>31.63</v>
      </c>
      <c r="I5299" t="s">
        <v>10</v>
      </c>
      <c r="J5299">
        <v>5</v>
      </c>
      <c r="K5299">
        <v>3</v>
      </c>
    </row>
    <row r="5300" spans="1:11" x14ac:dyDescent="0.35">
      <c r="A5300" t="s">
        <v>53</v>
      </c>
      <c r="B5300" t="s">
        <v>845</v>
      </c>
      <c r="C5300">
        <v>2005</v>
      </c>
      <c r="D5300">
        <v>4.2</v>
      </c>
      <c r="E5300">
        <v>384</v>
      </c>
      <c r="F5300" t="s">
        <v>1405</v>
      </c>
      <c r="G5300" t="s">
        <v>42</v>
      </c>
      <c r="H5300" s="32">
        <v>73</v>
      </c>
      <c r="I5300" t="s">
        <v>43</v>
      </c>
      <c r="J5300">
        <v>4</v>
      </c>
      <c r="K5300">
        <v>3</v>
      </c>
    </row>
    <row r="5301" spans="1:11" x14ac:dyDescent="0.35">
      <c r="A5301" t="s">
        <v>537</v>
      </c>
      <c r="B5301" t="s">
        <v>187</v>
      </c>
      <c r="C5301">
        <v>2015</v>
      </c>
      <c r="D5301">
        <v>4.2</v>
      </c>
      <c r="E5301">
        <v>420</v>
      </c>
      <c r="F5301" t="s">
        <v>1405</v>
      </c>
      <c r="G5301" t="s">
        <v>42</v>
      </c>
      <c r="H5301" s="32">
        <v>17.5</v>
      </c>
      <c r="I5301" t="s">
        <v>43</v>
      </c>
      <c r="J5301">
        <v>4</v>
      </c>
      <c r="K5301">
        <v>3</v>
      </c>
    </row>
    <row r="5302" spans="1:11" x14ac:dyDescent="0.35">
      <c r="A5302" t="s">
        <v>1357</v>
      </c>
      <c r="B5302" t="s">
        <v>1358</v>
      </c>
      <c r="C5302">
        <v>2017</v>
      </c>
      <c r="D5302">
        <v>4.2</v>
      </c>
      <c r="E5302">
        <v>420</v>
      </c>
      <c r="F5302" t="s">
        <v>1405</v>
      </c>
      <c r="G5302" t="s">
        <v>127</v>
      </c>
      <c r="H5302" s="32">
        <v>18.899999999999999</v>
      </c>
      <c r="I5302" t="s">
        <v>21</v>
      </c>
      <c r="J5302">
        <v>4</v>
      </c>
      <c r="K5302">
        <v>3</v>
      </c>
    </row>
    <row r="5303" spans="1:11" x14ac:dyDescent="0.35">
      <c r="A5303" t="s">
        <v>1359</v>
      </c>
      <c r="B5303" t="s">
        <v>1360</v>
      </c>
      <c r="C5303">
        <v>2011</v>
      </c>
      <c r="D5303">
        <v>4.2</v>
      </c>
      <c r="E5303">
        <v>420</v>
      </c>
      <c r="F5303" t="s">
        <v>1405</v>
      </c>
      <c r="G5303" t="s">
        <v>254</v>
      </c>
      <c r="H5303" s="32">
        <v>23.95</v>
      </c>
      <c r="I5303" t="s">
        <v>21</v>
      </c>
      <c r="J5303">
        <v>4</v>
      </c>
      <c r="K5303">
        <v>3</v>
      </c>
    </row>
    <row r="5304" spans="1:11" x14ac:dyDescent="0.35">
      <c r="A5304" t="s">
        <v>40</v>
      </c>
      <c r="B5304" t="s">
        <v>396</v>
      </c>
      <c r="C5304">
        <v>2012</v>
      </c>
      <c r="D5304">
        <v>4.2</v>
      </c>
      <c r="E5304">
        <v>420</v>
      </c>
      <c r="F5304" t="s">
        <v>1405</v>
      </c>
      <c r="G5304" t="s">
        <v>42</v>
      </c>
      <c r="H5304" s="32">
        <v>28.3</v>
      </c>
      <c r="I5304" t="s">
        <v>43</v>
      </c>
      <c r="J5304">
        <v>4</v>
      </c>
      <c r="K5304">
        <v>3</v>
      </c>
    </row>
    <row r="5305" spans="1:11" x14ac:dyDescent="0.35">
      <c r="A5305" t="s">
        <v>513</v>
      </c>
      <c r="B5305" t="s">
        <v>283</v>
      </c>
      <c r="C5305">
        <v>2004</v>
      </c>
      <c r="D5305">
        <v>4.2</v>
      </c>
      <c r="E5305">
        <v>417</v>
      </c>
      <c r="F5305" t="s">
        <v>1405</v>
      </c>
      <c r="G5305" t="s">
        <v>42</v>
      </c>
      <c r="H5305" s="32">
        <v>45</v>
      </c>
      <c r="I5305" t="s">
        <v>43</v>
      </c>
      <c r="J5305">
        <v>4</v>
      </c>
      <c r="K5305">
        <v>3</v>
      </c>
    </row>
    <row r="5306" spans="1:11" x14ac:dyDescent="0.35">
      <c r="A5306" t="s">
        <v>423</v>
      </c>
      <c r="B5306" t="s">
        <v>1020</v>
      </c>
      <c r="C5306">
        <v>2018</v>
      </c>
      <c r="D5306">
        <v>4.2</v>
      </c>
      <c r="E5306">
        <v>415</v>
      </c>
      <c r="F5306" t="s">
        <v>1405</v>
      </c>
      <c r="G5306" t="s">
        <v>46</v>
      </c>
      <c r="H5306" s="32">
        <v>17.899999999999999</v>
      </c>
      <c r="I5306" t="s">
        <v>213</v>
      </c>
      <c r="J5306">
        <v>3</v>
      </c>
      <c r="K5306">
        <v>3</v>
      </c>
    </row>
    <row r="5307" spans="1:11" x14ac:dyDescent="0.35">
      <c r="A5307" t="s">
        <v>1292</v>
      </c>
      <c r="B5307" t="s">
        <v>1361</v>
      </c>
      <c r="C5307">
        <v>2015</v>
      </c>
      <c r="D5307">
        <v>4.2</v>
      </c>
      <c r="E5307">
        <v>414</v>
      </c>
      <c r="F5307" t="s">
        <v>1405</v>
      </c>
      <c r="G5307" t="s">
        <v>326</v>
      </c>
      <c r="H5307" s="32">
        <v>16.78</v>
      </c>
      <c r="I5307" t="s">
        <v>327</v>
      </c>
      <c r="J5307">
        <v>3</v>
      </c>
      <c r="K5307">
        <v>3</v>
      </c>
    </row>
    <row r="5308" spans="1:11" x14ac:dyDescent="0.35">
      <c r="A5308" t="s">
        <v>47</v>
      </c>
      <c r="B5308" t="s">
        <v>1302</v>
      </c>
      <c r="C5308">
        <v>2018</v>
      </c>
      <c r="D5308">
        <v>4.2</v>
      </c>
      <c r="E5308">
        <v>410</v>
      </c>
      <c r="F5308" t="s">
        <v>1405</v>
      </c>
      <c r="G5308" t="s">
        <v>42</v>
      </c>
      <c r="H5308" s="32">
        <v>13.58</v>
      </c>
      <c r="I5308" t="s">
        <v>43</v>
      </c>
      <c r="J5308">
        <v>4</v>
      </c>
      <c r="K5308">
        <v>3</v>
      </c>
    </row>
    <row r="5309" spans="1:11" x14ac:dyDescent="0.35">
      <c r="A5309" t="s">
        <v>1308</v>
      </c>
      <c r="B5309" t="s">
        <v>1309</v>
      </c>
      <c r="C5309">
        <v>2015</v>
      </c>
      <c r="D5309">
        <v>4.2</v>
      </c>
      <c r="E5309">
        <v>412</v>
      </c>
      <c r="F5309" t="s">
        <v>1405</v>
      </c>
      <c r="G5309" t="s">
        <v>9</v>
      </c>
      <c r="H5309" s="32">
        <v>37.9</v>
      </c>
      <c r="I5309" t="s">
        <v>10</v>
      </c>
      <c r="J5309">
        <v>5</v>
      </c>
      <c r="K5309">
        <v>3</v>
      </c>
    </row>
    <row r="5310" spans="1:11" x14ac:dyDescent="0.35">
      <c r="A5310" t="s">
        <v>270</v>
      </c>
      <c r="B5310" t="s">
        <v>120</v>
      </c>
      <c r="C5310">
        <v>2011</v>
      </c>
      <c r="D5310">
        <v>4.2</v>
      </c>
      <c r="E5310">
        <v>410</v>
      </c>
      <c r="F5310" t="s">
        <v>1405</v>
      </c>
      <c r="G5310" t="s">
        <v>9</v>
      </c>
      <c r="H5310" s="32">
        <v>51.35</v>
      </c>
      <c r="I5310" t="s">
        <v>10</v>
      </c>
      <c r="J5310">
        <v>5</v>
      </c>
      <c r="K5310">
        <v>3</v>
      </c>
    </row>
    <row r="5311" spans="1:11" x14ac:dyDescent="0.35">
      <c r="A5311" t="s">
        <v>930</v>
      </c>
      <c r="B5311" t="s">
        <v>848</v>
      </c>
      <c r="C5311">
        <v>2012</v>
      </c>
      <c r="D5311">
        <v>4.2</v>
      </c>
      <c r="E5311">
        <v>410</v>
      </c>
      <c r="F5311" t="s">
        <v>1405</v>
      </c>
      <c r="G5311" t="s">
        <v>42</v>
      </c>
      <c r="H5311" s="32">
        <v>22.99</v>
      </c>
      <c r="I5311" t="s">
        <v>43</v>
      </c>
      <c r="J5311">
        <v>4</v>
      </c>
      <c r="K5311">
        <v>3</v>
      </c>
    </row>
    <row r="5312" spans="1:11" x14ac:dyDescent="0.35">
      <c r="A5312" t="s">
        <v>1362</v>
      </c>
      <c r="B5312" t="s">
        <v>1363</v>
      </c>
      <c r="C5312">
        <v>2020</v>
      </c>
      <c r="D5312">
        <v>4.2</v>
      </c>
      <c r="E5312">
        <v>407</v>
      </c>
      <c r="F5312" t="s">
        <v>1405</v>
      </c>
      <c r="G5312" t="s">
        <v>204</v>
      </c>
      <c r="H5312" s="32">
        <v>11.95</v>
      </c>
      <c r="I5312" t="s">
        <v>85</v>
      </c>
      <c r="J5312" t="s">
        <v>85</v>
      </c>
      <c r="K5312" t="s">
        <v>85</v>
      </c>
    </row>
    <row r="5313" spans="1:11" x14ac:dyDescent="0.35">
      <c r="A5313" t="s">
        <v>861</v>
      </c>
      <c r="B5313" t="s">
        <v>1364</v>
      </c>
      <c r="C5313" t="s">
        <v>24</v>
      </c>
      <c r="D5313">
        <v>4.2</v>
      </c>
      <c r="E5313">
        <v>405</v>
      </c>
      <c r="F5313" t="s">
        <v>1405</v>
      </c>
      <c r="G5313" t="s">
        <v>25</v>
      </c>
      <c r="H5313" s="32">
        <v>7.1</v>
      </c>
      <c r="I5313" t="s">
        <v>26</v>
      </c>
      <c r="J5313">
        <v>4</v>
      </c>
      <c r="K5313">
        <v>3</v>
      </c>
    </row>
    <row r="5314" spans="1:11" x14ac:dyDescent="0.35">
      <c r="A5314" t="s">
        <v>606</v>
      </c>
      <c r="B5314" t="s">
        <v>619</v>
      </c>
      <c r="C5314">
        <v>2014</v>
      </c>
      <c r="D5314">
        <v>4.2</v>
      </c>
      <c r="E5314">
        <v>404</v>
      </c>
      <c r="F5314" t="s">
        <v>1405</v>
      </c>
      <c r="G5314" t="s">
        <v>32</v>
      </c>
      <c r="H5314" s="32">
        <v>77.36</v>
      </c>
      <c r="I5314" t="s">
        <v>33</v>
      </c>
      <c r="J5314">
        <v>4</v>
      </c>
      <c r="K5314">
        <v>3</v>
      </c>
    </row>
    <row r="5315" spans="1:11" x14ac:dyDescent="0.35">
      <c r="A5315" t="s">
        <v>1365</v>
      </c>
      <c r="B5315" t="s">
        <v>1366</v>
      </c>
      <c r="C5315">
        <v>2020</v>
      </c>
      <c r="D5315">
        <v>4.2</v>
      </c>
      <c r="E5315">
        <v>404</v>
      </c>
      <c r="F5315" t="s">
        <v>1405</v>
      </c>
      <c r="G5315" t="s">
        <v>207</v>
      </c>
      <c r="H5315" s="32">
        <v>19.899999999999999</v>
      </c>
      <c r="I5315" t="s">
        <v>85</v>
      </c>
      <c r="J5315" t="s">
        <v>85</v>
      </c>
      <c r="K5315" t="s">
        <v>85</v>
      </c>
    </row>
    <row r="5316" spans="1:11" x14ac:dyDescent="0.35">
      <c r="A5316" t="s">
        <v>682</v>
      </c>
      <c r="B5316" t="s">
        <v>863</v>
      </c>
      <c r="C5316">
        <v>2011</v>
      </c>
      <c r="D5316">
        <v>4.2</v>
      </c>
      <c r="E5316">
        <v>402</v>
      </c>
      <c r="F5316" t="s">
        <v>1405</v>
      </c>
      <c r="G5316" t="s">
        <v>42</v>
      </c>
      <c r="H5316" s="32">
        <v>28.53</v>
      </c>
      <c r="I5316" t="s">
        <v>43</v>
      </c>
      <c r="J5316">
        <v>4</v>
      </c>
      <c r="K5316">
        <v>3</v>
      </c>
    </row>
    <row r="5317" spans="1:11" x14ac:dyDescent="0.35">
      <c r="A5317" t="s">
        <v>487</v>
      </c>
      <c r="B5317" t="s">
        <v>488</v>
      </c>
      <c r="C5317">
        <v>2019</v>
      </c>
      <c r="D5317">
        <v>4.2</v>
      </c>
      <c r="E5317">
        <v>400</v>
      </c>
      <c r="F5317" t="s">
        <v>1405</v>
      </c>
      <c r="G5317" t="s">
        <v>2</v>
      </c>
      <c r="H5317" s="32">
        <v>27.89</v>
      </c>
      <c r="I5317" t="s">
        <v>3</v>
      </c>
      <c r="J5317">
        <v>5</v>
      </c>
      <c r="K5317">
        <v>3</v>
      </c>
    </row>
    <row r="5318" spans="1:11" x14ac:dyDescent="0.35">
      <c r="A5318" t="s">
        <v>4</v>
      </c>
      <c r="B5318" t="s">
        <v>448</v>
      </c>
      <c r="C5318">
        <v>2016</v>
      </c>
      <c r="D5318">
        <v>4.2</v>
      </c>
      <c r="E5318">
        <v>398</v>
      </c>
      <c r="F5318" t="s">
        <v>1405</v>
      </c>
      <c r="G5318" t="s">
        <v>1406</v>
      </c>
      <c r="H5318" s="32">
        <v>48.96</v>
      </c>
      <c r="I5318" t="s">
        <v>6</v>
      </c>
      <c r="J5318">
        <v>4</v>
      </c>
      <c r="K5318">
        <v>2</v>
      </c>
    </row>
    <row r="5319" spans="1:11" x14ac:dyDescent="0.35">
      <c r="A5319" t="s">
        <v>193</v>
      </c>
      <c r="B5319" t="s">
        <v>921</v>
      </c>
      <c r="C5319">
        <v>2011</v>
      </c>
      <c r="D5319">
        <v>4.2</v>
      </c>
      <c r="E5319">
        <v>395</v>
      </c>
      <c r="F5319" t="s">
        <v>1405</v>
      </c>
      <c r="G5319" t="s">
        <v>42</v>
      </c>
      <c r="H5319" s="32">
        <v>61.94</v>
      </c>
      <c r="I5319" t="s">
        <v>43</v>
      </c>
      <c r="J5319">
        <v>4</v>
      </c>
      <c r="K5319">
        <v>3</v>
      </c>
    </row>
    <row r="5320" spans="1:11" x14ac:dyDescent="0.35">
      <c r="A5320" t="s">
        <v>193</v>
      </c>
      <c r="B5320" t="s">
        <v>187</v>
      </c>
      <c r="C5320">
        <v>2016</v>
      </c>
      <c r="D5320">
        <v>4.2</v>
      </c>
      <c r="E5320">
        <v>392</v>
      </c>
      <c r="F5320" t="s">
        <v>1405</v>
      </c>
      <c r="G5320" t="s">
        <v>42</v>
      </c>
      <c r="H5320" s="32">
        <v>19.98</v>
      </c>
      <c r="I5320" t="s">
        <v>43</v>
      </c>
      <c r="J5320">
        <v>4</v>
      </c>
      <c r="K5320">
        <v>3</v>
      </c>
    </row>
    <row r="5321" spans="1:11" x14ac:dyDescent="0.35">
      <c r="A5321" t="s">
        <v>790</v>
      </c>
      <c r="B5321" t="s">
        <v>1367</v>
      </c>
      <c r="C5321">
        <v>2018</v>
      </c>
      <c r="D5321">
        <v>4.2</v>
      </c>
      <c r="E5321">
        <v>390</v>
      </c>
      <c r="F5321" t="s">
        <v>1405</v>
      </c>
      <c r="G5321" t="s">
        <v>32</v>
      </c>
      <c r="H5321" s="32">
        <v>16.760000000000002</v>
      </c>
      <c r="I5321" t="s">
        <v>33</v>
      </c>
      <c r="J5321">
        <v>4</v>
      </c>
      <c r="K5321">
        <v>3</v>
      </c>
    </row>
    <row r="5322" spans="1:11" x14ac:dyDescent="0.35">
      <c r="A5322" t="s">
        <v>574</v>
      </c>
      <c r="B5322" t="s">
        <v>880</v>
      </c>
      <c r="C5322">
        <v>2017</v>
      </c>
      <c r="D5322">
        <v>4.2</v>
      </c>
      <c r="E5322">
        <v>390</v>
      </c>
      <c r="F5322" t="s">
        <v>1405</v>
      </c>
      <c r="G5322" t="s">
        <v>576</v>
      </c>
      <c r="H5322" s="32">
        <v>24.45</v>
      </c>
      <c r="I5322" t="s">
        <v>21</v>
      </c>
      <c r="J5322">
        <v>4</v>
      </c>
      <c r="K5322">
        <v>3</v>
      </c>
    </row>
    <row r="5323" spans="1:11" x14ac:dyDescent="0.35">
      <c r="A5323" t="s">
        <v>144</v>
      </c>
      <c r="B5323" t="s">
        <v>120</v>
      </c>
      <c r="C5323">
        <v>2011</v>
      </c>
      <c r="D5323">
        <v>4.2</v>
      </c>
      <c r="E5323">
        <v>389</v>
      </c>
      <c r="F5323" t="s">
        <v>1405</v>
      </c>
      <c r="G5323" t="s">
        <v>9</v>
      </c>
      <c r="H5323" s="32">
        <v>64.5</v>
      </c>
      <c r="I5323" t="s">
        <v>10</v>
      </c>
      <c r="J5323">
        <v>5</v>
      </c>
      <c r="K5323">
        <v>3</v>
      </c>
    </row>
    <row r="5324" spans="1:11" x14ac:dyDescent="0.35">
      <c r="A5324" t="s">
        <v>385</v>
      </c>
      <c r="B5324" t="s">
        <v>1334</v>
      </c>
      <c r="C5324">
        <v>2016</v>
      </c>
      <c r="D5324">
        <v>4.2</v>
      </c>
      <c r="E5324">
        <v>388</v>
      </c>
      <c r="F5324" t="s">
        <v>1405</v>
      </c>
      <c r="G5324" t="s">
        <v>9</v>
      </c>
      <c r="H5324" s="32">
        <v>31.63</v>
      </c>
      <c r="I5324" t="s">
        <v>10</v>
      </c>
      <c r="J5324">
        <v>5</v>
      </c>
      <c r="K5324">
        <v>3</v>
      </c>
    </row>
    <row r="5325" spans="1:11" x14ac:dyDescent="0.35">
      <c r="A5325" t="s">
        <v>53</v>
      </c>
      <c r="B5325" t="s">
        <v>845</v>
      </c>
      <c r="C5325">
        <v>2005</v>
      </c>
      <c r="D5325">
        <v>4.2</v>
      </c>
      <c r="E5325">
        <v>384</v>
      </c>
      <c r="F5325" t="s">
        <v>1405</v>
      </c>
      <c r="G5325" t="s">
        <v>42</v>
      </c>
      <c r="H5325" s="32">
        <v>73</v>
      </c>
      <c r="I5325" t="s">
        <v>43</v>
      </c>
      <c r="J5325">
        <v>4</v>
      </c>
      <c r="K5325">
        <v>3</v>
      </c>
    </row>
    <row r="5326" spans="1:11" x14ac:dyDescent="0.35">
      <c r="A5326" t="s">
        <v>537</v>
      </c>
      <c r="B5326" t="s">
        <v>187</v>
      </c>
      <c r="C5326">
        <v>2015</v>
      </c>
      <c r="D5326">
        <v>4.2</v>
      </c>
      <c r="E5326">
        <v>420</v>
      </c>
      <c r="F5326" t="s">
        <v>1405</v>
      </c>
      <c r="G5326" t="s">
        <v>42</v>
      </c>
      <c r="H5326" s="32">
        <v>17.5</v>
      </c>
      <c r="I5326" t="s">
        <v>43</v>
      </c>
      <c r="J5326">
        <v>4</v>
      </c>
      <c r="K5326">
        <v>3</v>
      </c>
    </row>
    <row r="5327" spans="1:11" x14ac:dyDescent="0.35">
      <c r="A5327" t="s">
        <v>1357</v>
      </c>
      <c r="B5327" t="s">
        <v>1358</v>
      </c>
      <c r="C5327">
        <v>2017</v>
      </c>
      <c r="D5327">
        <v>4.2</v>
      </c>
      <c r="E5327">
        <v>420</v>
      </c>
      <c r="F5327" t="s">
        <v>1405</v>
      </c>
      <c r="G5327" t="s">
        <v>127</v>
      </c>
      <c r="H5327" s="32">
        <v>18.899999999999999</v>
      </c>
      <c r="I5327" t="s">
        <v>21</v>
      </c>
      <c r="J5327">
        <v>4</v>
      </c>
      <c r="K5327">
        <v>3</v>
      </c>
    </row>
    <row r="5328" spans="1:11" x14ac:dyDescent="0.35">
      <c r="A5328" t="s">
        <v>1359</v>
      </c>
      <c r="B5328" t="s">
        <v>1360</v>
      </c>
      <c r="C5328">
        <v>2011</v>
      </c>
      <c r="D5328">
        <v>4.2</v>
      </c>
      <c r="E5328">
        <v>420</v>
      </c>
      <c r="F5328" t="s">
        <v>1405</v>
      </c>
      <c r="G5328" t="s">
        <v>254</v>
      </c>
      <c r="H5328" s="32">
        <v>23.95</v>
      </c>
      <c r="I5328" t="s">
        <v>21</v>
      </c>
      <c r="J5328">
        <v>4</v>
      </c>
      <c r="K5328">
        <v>3</v>
      </c>
    </row>
    <row r="5329" spans="1:11" x14ac:dyDescent="0.35">
      <c r="A5329" t="s">
        <v>40</v>
      </c>
      <c r="B5329" t="s">
        <v>396</v>
      </c>
      <c r="C5329">
        <v>2012</v>
      </c>
      <c r="D5329">
        <v>4.2</v>
      </c>
      <c r="E5329">
        <v>420</v>
      </c>
      <c r="F5329" t="s">
        <v>1405</v>
      </c>
      <c r="G5329" t="s">
        <v>42</v>
      </c>
      <c r="H5329" s="32">
        <v>28.3</v>
      </c>
      <c r="I5329" t="s">
        <v>43</v>
      </c>
      <c r="J5329">
        <v>4</v>
      </c>
      <c r="K5329">
        <v>3</v>
      </c>
    </row>
    <row r="5330" spans="1:11" x14ac:dyDescent="0.35">
      <c r="A5330" t="s">
        <v>513</v>
      </c>
      <c r="B5330" t="s">
        <v>283</v>
      </c>
      <c r="C5330">
        <v>2004</v>
      </c>
      <c r="D5330">
        <v>4.2</v>
      </c>
      <c r="E5330">
        <v>417</v>
      </c>
      <c r="F5330" t="s">
        <v>1405</v>
      </c>
      <c r="G5330" t="s">
        <v>42</v>
      </c>
      <c r="H5330" s="32">
        <v>45</v>
      </c>
      <c r="I5330" t="s">
        <v>43</v>
      </c>
      <c r="J5330">
        <v>4</v>
      </c>
      <c r="K5330">
        <v>3</v>
      </c>
    </row>
    <row r="5331" spans="1:11" x14ac:dyDescent="0.35">
      <c r="A5331" t="s">
        <v>423</v>
      </c>
      <c r="B5331" t="s">
        <v>1020</v>
      </c>
      <c r="C5331">
        <v>2018</v>
      </c>
      <c r="D5331">
        <v>4.2</v>
      </c>
      <c r="E5331">
        <v>415</v>
      </c>
      <c r="F5331" t="s">
        <v>1405</v>
      </c>
      <c r="G5331" t="s">
        <v>46</v>
      </c>
      <c r="H5331" s="32">
        <v>17.899999999999999</v>
      </c>
      <c r="I5331" t="s">
        <v>213</v>
      </c>
      <c r="J5331">
        <v>3</v>
      </c>
      <c r="K5331">
        <v>3</v>
      </c>
    </row>
    <row r="5332" spans="1:11" x14ac:dyDescent="0.35">
      <c r="A5332" t="s">
        <v>1292</v>
      </c>
      <c r="B5332" t="s">
        <v>1361</v>
      </c>
      <c r="C5332">
        <v>2015</v>
      </c>
      <c r="D5332">
        <v>4.2</v>
      </c>
      <c r="E5332">
        <v>414</v>
      </c>
      <c r="F5332" t="s">
        <v>1405</v>
      </c>
      <c r="G5332" t="s">
        <v>326</v>
      </c>
      <c r="H5332" s="32">
        <v>16.78</v>
      </c>
      <c r="I5332" t="s">
        <v>327</v>
      </c>
      <c r="J5332">
        <v>3</v>
      </c>
      <c r="K5332">
        <v>3</v>
      </c>
    </row>
    <row r="5333" spans="1:11" x14ac:dyDescent="0.35">
      <c r="A5333" t="s">
        <v>47</v>
      </c>
      <c r="B5333" t="s">
        <v>1302</v>
      </c>
      <c r="C5333">
        <v>2018</v>
      </c>
      <c r="D5333">
        <v>4.2</v>
      </c>
      <c r="E5333">
        <v>410</v>
      </c>
      <c r="F5333" t="s">
        <v>1405</v>
      </c>
      <c r="G5333" t="s">
        <v>42</v>
      </c>
      <c r="H5333" s="32">
        <v>13.58</v>
      </c>
      <c r="I5333" t="s">
        <v>43</v>
      </c>
      <c r="J5333">
        <v>4</v>
      </c>
      <c r="K5333">
        <v>3</v>
      </c>
    </row>
    <row r="5334" spans="1:11" x14ac:dyDescent="0.35">
      <c r="A5334" t="s">
        <v>1308</v>
      </c>
      <c r="B5334" t="s">
        <v>1309</v>
      </c>
      <c r="C5334">
        <v>2015</v>
      </c>
      <c r="D5334">
        <v>4.2</v>
      </c>
      <c r="E5334">
        <v>412</v>
      </c>
      <c r="F5334" t="s">
        <v>1405</v>
      </c>
      <c r="G5334" t="s">
        <v>9</v>
      </c>
      <c r="H5334" s="32">
        <v>37.9</v>
      </c>
      <c r="I5334" t="s">
        <v>10</v>
      </c>
      <c r="J5334">
        <v>5</v>
      </c>
      <c r="K5334">
        <v>3</v>
      </c>
    </row>
    <row r="5335" spans="1:11" x14ac:dyDescent="0.35">
      <c r="A5335" t="s">
        <v>270</v>
      </c>
      <c r="B5335" t="s">
        <v>120</v>
      </c>
      <c r="C5335">
        <v>2011</v>
      </c>
      <c r="D5335">
        <v>4.2</v>
      </c>
      <c r="E5335">
        <v>410</v>
      </c>
      <c r="F5335" t="s">
        <v>1405</v>
      </c>
      <c r="G5335" t="s">
        <v>9</v>
      </c>
      <c r="H5335" s="32">
        <v>51.35</v>
      </c>
      <c r="I5335" t="s">
        <v>10</v>
      </c>
      <c r="J5335">
        <v>5</v>
      </c>
      <c r="K5335">
        <v>3</v>
      </c>
    </row>
    <row r="5336" spans="1:11" x14ac:dyDescent="0.35">
      <c r="A5336" t="s">
        <v>930</v>
      </c>
      <c r="B5336" t="s">
        <v>848</v>
      </c>
      <c r="C5336">
        <v>2012</v>
      </c>
      <c r="D5336">
        <v>4.2</v>
      </c>
      <c r="E5336">
        <v>410</v>
      </c>
      <c r="F5336" t="s">
        <v>1405</v>
      </c>
      <c r="G5336" t="s">
        <v>42</v>
      </c>
      <c r="H5336" s="32">
        <v>22.99</v>
      </c>
      <c r="I5336" t="s">
        <v>43</v>
      </c>
      <c r="J5336">
        <v>4</v>
      </c>
      <c r="K5336">
        <v>3</v>
      </c>
    </row>
    <row r="5337" spans="1:11" x14ac:dyDescent="0.35">
      <c r="A5337" t="s">
        <v>1362</v>
      </c>
      <c r="B5337" t="s">
        <v>1363</v>
      </c>
      <c r="C5337">
        <v>2020</v>
      </c>
      <c r="D5337">
        <v>4.2</v>
      </c>
      <c r="E5337">
        <v>407</v>
      </c>
      <c r="F5337" t="s">
        <v>1405</v>
      </c>
      <c r="G5337" t="s">
        <v>204</v>
      </c>
      <c r="H5337" s="32">
        <v>11.95</v>
      </c>
      <c r="I5337" t="s">
        <v>85</v>
      </c>
      <c r="J5337" t="s">
        <v>85</v>
      </c>
      <c r="K5337" t="s">
        <v>85</v>
      </c>
    </row>
    <row r="5338" spans="1:11" x14ac:dyDescent="0.35">
      <c r="A5338" t="s">
        <v>861</v>
      </c>
      <c r="B5338" t="s">
        <v>1364</v>
      </c>
      <c r="C5338" t="s">
        <v>24</v>
      </c>
      <c r="D5338">
        <v>4.2</v>
      </c>
      <c r="E5338">
        <v>405</v>
      </c>
      <c r="F5338" t="s">
        <v>1405</v>
      </c>
      <c r="G5338" t="s">
        <v>25</v>
      </c>
      <c r="H5338" s="32">
        <v>7.1</v>
      </c>
      <c r="I5338" t="s">
        <v>26</v>
      </c>
      <c r="J5338">
        <v>4</v>
      </c>
      <c r="K5338">
        <v>3</v>
      </c>
    </row>
    <row r="5339" spans="1:11" x14ac:dyDescent="0.35">
      <c r="A5339" t="s">
        <v>606</v>
      </c>
      <c r="B5339" t="s">
        <v>619</v>
      </c>
      <c r="C5339">
        <v>2014</v>
      </c>
      <c r="D5339">
        <v>4.2</v>
      </c>
      <c r="E5339">
        <v>404</v>
      </c>
      <c r="F5339" t="s">
        <v>1405</v>
      </c>
      <c r="G5339" t="s">
        <v>32</v>
      </c>
      <c r="H5339" s="32">
        <v>77.36</v>
      </c>
      <c r="I5339" t="s">
        <v>33</v>
      </c>
      <c r="J5339">
        <v>4</v>
      </c>
      <c r="K5339">
        <v>3</v>
      </c>
    </row>
    <row r="5340" spans="1:11" x14ac:dyDescent="0.35">
      <c r="A5340" t="s">
        <v>1365</v>
      </c>
      <c r="B5340" t="s">
        <v>1366</v>
      </c>
      <c r="C5340">
        <v>2020</v>
      </c>
      <c r="D5340">
        <v>4.2</v>
      </c>
      <c r="E5340">
        <v>404</v>
      </c>
      <c r="F5340" t="s">
        <v>1405</v>
      </c>
      <c r="G5340" t="s">
        <v>207</v>
      </c>
      <c r="H5340" s="32">
        <v>19.899999999999999</v>
      </c>
      <c r="I5340" t="s">
        <v>85</v>
      </c>
      <c r="J5340" t="s">
        <v>85</v>
      </c>
      <c r="K5340" t="s">
        <v>85</v>
      </c>
    </row>
    <row r="5341" spans="1:11" x14ac:dyDescent="0.35">
      <c r="A5341" t="s">
        <v>682</v>
      </c>
      <c r="B5341" t="s">
        <v>863</v>
      </c>
      <c r="C5341">
        <v>2011</v>
      </c>
      <c r="D5341">
        <v>4.2</v>
      </c>
      <c r="E5341">
        <v>402</v>
      </c>
      <c r="F5341" t="s">
        <v>1405</v>
      </c>
      <c r="G5341" t="s">
        <v>42</v>
      </c>
      <c r="H5341" s="32">
        <v>28.53</v>
      </c>
      <c r="I5341" t="s">
        <v>43</v>
      </c>
      <c r="J5341">
        <v>4</v>
      </c>
      <c r="K5341">
        <v>3</v>
      </c>
    </row>
    <row r="5342" spans="1:11" x14ac:dyDescent="0.35">
      <c r="A5342" t="s">
        <v>487</v>
      </c>
      <c r="B5342" t="s">
        <v>488</v>
      </c>
      <c r="C5342">
        <v>2019</v>
      </c>
      <c r="D5342">
        <v>4.2</v>
      </c>
      <c r="E5342">
        <v>400</v>
      </c>
      <c r="F5342" t="s">
        <v>1405</v>
      </c>
      <c r="G5342" t="s">
        <v>2</v>
      </c>
      <c r="H5342" s="32">
        <v>27.89</v>
      </c>
      <c r="I5342" t="s">
        <v>3</v>
      </c>
      <c r="J5342">
        <v>5</v>
      </c>
      <c r="K5342">
        <v>3</v>
      </c>
    </row>
    <row r="5343" spans="1:11" x14ac:dyDescent="0.35">
      <c r="A5343" t="s">
        <v>4</v>
      </c>
      <c r="B5343" t="s">
        <v>448</v>
      </c>
      <c r="C5343">
        <v>2016</v>
      </c>
      <c r="D5343">
        <v>4.2</v>
      </c>
      <c r="E5343">
        <v>398</v>
      </c>
      <c r="F5343" t="s">
        <v>1405</v>
      </c>
      <c r="G5343" t="s">
        <v>1406</v>
      </c>
      <c r="H5343" s="32">
        <v>48.96</v>
      </c>
      <c r="I5343" t="s">
        <v>6</v>
      </c>
      <c r="J5343">
        <v>4</v>
      </c>
      <c r="K5343">
        <v>2</v>
      </c>
    </row>
    <row r="5344" spans="1:11" x14ac:dyDescent="0.35">
      <c r="A5344" t="s">
        <v>193</v>
      </c>
      <c r="B5344" t="s">
        <v>921</v>
      </c>
      <c r="C5344">
        <v>2011</v>
      </c>
      <c r="D5344">
        <v>4.2</v>
      </c>
      <c r="E5344">
        <v>395</v>
      </c>
      <c r="F5344" t="s">
        <v>1405</v>
      </c>
      <c r="G5344" t="s">
        <v>42</v>
      </c>
      <c r="H5344" s="32">
        <v>61.94</v>
      </c>
      <c r="I5344" t="s">
        <v>43</v>
      </c>
      <c r="J5344">
        <v>4</v>
      </c>
      <c r="K5344">
        <v>3</v>
      </c>
    </row>
    <row r="5345" spans="1:11" x14ac:dyDescent="0.35">
      <c r="A5345" t="s">
        <v>193</v>
      </c>
      <c r="B5345" t="s">
        <v>187</v>
      </c>
      <c r="C5345">
        <v>2016</v>
      </c>
      <c r="D5345">
        <v>4.2</v>
      </c>
      <c r="E5345">
        <v>392</v>
      </c>
      <c r="F5345" t="s">
        <v>1405</v>
      </c>
      <c r="G5345" t="s">
        <v>42</v>
      </c>
      <c r="H5345" s="32">
        <v>19.98</v>
      </c>
      <c r="I5345" t="s">
        <v>43</v>
      </c>
      <c r="J5345">
        <v>4</v>
      </c>
      <c r="K5345">
        <v>3</v>
      </c>
    </row>
    <row r="5346" spans="1:11" x14ac:dyDescent="0.35">
      <c r="A5346" t="s">
        <v>790</v>
      </c>
      <c r="B5346" t="s">
        <v>1367</v>
      </c>
      <c r="C5346">
        <v>2018</v>
      </c>
      <c r="D5346">
        <v>4.2</v>
      </c>
      <c r="E5346">
        <v>390</v>
      </c>
      <c r="F5346" t="s">
        <v>1405</v>
      </c>
      <c r="G5346" t="s">
        <v>32</v>
      </c>
      <c r="H5346" s="32">
        <v>16.760000000000002</v>
      </c>
      <c r="I5346" t="s">
        <v>33</v>
      </c>
      <c r="J5346">
        <v>4</v>
      </c>
      <c r="K5346">
        <v>3</v>
      </c>
    </row>
    <row r="5347" spans="1:11" x14ac:dyDescent="0.35">
      <c r="A5347" t="s">
        <v>574</v>
      </c>
      <c r="B5347" t="s">
        <v>880</v>
      </c>
      <c r="C5347">
        <v>2017</v>
      </c>
      <c r="D5347">
        <v>4.2</v>
      </c>
      <c r="E5347">
        <v>390</v>
      </c>
      <c r="F5347" t="s">
        <v>1405</v>
      </c>
      <c r="G5347" t="s">
        <v>576</v>
      </c>
      <c r="H5347" s="32">
        <v>24.45</v>
      </c>
      <c r="I5347" t="s">
        <v>21</v>
      </c>
      <c r="J5347">
        <v>4</v>
      </c>
      <c r="K5347">
        <v>3</v>
      </c>
    </row>
    <row r="5348" spans="1:11" x14ac:dyDescent="0.35">
      <c r="A5348" t="s">
        <v>144</v>
      </c>
      <c r="B5348" t="s">
        <v>120</v>
      </c>
      <c r="C5348">
        <v>2011</v>
      </c>
      <c r="D5348">
        <v>4.2</v>
      </c>
      <c r="E5348">
        <v>389</v>
      </c>
      <c r="F5348" t="s">
        <v>1405</v>
      </c>
      <c r="G5348" t="s">
        <v>9</v>
      </c>
      <c r="H5348" s="32">
        <v>64.5</v>
      </c>
      <c r="I5348" t="s">
        <v>10</v>
      </c>
      <c r="J5348">
        <v>5</v>
      </c>
      <c r="K5348">
        <v>3</v>
      </c>
    </row>
    <row r="5349" spans="1:11" x14ac:dyDescent="0.35">
      <c r="A5349" t="s">
        <v>385</v>
      </c>
      <c r="B5349" t="s">
        <v>1334</v>
      </c>
      <c r="C5349">
        <v>2016</v>
      </c>
      <c r="D5349">
        <v>4.2</v>
      </c>
      <c r="E5349">
        <v>388</v>
      </c>
      <c r="F5349" t="s">
        <v>1405</v>
      </c>
      <c r="G5349" t="s">
        <v>9</v>
      </c>
      <c r="H5349" s="32">
        <v>31.63</v>
      </c>
      <c r="I5349" t="s">
        <v>10</v>
      </c>
      <c r="J5349">
        <v>5</v>
      </c>
      <c r="K5349">
        <v>3</v>
      </c>
    </row>
    <row r="5350" spans="1:11" x14ac:dyDescent="0.35">
      <c r="A5350" t="s">
        <v>53</v>
      </c>
      <c r="B5350" t="s">
        <v>845</v>
      </c>
      <c r="C5350">
        <v>2005</v>
      </c>
      <c r="D5350">
        <v>4.2</v>
      </c>
      <c r="E5350">
        <v>384</v>
      </c>
      <c r="F5350" t="s">
        <v>1405</v>
      </c>
      <c r="G5350" t="s">
        <v>42</v>
      </c>
      <c r="H5350" s="32">
        <v>73</v>
      </c>
      <c r="I5350" t="s">
        <v>43</v>
      </c>
      <c r="J5350">
        <v>4</v>
      </c>
      <c r="K5350">
        <v>3</v>
      </c>
    </row>
    <row r="5351" spans="1:11" x14ac:dyDescent="0.35">
      <c r="A5351" t="s">
        <v>537</v>
      </c>
      <c r="B5351" t="s">
        <v>187</v>
      </c>
      <c r="C5351">
        <v>2015</v>
      </c>
      <c r="D5351">
        <v>4.2</v>
      </c>
      <c r="E5351">
        <v>420</v>
      </c>
      <c r="F5351" t="s">
        <v>1405</v>
      </c>
      <c r="G5351" t="s">
        <v>42</v>
      </c>
      <c r="H5351" s="32">
        <v>17.5</v>
      </c>
      <c r="I5351" t="s">
        <v>43</v>
      </c>
      <c r="J5351">
        <v>4</v>
      </c>
      <c r="K5351">
        <v>3</v>
      </c>
    </row>
    <row r="5352" spans="1:11" x14ac:dyDescent="0.35">
      <c r="A5352" t="s">
        <v>1357</v>
      </c>
      <c r="B5352" t="s">
        <v>1358</v>
      </c>
      <c r="C5352">
        <v>2017</v>
      </c>
      <c r="D5352">
        <v>4.2</v>
      </c>
      <c r="E5352">
        <v>420</v>
      </c>
      <c r="F5352" t="s">
        <v>1405</v>
      </c>
      <c r="G5352" t="s">
        <v>127</v>
      </c>
      <c r="H5352" s="32">
        <v>18.899999999999999</v>
      </c>
      <c r="I5352" t="s">
        <v>21</v>
      </c>
      <c r="J5352">
        <v>4</v>
      </c>
      <c r="K5352">
        <v>3</v>
      </c>
    </row>
    <row r="5353" spans="1:11" x14ac:dyDescent="0.35">
      <c r="A5353" t="s">
        <v>1359</v>
      </c>
      <c r="B5353" t="s">
        <v>1360</v>
      </c>
      <c r="C5353">
        <v>2011</v>
      </c>
      <c r="D5353">
        <v>4.2</v>
      </c>
      <c r="E5353">
        <v>420</v>
      </c>
      <c r="F5353" t="s">
        <v>1405</v>
      </c>
      <c r="G5353" t="s">
        <v>254</v>
      </c>
      <c r="H5353" s="32">
        <v>23.95</v>
      </c>
      <c r="I5353" t="s">
        <v>21</v>
      </c>
      <c r="J5353">
        <v>4</v>
      </c>
      <c r="K5353">
        <v>3</v>
      </c>
    </row>
    <row r="5354" spans="1:11" x14ac:dyDescent="0.35">
      <c r="A5354" t="s">
        <v>40</v>
      </c>
      <c r="B5354" t="s">
        <v>396</v>
      </c>
      <c r="C5354">
        <v>2012</v>
      </c>
      <c r="D5354">
        <v>4.2</v>
      </c>
      <c r="E5354">
        <v>420</v>
      </c>
      <c r="F5354" t="s">
        <v>1405</v>
      </c>
      <c r="G5354" t="s">
        <v>42</v>
      </c>
      <c r="H5354" s="32">
        <v>28.3</v>
      </c>
      <c r="I5354" t="s">
        <v>43</v>
      </c>
      <c r="J5354">
        <v>4</v>
      </c>
      <c r="K5354">
        <v>3</v>
      </c>
    </row>
    <row r="5355" spans="1:11" x14ac:dyDescent="0.35">
      <c r="A5355" t="s">
        <v>513</v>
      </c>
      <c r="B5355" t="s">
        <v>283</v>
      </c>
      <c r="C5355">
        <v>2004</v>
      </c>
      <c r="D5355">
        <v>4.2</v>
      </c>
      <c r="E5355">
        <v>417</v>
      </c>
      <c r="F5355" t="s">
        <v>1405</v>
      </c>
      <c r="G5355" t="s">
        <v>42</v>
      </c>
      <c r="H5355" s="32">
        <v>45</v>
      </c>
      <c r="I5355" t="s">
        <v>43</v>
      </c>
      <c r="J5355">
        <v>4</v>
      </c>
      <c r="K5355">
        <v>3</v>
      </c>
    </row>
    <row r="5356" spans="1:11" x14ac:dyDescent="0.35">
      <c r="A5356" t="s">
        <v>423</v>
      </c>
      <c r="B5356" t="s">
        <v>1020</v>
      </c>
      <c r="C5356">
        <v>2018</v>
      </c>
      <c r="D5356">
        <v>4.2</v>
      </c>
      <c r="E5356">
        <v>415</v>
      </c>
      <c r="F5356" t="s">
        <v>1405</v>
      </c>
      <c r="G5356" t="s">
        <v>46</v>
      </c>
      <c r="H5356" s="32">
        <v>17.899999999999999</v>
      </c>
      <c r="I5356" t="s">
        <v>213</v>
      </c>
      <c r="J5356">
        <v>3</v>
      </c>
      <c r="K5356">
        <v>3</v>
      </c>
    </row>
    <row r="5357" spans="1:11" x14ac:dyDescent="0.35">
      <c r="A5357" t="s">
        <v>1292</v>
      </c>
      <c r="B5357" t="s">
        <v>1361</v>
      </c>
      <c r="C5357">
        <v>2015</v>
      </c>
      <c r="D5357">
        <v>4.2</v>
      </c>
      <c r="E5357">
        <v>414</v>
      </c>
      <c r="F5357" t="s">
        <v>1405</v>
      </c>
      <c r="G5357" t="s">
        <v>326</v>
      </c>
      <c r="H5357" s="32">
        <v>16.78</v>
      </c>
      <c r="I5357" t="s">
        <v>327</v>
      </c>
      <c r="J5357">
        <v>3</v>
      </c>
      <c r="K5357">
        <v>3</v>
      </c>
    </row>
    <row r="5358" spans="1:11" x14ac:dyDescent="0.35">
      <c r="A5358" t="s">
        <v>47</v>
      </c>
      <c r="B5358" t="s">
        <v>1302</v>
      </c>
      <c r="C5358">
        <v>2018</v>
      </c>
      <c r="D5358">
        <v>4.2</v>
      </c>
      <c r="E5358">
        <v>410</v>
      </c>
      <c r="F5358" t="s">
        <v>1405</v>
      </c>
      <c r="G5358" t="s">
        <v>42</v>
      </c>
      <c r="H5358" s="32">
        <v>13.58</v>
      </c>
      <c r="I5358" t="s">
        <v>43</v>
      </c>
      <c r="J5358">
        <v>4</v>
      </c>
      <c r="K5358">
        <v>3</v>
      </c>
    </row>
    <row r="5359" spans="1:11" x14ac:dyDescent="0.35">
      <c r="A5359" t="s">
        <v>1308</v>
      </c>
      <c r="B5359" t="s">
        <v>1309</v>
      </c>
      <c r="C5359">
        <v>2015</v>
      </c>
      <c r="D5359">
        <v>4.2</v>
      </c>
      <c r="E5359">
        <v>412</v>
      </c>
      <c r="F5359" t="s">
        <v>1405</v>
      </c>
      <c r="G5359" t="s">
        <v>9</v>
      </c>
      <c r="H5359" s="32">
        <v>37.9</v>
      </c>
      <c r="I5359" t="s">
        <v>10</v>
      </c>
      <c r="J5359">
        <v>5</v>
      </c>
      <c r="K5359">
        <v>3</v>
      </c>
    </row>
    <row r="5360" spans="1:11" x14ac:dyDescent="0.35">
      <c r="A5360" t="s">
        <v>270</v>
      </c>
      <c r="B5360" t="s">
        <v>120</v>
      </c>
      <c r="C5360">
        <v>2011</v>
      </c>
      <c r="D5360">
        <v>4.2</v>
      </c>
      <c r="E5360">
        <v>410</v>
      </c>
      <c r="F5360" t="s">
        <v>1405</v>
      </c>
      <c r="G5360" t="s">
        <v>9</v>
      </c>
      <c r="H5360" s="32">
        <v>51.35</v>
      </c>
      <c r="I5360" t="s">
        <v>10</v>
      </c>
      <c r="J5360">
        <v>5</v>
      </c>
      <c r="K5360">
        <v>3</v>
      </c>
    </row>
    <row r="5361" spans="1:11" x14ac:dyDescent="0.35">
      <c r="A5361" t="s">
        <v>930</v>
      </c>
      <c r="B5361" t="s">
        <v>848</v>
      </c>
      <c r="C5361">
        <v>2012</v>
      </c>
      <c r="D5361">
        <v>4.2</v>
      </c>
      <c r="E5361">
        <v>410</v>
      </c>
      <c r="F5361" t="s">
        <v>1405</v>
      </c>
      <c r="G5361" t="s">
        <v>42</v>
      </c>
      <c r="H5361" s="32">
        <v>22.99</v>
      </c>
      <c r="I5361" t="s">
        <v>43</v>
      </c>
      <c r="J5361">
        <v>4</v>
      </c>
      <c r="K5361">
        <v>3</v>
      </c>
    </row>
    <row r="5362" spans="1:11" x14ac:dyDescent="0.35">
      <c r="A5362" t="s">
        <v>1362</v>
      </c>
      <c r="B5362" t="s">
        <v>1363</v>
      </c>
      <c r="C5362">
        <v>2020</v>
      </c>
      <c r="D5362">
        <v>4.2</v>
      </c>
      <c r="E5362">
        <v>407</v>
      </c>
      <c r="F5362" t="s">
        <v>1405</v>
      </c>
      <c r="G5362" t="s">
        <v>204</v>
      </c>
      <c r="H5362" s="32">
        <v>11.95</v>
      </c>
      <c r="I5362" t="s">
        <v>85</v>
      </c>
      <c r="J5362" t="s">
        <v>85</v>
      </c>
      <c r="K5362" t="s">
        <v>85</v>
      </c>
    </row>
    <row r="5363" spans="1:11" x14ac:dyDescent="0.35">
      <c r="A5363" t="s">
        <v>861</v>
      </c>
      <c r="B5363" t="s">
        <v>1364</v>
      </c>
      <c r="C5363" t="s">
        <v>24</v>
      </c>
      <c r="D5363">
        <v>4.2</v>
      </c>
      <c r="E5363">
        <v>405</v>
      </c>
      <c r="F5363" t="s">
        <v>1405</v>
      </c>
      <c r="G5363" t="s">
        <v>25</v>
      </c>
      <c r="H5363" s="32">
        <v>7.1</v>
      </c>
      <c r="I5363" t="s">
        <v>26</v>
      </c>
      <c r="J5363">
        <v>4</v>
      </c>
      <c r="K5363">
        <v>3</v>
      </c>
    </row>
    <row r="5364" spans="1:11" x14ac:dyDescent="0.35">
      <c r="A5364" t="s">
        <v>606</v>
      </c>
      <c r="B5364" t="s">
        <v>619</v>
      </c>
      <c r="C5364">
        <v>2014</v>
      </c>
      <c r="D5364">
        <v>4.2</v>
      </c>
      <c r="E5364">
        <v>404</v>
      </c>
      <c r="F5364" t="s">
        <v>1405</v>
      </c>
      <c r="G5364" t="s">
        <v>32</v>
      </c>
      <c r="H5364" s="32">
        <v>77.36</v>
      </c>
      <c r="I5364" t="s">
        <v>33</v>
      </c>
      <c r="J5364">
        <v>4</v>
      </c>
      <c r="K5364">
        <v>3</v>
      </c>
    </row>
    <row r="5365" spans="1:11" x14ac:dyDescent="0.35">
      <c r="A5365" t="s">
        <v>1365</v>
      </c>
      <c r="B5365" t="s">
        <v>1366</v>
      </c>
      <c r="C5365">
        <v>2020</v>
      </c>
      <c r="D5365">
        <v>4.2</v>
      </c>
      <c r="E5365">
        <v>404</v>
      </c>
      <c r="F5365" t="s">
        <v>1405</v>
      </c>
      <c r="G5365" t="s">
        <v>207</v>
      </c>
      <c r="H5365" s="32">
        <v>19.899999999999999</v>
      </c>
      <c r="I5365" t="s">
        <v>85</v>
      </c>
      <c r="J5365" t="s">
        <v>85</v>
      </c>
      <c r="K5365" t="s">
        <v>85</v>
      </c>
    </row>
    <row r="5366" spans="1:11" x14ac:dyDescent="0.35">
      <c r="A5366" t="s">
        <v>682</v>
      </c>
      <c r="B5366" t="s">
        <v>863</v>
      </c>
      <c r="C5366">
        <v>2011</v>
      </c>
      <c r="D5366">
        <v>4.2</v>
      </c>
      <c r="E5366">
        <v>402</v>
      </c>
      <c r="F5366" t="s">
        <v>1405</v>
      </c>
      <c r="G5366" t="s">
        <v>42</v>
      </c>
      <c r="H5366" s="32">
        <v>28.53</v>
      </c>
      <c r="I5366" t="s">
        <v>43</v>
      </c>
      <c r="J5366">
        <v>4</v>
      </c>
      <c r="K5366">
        <v>3</v>
      </c>
    </row>
    <row r="5367" spans="1:11" x14ac:dyDescent="0.35">
      <c r="A5367" t="s">
        <v>487</v>
      </c>
      <c r="B5367" t="s">
        <v>488</v>
      </c>
      <c r="C5367">
        <v>2019</v>
      </c>
      <c r="D5367">
        <v>4.2</v>
      </c>
      <c r="E5367">
        <v>400</v>
      </c>
      <c r="F5367" t="s">
        <v>1405</v>
      </c>
      <c r="G5367" t="s">
        <v>2</v>
      </c>
      <c r="H5367" s="32">
        <v>27.89</v>
      </c>
      <c r="I5367" t="s">
        <v>3</v>
      </c>
      <c r="J5367">
        <v>5</v>
      </c>
      <c r="K5367">
        <v>3</v>
      </c>
    </row>
    <row r="5368" spans="1:11" x14ac:dyDescent="0.35">
      <c r="A5368" t="s">
        <v>4</v>
      </c>
      <c r="B5368" t="s">
        <v>448</v>
      </c>
      <c r="C5368">
        <v>2016</v>
      </c>
      <c r="D5368">
        <v>4.2</v>
      </c>
      <c r="E5368">
        <v>398</v>
      </c>
      <c r="F5368" t="s">
        <v>1405</v>
      </c>
      <c r="G5368" t="s">
        <v>1406</v>
      </c>
      <c r="H5368" s="32">
        <v>48.96</v>
      </c>
      <c r="I5368" t="s">
        <v>6</v>
      </c>
      <c r="J5368">
        <v>4</v>
      </c>
      <c r="K5368">
        <v>2</v>
      </c>
    </row>
    <row r="5369" spans="1:11" x14ac:dyDescent="0.35">
      <c r="A5369" t="s">
        <v>193</v>
      </c>
      <c r="B5369" t="s">
        <v>921</v>
      </c>
      <c r="C5369">
        <v>2011</v>
      </c>
      <c r="D5369">
        <v>4.2</v>
      </c>
      <c r="E5369">
        <v>395</v>
      </c>
      <c r="F5369" t="s">
        <v>1405</v>
      </c>
      <c r="G5369" t="s">
        <v>42</v>
      </c>
      <c r="H5369" s="32">
        <v>61.94</v>
      </c>
      <c r="I5369" t="s">
        <v>43</v>
      </c>
      <c r="J5369">
        <v>4</v>
      </c>
      <c r="K5369">
        <v>3</v>
      </c>
    </row>
    <row r="5370" spans="1:11" x14ac:dyDescent="0.35">
      <c r="A5370" t="s">
        <v>193</v>
      </c>
      <c r="B5370" t="s">
        <v>187</v>
      </c>
      <c r="C5370">
        <v>2016</v>
      </c>
      <c r="D5370">
        <v>4.2</v>
      </c>
      <c r="E5370">
        <v>392</v>
      </c>
      <c r="F5370" t="s">
        <v>1405</v>
      </c>
      <c r="G5370" t="s">
        <v>42</v>
      </c>
      <c r="H5370" s="32">
        <v>19.98</v>
      </c>
      <c r="I5370" t="s">
        <v>43</v>
      </c>
      <c r="J5370">
        <v>4</v>
      </c>
      <c r="K5370">
        <v>3</v>
      </c>
    </row>
    <row r="5371" spans="1:11" x14ac:dyDescent="0.35">
      <c r="A5371" t="s">
        <v>790</v>
      </c>
      <c r="B5371" t="s">
        <v>1367</v>
      </c>
      <c r="C5371">
        <v>2018</v>
      </c>
      <c r="D5371">
        <v>4.2</v>
      </c>
      <c r="E5371">
        <v>390</v>
      </c>
      <c r="F5371" t="s">
        <v>1405</v>
      </c>
      <c r="G5371" t="s">
        <v>32</v>
      </c>
      <c r="H5371" s="32">
        <v>16.760000000000002</v>
      </c>
      <c r="I5371" t="s">
        <v>33</v>
      </c>
      <c r="J5371">
        <v>4</v>
      </c>
      <c r="K5371">
        <v>3</v>
      </c>
    </row>
    <row r="5372" spans="1:11" x14ac:dyDescent="0.35">
      <c r="A5372" t="s">
        <v>574</v>
      </c>
      <c r="B5372" t="s">
        <v>880</v>
      </c>
      <c r="C5372">
        <v>2017</v>
      </c>
      <c r="D5372">
        <v>4.2</v>
      </c>
      <c r="E5372">
        <v>390</v>
      </c>
      <c r="F5372" t="s">
        <v>1405</v>
      </c>
      <c r="G5372" t="s">
        <v>576</v>
      </c>
      <c r="H5372" s="32">
        <v>24.45</v>
      </c>
      <c r="I5372" t="s">
        <v>21</v>
      </c>
      <c r="J5372">
        <v>4</v>
      </c>
      <c r="K5372">
        <v>3</v>
      </c>
    </row>
    <row r="5373" spans="1:11" x14ac:dyDescent="0.35">
      <c r="A5373" t="s">
        <v>144</v>
      </c>
      <c r="B5373" t="s">
        <v>120</v>
      </c>
      <c r="C5373">
        <v>2011</v>
      </c>
      <c r="D5373">
        <v>4.2</v>
      </c>
      <c r="E5373">
        <v>389</v>
      </c>
      <c r="F5373" t="s">
        <v>1405</v>
      </c>
      <c r="G5373" t="s">
        <v>9</v>
      </c>
      <c r="H5373" s="32">
        <v>64.5</v>
      </c>
      <c r="I5373" t="s">
        <v>10</v>
      </c>
      <c r="J5373">
        <v>5</v>
      </c>
      <c r="K5373">
        <v>3</v>
      </c>
    </row>
    <row r="5374" spans="1:11" x14ac:dyDescent="0.35">
      <c r="A5374" t="s">
        <v>385</v>
      </c>
      <c r="B5374" t="s">
        <v>1334</v>
      </c>
      <c r="C5374">
        <v>2016</v>
      </c>
      <c r="D5374">
        <v>4.2</v>
      </c>
      <c r="E5374">
        <v>388</v>
      </c>
      <c r="F5374" t="s">
        <v>1405</v>
      </c>
      <c r="G5374" t="s">
        <v>9</v>
      </c>
      <c r="H5374" s="32">
        <v>31.63</v>
      </c>
      <c r="I5374" t="s">
        <v>10</v>
      </c>
      <c r="J5374">
        <v>5</v>
      </c>
      <c r="K5374">
        <v>3</v>
      </c>
    </row>
    <row r="5375" spans="1:11" x14ac:dyDescent="0.35">
      <c r="A5375" t="s">
        <v>53</v>
      </c>
      <c r="B5375" t="s">
        <v>845</v>
      </c>
      <c r="C5375">
        <v>2005</v>
      </c>
      <c r="D5375">
        <v>4.2</v>
      </c>
      <c r="E5375">
        <v>384</v>
      </c>
      <c r="F5375" t="s">
        <v>1405</v>
      </c>
      <c r="G5375" t="s">
        <v>42</v>
      </c>
      <c r="H5375" s="32">
        <v>73</v>
      </c>
      <c r="I5375" t="s">
        <v>43</v>
      </c>
      <c r="J5375">
        <v>4</v>
      </c>
      <c r="K5375">
        <v>3</v>
      </c>
    </row>
    <row r="5376" spans="1:11" x14ac:dyDescent="0.35">
      <c r="A5376" t="s">
        <v>537</v>
      </c>
      <c r="B5376" t="s">
        <v>187</v>
      </c>
      <c r="C5376">
        <v>2015</v>
      </c>
      <c r="D5376">
        <v>4.2</v>
      </c>
      <c r="E5376">
        <v>420</v>
      </c>
      <c r="F5376" t="s">
        <v>1405</v>
      </c>
      <c r="G5376" t="s">
        <v>42</v>
      </c>
      <c r="H5376" s="32">
        <v>17.5</v>
      </c>
      <c r="I5376" t="s">
        <v>43</v>
      </c>
      <c r="J5376">
        <v>4</v>
      </c>
      <c r="K5376">
        <v>3</v>
      </c>
    </row>
    <row r="5377" spans="1:11" x14ac:dyDescent="0.35">
      <c r="A5377" t="s">
        <v>1357</v>
      </c>
      <c r="B5377" t="s">
        <v>1358</v>
      </c>
      <c r="C5377">
        <v>2017</v>
      </c>
      <c r="D5377">
        <v>4.2</v>
      </c>
      <c r="E5377">
        <v>420</v>
      </c>
      <c r="F5377" t="s">
        <v>1405</v>
      </c>
      <c r="G5377" t="s">
        <v>127</v>
      </c>
      <c r="H5377" s="32">
        <v>18.899999999999999</v>
      </c>
      <c r="I5377" t="s">
        <v>21</v>
      </c>
      <c r="J5377">
        <v>4</v>
      </c>
      <c r="K5377">
        <v>3</v>
      </c>
    </row>
    <row r="5378" spans="1:11" x14ac:dyDescent="0.35">
      <c r="A5378" t="s">
        <v>1359</v>
      </c>
      <c r="B5378" t="s">
        <v>1360</v>
      </c>
      <c r="C5378">
        <v>2011</v>
      </c>
      <c r="D5378">
        <v>4.2</v>
      </c>
      <c r="E5378">
        <v>420</v>
      </c>
      <c r="F5378" t="s">
        <v>1405</v>
      </c>
      <c r="G5378" t="s">
        <v>254</v>
      </c>
      <c r="H5378" s="32">
        <v>23.95</v>
      </c>
      <c r="I5378" t="s">
        <v>21</v>
      </c>
      <c r="J5378">
        <v>4</v>
      </c>
      <c r="K5378">
        <v>3</v>
      </c>
    </row>
    <row r="5379" spans="1:11" x14ac:dyDescent="0.35">
      <c r="A5379" t="s">
        <v>40</v>
      </c>
      <c r="B5379" t="s">
        <v>396</v>
      </c>
      <c r="C5379">
        <v>2012</v>
      </c>
      <c r="D5379">
        <v>4.2</v>
      </c>
      <c r="E5379">
        <v>420</v>
      </c>
      <c r="F5379" t="s">
        <v>1405</v>
      </c>
      <c r="G5379" t="s">
        <v>42</v>
      </c>
      <c r="H5379" s="32">
        <v>28.3</v>
      </c>
      <c r="I5379" t="s">
        <v>43</v>
      </c>
      <c r="J5379">
        <v>4</v>
      </c>
      <c r="K5379">
        <v>3</v>
      </c>
    </row>
    <row r="5380" spans="1:11" x14ac:dyDescent="0.35">
      <c r="A5380" t="s">
        <v>513</v>
      </c>
      <c r="B5380" t="s">
        <v>283</v>
      </c>
      <c r="C5380">
        <v>2004</v>
      </c>
      <c r="D5380">
        <v>4.2</v>
      </c>
      <c r="E5380">
        <v>417</v>
      </c>
      <c r="F5380" t="s">
        <v>1405</v>
      </c>
      <c r="G5380" t="s">
        <v>42</v>
      </c>
      <c r="H5380" s="32">
        <v>45</v>
      </c>
      <c r="I5380" t="s">
        <v>43</v>
      </c>
      <c r="J5380">
        <v>4</v>
      </c>
      <c r="K5380">
        <v>3</v>
      </c>
    </row>
    <row r="5381" spans="1:11" x14ac:dyDescent="0.35">
      <c r="A5381" t="s">
        <v>423</v>
      </c>
      <c r="B5381" t="s">
        <v>1020</v>
      </c>
      <c r="C5381">
        <v>2018</v>
      </c>
      <c r="D5381">
        <v>4.2</v>
      </c>
      <c r="E5381">
        <v>415</v>
      </c>
      <c r="F5381" t="s">
        <v>1405</v>
      </c>
      <c r="G5381" t="s">
        <v>46</v>
      </c>
      <c r="H5381" s="32">
        <v>17.899999999999999</v>
      </c>
      <c r="I5381" t="s">
        <v>213</v>
      </c>
      <c r="J5381">
        <v>3</v>
      </c>
      <c r="K5381">
        <v>3</v>
      </c>
    </row>
    <row r="5382" spans="1:11" x14ac:dyDescent="0.35">
      <c r="A5382" t="s">
        <v>1292</v>
      </c>
      <c r="B5382" t="s">
        <v>1361</v>
      </c>
      <c r="C5382">
        <v>2015</v>
      </c>
      <c r="D5382">
        <v>4.2</v>
      </c>
      <c r="E5382">
        <v>414</v>
      </c>
      <c r="F5382" t="s">
        <v>1405</v>
      </c>
      <c r="G5382" t="s">
        <v>326</v>
      </c>
      <c r="H5382" s="32">
        <v>16.78</v>
      </c>
      <c r="I5382" t="s">
        <v>327</v>
      </c>
      <c r="J5382">
        <v>3</v>
      </c>
      <c r="K5382">
        <v>3</v>
      </c>
    </row>
    <row r="5383" spans="1:11" x14ac:dyDescent="0.35">
      <c r="A5383" t="s">
        <v>47</v>
      </c>
      <c r="B5383" t="s">
        <v>1302</v>
      </c>
      <c r="C5383">
        <v>2018</v>
      </c>
      <c r="D5383">
        <v>4.2</v>
      </c>
      <c r="E5383">
        <v>410</v>
      </c>
      <c r="F5383" t="s">
        <v>1405</v>
      </c>
      <c r="G5383" t="s">
        <v>42</v>
      </c>
      <c r="H5383" s="32">
        <v>13.58</v>
      </c>
      <c r="I5383" t="s">
        <v>43</v>
      </c>
      <c r="J5383">
        <v>4</v>
      </c>
      <c r="K5383">
        <v>3</v>
      </c>
    </row>
    <row r="5384" spans="1:11" x14ac:dyDescent="0.35">
      <c r="A5384" t="s">
        <v>1308</v>
      </c>
      <c r="B5384" t="s">
        <v>1309</v>
      </c>
      <c r="C5384">
        <v>2015</v>
      </c>
      <c r="D5384">
        <v>4.2</v>
      </c>
      <c r="E5384">
        <v>412</v>
      </c>
      <c r="F5384" t="s">
        <v>1405</v>
      </c>
      <c r="G5384" t="s">
        <v>9</v>
      </c>
      <c r="H5384" s="32">
        <v>37.9</v>
      </c>
      <c r="I5384" t="s">
        <v>10</v>
      </c>
      <c r="J5384">
        <v>5</v>
      </c>
      <c r="K5384">
        <v>3</v>
      </c>
    </row>
    <row r="5385" spans="1:11" x14ac:dyDescent="0.35">
      <c r="A5385" t="s">
        <v>270</v>
      </c>
      <c r="B5385" t="s">
        <v>120</v>
      </c>
      <c r="C5385">
        <v>2011</v>
      </c>
      <c r="D5385">
        <v>4.2</v>
      </c>
      <c r="E5385">
        <v>410</v>
      </c>
      <c r="F5385" t="s">
        <v>1405</v>
      </c>
      <c r="G5385" t="s">
        <v>9</v>
      </c>
      <c r="H5385" s="32">
        <v>51.35</v>
      </c>
      <c r="I5385" t="s">
        <v>10</v>
      </c>
      <c r="J5385">
        <v>5</v>
      </c>
      <c r="K5385">
        <v>3</v>
      </c>
    </row>
    <row r="5386" spans="1:11" x14ac:dyDescent="0.35">
      <c r="A5386" t="s">
        <v>930</v>
      </c>
      <c r="B5386" t="s">
        <v>848</v>
      </c>
      <c r="C5386">
        <v>2012</v>
      </c>
      <c r="D5386">
        <v>4.2</v>
      </c>
      <c r="E5386">
        <v>410</v>
      </c>
      <c r="F5386" t="s">
        <v>1405</v>
      </c>
      <c r="G5386" t="s">
        <v>42</v>
      </c>
      <c r="H5386" s="32">
        <v>22.99</v>
      </c>
      <c r="I5386" t="s">
        <v>43</v>
      </c>
      <c r="J5386">
        <v>4</v>
      </c>
      <c r="K5386">
        <v>3</v>
      </c>
    </row>
    <row r="5387" spans="1:11" x14ac:dyDescent="0.35">
      <c r="A5387" t="s">
        <v>1362</v>
      </c>
      <c r="B5387" t="s">
        <v>1363</v>
      </c>
      <c r="C5387">
        <v>2020</v>
      </c>
      <c r="D5387">
        <v>4.2</v>
      </c>
      <c r="E5387">
        <v>407</v>
      </c>
      <c r="F5387" t="s">
        <v>1405</v>
      </c>
      <c r="G5387" t="s">
        <v>204</v>
      </c>
      <c r="H5387" s="32">
        <v>11.95</v>
      </c>
      <c r="I5387" t="s">
        <v>85</v>
      </c>
      <c r="J5387" t="s">
        <v>85</v>
      </c>
      <c r="K5387" t="s">
        <v>85</v>
      </c>
    </row>
    <row r="5388" spans="1:11" x14ac:dyDescent="0.35">
      <c r="A5388" t="s">
        <v>861</v>
      </c>
      <c r="B5388" t="s">
        <v>1364</v>
      </c>
      <c r="C5388" t="s">
        <v>24</v>
      </c>
      <c r="D5388">
        <v>4.2</v>
      </c>
      <c r="E5388">
        <v>405</v>
      </c>
      <c r="F5388" t="s">
        <v>1405</v>
      </c>
      <c r="G5388" t="s">
        <v>25</v>
      </c>
      <c r="H5388" s="32">
        <v>7.1</v>
      </c>
      <c r="I5388" t="s">
        <v>26</v>
      </c>
      <c r="J5388">
        <v>4</v>
      </c>
      <c r="K5388">
        <v>3</v>
      </c>
    </row>
    <row r="5389" spans="1:11" x14ac:dyDescent="0.35">
      <c r="A5389" t="s">
        <v>606</v>
      </c>
      <c r="B5389" t="s">
        <v>619</v>
      </c>
      <c r="C5389">
        <v>2014</v>
      </c>
      <c r="D5389">
        <v>4.2</v>
      </c>
      <c r="E5389">
        <v>404</v>
      </c>
      <c r="F5389" t="s">
        <v>1405</v>
      </c>
      <c r="G5389" t="s">
        <v>32</v>
      </c>
      <c r="H5389" s="32">
        <v>77.36</v>
      </c>
      <c r="I5389" t="s">
        <v>33</v>
      </c>
      <c r="J5389">
        <v>4</v>
      </c>
      <c r="K5389">
        <v>3</v>
      </c>
    </row>
    <row r="5390" spans="1:11" x14ac:dyDescent="0.35">
      <c r="A5390" t="s">
        <v>1365</v>
      </c>
      <c r="B5390" t="s">
        <v>1366</v>
      </c>
      <c r="C5390">
        <v>2020</v>
      </c>
      <c r="D5390">
        <v>4.2</v>
      </c>
      <c r="E5390">
        <v>404</v>
      </c>
      <c r="F5390" t="s">
        <v>1405</v>
      </c>
      <c r="G5390" t="s">
        <v>207</v>
      </c>
      <c r="H5390" s="32">
        <v>19.899999999999999</v>
      </c>
      <c r="I5390" t="s">
        <v>85</v>
      </c>
      <c r="J5390" t="s">
        <v>85</v>
      </c>
      <c r="K5390" t="s">
        <v>85</v>
      </c>
    </row>
    <row r="5391" spans="1:11" x14ac:dyDescent="0.35">
      <c r="A5391" t="s">
        <v>682</v>
      </c>
      <c r="B5391" t="s">
        <v>863</v>
      </c>
      <c r="C5391">
        <v>2011</v>
      </c>
      <c r="D5391">
        <v>4.2</v>
      </c>
      <c r="E5391">
        <v>402</v>
      </c>
      <c r="F5391" t="s">
        <v>1405</v>
      </c>
      <c r="G5391" t="s">
        <v>42</v>
      </c>
      <c r="H5391" s="32">
        <v>28.53</v>
      </c>
      <c r="I5391" t="s">
        <v>43</v>
      </c>
      <c r="J5391">
        <v>4</v>
      </c>
      <c r="K5391">
        <v>3</v>
      </c>
    </row>
    <row r="5392" spans="1:11" x14ac:dyDescent="0.35">
      <c r="A5392" t="s">
        <v>487</v>
      </c>
      <c r="B5392" t="s">
        <v>488</v>
      </c>
      <c r="C5392">
        <v>2019</v>
      </c>
      <c r="D5392">
        <v>4.2</v>
      </c>
      <c r="E5392">
        <v>400</v>
      </c>
      <c r="F5392" t="s">
        <v>1405</v>
      </c>
      <c r="G5392" t="s">
        <v>2</v>
      </c>
      <c r="H5392" s="32">
        <v>27.89</v>
      </c>
      <c r="I5392" t="s">
        <v>3</v>
      </c>
      <c r="J5392">
        <v>5</v>
      </c>
      <c r="K5392">
        <v>3</v>
      </c>
    </row>
    <row r="5393" spans="1:11" x14ac:dyDescent="0.35">
      <c r="A5393" t="s">
        <v>4</v>
      </c>
      <c r="B5393" t="s">
        <v>448</v>
      </c>
      <c r="C5393">
        <v>2016</v>
      </c>
      <c r="D5393">
        <v>4.2</v>
      </c>
      <c r="E5393">
        <v>398</v>
      </c>
      <c r="F5393" t="s">
        <v>1405</v>
      </c>
      <c r="G5393" t="s">
        <v>1406</v>
      </c>
      <c r="H5393" s="32">
        <v>48.96</v>
      </c>
      <c r="I5393" t="s">
        <v>6</v>
      </c>
      <c r="J5393">
        <v>4</v>
      </c>
      <c r="K5393">
        <v>2</v>
      </c>
    </row>
    <row r="5394" spans="1:11" x14ac:dyDescent="0.35">
      <c r="A5394" t="s">
        <v>193</v>
      </c>
      <c r="B5394" t="s">
        <v>921</v>
      </c>
      <c r="C5394">
        <v>2011</v>
      </c>
      <c r="D5394">
        <v>4.2</v>
      </c>
      <c r="E5394">
        <v>395</v>
      </c>
      <c r="F5394" t="s">
        <v>1405</v>
      </c>
      <c r="G5394" t="s">
        <v>42</v>
      </c>
      <c r="H5394" s="32">
        <v>61.94</v>
      </c>
      <c r="I5394" t="s">
        <v>43</v>
      </c>
      <c r="J5394">
        <v>4</v>
      </c>
      <c r="K5394">
        <v>3</v>
      </c>
    </row>
    <row r="5395" spans="1:11" x14ac:dyDescent="0.35">
      <c r="A5395" t="s">
        <v>193</v>
      </c>
      <c r="B5395" t="s">
        <v>187</v>
      </c>
      <c r="C5395">
        <v>2016</v>
      </c>
      <c r="D5395">
        <v>4.2</v>
      </c>
      <c r="E5395">
        <v>392</v>
      </c>
      <c r="F5395" t="s">
        <v>1405</v>
      </c>
      <c r="G5395" t="s">
        <v>42</v>
      </c>
      <c r="H5395" s="32">
        <v>19.98</v>
      </c>
      <c r="I5395" t="s">
        <v>43</v>
      </c>
      <c r="J5395">
        <v>4</v>
      </c>
      <c r="K5395">
        <v>3</v>
      </c>
    </row>
    <row r="5396" spans="1:11" x14ac:dyDescent="0.35">
      <c r="A5396" t="s">
        <v>790</v>
      </c>
      <c r="B5396" t="s">
        <v>1367</v>
      </c>
      <c r="C5396">
        <v>2018</v>
      </c>
      <c r="D5396">
        <v>4.2</v>
      </c>
      <c r="E5396">
        <v>390</v>
      </c>
      <c r="F5396" t="s">
        <v>1405</v>
      </c>
      <c r="G5396" t="s">
        <v>32</v>
      </c>
      <c r="H5396" s="32">
        <v>16.760000000000002</v>
      </c>
      <c r="I5396" t="s">
        <v>33</v>
      </c>
      <c r="J5396">
        <v>4</v>
      </c>
      <c r="K5396">
        <v>3</v>
      </c>
    </row>
    <row r="5397" spans="1:11" x14ac:dyDescent="0.35">
      <c r="A5397" t="s">
        <v>574</v>
      </c>
      <c r="B5397" t="s">
        <v>880</v>
      </c>
      <c r="C5397">
        <v>2017</v>
      </c>
      <c r="D5397">
        <v>4.2</v>
      </c>
      <c r="E5397">
        <v>390</v>
      </c>
      <c r="F5397" t="s">
        <v>1405</v>
      </c>
      <c r="G5397" t="s">
        <v>576</v>
      </c>
      <c r="H5397" s="32">
        <v>24.45</v>
      </c>
      <c r="I5397" t="s">
        <v>21</v>
      </c>
      <c r="J5397">
        <v>4</v>
      </c>
      <c r="K5397">
        <v>3</v>
      </c>
    </row>
    <row r="5398" spans="1:11" x14ac:dyDescent="0.35">
      <c r="A5398" t="s">
        <v>144</v>
      </c>
      <c r="B5398" t="s">
        <v>120</v>
      </c>
      <c r="C5398">
        <v>2011</v>
      </c>
      <c r="D5398">
        <v>4.2</v>
      </c>
      <c r="E5398">
        <v>389</v>
      </c>
      <c r="F5398" t="s">
        <v>1405</v>
      </c>
      <c r="G5398" t="s">
        <v>9</v>
      </c>
      <c r="H5398" s="32">
        <v>64.5</v>
      </c>
      <c r="I5398" t="s">
        <v>10</v>
      </c>
      <c r="J5398">
        <v>5</v>
      </c>
      <c r="K5398">
        <v>3</v>
      </c>
    </row>
    <row r="5399" spans="1:11" x14ac:dyDescent="0.35">
      <c r="A5399" t="s">
        <v>385</v>
      </c>
      <c r="B5399" t="s">
        <v>1334</v>
      </c>
      <c r="C5399">
        <v>2016</v>
      </c>
      <c r="D5399">
        <v>4.2</v>
      </c>
      <c r="E5399">
        <v>388</v>
      </c>
      <c r="F5399" t="s">
        <v>1405</v>
      </c>
      <c r="G5399" t="s">
        <v>9</v>
      </c>
      <c r="H5399" s="32">
        <v>31.63</v>
      </c>
      <c r="I5399" t="s">
        <v>10</v>
      </c>
      <c r="J5399">
        <v>5</v>
      </c>
      <c r="K5399">
        <v>3</v>
      </c>
    </row>
    <row r="5400" spans="1:11" x14ac:dyDescent="0.35">
      <c r="A5400" t="s">
        <v>53</v>
      </c>
      <c r="B5400" t="s">
        <v>845</v>
      </c>
      <c r="C5400">
        <v>2005</v>
      </c>
      <c r="D5400">
        <v>4.2</v>
      </c>
      <c r="E5400">
        <v>384</v>
      </c>
      <c r="F5400" t="s">
        <v>1405</v>
      </c>
      <c r="G5400" t="s">
        <v>42</v>
      </c>
      <c r="H5400" s="32">
        <v>73</v>
      </c>
      <c r="I5400" t="s">
        <v>43</v>
      </c>
      <c r="J5400">
        <v>4</v>
      </c>
      <c r="K5400">
        <v>3</v>
      </c>
    </row>
    <row r="5401" spans="1:11" x14ac:dyDescent="0.35">
      <c r="A5401" t="s">
        <v>537</v>
      </c>
      <c r="B5401" t="s">
        <v>187</v>
      </c>
      <c r="C5401">
        <v>2015</v>
      </c>
      <c r="D5401">
        <v>4.2</v>
      </c>
      <c r="E5401">
        <v>420</v>
      </c>
      <c r="F5401" t="s">
        <v>1405</v>
      </c>
      <c r="G5401" t="s">
        <v>42</v>
      </c>
      <c r="H5401" s="32">
        <v>17.5</v>
      </c>
      <c r="I5401" t="s">
        <v>43</v>
      </c>
      <c r="J5401">
        <v>4</v>
      </c>
      <c r="K5401">
        <v>3</v>
      </c>
    </row>
    <row r="5402" spans="1:11" x14ac:dyDescent="0.35">
      <c r="A5402" t="s">
        <v>1357</v>
      </c>
      <c r="B5402" t="s">
        <v>1358</v>
      </c>
      <c r="C5402">
        <v>2017</v>
      </c>
      <c r="D5402">
        <v>4.2</v>
      </c>
      <c r="E5402">
        <v>420</v>
      </c>
      <c r="F5402" t="s">
        <v>1405</v>
      </c>
      <c r="G5402" t="s">
        <v>127</v>
      </c>
      <c r="H5402" s="32">
        <v>18.899999999999999</v>
      </c>
      <c r="I5402" t="s">
        <v>21</v>
      </c>
      <c r="J5402">
        <v>4</v>
      </c>
      <c r="K5402">
        <v>3</v>
      </c>
    </row>
    <row r="5403" spans="1:11" x14ac:dyDescent="0.35">
      <c r="A5403" t="s">
        <v>1359</v>
      </c>
      <c r="B5403" t="s">
        <v>1360</v>
      </c>
      <c r="C5403">
        <v>2011</v>
      </c>
      <c r="D5403">
        <v>4.2</v>
      </c>
      <c r="E5403">
        <v>420</v>
      </c>
      <c r="F5403" t="s">
        <v>1405</v>
      </c>
      <c r="G5403" t="s">
        <v>254</v>
      </c>
      <c r="H5403" s="32">
        <v>23.95</v>
      </c>
      <c r="I5403" t="s">
        <v>21</v>
      </c>
      <c r="J5403">
        <v>4</v>
      </c>
      <c r="K5403">
        <v>3</v>
      </c>
    </row>
    <row r="5404" spans="1:11" x14ac:dyDescent="0.35">
      <c r="A5404" t="s">
        <v>40</v>
      </c>
      <c r="B5404" t="s">
        <v>396</v>
      </c>
      <c r="C5404">
        <v>2012</v>
      </c>
      <c r="D5404">
        <v>4.2</v>
      </c>
      <c r="E5404">
        <v>420</v>
      </c>
      <c r="F5404" t="s">
        <v>1405</v>
      </c>
      <c r="G5404" t="s">
        <v>42</v>
      </c>
      <c r="H5404" s="32">
        <v>28.3</v>
      </c>
      <c r="I5404" t="s">
        <v>43</v>
      </c>
      <c r="J5404">
        <v>4</v>
      </c>
      <c r="K5404">
        <v>3</v>
      </c>
    </row>
    <row r="5405" spans="1:11" x14ac:dyDescent="0.35">
      <c r="A5405" t="s">
        <v>513</v>
      </c>
      <c r="B5405" t="s">
        <v>283</v>
      </c>
      <c r="C5405">
        <v>2004</v>
      </c>
      <c r="D5405">
        <v>4.2</v>
      </c>
      <c r="E5405">
        <v>417</v>
      </c>
      <c r="F5405" t="s">
        <v>1405</v>
      </c>
      <c r="G5405" t="s">
        <v>42</v>
      </c>
      <c r="H5405" s="32">
        <v>45</v>
      </c>
      <c r="I5405" t="s">
        <v>43</v>
      </c>
      <c r="J5405">
        <v>4</v>
      </c>
      <c r="K5405">
        <v>3</v>
      </c>
    </row>
    <row r="5406" spans="1:11" x14ac:dyDescent="0.35">
      <c r="A5406" t="s">
        <v>423</v>
      </c>
      <c r="B5406" t="s">
        <v>1020</v>
      </c>
      <c r="C5406">
        <v>2018</v>
      </c>
      <c r="D5406">
        <v>4.2</v>
      </c>
      <c r="E5406">
        <v>415</v>
      </c>
      <c r="F5406" t="s">
        <v>1405</v>
      </c>
      <c r="G5406" t="s">
        <v>46</v>
      </c>
      <c r="H5406" s="32">
        <v>17.899999999999999</v>
      </c>
      <c r="I5406" t="s">
        <v>213</v>
      </c>
      <c r="J5406">
        <v>3</v>
      </c>
      <c r="K5406">
        <v>3</v>
      </c>
    </row>
    <row r="5407" spans="1:11" x14ac:dyDescent="0.35">
      <c r="A5407" t="s">
        <v>1292</v>
      </c>
      <c r="B5407" t="s">
        <v>1361</v>
      </c>
      <c r="C5407">
        <v>2015</v>
      </c>
      <c r="D5407">
        <v>4.2</v>
      </c>
      <c r="E5407">
        <v>414</v>
      </c>
      <c r="F5407" t="s">
        <v>1405</v>
      </c>
      <c r="G5407" t="s">
        <v>326</v>
      </c>
      <c r="H5407" s="32">
        <v>16.78</v>
      </c>
      <c r="I5407" t="s">
        <v>327</v>
      </c>
      <c r="J5407">
        <v>3</v>
      </c>
      <c r="K5407">
        <v>3</v>
      </c>
    </row>
    <row r="5408" spans="1:11" x14ac:dyDescent="0.35">
      <c r="A5408" t="s">
        <v>47</v>
      </c>
      <c r="B5408" t="s">
        <v>1302</v>
      </c>
      <c r="C5408">
        <v>2018</v>
      </c>
      <c r="D5408">
        <v>4.2</v>
      </c>
      <c r="E5408">
        <v>410</v>
      </c>
      <c r="F5408" t="s">
        <v>1405</v>
      </c>
      <c r="G5408" t="s">
        <v>42</v>
      </c>
      <c r="H5408" s="32">
        <v>13.58</v>
      </c>
      <c r="I5408" t="s">
        <v>43</v>
      </c>
      <c r="J5408">
        <v>4</v>
      </c>
      <c r="K5408">
        <v>3</v>
      </c>
    </row>
    <row r="5409" spans="1:11" x14ac:dyDescent="0.35">
      <c r="A5409" t="s">
        <v>1308</v>
      </c>
      <c r="B5409" t="s">
        <v>1309</v>
      </c>
      <c r="C5409">
        <v>2015</v>
      </c>
      <c r="D5409">
        <v>4.2</v>
      </c>
      <c r="E5409">
        <v>412</v>
      </c>
      <c r="F5409" t="s">
        <v>1405</v>
      </c>
      <c r="G5409" t="s">
        <v>9</v>
      </c>
      <c r="H5409" s="32">
        <v>37.9</v>
      </c>
      <c r="I5409" t="s">
        <v>10</v>
      </c>
      <c r="J5409">
        <v>5</v>
      </c>
      <c r="K5409">
        <v>3</v>
      </c>
    </row>
    <row r="5410" spans="1:11" x14ac:dyDescent="0.35">
      <c r="A5410" t="s">
        <v>270</v>
      </c>
      <c r="B5410" t="s">
        <v>120</v>
      </c>
      <c r="C5410">
        <v>2011</v>
      </c>
      <c r="D5410">
        <v>4.2</v>
      </c>
      <c r="E5410">
        <v>410</v>
      </c>
      <c r="F5410" t="s">
        <v>1405</v>
      </c>
      <c r="G5410" t="s">
        <v>9</v>
      </c>
      <c r="H5410" s="32">
        <v>51.35</v>
      </c>
      <c r="I5410" t="s">
        <v>10</v>
      </c>
      <c r="J5410">
        <v>5</v>
      </c>
      <c r="K5410">
        <v>3</v>
      </c>
    </row>
    <row r="5411" spans="1:11" x14ac:dyDescent="0.35">
      <c r="A5411" t="s">
        <v>930</v>
      </c>
      <c r="B5411" t="s">
        <v>848</v>
      </c>
      <c r="C5411">
        <v>2012</v>
      </c>
      <c r="D5411">
        <v>4.2</v>
      </c>
      <c r="E5411">
        <v>410</v>
      </c>
      <c r="F5411" t="s">
        <v>1405</v>
      </c>
      <c r="G5411" t="s">
        <v>42</v>
      </c>
      <c r="H5411" s="32">
        <v>22.99</v>
      </c>
      <c r="I5411" t="s">
        <v>43</v>
      </c>
      <c r="J5411">
        <v>4</v>
      </c>
      <c r="K5411">
        <v>3</v>
      </c>
    </row>
    <row r="5412" spans="1:11" x14ac:dyDescent="0.35">
      <c r="A5412" t="s">
        <v>1362</v>
      </c>
      <c r="B5412" t="s">
        <v>1363</v>
      </c>
      <c r="C5412">
        <v>2020</v>
      </c>
      <c r="D5412">
        <v>4.2</v>
      </c>
      <c r="E5412">
        <v>407</v>
      </c>
      <c r="F5412" t="s">
        <v>1405</v>
      </c>
      <c r="G5412" t="s">
        <v>204</v>
      </c>
      <c r="H5412" s="32">
        <v>11.95</v>
      </c>
      <c r="I5412" t="s">
        <v>85</v>
      </c>
      <c r="J5412" t="s">
        <v>85</v>
      </c>
      <c r="K5412" t="s">
        <v>85</v>
      </c>
    </row>
    <row r="5413" spans="1:11" x14ac:dyDescent="0.35">
      <c r="A5413" t="s">
        <v>861</v>
      </c>
      <c r="B5413" t="s">
        <v>1364</v>
      </c>
      <c r="C5413" t="s">
        <v>24</v>
      </c>
      <c r="D5413">
        <v>4.2</v>
      </c>
      <c r="E5413">
        <v>405</v>
      </c>
      <c r="F5413" t="s">
        <v>1405</v>
      </c>
      <c r="G5413" t="s">
        <v>25</v>
      </c>
      <c r="H5413" s="32">
        <v>7.1</v>
      </c>
      <c r="I5413" t="s">
        <v>26</v>
      </c>
      <c r="J5413">
        <v>4</v>
      </c>
      <c r="K5413">
        <v>3</v>
      </c>
    </row>
    <row r="5414" spans="1:11" x14ac:dyDescent="0.35">
      <c r="A5414" t="s">
        <v>606</v>
      </c>
      <c r="B5414" t="s">
        <v>619</v>
      </c>
      <c r="C5414">
        <v>2014</v>
      </c>
      <c r="D5414">
        <v>4.2</v>
      </c>
      <c r="E5414">
        <v>404</v>
      </c>
      <c r="F5414" t="s">
        <v>1405</v>
      </c>
      <c r="G5414" t="s">
        <v>32</v>
      </c>
      <c r="H5414" s="32">
        <v>77.36</v>
      </c>
      <c r="I5414" t="s">
        <v>33</v>
      </c>
      <c r="J5414">
        <v>4</v>
      </c>
      <c r="K5414">
        <v>3</v>
      </c>
    </row>
    <row r="5415" spans="1:11" x14ac:dyDescent="0.35">
      <c r="A5415" t="s">
        <v>1365</v>
      </c>
      <c r="B5415" t="s">
        <v>1366</v>
      </c>
      <c r="C5415">
        <v>2020</v>
      </c>
      <c r="D5415">
        <v>4.2</v>
      </c>
      <c r="E5415">
        <v>404</v>
      </c>
      <c r="F5415" t="s">
        <v>1405</v>
      </c>
      <c r="G5415" t="s">
        <v>207</v>
      </c>
      <c r="H5415" s="32">
        <v>19.899999999999999</v>
      </c>
      <c r="I5415" t="s">
        <v>85</v>
      </c>
      <c r="J5415" t="s">
        <v>85</v>
      </c>
      <c r="K5415" t="s">
        <v>85</v>
      </c>
    </row>
    <row r="5416" spans="1:11" x14ac:dyDescent="0.35">
      <c r="A5416" t="s">
        <v>682</v>
      </c>
      <c r="B5416" t="s">
        <v>863</v>
      </c>
      <c r="C5416">
        <v>2011</v>
      </c>
      <c r="D5416">
        <v>4.2</v>
      </c>
      <c r="E5416">
        <v>402</v>
      </c>
      <c r="F5416" t="s">
        <v>1405</v>
      </c>
      <c r="G5416" t="s">
        <v>42</v>
      </c>
      <c r="H5416" s="32">
        <v>28.53</v>
      </c>
      <c r="I5416" t="s">
        <v>43</v>
      </c>
      <c r="J5416">
        <v>4</v>
      </c>
      <c r="K5416">
        <v>3</v>
      </c>
    </row>
    <row r="5417" spans="1:11" x14ac:dyDescent="0.35">
      <c r="A5417" t="s">
        <v>487</v>
      </c>
      <c r="B5417" t="s">
        <v>488</v>
      </c>
      <c r="C5417">
        <v>2019</v>
      </c>
      <c r="D5417">
        <v>4.2</v>
      </c>
      <c r="E5417">
        <v>400</v>
      </c>
      <c r="F5417" t="s">
        <v>1405</v>
      </c>
      <c r="G5417" t="s">
        <v>2</v>
      </c>
      <c r="H5417" s="32">
        <v>27.89</v>
      </c>
      <c r="I5417" t="s">
        <v>3</v>
      </c>
      <c r="J5417">
        <v>5</v>
      </c>
      <c r="K5417">
        <v>3</v>
      </c>
    </row>
    <row r="5418" spans="1:11" x14ac:dyDescent="0.35">
      <c r="A5418" t="s">
        <v>4</v>
      </c>
      <c r="B5418" t="s">
        <v>448</v>
      </c>
      <c r="C5418">
        <v>2016</v>
      </c>
      <c r="D5418">
        <v>4.2</v>
      </c>
      <c r="E5418">
        <v>398</v>
      </c>
      <c r="F5418" t="s">
        <v>1405</v>
      </c>
      <c r="G5418" t="s">
        <v>1406</v>
      </c>
      <c r="H5418" s="32">
        <v>48.96</v>
      </c>
      <c r="I5418" t="s">
        <v>6</v>
      </c>
      <c r="J5418">
        <v>4</v>
      </c>
      <c r="K5418">
        <v>2</v>
      </c>
    </row>
    <row r="5419" spans="1:11" x14ac:dyDescent="0.35">
      <c r="A5419" t="s">
        <v>193</v>
      </c>
      <c r="B5419" t="s">
        <v>921</v>
      </c>
      <c r="C5419">
        <v>2011</v>
      </c>
      <c r="D5419">
        <v>4.2</v>
      </c>
      <c r="E5419">
        <v>395</v>
      </c>
      <c r="F5419" t="s">
        <v>1405</v>
      </c>
      <c r="G5419" t="s">
        <v>42</v>
      </c>
      <c r="H5419" s="32">
        <v>61.94</v>
      </c>
      <c r="I5419" t="s">
        <v>43</v>
      </c>
      <c r="J5419">
        <v>4</v>
      </c>
      <c r="K5419">
        <v>3</v>
      </c>
    </row>
    <row r="5420" spans="1:11" x14ac:dyDescent="0.35">
      <c r="A5420" t="s">
        <v>193</v>
      </c>
      <c r="B5420" t="s">
        <v>187</v>
      </c>
      <c r="C5420">
        <v>2016</v>
      </c>
      <c r="D5420">
        <v>4.2</v>
      </c>
      <c r="E5420">
        <v>392</v>
      </c>
      <c r="F5420" t="s">
        <v>1405</v>
      </c>
      <c r="G5420" t="s">
        <v>42</v>
      </c>
      <c r="H5420" s="32">
        <v>19.98</v>
      </c>
      <c r="I5420" t="s">
        <v>43</v>
      </c>
      <c r="J5420">
        <v>4</v>
      </c>
      <c r="K5420">
        <v>3</v>
      </c>
    </row>
    <row r="5421" spans="1:11" x14ac:dyDescent="0.35">
      <c r="A5421" t="s">
        <v>790</v>
      </c>
      <c r="B5421" t="s">
        <v>1367</v>
      </c>
      <c r="C5421">
        <v>2018</v>
      </c>
      <c r="D5421">
        <v>4.2</v>
      </c>
      <c r="E5421">
        <v>390</v>
      </c>
      <c r="F5421" t="s">
        <v>1405</v>
      </c>
      <c r="G5421" t="s">
        <v>32</v>
      </c>
      <c r="H5421" s="32">
        <v>16.760000000000002</v>
      </c>
      <c r="I5421" t="s">
        <v>33</v>
      </c>
      <c r="J5421">
        <v>4</v>
      </c>
      <c r="K5421">
        <v>3</v>
      </c>
    </row>
    <row r="5422" spans="1:11" x14ac:dyDescent="0.35">
      <c r="A5422" t="s">
        <v>574</v>
      </c>
      <c r="B5422" t="s">
        <v>880</v>
      </c>
      <c r="C5422">
        <v>2017</v>
      </c>
      <c r="D5422">
        <v>4.2</v>
      </c>
      <c r="E5422">
        <v>390</v>
      </c>
      <c r="F5422" t="s">
        <v>1405</v>
      </c>
      <c r="G5422" t="s">
        <v>576</v>
      </c>
      <c r="H5422" s="32">
        <v>24.45</v>
      </c>
      <c r="I5422" t="s">
        <v>21</v>
      </c>
      <c r="J5422">
        <v>4</v>
      </c>
      <c r="K5422">
        <v>3</v>
      </c>
    </row>
    <row r="5423" spans="1:11" x14ac:dyDescent="0.35">
      <c r="A5423" t="s">
        <v>144</v>
      </c>
      <c r="B5423" t="s">
        <v>120</v>
      </c>
      <c r="C5423">
        <v>2011</v>
      </c>
      <c r="D5423">
        <v>4.2</v>
      </c>
      <c r="E5423">
        <v>389</v>
      </c>
      <c r="F5423" t="s">
        <v>1405</v>
      </c>
      <c r="G5423" t="s">
        <v>9</v>
      </c>
      <c r="H5423" s="32">
        <v>64.5</v>
      </c>
      <c r="I5423" t="s">
        <v>10</v>
      </c>
      <c r="J5423">
        <v>5</v>
      </c>
      <c r="K5423">
        <v>3</v>
      </c>
    </row>
    <row r="5424" spans="1:11" x14ac:dyDescent="0.35">
      <c r="A5424" t="s">
        <v>385</v>
      </c>
      <c r="B5424" t="s">
        <v>1334</v>
      </c>
      <c r="C5424">
        <v>2016</v>
      </c>
      <c r="D5424">
        <v>4.2</v>
      </c>
      <c r="E5424">
        <v>388</v>
      </c>
      <c r="F5424" t="s">
        <v>1405</v>
      </c>
      <c r="G5424" t="s">
        <v>9</v>
      </c>
      <c r="H5424" s="32">
        <v>31.63</v>
      </c>
      <c r="I5424" t="s">
        <v>10</v>
      </c>
      <c r="J5424">
        <v>5</v>
      </c>
      <c r="K5424">
        <v>3</v>
      </c>
    </row>
    <row r="5425" spans="1:11" x14ac:dyDescent="0.35">
      <c r="A5425" t="s">
        <v>53</v>
      </c>
      <c r="B5425" t="s">
        <v>845</v>
      </c>
      <c r="C5425">
        <v>2005</v>
      </c>
      <c r="D5425">
        <v>4.2</v>
      </c>
      <c r="E5425">
        <v>384</v>
      </c>
      <c r="F5425" t="s">
        <v>1405</v>
      </c>
      <c r="G5425" t="s">
        <v>42</v>
      </c>
      <c r="H5425" s="32">
        <v>73</v>
      </c>
      <c r="I5425" t="s">
        <v>43</v>
      </c>
      <c r="J5425">
        <v>4</v>
      </c>
      <c r="K5425">
        <v>3</v>
      </c>
    </row>
    <row r="5426" spans="1:11" x14ac:dyDescent="0.35">
      <c r="A5426" t="s">
        <v>537</v>
      </c>
      <c r="B5426" t="s">
        <v>187</v>
      </c>
      <c r="C5426">
        <v>2015</v>
      </c>
      <c r="D5426">
        <v>4.2</v>
      </c>
      <c r="E5426">
        <v>420</v>
      </c>
      <c r="F5426" t="s">
        <v>1405</v>
      </c>
      <c r="G5426" t="s">
        <v>42</v>
      </c>
      <c r="H5426" s="32">
        <v>17.5</v>
      </c>
      <c r="I5426" t="s">
        <v>43</v>
      </c>
      <c r="J5426">
        <v>4</v>
      </c>
      <c r="K5426">
        <v>3</v>
      </c>
    </row>
    <row r="5427" spans="1:11" x14ac:dyDescent="0.35">
      <c r="A5427" t="s">
        <v>1357</v>
      </c>
      <c r="B5427" t="s">
        <v>1358</v>
      </c>
      <c r="C5427">
        <v>2017</v>
      </c>
      <c r="D5427">
        <v>4.2</v>
      </c>
      <c r="E5427">
        <v>420</v>
      </c>
      <c r="F5427" t="s">
        <v>1405</v>
      </c>
      <c r="G5427" t="s">
        <v>127</v>
      </c>
      <c r="H5427" s="32">
        <v>18.899999999999999</v>
      </c>
      <c r="I5427" t="s">
        <v>21</v>
      </c>
      <c r="J5427">
        <v>4</v>
      </c>
      <c r="K5427">
        <v>3</v>
      </c>
    </row>
    <row r="5428" spans="1:11" x14ac:dyDescent="0.35">
      <c r="A5428" t="s">
        <v>1359</v>
      </c>
      <c r="B5428" t="s">
        <v>1360</v>
      </c>
      <c r="C5428">
        <v>2011</v>
      </c>
      <c r="D5428">
        <v>4.2</v>
      </c>
      <c r="E5428">
        <v>420</v>
      </c>
      <c r="F5428" t="s">
        <v>1405</v>
      </c>
      <c r="G5428" t="s">
        <v>254</v>
      </c>
      <c r="H5428" s="32">
        <v>23.95</v>
      </c>
      <c r="I5428" t="s">
        <v>21</v>
      </c>
      <c r="J5428">
        <v>4</v>
      </c>
      <c r="K5428">
        <v>3</v>
      </c>
    </row>
    <row r="5429" spans="1:11" x14ac:dyDescent="0.35">
      <c r="A5429" t="s">
        <v>40</v>
      </c>
      <c r="B5429" t="s">
        <v>396</v>
      </c>
      <c r="C5429">
        <v>2012</v>
      </c>
      <c r="D5429">
        <v>4.2</v>
      </c>
      <c r="E5429">
        <v>420</v>
      </c>
      <c r="F5429" t="s">
        <v>1405</v>
      </c>
      <c r="G5429" t="s">
        <v>42</v>
      </c>
      <c r="H5429" s="32">
        <v>28.3</v>
      </c>
      <c r="I5429" t="s">
        <v>43</v>
      </c>
      <c r="J5429">
        <v>4</v>
      </c>
      <c r="K5429">
        <v>3</v>
      </c>
    </row>
    <row r="5430" spans="1:11" x14ac:dyDescent="0.35">
      <c r="A5430" t="s">
        <v>513</v>
      </c>
      <c r="B5430" t="s">
        <v>283</v>
      </c>
      <c r="C5430">
        <v>2004</v>
      </c>
      <c r="D5430">
        <v>4.2</v>
      </c>
      <c r="E5430">
        <v>417</v>
      </c>
      <c r="F5430" t="s">
        <v>1405</v>
      </c>
      <c r="G5430" t="s">
        <v>42</v>
      </c>
      <c r="H5430" s="32">
        <v>45</v>
      </c>
      <c r="I5430" t="s">
        <v>43</v>
      </c>
      <c r="J5430">
        <v>4</v>
      </c>
      <c r="K5430">
        <v>3</v>
      </c>
    </row>
    <row r="5431" spans="1:11" x14ac:dyDescent="0.35">
      <c r="A5431" t="s">
        <v>423</v>
      </c>
      <c r="B5431" t="s">
        <v>1020</v>
      </c>
      <c r="C5431">
        <v>2018</v>
      </c>
      <c r="D5431">
        <v>4.2</v>
      </c>
      <c r="E5431">
        <v>415</v>
      </c>
      <c r="F5431" t="s">
        <v>1405</v>
      </c>
      <c r="G5431" t="s">
        <v>46</v>
      </c>
      <c r="H5431" s="32">
        <v>17.899999999999999</v>
      </c>
      <c r="I5431" t="s">
        <v>213</v>
      </c>
      <c r="J5431">
        <v>3</v>
      </c>
      <c r="K5431">
        <v>3</v>
      </c>
    </row>
    <row r="5432" spans="1:11" x14ac:dyDescent="0.35">
      <c r="A5432" t="s">
        <v>1292</v>
      </c>
      <c r="B5432" t="s">
        <v>1361</v>
      </c>
      <c r="C5432">
        <v>2015</v>
      </c>
      <c r="D5432">
        <v>4.2</v>
      </c>
      <c r="E5432">
        <v>414</v>
      </c>
      <c r="F5432" t="s">
        <v>1405</v>
      </c>
      <c r="G5432" t="s">
        <v>326</v>
      </c>
      <c r="H5432" s="32">
        <v>16.78</v>
      </c>
      <c r="I5432" t="s">
        <v>327</v>
      </c>
      <c r="J5432">
        <v>3</v>
      </c>
      <c r="K5432">
        <v>3</v>
      </c>
    </row>
    <row r="5433" spans="1:11" x14ac:dyDescent="0.35">
      <c r="A5433" t="s">
        <v>47</v>
      </c>
      <c r="B5433" t="s">
        <v>1302</v>
      </c>
      <c r="C5433">
        <v>2018</v>
      </c>
      <c r="D5433">
        <v>4.2</v>
      </c>
      <c r="E5433">
        <v>410</v>
      </c>
      <c r="F5433" t="s">
        <v>1405</v>
      </c>
      <c r="G5433" t="s">
        <v>42</v>
      </c>
      <c r="H5433" s="32">
        <v>13.58</v>
      </c>
      <c r="I5433" t="s">
        <v>43</v>
      </c>
      <c r="J5433">
        <v>4</v>
      </c>
      <c r="K5433">
        <v>3</v>
      </c>
    </row>
    <row r="5434" spans="1:11" x14ac:dyDescent="0.35">
      <c r="A5434" t="s">
        <v>1308</v>
      </c>
      <c r="B5434" t="s">
        <v>1309</v>
      </c>
      <c r="C5434">
        <v>2015</v>
      </c>
      <c r="D5434">
        <v>4.2</v>
      </c>
      <c r="E5434">
        <v>412</v>
      </c>
      <c r="F5434" t="s">
        <v>1405</v>
      </c>
      <c r="G5434" t="s">
        <v>9</v>
      </c>
      <c r="H5434" s="32">
        <v>37.9</v>
      </c>
      <c r="I5434" t="s">
        <v>10</v>
      </c>
      <c r="J5434">
        <v>5</v>
      </c>
      <c r="K5434">
        <v>3</v>
      </c>
    </row>
    <row r="5435" spans="1:11" x14ac:dyDescent="0.35">
      <c r="A5435" t="s">
        <v>270</v>
      </c>
      <c r="B5435" t="s">
        <v>120</v>
      </c>
      <c r="C5435">
        <v>2011</v>
      </c>
      <c r="D5435">
        <v>4.2</v>
      </c>
      <c r="E5435">
        <v>410</v>
      </c>
      <c r="F5435" t="s">
        <v>1405</v>
      </c>
      <c r="G5435" t="s">
        <v>9</v>
      </c>
      <c r="H5435" s="32">
        <v>51.35</v>
      </c>
      <c r="I5435" t="s">
        <v>10</v>
      </c>
      <c r="J5435">
        <v>5</v>
      </c>
      <c r="K5435">
        <v>3</v>
      </c>
    </row>
    <row r="5436" spans="1:11" x14ac:dyDescent="0.35">
      <c r="A5436" t="s">
        <v>930</v>
      </c>
      <c r="B5436" t="s">
        <v>848</v>
      </c>
      <c r="C5436">
        <v>2012</v>
      </c>
      <c r="D5436">
        <v>4.2</v>
      </c>
      <c r="E5436">
        <v>410</v>
      </c>
      <c r="F5436" t="s">
        <v>1405</v>
      </c>
      <c r="G5436" t="s">
        <v>42</v>
      </c>
      <c r="H5436" s="32">
        <v>22.99</v>
      </c>
      <c r="I5436" t="s">
        <v>43</v>
      </c>
      <c r="J5436">
        <v>4</v>
      </c>
      <c r="K5436">
        <v>3</v>
      </c>
    </row>
    <row r="5437" spans="1:11" x14ac:dyDescent="0.35">
      <c r="A5437" t="s">
        <v>1362</v>
      </c>
      <c r="B5437" t="s">
        <v>1363</v>
      </c>
      <c r="C5437">
        <v>2020</v>
      </c>
      <c r="D5437">
        <v>4.2</v>
      </c>
      <c r="E5437">
        <v>407</v>
      </c>
      <c r="F5437" t="s">
        <v>1405</v>
      </c>
      <c r="G5437" t="s">
        <v>204</v>
      </c>
      <c r="H5437" s="32">
        <v>11.95</v>
      </c>
      <c r="I5437" t="s">
        <v>85</v>
      </c>
      <c r="J5437" t="s">
        <v>85</v>
      </c>
      <c r="K5437" t="s">
        <v>85</v>
      </c>
    </row>
    <row r="5438" spans="1:11" x14ac:dyDescent="0.35">
      <c r="A5438" t="s">
        <v>861</v>
      </c>
      <c r="B5438" t="s">
        <v>1364</v>
      </c>
      <c r="C5438" t="s">
        <v>24</v>
      </c>
      <c r="D5438">
        <v>4.2</v>
      </c>
      <c r="E5438">
        <v>405</v>
      </c>
      <c r="F5438" t="s">
        <v>1405</v>
      </c>
      <c r="G5438" t="s">
        <v>25</v>
      </c>
      <c r="H5438" s="32">
        <v>7.1</v>
      </c>
      <c r="I5438" t="s">
        <v>26</v>
      </c>
      <c r="J5438">
        <v>4</v>
      </c>
      <c r="K5438">
        <v>3</v>
      </c>
    </row>
    <row r="5439" spans="1:11" x14ac:dyDescent="0.35">
      <c r="A5439" t="s">
        <v>606</v>
      </c>
      <c r="B5439" t="s">
        <v>619</v>
      </c>
      <c r="C5439">
        <v>2014</v>
      </c>
      <c r="D5439">
        <v>4.2</v>
      </c>
      <c r="E5439">
        <v>404</v>
      </c>
      <c r="F5439" t="s">
        <v>1405</v>
      </c>
      <c r="G5439" t="s">
        <v>32</v>
      </c>
      <c r="H5439" s="32">
        <v>77.36</v>
      </c>
      <c r="I5439" t="s">
        <v>33</v>
      </c>
      <c r="J5439">
        <v>4</v>
      </c>
      <c r="K5439">
        <v>3</v>
      </c>
    </row>
    <row r="5440" spans="1:11" x14ac:dyDescent="0.35">
      <c r="A5440" t="s">
        <v>1365</v>
      </c>
      <c r="B5440" t="s">
        <v>1366</v>
      </c>
      <c r="C5440">
        <v>2020</v>
      </c>
      <c r="D5440">
        <v>4.2</v>
      </c>
      <c r="E5440">
        <v>404</v>
      </c>
      <c r="F5440" t="s">
        <v>1405</v>
      </c>
      <c r="G5440" t="s">
        <v>207</v>
      </c>
      <c r="H5440" s="32">
        <v>19.899999999999999</v>
      </c>
      <c r="I5440" t="s">
        <v>85</v>
      </c>
      <c r="J5440" t="s">
        <v>85</v>
      </c>
      <c r="K5440" t="s">
        <v>85</v>
      </c>
    </row>
    <row r="5441" spans="1:11" x14ac:dyDescent="0.35">
      <c r="A5441" t="s">
        <v>682</v>
      </c>
      <c r="B5441" t="s">
        <v>863</v>
      </c>
      <c r="C5441">
        <v>2011</v>
      </c>
      <c r="D5441">
        <v>4.2</v>
      </c>
      <c r="E5441">
        <v>402</v>
      </c>
      <c r="F5441" t="s">
        <v>1405</v>
      </c>
      <c r="G5441" t="s">
        <v>42</v>
      </c>
      <c r="H5441" s="32">
        <v>28.53</v>
      </c>
      <c r="I5441" t="s">
        <v>43</v>
      </c>
      <c r="J5441">
        <v>4</v>
      </c>
      <c r="K5441">
        <v>3</v>
      </c>
    </row>
    <row r="5442" spans="1:11" x14ac:dyDescent="0.35">
      <c r="A5442" t="s">
        <v>487</v>
      </c>
      <c r="B5442" t="s">
        <v>488</v>
      </c>
      <c r="C5442">
        <v>2019</v>
      </c>
      <c r="D5442">
        <v>4.2</v>
      </c>
      <c r="E5442">
        <v>400</v>
      </c>
      <c r="F5442" t="s">
        <v>1405</v>
      </c>
      <c r="G5442" t="s">
        <v>2</v>
      </c>
      <c r="H5442" s="32">
        <v>27.89</v>
      </c>
      <c r="I5442" t="s">
        <v>3</v>
      </c>
      <c r="J5442">
        <v>5</v>
      </c>
      <c r="K5442">
        <v>3</v>
      </c>
    </row>
    <row r="5443" spans="1:11" x14ac:dyDescent="0.35">
      <c r="A5443" t="s">
        <v>4</v>
      </c>
      <c r="B5443" t="s">
        <v>448</v>
      </c>
      <c r="C5443">
        <v>2016</v>
      </c>
      <c r="D5443">
        <v>4.2</v>
      </c>
      <c r="E5443">
        <v>398</v>
      </c>
      <c r="F5443" t="s">
        <v>1405</v>
      </c>
      <c r="G5443" t="s">
        <v>1406</v>
      </c>
      <c r="H5443" s="32">
        <v>48.96</v>
      </c>
      <c r="I5443" t="s">
        <v>6</v>
      </c>
      <c r="J5443">
        <v>4</v>
      </c>
      <c r="K5443">
        <v>2</v>
      </c>
    </row>
    <row r="5444" spans="1:11" x14ac:dyDescent="0.35">
      <c r="A5444" t="s">
        <v>193</v>
      </c>
      <c r="B5444" t="s">
        <v>921</v>
      </c>
      <c r="C5444">
        <v>2011</v>
      </c>
      <c r="D5444">
        <v>4.2</v>
      </c>
      <c r="E5444">
        <v>395</v>
      </c>
      <c r="F5444" t="s">
        <v>1405</v>
      </c>
      <c r="G5444" t="s">
        <v>42</v>
      </c>
      <c r="H5444" s="32">
        <v>61.94</v>
      </c>
      <c r="I5444" t="s">
        <v>43</v>
      </c>
      <c r="J5444">
        <v>4</v>
      </c>
      <c r="K5444">
        <v>3</v>
      </c>
    </row>
    <row r="5445" spans="1:11" x14ac:dyDescent="0.35">
      <c r="A5445" t="s">
        <v>193</v>
      </c>
      <c r="B5445" t="s">
        <v>187</v>
      </c>
      <c r="C5445">
        <v>2016</v>
      </c>
      <c r="D5445">
        <v>4.2</v>
      </c>
      <c r="E5445">
        <v>392</v>
      </c>
      <c r="F5445" t="s">
        <v>1405</v>
      </c>
      <c r="G5445" t="s">
        <v>42</v>
      </c>
      <c r="H5445" s="32">
        <v>19.98</v>
      </c>
      <c r="I5445" t="s">
        <v>43</v>
      </c>
      <c r="J5445">
        <v>4</v>
      </c>
      <c r="K5445">
        <v>3</v>
      </c>
    </row>
    <row r="5446" spans="1:11" x14ac:dyDescent="0.35">
      <c r="A5446" t="s">
        <v>790</v>
      </c>
      <c r="B5446" t="s">
        <v>1367</v>
      </c>
      <c r="C5446">
        <v>2018</v>
      </c>
      <c r="D5446">
        <v>4.2</v>
      </c>
      <c r="E5446">
        <v>390</v>
      </c>
      <c r="F5446" t="s">
        <v>1405</v>
      </c>
      <c r="G5446" t="s">
        <v>32</v>
      </c>
      <c r="H5446" s="32">
        <v>16.760000000000002</v>
      </c>
      <c r="I5446" t="s">
        <v>33</v>
      </c>
      <c r="J5446">
        <v>4</v>
      </c>
      <c r="K5446">
        <v>3</v>
      </c>
    </row>
    <row r="5447" spans="1:11" x14ac:dyDescent="0.35">
      <c r="A5447" t="s">
        <v>574</v>
      </c>
      <c r="B5447" t="s">
        <v>880</v>
      </c>
      <c r="C5447">
        <v>2017</v>
      </c>
      <c r="D5447">
        <v>4.2</v>
      </c>
      <c r="E5447">
        <v>390</v>
      </c>
      <c r="F5447" t="s">
        <v>1405</v>
      </c>
      <c r="G5447" t="s">
        <v>576</v>
      </c>
      <c r="H5447" s="32">
        <v>24.45</v>
      </c>
      <c r="I5447" t="s">
        <v>21</v>
      </c>
      <c r="J5447">
        <v>4</v>
      </c>
      <c r="K5447">
        <v>3</v>
      </c>
    </row>
    <row r="5448" spans="1:11" x14ac:dyDescent="0.35">
      <c r="A5448" t="s">
        <v>144</v>
      </c>
      <c r="B5448" t="s">
        <v>120</v>
      </c>
      <c r="C5448">
        <v>2011</v>
      </c>
      <c r="D5448">
        <v>4.2</v>
      </c>
      <c r="E5448">
        <v>389</v>
      </c>
      <c r="F5448" t="s">
        <v>1405</v>
      </c>
      <c r="G5448" t="s">
        <v>9</v>
      </c>
      <c r="H5448" s="32">
        <v>64.5</v>
      </c>
      <c r="I5448" t="s">
        <v>10</v>
      </c>
      <c r="J5448">
        <v>5</v>
      </c>
      <c r="K5448">
        <v>3</v>
      </c>
    </row>
    <row r="5449" spans="1:11" x14ac:dyDescent="0.35">
      <c r="A5449" t="s">
        <v>385</v>
      </c>
      <c r="B5449" t="s">
        <v>1334</v>
      </c>
      <c r="C5449">
        <v>2016</v>
      </c>
      <c r="D5449">
        <v>4.2</v>
      </c>
      <c r="E5449">
        <v>388</v>
      </c>
      <c r="F5449" t="s">
        <v>1405</v>
      </c>
      <c r="G5449" t="s">
        <v>9</v>
      </c>
      <c r="H5449" s="32">
        <v>31.63</v>
      </c>
      <c r="I5449" t="s">
        <v>10</v>
      </c>
      <c r="J5449">
        <v>5</v>
      </c>
      <c r="K5449">
        <v>3</v>
      </c>
    </row>
    <row r="5450" spans="1:11" x14ac:dyDescent="0.35">
      <c r="A5450" t="s">
        <v>53</v>
      </c>
      <c r="B5450" t="s">
        <v>845</v>
      </c>
      <c r="C5450">
        <v>2005</v>
      </c>
      <c r="D5450">
        <v>4.2</v>
      </c>
      <c r="E5450">
        <v>384</v>
      </c>
      <c r="F5450" t="s">
        <v>1405</v>
      </c>
      <c r="G5450" t="s">
        <v>42</v>
      </c>
      <c r="H5450" s="32">
        <v>73</v>
      </c>
      <c r="I5450" t="s">
        <v>43</v>
      </c>
      <c r="J5450">
        <v>4</v>
      </c>
      <c r="K5450">
        <v>3</v>
      </c>
    </row>
    <row r="5451" spans="1:11" x14ac:dyDescent="0.35">
      <c r="A5451" t="s">
        <v>537</v>
      </c>
      <c r="B5451" t="s">
        <v>187</v>
      </c>
      <c r="C5451">
        <v>2015</v>
      </c>
      <c r="D5451">
        <v>4.2</v>
      </c>
      <c r="E5451">
        <v>420</v>
      </c>
      <c r="F5451" t="s">
        <v>1405</v>
      </c>
      <c r="G5451" t="s">
        <v>42</v>
      </c>
      <c r="H5451" s="32">
        <v>17.5</v>
      </c>
      <c r="I5451" t="s">
        <v>43</v>
      </c>
      <c r="J5451" t="s">
        <v>85</v>
      </c>
      <c r="K5451" t="s">
        <v>85</v>
      </c>
    </row>
    <row r="5452" spans="1:11" x14ac:dyDescent="0.35">
      <c r="A5452" t="s">
        <v>1357</v>
      </c>
      <c r="B5452" t="s">
        <v>1358</v>
      </c>
      <c r="C5452">
        <v>2017</v>
      </c>
      <c r="D5452">
        <v>4.2</v>
      </c>
      <c r="E5452">
        <v>420</v>
      </c>
      <c r="F5452" t="s">
        <v>1405</v>
      </c>
      <c r="G5452" t="s">
        <v>127</v>
      </c>
      <c r="H5452" s="32">
        <v>18.899999999999999</v>
      </c>
      <c r="I5452" t="s">
        <v>21</v>
      </c>
      <c r="J5452" t="s">
        <v>85</v>
      </c>
      <c r="K5452" t="s">
        <v>85</v>
      </c>
    </row>
    <row r="5453" spans="1:11" x14ac:dyDescent="0.35">
      <c r="A5453" t="s">
        <v>1359</v>
      </c>
      <c r="B5453" t="s">
        <v>1360</v>
      </c>
      <c r="C5453">
        <v>2011</v>
      </c>
      <c r="D5453">
        <v>4.2</v>
      </c>
      <c r="E5453">
        <v>420</v>
      </c>
      <c r="F5453" t="s">
        <v>1405</v>
      </c>
      <c r="G5453" t="s">
        <v>254</v>
      </c>
      <c r="H5453" s="32">
        <v>23.95</v>
      </c>
      <c r="I5453" t="s">
        <v>21</v>
      </c>
      <c r="J5453" t="s">
        <v>85</v>
      </c>
      <c r="K5453" t="s">
        <v>85</v>
      </c>
    </row>
    <row r="5454" spans="1:11" x14ac:dyDescent="0.35">
      <c r="A5454" t="s">
        <v>40</v>
      </c>
      <c r="B5454" t="s">
        <v>396</v>
      </c>
      <c r="C5454">
        <v>2012</v>
      </c>
      <c r="D5454">
        <v>4.2</v>
      </c>
      <c r="E5454">
        <v>420</v>
      </c>
      <c r="F5454" t="s">
        <v>1405</v>
      </c>
      <c r="G5454" t="s">
        <v>42</v>
      </c>
      <c r="H5454" s="32">
        <v>28.3</v>
      </c>
      <c r="I5454" t="s">
        <v>43</v>
      </c>
      <c r="J5454" t="s">
        <v>85</v>
      </c>
      <c r="K5454" t="s">
        <v>85</v>
      </c>
    </row>
    <row r="5455" spans="1:11" x14ac:dyDescent="0.35">
      <c r="A5455" t="s">
        <v>513</v>
      </c>
      <c r="B5455" t="s">
        <v>283</v>
      </c>
      <c r="C5455">
        <v>2004</v>
      </c>
      <c r="D5455">
        <v>4.2</v>
      </c>
      <c r="E5455">
        <v>417</v>
      </c>
      <c r="F5455" t="s">
        <v>1405</v>
      </c>
      <c r="G5455" t="s">
        <v>42</v>
      </c>
      <c r="H5455" s="32">
        <v>45</v>
      </c>
      <c r="I5455" t="s">
        <v>43</v>
      </c>
      <c r="J5455" t="s">
        <v>85</v>
      </c>
      <c r="K5455" t="s">
        <v>85</v>
      </c>
    </row>
    <row r="5456" spans="1:11" x14ac:dyDescent="0.35">
      <c r="A5456" t="s">
        <v>423</v>
      </c>
      <c r="B5456" t="s">
        <v>1020</v>
      </c>
      <c r="C5456">
        <v>2018</v>
      </c>
      <c r="D5456">
        <v>4.2</v>
      </c>
      <c r="E5456">
        <v>415</v>
      </c>
      <c r="F5456" t="s">
        <v>1405</v>
      </c>
      <c r="G5456" t="s">
        <v>46</v>
      </c>
      <c r="H5456" s="32">
        <v>17.899999999999999</v>
      </c>
      <c r="I5456" t="s">
        <v>213</v>
      </c>
      <c r="J5456" t="s">
        <v>85</v>
      </c>
      <c r="K5456" t="s">
        <v>85</v>
      </c>
    </row>
    <row r="5457" spans="1:11" x14ac:dyDescent="0.35">
      <c r="A5457" t="s">
        <v>1292</v>
      </c>
      <c r="B5457" t="s">
        <v>1361</v>
      </c>
      <c r="C5457">
        <v>2015</v>
      </c>
      <c r="D5457">
        <v>4.2</v>
      </c>
      <c r="E5457">
        <v>414</v>
      </c>
      <c r="F5457" t="s">
        <v>1405</v>
      </c>
      <c r="G5457" t="s">
        <v>326</v>
      </c>
      <c r="H5457" s="32">
        <v>16.78</v>
      </c>
      <c r="I5457" t="s">
        <v>327</v>
      </c>
      <c r="J5457" t="s">
        <v>85</v>
      </c>
      <c r="K5457" t="s">
        <v>85</v>
      </c>
    </row>
    <row r="5458" spans="1:11" x14ac:dyDescent="0.35">
      <c r="A5458" t="s">
        <v>47</v>
      </c>
      <c r="B5458" t="s">
        <v>1302</v>
      </c>
      <c r="C5458">
        <v>2018</v>
      </c>
      <c r="D5458">
        <v>4.2</v>
      </c>
      <c r="E5458">
        <v>410</v>
      </c>
      <c r="F5458" t="s">
        <v>1405</v>
      </c>
      <c r="G5458" t="s">
        <v>42</v>
      </c>
      <c r="H5458" s="32">
        <v>13.58</v>
      </c>
      <c r="I5458" t="s">
        <v>43</v>
      </c>
      <c r="J5458" t="s">
        <v>85</v>
      </c>
      <c r="K5458" t="s">
        <v>85</v>
      </c>
    </row>
    <row r="5459" spans="1:11" x14ac:dyDescent="0.35">
      <c r="A5459" t="s">
        <v>1308</v>
      </c>
      <c r="B5459" t="s">
        <v>1309</v>
      </c>
      <c r="C5459">
        <v>2015</v>
      </c>
      <c r="D5459">
        <v>4.2</v>
      </c>
      <c r="E5459">
        <v>412</v>
      </c>
      <c r="F5459" t="s">
        <v>1405</v>
      </c>
      <c r="G5459" t="s">
        <v>9</v>
      </c>
      <c r="H5459" s="32">
        <v>37.9</v>
      </c>
      <c r="I5459" t="s">
        <v>10</v>
      </c>
      <c r="J5459" t="s">
        <v>85</v>
      </c>
      <c r="K5459" t="s">
        <v>85</v>
      </c>
    </row>
    <row r="5460" spans="1:11" x14ac:dyDescent="0.35">
      <c r="A5460" t="s">
        <v>270</v>
      </c>
      <c r="B5460" t="s">
        <v>120</v>
      </c>
      <c r="C5460">
        <v>2011</v>
      </c>
      <c r="D5460">
        <v>4.2</v>
      </c>
      <c r="E5460">
        <v>410</v>
      </c>
      <c r="F5460" t="s">
        <v>1405</v>
      </c>
      <c r="G5460" t="s">
        <v>9</v>
      </c>
      <c r="H5460" s="32">
        <v>51.35</v>
      </c>
      <c r="I5460" t="s">
        <v>10</v>
      </c>
      <c r="J5460" t="s">
        <v>85</v>
      </c>
      <c r="K5460" t="s">
        <v>85</v>
      </c>
    </row>
    <row r="5461" spans="1:11" x14ac:dyDescent="0.35">
      <c r="A5461" t="s">
        <v>930</v>
      </c>
      <c r="B5461" t="s">
        <v>848</v>
      </c>
      <c r="C5461">
        <v>2012</v>
      </c>
      <c r="D5461">
        <v>4.2</v>
      </c>
      <c r="E5461">
        <v>410</v>
      </c>
      <c r="F5461" t="s">
        <v>1405</v>
      </c>
      <c r="G5461" t="s">
        <v>42</v>
      </c>
      <c r="H5461" s="32">
        <v>22.99</v>
      </c>
      <c r="I5461" t="s">
        <v>43</v>
      </c>
      <c r="J5461" t="s">
        <v>85</v>
      </c>
      <c r="K5461" t="s">
        <v>85</v>
      </c>
    </row>
    <row r="5462" spans="1:11" x14ac:dyDescent="0.35">
      <c r="A5462" t="s">
        <v>1362</v>
      </c>
      <c r="B5462" t="s">
        <v>1363</v>
      </c>
      <c r="C5462">
        <v>2020</v>
      </c>
      <c r="D5462">
        <v>4.2</v>
      </c>
      <c r="E5462">
        <v>407</v>
      </c>
      <c r="F5462" t="s">
        <v>1405</v>
      </c>
      <c r="G5462" t="s">
        <v>204</v>
      </c>
      <c r="H5462" s="32">
        <v>11.95</v>
      </c>
      <c r="I5462" t="s">
        <v>85</v>
      </c>
      <c r="J5462" t="s">
        <v>85</v>
      </c>
      <c r="K5462" t="s">
        <v>85</v>
      </c>
    </row>
    <row r="5463" spans="1:11" x14ac:dyDescent="0.35">
      <c r="A5463" t="s">
        <v>861</v>
      </c>
      <c r="B5463" t="s">
        <v>1364</v>
      </c>
      <c r="C5463" t="s">
        <v>24</v>
      </c>
      <c r="D5463">
        <v>4.2</v>
      </c>
      <c r="E5463">
        <v>405</v>
      </c>
      <c r="F5463" t="s">
        <v>1405</v>
      </c>
      <c r="G5463" t="s">
        <v>25</v>
      </c>
      <c r="H5463" s="32">
        <v>7.1</v>
      </c>
      <c r="I5463" t="s">
        <v>26</v>
      </c>
      <c r="J5463" t="s">
        <v>85</v>
      </c>
      <c r="K5463" t="s">
        <v>85</v>
      </c>
    </row>
    <row r="5464" spans="1:11" x14ac:dyDescent="0.35">
      <c r="A5464" t="s">
        <v>606</v>
      </c>
      <c r="B5464" t="s">
        <v>619</v>
      </c>
      <c r="C5464">
        <v>2014</v>
      </c>
      <c r="D5464">
        <v>4.2</v>
      </c>
      <c r="E5464">
        <v>404</v>
      </c>
      <c r="F5464" t="s">
        <v>1405</v>
      </c>
      <c r="G5464" t="s">
        <v>32</v>
      </c>
      <c r="H5464" s="32">
        <v>77.36</v>
      </c>
      <c r="I5464" t="s">
        <v>33</v>
      </c>
      <c r="J5464" t="s">
        <v>85</v>
      </c>
      <c r="K5464" t="s">
        <v>85</v>
      </c>
    </row>
    <row r="5465" spans="1:11" x14ac:dyDescent="0.35">
      <c r="A5465" t="s">
        <v>1365</v>
      </c>
      <c r="B5465" t="s">
        <v>1366</v>
      </c>
      <c r="C5465">
        <v>2020</v>
      </c>
      <c r="D5465">
        <v>4.2</v>
      </c>
      <c r="E5465">
        <v>404</v>
      </c>
      <c r="F5465" t="s">
        <v>1405</v>
      </c>
      <c r="G5465" t="s">
        <v>207</v>
      </c>
      <c r="H5465" s="32">
        <v>19.899999999999999</v>
      </c>
      <c r="I5465" t="s">
        <v>85</v>
      </c>
      <c r="J5465" t="s">
        <v>85</v>
      </c>
      <c r="K5465" t="s">
        <v>85</v>
      </c>
    </row>
    <row r="5466" spans="1:11" x14ac:dyDescent="0.35">
      <c r="A5466" t="s">
        <v>682</v>
      </c>
      <c r="B5466" t="s">
        <v>863</v>
      </c>
      <c r="C5466">
        <v>2011</v>
      </c>
      <c r="D5466">
        <v>4.2</v>
      </c>
      <c r="E5466">
        <v>402</v>
      </c>
      <c r="F5466" t="s">
        <v>1405</v>
      </c>
      <c r="G5466" t="s">
        <v>42</v>
      </c>
      <c r="H5466" s="32">
        <v>28.53</v>
      </c>
      <c r="I5466" t="s">
        <v>43</v>
      </c>
      <c r="J5466" t="s">
        <v>85</v>
      </c>
      <c r="K5466" t="s">
        <v>85</v>
      </c>
    </row>
    <row r="5467" spans="1:11" x14ac:dyDescent="0.35">
      <c r="A5467" t="s">
        <v>487</v>
      </c>
      <c r="B5467" t="s">
        <v>488</v>
      </c>
      <c r="C5467">
        <v>2019</v>
      </c>
      <c r="D5467">
        <v>4.2</v>
      </c>
      <c r="E5467">
        <v>400</v>
      </c>
      <c r="F5467" t="s">
        <v>1405</v>
      </c>
      <c r="G5467" t="s">
        <v>2</v>
      </c>
      <c r="H5467" s="32">
        <v>27.89</v>
      </c>
      <c r="I5467" t="s">
        <v>3</v>
      </c>
      <c r="J5467" t="s">
        <v>85</v>
      </c>
      <c r="K5467" t="s">
        <v>85</v>
      </c>
    </row>
    <row r="5468" spans="1:11" x14ac:dyDescent="0.35">
      <c r="A5468" t="s">
        <v>4</v>
      </c>
      <c r="B5468" t="s">
        <v>448</v>
      </c>
      <c r="C5468">
        <v>2016</v>
      </c>
      <c r="D5468">
        <v>4.2</v>
      </c>
      <c r="E5468">
        <v>398</v>
      </c>
      <c r="F5468" t="s">
        <v>1405</v>
      </c>
      <c r="G5468" t="s">
        <v>1406</v>
      </c>
      <c r="H5468" s="32">
        <v>48.96</v>
      </c>
      <c r="I5468" t="s">
        <v>6</v>
      </c>
      <c r="J5468" t="s">
        <v>85</v>
      </c>
      <c r="K5468" t="s">
        <v>85</v>
      </c>
    </row>
    <row r="5469" spans="1:11" x14ac:dyDescent="0.35">
      <c r="A5469" t="s">
        <v>193</v>
      </c>
      <c r="B5469" t="s">
        <v>921</v>
      </c>
      <c r="C5469">
        <v>2011</v>
      </c>
      <c r="D5469">
        <v>4.2</v>
      </c>
      <c r="E5469">
        <v>395</v>
      </c>
      <c r="F5469" t="s">
        <v>1405</v>
      </c>
      <c r="G5469" t="s">
        <v>42</v>
      </c>
      <c r="H5469" s="32">
        <v>61.94</v>
      </c>
      <c r="I5469" t="s">
        <v>43</v>
      </c>
      <c r="J5469" t="s">
        <v>85</v>
      </c>
      <c r="K5469" t="s">
        <v>85</v>
      </c>
    </row>
    <row r="5470" spans="1:11" x14ac:dyDescent="0.35">
      <c r="A5470" t="s">
        <v>193</v>
      </c>
      <c r="B5470" t="s">
        <v>187</v>
      </c>
      <c r="C5470">
        <v>2016</v>
      </c>
      <c r="D5470">
        <v>4.2</v>
      </c>
      <c r="E5470">
        <v>392</v>
      </c>
      <c r="F5470" t="s">
        <v>1405</v>
      </c>
      <c r="G5470" t="s">
        <v>42</v>
      </c>
      <c r="H5470" s="32">
        <v>19.98</v>
      </c>
      <c r="I5470" t="s">
        <v>43</v>
      </c>
      <c r="J5470" t="s">
        <v>85</v>
      </c>
      <c r="K5470" t="s">
        <v>85</v>
      </c>
    </row>
    <row r="5471" spans="1:11" x14ac:dyDescent="0.35">
      <c r="A5471" t="s">
        <v>790</v>
      </c>
      <c r="B5471" t="s">
        <v>1367</v>
      </c>
      <c r="C5471">
        <v>2018</v>
      </c>
      <c r="D5471">
        <v>4.2</v>
      </c>
      <c r="E5471">
        <v>390</v>
      </c>
      <c r="F5471" t="s">
        <v>1405</v>
      </c>
      <c r="G5471" t="s">
        <v>32</v>
      </c>
      <c r="H5471" s="32">
        <v>16.760000000000002</v>
      </c>
      <c r="I5471" t="s">
        <v>33</v>
      </c>
      <c r="J5471" t="s">
        <v>85</v>
      </c>
      <c r="K5471" t="s">
        <v>85</v>
      </c>
    </row>
    <row r="5472" spans="1:11" x14ac:dyDescent="0.35">
      <c r="A5472" t="s">
        <v>574</v>
      </c>
      <c r="B5472" t="s">
        <v>880</v>
      </c>
      <c r="C5472">
        <v>2017</v>
      </c>
      <c r="D5472">
        <v>4.2</v>
      </c>
      <c r="E5472">
        <v>390</v>
      </c>
      <c r="F5472" t="s">
        <v>1405</v>
      </c>
      <c r="G5472" t="s">
        <v>576</v>
      </c>
      <c r="H5472" s="32">
        <v>24.45</v>
      </c>
      <c r="I5472" t="s">
        <v>21</v>
      </c>
      <c r="J5472" t="s">
        <v>85</v>
      </c>
      <c r="K5472" t="s">
        <v>85</v>
      </c>
    </row>
    <row r="5473" spans="1:11" x14ac:dyDescent="0.35">
      <c r="A5473" t="s">
        <v>144</v>
      </c>
      <c r="B5473" t="s">
        <v>120</v>
      </c>
      <c r="C5473">
        <v>2011</v>
      </c>
      <c r="D5473">
        <v>4.2</v>
      </c>
      <c r="E5473">
        <v>389</v>
      </c>
      <c r="F5473" t="s">
        <v>1405</v>
      </c>
      <c r="G5473" t="s">
        <v>9</v>
      </c>
      <c r="H5473" s="32">
        <v>64.5</v>
      </c>
      <c r="I5473" t="s">
        <v>10</v>
      </c>
      <c r="J5473" t="s">
        <v>85</v>
      </c>
      <c r="K5473" t="s">
        <v>85</v>
      </c>
    </row>
    <row r="5474" spans="1:11" x14ac:dyDescent="0.35">
      <c r="A5474" t="s">
        <v>385</v>
      </c>
      <c r="B5474" t="s">
        <v>1334</v>
      </c>
      <c r="C5474">
        <v>2016</v>
      </c>
      <c r="D5474">
        <v>4.2</v>
      </c>
      <c r="E5474">
        <v>388</v>
      </c>
      <c r="F5474" t="s">
        <v>1405</v>
      </c>
      <c r="G5474" t="s">
        <v>9</v>
      </c>
      <c r="H5474" s="32">
        <v>31.63</v>
      </c>
      <c r="I5474" t="s">
        <v>10</v>
      </c>
      <c r="J5474" t="s">
        <v>85</v>
      </c>
      <c r="K5474" t="s">
        <v>85</v>
      </c>
    </row>
    <row r="5475" spans="1:11" x14ac:dyDescent="0.35">
      <c r="A5475" t="s">
        <v>53</v>
      </c>
      <c r="B5475" t="s">
        <v>845</v>
      </c>
      <c r="C5475">
        <v>2005</v>
      </c>
      <c r="D5475">
        <v>4.2</v>
      </c>
      <c r="E5475">
        <v>384</v>
      </c>
      <c r="F5475" t="s">
        <v>1405</v>
      </c>
      <c r="G5475" t="s">
        <v>42</v>
      </c>
      <c r="H5475" s="32">
        <v>73</v>
      </c>
      <c r="I5475" t="s">
        <v>43</v>
      </c>
      <c r="J5475" t="s">
        <v>85</v>
      </c>
      <c r="K5475" t="s">
        <v>85</v>
      </c>
    </row>
    <row r="5476" spans="1:11" x14ac:dyDescent="0.35">
      <c r="A5476" t="s">
        <v>537</v>
      </c>
      <c r="B5476" t="s">
        <v>187</v>
      </c>
      <c r="C5476">
        <v>2015</v>
      </c>
      <c r="D5476">
        <v>4.2</v>
      </c>
      <c r="E5476">
        <v>420</v>
      </c>
      <c r="F5476" t="s">
        <v>1405</v>
      </c>
      <c r="G5476" t="s">
        <v>42</v>
      </c>
      <c r="H5476" s="32">
        <v>17.5</v>
      </c>
      <c r="I5476" t="s">
        <v>43</v>
      </c>
      <c r="J5476">
        <v>4</v>
      </c>
      <c r="K5476">
        <v>3</v>
      </c>
    </row>
    <row r="5477" spans="1:11" x14ac:dyDescent="0.35">
      <c r="A5477" t="s">
        <v>1357</v>
      </c>
      <c r="B5477" t="s">
        <v>1358</v>
      </c>
      <c r="C5477">
        <v>2017</v>
      </c>
      <c r="D5477">
        <v>4.2</v>
      </c>
      <c r="E5477">
        <v>420</v>
      </c>
      <c r="F5477" t="s">
        <v>1405</v>
      </c>
      <c r="G5477" t="s">
        <v>127</v>
      </c>
      <c r="H5477" s="32">
        <v>18.899999999999999</v>
      </c>
      <c r="I5477" t="s">
        <v>21</v>
      </c>
      <c r="J5477">
        <v>4</v>
      </c>
      <c r="K5477">
        <v>3</v>
      </c>
    </row>
    <row r="5478" spans="1:11" x14ac:dyDescent="0.35">
      <c r="A5478" t="s">
        <v>1359</v>
      </c>
      <c r="B5478" t="s">
        <v>1360</v>
      </c>
      <c r="C5478">
        <v>2011</v>
      </c>
      <c r="D5478">
        <v>4.2</v>
      </c>
      <c r="E5478">
        <v>420</v>
      </c>
      <c r="F5478" t="s">
        <v>1405</v>
      </c>
      <c r="G5478" t="s">
        <v>254</v>
      </c>
      <c r="H5478" s="32">
        <v>23.95</v>
      </c>
      <c r="I5478" t="s">
        <v>21</v>
      </c>
      <c r="J5478">
        <v>4</v>
      </c>
      <c r="K5478">
        <v>3</v>
      </c>
    </row>
    <row r="5479" spans="1:11" x14ac:dyDescent="0.35">
      <c r="A5479" t="s">
        <v>40</v>
      </c>
      <c r="B5479" t="s">
        <v>396</v>
      </c>
      <c r="C5479">
        <v>2012</v>
      </c>
      <c r="D5479">
        <v>4.2</v>
      </c>
      <c r="E5479">
        <v>420</v>
      </c>
      <c r="F5479" t="s">
        <v>1405</v>
      </c>
      <c r="G5479" t="s">
        <v>42</v>
      </c>
      <c r="H5479" s="32">
        <v>28.3</v>
      </c>
      <c r="I5479" t="s">
        <v>43</v>
      </c>
      <c r="J5479">
        <v>4</v>
      </c>
      <c r="K5479">
        <v>3</v>
      </c>
    </row>
    <row r="5480" spans="1:11" x14ac:dyDescent="0.35">
      <c r="A5480" t="s">
        <v>513</v>
      </c>
      <c r="B5480" t="s">
        <v>283</v>
      </c>
      <c r="C5480">
        <v>2004</v>
      </c>
      <c r="D5480">
        <v>4.2</v>
      </c>
      <c r="E5480">
        <v>417</v>
      </c>
      <c r="F5480" t="s">
        <v>1405</v>
      </c>
      <c r="G5480" t="s">
        <v>42</v>
      </c>
      <c r="H5480" s="32">
        <v>45</v>
      </c>
      <c r="I5480" t="s">
        <v>43</v>
      </c>
      <c r="J5480">
        <v>4</v>
      </c>
      <c r="K5480">
        <v>3</v>
      </c>
    </row>
    <row r="5481" spans="1:11" x14ac:dyDescent="0.35">
      <c r="A5481" t="s">
        <v>423</v>
      </c>
      <c r="B5481" t="s">
        <v>1020</v>
      </c>
      <c r="C5481">
        <v>2018</v>
      </c>
      <c r="D5481">
        <v>4.2</v>
      </c>
      <c r="E5481">
        <v>415</v>
      </c>
      <c r="F5481" t="s">
        <v>1405</v>
      </c>
      <c r="G5481" t="s">
        <v>46</v>
      </c>
      <c r="H5481" s="32">
        <v>17.899999999999999</v>
      </c>
      <c r="I5481" t="s">
        <v>213</v>
      </c>
      <c r="J5481">
        <v>3</v>
      </c>
      <c r="K5481">
        <v>3</v>
      </c>
    </row>
    <row r="5482" spans="1:11" x14ac:dyDescent="0.35">
      <c r="A5482" t="s">
        <v>1292</v>
      </c>
      <c r="B5482" t="s">
        <v>1361</v>
      </c>
      <c r="C5482">
        <v>2015</v>
      </c>
      <c r="D5482">
        <v>4.2</v>
      </c>
      <c r="E5482">
        <v>414</v>
      </c>
      <c r="F5482" t="s">
        <v>1405</v>
      </c>
      <c r="G5482" t="s">
        <v>326</v>
      </c>
      <c r="H5482" s="32">
        <v>16.78</v>
      </c>
      <c r="I5482" t="s">
        <v>327</v>
      </c>
      <c r="J5482">
        <v>3</v>
      </c>
      <c r="K5482">
        <v>3</v>
      </c>
    </row>
    <row r="5483" spans="1:11" x14ac:dyDescent="0.35">
      <c r="A5483" t="s">
        <v>47</v>
      </c>
      <c r="B5483" t="s">
        <v>1302</v>
      </c>
      <c r="C5483">
        <v>2018</v>
      </c>
      <c r="D5483">
        <v>4.2</v>
      </c>
      <c r="E5483">
        <v>410</v>
      </c>
      <c r="F5483" t="s">
        <v>1405</v>
      </c>
      <c r="G5483" t="s">
        <v>42</v>
      </c>
      <c r="H5483" s="32">
        <v>13.58</v>
      </c>
      <c r="I5483" t="s">
        <v>43</v>
      </c>
      <c r="J5483">
        <v>4</v>
      </c>
      <c r="K5483">
        <v>3</v>
      </c>
    </row>
    <row r="5484" spans="1:11" x14ac:dyDescent="0.35">
      <c r="A5484" t="s">
        <v>1308</v>
      </c>
      <c r="B5484" t="s">
        <v>1309</v>
      </c>
      <c r="C5484">
        <v>2015</v>
      </c>
      <c r="D5484">
        <v>4.2</v>
      </c>
      <c r="E5484">
        <v>412</v>
      </c>
      <c r="F5484" t="s">
        <v>1405</v>
      </c>
      <c r="G5484" t="s">
        <v>9</v>
      </c>
      <c r="H5484" s="32">
        <v>37.9</v>
      </c>
      <c r="I5484" t="s">
        <v>10</v>
      </c>
      <c r="J5484">
        <v>5</v>
      </c>
      <c r="K5484">
        <v>3</v>
      </c>
    </row>
    <row r="5485" spans="1:11" x14ac:dyDescent="0.35">
      <c r="A5485" t="s">
        <v>270</v>
      </c>
      <c r="B5485" t="s">
        <v>120</v>
      </c>
      <c r="C5485">
        <v>2011</v>
      </c>
      <c r="D5485">
        <v>4.2</v>
      </c>
      <c r="E5485">
        <v>410</v>
      </c>
      <c r="F5485" t="s">
        <v>1405</v>
      </c>
      <c r="G5485" t="s">
        <v>9</v>
      </c>
      <c r="H5485" s="32">
        <v>51.35</v>
      </c>
      <c r="I5485" t="s">
        <v>10</v>
      </c>
      <c r="J5485">
        <v>5</v>
      </c>
      <c r="K5485">
        <v>3</v>
      </c>
    </row>
    <row r="5486" spans="1:11" x14ac:dyDescent="0.35">
      <c r="A5486" t="s">
        <v>930</v>
      </c>
      <c r="B5486" t="s">
        <v>848</v>
      </c>
      <c r="C5486">
        <v>2012</v>
      </c>
      <c r="D5486">
        <v>4.2</v>
      </c>
      <c r="E5486">
        <v>410</v>
      </c>
      <c r="F5486" t="s">
        <v>1405</v>
      </c>
      <c r="G5486" t="s">
        <v>42</v>
      </c>
      <c r="H5486" s="32">
        <v>22.99</v>
      </c>
      <c r="I5486" t="s">
        <v>43</v>
      </c>
      <c r="J5486">
        <v>4</v>
      </c>
      <c r="K5486">
        <v>3</v>
      </c>
    </row>
    <row r="5487" spans="1:11" x14ac:dyDescent="0.35">
      <c r="A5487" t="s">
        <v>1362</v>
      </c>
      <c r="B5487" t="s">
        <v>1363</v>
      </c>
      <c r="C5487">
        <v>2020</v>
      </c>
      <c r="D5487">
        <v>4.2</v>
      </c>
      <c r="E5487">
        <v>407</v>
      </c>
      <c r="F5487" t="s">
        <v>1405</v>
      </c>
      <c r="G5487" t="s">
        <v>204</v>
      </c>
      <c r="H5487" s="32">
        <v>11.95</v>
      </c>
      <c r="I5487" t="s">
        <v>85</v>
      </c>
      <c r="J5487" t="s">
        <v>85</v>
      </c>
      <c r="K5487" t="s">
        <v>85</v>
      </c>
    </row>
    <row r="5488" spans="1:11" x14ac:dyDescent="0.35">
      <c r="A5488" t="s">
        <v>861</v>
      </c>
      <c r="B5488" t="s">
        <v>1364</v>
      </c>
      <c r="C5488" t="s">
        <v>24</v>
      </c>
      <c r="D5488">
        <v>4.2</v>
      </c>
      <c r="E5488">
        <v>405</v>
      </c>
      <c r="F5488" t="s">
        <v>1405</v>
      </c>
      <c r="G5488" t="s">
        <v>25</v>
      </c>
      <c r="H5488" s="32">
        <v>7.1</v>
      </c>
      <c r="I5488" t="s">
        <v>26</v>
      </c>
      <c r="J5488">
        <v>4</v>
      </c>
      <c r="K5488">
        <v>3</v>
      </c>
    </row>
    <row r="5489" spans="1:11" x14ac:dyDescent="0.35">
      <c r="A5489" t="s">
        <v>606</v>
      </c>
      <c r="B5489" t="s">
        <v>619</v>
      </c>
      <c r="C5489">
        <v>2014</v>
      </c>
      <c r="D5489">
        <v>4.2</v>
      </c>
      <c r="E5489">
        <v>404</v>
      </c>
      <c r="F5489" t="s">
        <v>1405</v>
      </c>
      <c r="G5489" t="s">
        <v>32</v>
      </c>
      <c r="H5489" s="32">
        <v>77.36</v>
      </c>
      <c r="I5489" t="s">
        <v>33</v>
      </c>
      <c r="J5489">
        <v>4</v>
      </c>
      <c r="K5489">
        <v>3</v>
      </c>
    </row>
    <row r="5490" spans="1:11" x14ac:dyDescent="0.35">
      <c r="A5490" t="s">
        <v>1365</v>
      </c>
      <c r="B5490" t="s">
        <v>1366</v>
      </c>
      <c r="C5490">
        <v>2020</v>
      </c>
      <c r="D5490">
        <v>4.2</v>
      </c>
      <c r="E5490">
        <v>404</v>
      </c>
      <c r="F5490" t="s">
        <v>1405</v>
      </c>
      <c r="G5490" t="s">
        <v>207</v>
      </c>
      <c r="H5490" s="32">
        <v>19.899999999999999</v>
      </c>
      <c r="I5490" t="s">
        <v>85</v>
      </c>
      <c r="J5490" t="s">
        <v>85</v>
      </c>
      <c r="K5490" t="s">
        <v>85</v>
      </c>
    </row>
    <row r="5491" spans="1:11" x14ac:dyDescent="0.35">
      <c r="A5491" t="s">
        <v>682</v>
      </c>
      <c r="B5491" t="s">
        <v>863</v>
      </c>
      <c r="C5491">
        <v>2011</v>
      </c>
      <c r="D5491">
        <v>4.2</v>
      </c>
      <c r="E5491">
        <v>402</v>
      </c>
      <c r="F5491" t="s">
        <v>1405</v>
      </c>
      <c r="G5491" t="s">
        <v>42</v>
      </c>
      <c r="H5491" s="32">
        <v>28.53</v>
      </c>
      <c r="I5491" t="s">
        <v>43</v>
      </c>
      <c r="J5491">
        <v>4</v>
      </c>
      <c r="K5491">
        <v>3</v>
      </c>
    </row>
    <row r="5492" spans="1:11" x14ac:dyDescent="0.35">
      <c r="A5492" t="s">
        <v>487</v>
      </c>
      <c r="B5492" t="s">
        <v>488</v>
      </c>
      <c r="C5492">
        <v>2019</v>
      </c>
      <c r="D5492">
        <v>4.2</v>
      </c>
      <c r="E5492">
        <v>400</v>
      </c>
      <c r="F5492" t="s">
        <v>1405</v>
      </c>
      <c r="G5492" t="s">
        <v>2</v>
      </c>
      <c r="H5492" s="32">
        <v>27.89</v>
      </c>
      <c r="I5492" t="s">
        <v>3</v>
      </c>
      <c r="J5492">
        <v>5</v>
      </c>
      <c r="K5492">
        <v>3</v>
      </c>
    </row>
    <row r="5493" spans="1:11" x14ac:dyDescent="0.35">
      <c r="A5493" t="s">
        <v>4</v>
      </c>
      <c r="B5493" t="s">
        <v>448</v>
      </c>
      <c r="C5493">
        <v>2016</v>
      </c>
      <c r="D5493">
        <v>4.2</v>
      </c>
      <c r="E5493">
        <v>398</v>
      </c>
      <c r="F5493" t="s">
        <v>1405</v>
      </c>
      <c r="G5493" t="s">
        <v>1406</v>
      </c>
      <c r="H5493" s="32">
        <v>48.96</v>
      </c>
      <c r="I5493" t="s">
        <v>6</v>
      </c>
      <c r="J5493">
        <v>4</v>
      </c>
      <c r="K5493">
        <v>2</v>
      </c>
    </row>
    <row r="5494" spans="1:11" x14ac:dyDescent="0.35">
      <c r="A5494" t="s">
        <v>193</v>
      </c>
      <c r="B5494" t="s">
        <v>921</v>
      </c>
      <c r="C5494">
        <v>2011</v>
      </c>
      <c r="D5494">
        <v>4.2</v>
      </c>
      <c r="E5494">
        <v>395</v>
      </c>
      <c r="F5494" t="s">
        <v>1405</v>
      </c>
      <c r="G5494" t="s">
        <v>42</v>
      </c>
      <c r="H5494" s="32">
        <v>61.94</v>
      </c>
      <c r="I5494" t="s">
        <v>43</v>
      </c>
      <c r="J5494">
        <v>4</v>
      </c>
      <c r="K5494">
        <v>3</v>
      </c>
    </row>
    <row r="5495" spans="1:11" x14ac:dyDescent="0.35">
      <c r="A5495" t="s">
        <v>193</v>
      </c>
      <c r="B5495" t="s">
        <v>187</v>
      </c>
      <c r="C5495">
        <v>2016</v>
      </c>
      <c r="D5495">
        <v>4.2</v>
      </c>
      <c r="E5495">
        <v>392</v>
      </c>
      <c r="F5495" t="s">
        <v>1405</v>
      </c>
      <c r="G5495" t="s">
        <v>42</v>
      </c>
      <c r="H5495" s="32">
        <v>19.98</v>
      </c>
      <c r="I5495" t="s">
        <v>43</v>
      </c>
      <c r="J5495">
        <v>4</v>
      </c>
      <c r="K5495">
        <v>3</v>
      </c>
    </row>
    <row r="5496" spans="1:11" x14ac:dyDescent="0.35">
      <c r="A5496" t="s">
        <v>790</v>
      </c>
      <c r="B5496" t="s">
        <v>1367</v>
      </c>
      <c r="C5496">
        <v>2018</v>
      </c>
      <c r="D5496">
        <v>4.2</v>
      </c>
      <c r="E5496">
        <v>390</v>
      </c>
      <c r="F5496" t="s">
        <v>1405</v>
      </c>
      <c r="G5496" t="s">
        <v>32</v>
      </c>
      <c r="H5496" s="32">
        <v>16.760000000000002</v>
      </c>
      <c r="I5496" t="s">
        <v>33</v>
      </c>
      <c r="J5496">
        <v>4</v>
      </c>
      <c r="K5496">
        <v>3</v>
      </c>
    </row>
    <row r="5497" spans="1:11" x14ac:dyDescent="0.35">
      <c r="A5497" t="s">
        <v>574</v>
      </c>
      <c r="B5497" t="s">
        <v>880</v>
      </c>
      <c r="C5497">
        <v>2017</v>
      </c>
      <c r="D5497">
        <v>4.2</v>
      </c>
      <c r="E5497">
        <v>390</v>
      </c>
      <c r="F5497" t="s">
        <v>1405</v>
      </c>
      <c r="G5497" t="s">
        <v>576</v>
      </c>
      <c r="H5497" s="32">
        <v>24.45</v>
      </c>
      <c r="I5497" t="s">
        <v>21</v>
      </c>
      <c r="J5497">
        <v>4</v>
      </c>
      <c r="K5497">
        <v>3</v>
      </c>
    </row>
    <row r="5498" spans="1:11" x14ac:dyDescent="0.35">
      <c r="A5498" t="s">
        <v>144</v>
      </c>
      <c r="B5498" t="s">
        <v>120</v>
      </c>
      <c r="C5498">
        <v>2011</v>
      </c>
      <c r="D5498">
        <v>4.2</v>
      </c>
      <c r="E5498">
        <v>389</v>
      </c>
      <c r="F5498" t="s">
        <v>1405</v>
      </c>
      <c r="G5498" t="s">
        <v>9</v>
      </c>
      <c r="H5498" s="32">
        <v>64.5</v>
      </c>
      <c r="I5498" t="s">
        <v>10</v>
      </c>
      <c r="J5498">
        <v>5</v>
      </c>
      <c r="K5498">
        <v>3</v>
      </c>
    </row>
    <row r="5499" spans="1:11" x14ac:dyDescent="0.35">
      <c r="A5499" t="s">
        <v>385</v>
      </c>
      <c r="B5499" t="s">
        <v>1334</v>
      </c>
      <c r="C5499">
        <v>2016</v>
      </c>
      <c r="D5499">
        <v>4.2</v>
      </c>
      <c r="E5499">
        <v>388</v>
      </c>
      <c r="F5499" t="s">
        <v>1405</v>
      </c>
      <c r="G5499" t="s">
        <v>9</v>
      </c>
      <c r="H5499" s="32">
        <v>31.63</v>
      </c>
      <c r="I5499" t="s">
        <v>10</v>
      </c>
      <c r="J5499">
        <v>5</v>
      </c>
      <c r="K5499">
        <v>3</v>
      </c>
    </row>
    <row r="5500" spans="1:11" x14ac:dyDescent="0.35">
      <c r="A5500" t="s">
        <v>53</v>
      </c>
      <c r="B5500" t="s">
        <v>845</v>
      </c>
      <c r="C5500">
        <v>2005</v>
      </c>
      <c r="D5500">
        <v>4.2</v>
      </c>
      <c r="E5500">
        <v>384</v>
      </c>
      <c r="F5500" t="s">
        <v>1405</v>
      </c>
      <c r="G5500" t="s">
        <v>42</v>
      </c>
      <c r="H5500" s="32">
        <v>73</v>
      </c>
      <c r="I5500" t="s">
        <v>43</v>
      </c>
      <c r="J5500">
        <v>4</v>
      </c>
      <c r="K5500">
        <v>3</v>
      </c>
    </row>
    <row r="5501" spans="1:11" x14ac:dyDescent="0.35">
      <c r="A5501" t="s">
        <v>537</v>
      </c>
      <c r="B5501" t="s">
        <v>187</v>
      </c>
      <c r="C5501">
        <v>2015</v>
      </c>
      <c r="D5501">
        <v>4.2</v>
      </c>
      <c r="E5501">
        <v>420</v>
      </c>
      <c r="F5501" t="s">
        <v>1405</v>
      </c>
      <c r="G5501" t="s">
        <v>42</v>
      </c>
      <c r="H5501" s="32">
        <v>17.5</v>
      </c>
      <c r="I5501" t="s">
        <v>43</v>
      </c>
      <c r="J5501" t="s">
        <v>85</v>
      </c>
      <c r="K5501" t="s">
        <v>85</v>
      </c>
    </row>
    <row r="5502" spans="1:11" x14ac:dyDescent="0.35">
      <c r="A5502" t="s">
        <v>1357</v>
      </c>
      <c r="B5502" t="s">
        <v>1358</v>
      </c>
      <c r="C5502">
        <v>2017</v>
      </c>
      <c r="D5502">
        <v>4.2</v>
      </c>
      <c r="E5502">
        <v>420</v>
      </c>
      <c r="F5502" t="s">
        <v>1405</v>
      </c>
      <c r="G5502" t="s">
        <v>127</v>
      </c>
      <c r="H5502" s="32">
        <v>18.899999999999999</v>
      </c>
      <c r="I5502" t="s">
        <v>21</v>
      </c>
      <c r="J5502" t="s">
        <v>85</v>
      </c>
      <c r="K5502" t="s">
        <v>85</v>
      </c>
    </row>
    <row r="5503" spans="1:11" x14ac:dyDescent="0.35">
      <c r="A5503" t="s">
        <v>1359</v>
      </c>
      <c r="B5503" t="s">
        <v>1360</v>
      </c>
      <c r="C5503">
        <v>2011</v>
      </c>
      <c r="D5503">
        <v>4.2</v>
      </c>
      <c r="E5503">
        <v>420</v>
      </c>
      <c r="F5503" t="s">
        <v>1405</v>
      </c>
      <c r="G5503" t="s">
        <v>254</v>
      </c>
      <c r="H5503" s="32">
        <v>23.95</v>
      </c>
      <c r="I5503" t="s">
        <v>21</v>
      </c>
      <c r="J5503" t="s">
        <v>85</v>
      </c>
      <c r="K5503" t="s">
        <v>85</v>
      </c>
    </row>
    <row r="5504" spans="1:11" x14ac:dyDescent="0.35">
      <c r="A5504" t="s">
        <v>40</v>
      </c>
      <c r="B5504" t="s">
        <v>396</v>
      </c>
      <c r="C5504">
        <v>2012</v>
      </c>
      <c r="D5504">
        <v>4.2</v>
      </c>
      <c r="E5504">
        <v>420</v>
      </c>
      <c r="F5504" t="s">
        <v>1405</v>
      </c>
      <c r="G5504" t="s">
        <v>42</v>
      </c>
      <c r="H5504" s="32">
        <v>28.3</v>
      </c>
      <c r="I5504" t="s">
        <v>43</v>
      </c>
      <c r="J5504" t="s">
        <v>85</v>
      </c>
      <c r="K5504" t="s">
        <v>85</v>
      </c>
    </row>
    <row r="5505" spans="1:11" x14ac:dyDescent="0.35">
      <c r="A5505" t="s">
        <v>513</v>
      </c>
      <c r="B5505" t="s">
        <v>283</v>
      </c>
      <c r="C5505">
        <v>2004</v>
      </c>
      <c r="D5505">
        <v>4.2</v>
      </c>
      <c r="E5505">
        <v>417</v>
      </c>
      <c r="F5505" t="s">
        <v>1405</v>
      </c>
      <c r="G5505" t="s">
        <v>42</v>
      </c>
      <c r="H5505" s="32">
        <v>45</v>
      </c>
      <c r="I5505" t="s">
        <v>43</v>
      </c>
      <c r="J5505" t="s">
        <v>85</v>
      </c>
      <c r="K5505" t="s">
        <v>85</v>
      </c>
    </row>
    <row r="5506" spans="1:11" x14ac:dyDescent="0.35">
      <c r="A5506" t="s">
        <v>423</v>
      </c>
      <c r="B5506" t="s">
        <v>1020</v>
      </c>
      <c r="C5506">
        <v>2018</v>
      </c>
      <c r="D5506">
        <v>4.2</v>
      </c>
      <c r="E5506">
        <v>415</v>
      </c>
      <c r="F5506" t="s">
        <v>1405</v>
      </c>
      <c r="G5506" t="s">
        <v>46</v>
      </c>
      <c r="H5506" s="32">
        <v>17.899999999999999</v>
      </c>
      <c r="I5506" t="s">
        <v>213</v>
      </c>
      <c r="J5506" t="s">
        <v>85</v>
      </c>
      <c r="K5506" t="s">
        <v>85</v>
      </c>
    </row>
    <row r="5507" spans="1:11" x14ac:dyDescent="0.35">
      <c r="A5507" t="s">
        <v>1292</v>
      </c>
      <c r="B5507" t="s">
        <v>1361</v>
      </c>
      <c r="C5507">
        <v>2015</v>
      </c>
      <c r="D5507">
        <v>4.2</v>
      </c>
      <c r="E5507">
        <v>414</v>
      </c>
      <c r="F5507" t="s">
        <v>1405</v>
      </c>
      <c r="G5507" t="s">
        <v>326</v>
      </c>
      <c r="H5507" s="32">
        <v>16.78</v>
      </c>
      <c r="I5507" t="s">
        <v>327</v>
      </c>
      <c r="J5507" t="s">
        <v>85</v>
      </c>
      <c r="K5507" t="s">
        <v>85</v>
      </c>
    </row>
    <row r="5508" spans="1:11" x14ac:dyDescent="0.35">
      <c r="A5508" t="s">
        <v>47</v>
      </c>
      <c r="B5508" t="s">
        <v>1302</v>
      </c>
      <c r="C5508">
        <v>2018</v>
      </c>
      <c r="D5508">
        <v>4.2</v>
      </c>
      <c r="E5508">
        <v>410</v>
      </c>
      <c r="F5508" t="s">
        <v>1405</v>
      </c>
      <c r="G5508" t="s">
        <v>42</v>
      </c>
      <c r="H5508" s="32">
        <v>13.58</v>
      </c>
      <c r="I5508" t="s">
        <v>43</v>
      </c>
      <c r="J5508" t="s">
        <v>85</v>
      </c>
      <c r="K5508" t="s">
        <v>85</v>
      </c>
    </row>
    <row r="5509" spans="1:11" x14ac:dyDescent="0.35">
      <c r="A5509" t="s">
        <v>1308</v>
      </c>
      <c r="B5509" t="s">
        <v>1309</v>
      </c>
      <c r="C5509">
        <v>2015</v>
      </c>
      <c r="D5509">
        <v>4.2</v>
      </c>
      <c r="E5509">
        <v>412</v>
      </c>
      <c r="F5509" t="s">
        <v>1405</v>
      </c>
      <c r="G5509" t="s">
        <v>9</v>
      </c>
      <c r="H5509" s="32">
        <v>37.9</v>
      </c>
      <c r="I5509" t="s">
        <v>10</v>
      </c>
      <c r="J5509" t="s">
        <v>85</v>
      </c>
      <c r="K5509" t="s">
        <v>85</v>
      </c>
    </row>
    <row r="5510" spans="1:11" x14ac:dyDescent="0.35">
      <c r="A5510" t="s">
        <v>270</v>
      </c>
      <c r="B5510" t="s">
        <v>120</v>
      </c>
      <c r="C5510">
        <v>2011</v>
      </c>
      <c r="D5510">
        <v>4.2</v>
      </c>
      <c r="E5510">
        <v>410</v>
      </c>
      <c r="F5510" t="s">
        <v>1405</v>
      </c>
      <c r="G5510" t="s">
        <v>9</v>
      </c>
      <c r="H5510" s="32">
        <v>51.35</v>
      </c>
      <c r="I5510" t="s">
        <v>10</v>
      </c>
      <c r="J5510" t="s">
        <v>85</v>
      </c>
      <c r="K5510" t="s">
        <v>85</v>
      </c>
    </row>
    <row r="5511" spans="1:11" x14ac:dyDescent="0.35">
      <c r="A5511" t="s">
        <v>930</v>
      </c>
      <c r="B5511" t="s">
        <v>848</v>
      </c>
      <c r="C5511">
        <v>2012</v>
      </c>
      <c r="D5511">
        <v>4.2</v>
      </c>
      <c r="E5511">
        <v>410</v>
      </c>
      <c r="F5511" t="s">
        <v>1405</v>
      </c>
      <c r="G5511" t="s">
        <v>42</v>
      </c>
      <c r="H5511" s="32">
        <v>22.99</v>
      </c>
      <c r="I5511" t="s">
        <v>43</v>
      </c>
      <c r="J5511" t="s">
        <v>85</v>
      </c>
      <c r="K5511" t="s">
        <v>85</v>
      </c>
    </row>
    <row r="5512" spans="1:11" x14ac:dyDescent="0.35">
      <c r="A5512" t="s">
        <v>1362</v>
      </c>
      <c r="B5512" t="s">
        <v>1363</v>
      </c>
      <c r="C5512">
        <v>2020</v>
      </c>
      <c r="D5512">
        <v>4.2</v>
      </c>
      <c r="E5512">
        <v>407</v>
      </c>
      <c r="F5512" t="s">
        <v>1405</v>
      </c>
      <c r="G5512" t="s">
        <v>204</v>
      </c>
      <c r="H5512" s="32">
        <v>11.95</v>
      </c>
      <c r="I5512" t="s">
        <v>85</v>
      </c>
      <c r="J5512" t="s">
        <v>85</v>
      </c>
      <c r="K5512" t="s">
        <v>85</v>
      </c>
    </row>
    <row r="5513" spans="1:11" x14ac:dyDescent="0.35">
      <c r="A5513" t="s">
        <v>861</v>
      </c>
      <c r="B5513" t="s">
        <v>1364</v>
      </c>
      <c r="C5513" t="s">
        <v>24</v>
      </c>
      <c r="D5513">
        <v>4.2</v>
      </c>
      <c r="E5513">
        <v>405</v>
      </c>
      <c r="F5513" t="s">
        <v>1405</v>
      </c>
      <c r="G5513" t="s">
        <v>25</v>
      </c>
      <c r="H5513" s="32">
        <v>7.1</v>
      </c>
      <c r="I5513" t="s">
        <v>26</v>
      </c>
      <c r="J5513" t="s">
        <v>85</v>
      </c>
      <c r="K5513" t="s">
        <v>85</v>
      </c>
    </row>
    <row r="5514" spans="1:11" x14ac:dyDescent="0.35">
      <c r="A5514" t="s">
        <v>606</v>
      </c>
      <c r="B5514" t="s">
        <v>619</v>
      </c>
      <c r="C5514">
        <v>2014</v>
      </c>
      <c r="D5514">
        <v>4.2</v>
      </c>
      <c r="E5514">
        <v>404</v>
      </c>
      <c r="F5514" t="s">
        <v>1405</v>
      </c>
      <c r="G5514" t="s">
        <v>32</v>
      </c>
      <c r="H5514" s="32">
        <v>77.36</v>
      </c>
      <c r="I5514" t="s">
        <v>33</v>
      </c>
      <c r="J5514" t="s">
        <v>85</v>
      </c>
      <c r="K5514" t="s">
        <v>85</v>
      </c>
    </row>
    <row r="5515" spans="1:11" x14ac:dyDescent="0.35">
      <c r="A5515" t="s">
        <v>1365</v>
      </c>
      <c r="B5515" t="s">
        <v>1366</v>
      </c>
      <c r="C5515">
        <v>2020</v>
      </c>
      <c r="D5515">
        <v>4.2</v>
      </c>
      <c r="E5515">
        <v>404</v>
      </c>
      <c r="F5515" t="s">
        <v>1405</v>
      </c>
      <c r="G5515" t="s">
        <v>207</v>
      </c>
      <c r="H5515" s="32">
        <v>19.899999999999999</v>
      </c>
      <c r="I5515" t="s">
        <v>85</v>
      </c>
      <c r="J5515" t="s">
        <v>85</v>
      </c>
      <c r="K5515" t="s">
        <v>85</v>
      </c>
    </row>
    <row r="5516" spans="1:11" x14ac:dyDescent="0.35">
      <c r="A5516" t="s">
        <v>682</v>
      </c>
      <c r="B5516" t="s">
        <v>863</v>
      </c>
      <c r="C5516">
        <v>2011</v>
      </c>
      <c r="D5516">
        <v>4.2</v>
      </c>
      <c r="E5516">
        <v>402</v>
      </c>
      <c r="F5516" t="s">
        <v>1405</v>
      </c>
      <c r="G5516" t="s">
        <v>42</v>
      </c>
      <c r="H5516" s="32">
        <v>28.53</v>
      </c>
      <c r="I5516" t="s">
        <v>43</v>
      </c>
      <c r="J5516" t="s">
        <v>85</v>
      </c>
      <c r="K5516" t="s">
        <v>85</v>
      </c>
    </row>
    <row r="5517" spans="1:11" x14ac:dyDescent="0.35">
      <c r="A5517" t="s">
        <v>487</v>
      </c>
      <c r="B5517" t="s">
        <v>488</v>
      </c>
      <c r="C5517">
        <v>2019</v>
      </c>
      <c r="D5517">
        <v>4.2</v>
      </c>
      <c r="E5517">
        <v>400</v>
      </c>
      <c r="F5517" t="s">
        <v>1405</v>
      </c>
      <c r="G5517" t="s">
        <v>2</v>
      </c>
      <c r="H5517" s="32">
        <v>27.89</v>
      </c>
      <c r="I5517" t="s">
        <v>3</v>
      </c>
      <c r="J5517" t="s">
        <v>85</v>
      </c>
      <c r="K5517" t="s">
        <v>85</v>
      </c>
    </row>
    <row r="5518" spans="1:11" x14ac:dyDescent="0.35">
      <c r="A5518" t="s">
        <v>4</v>
      </c>
      <c r="B5518" t="s">
        <v>448</v>
      </c>
      <c r="C5518">
        <v>2016</v>
      </c>
      <c r="D5518">
        <v>4.2</v>
      </c>
      <c r="E5518">
        <v>398</v>
      </c>
      <c r="F5518" t="s">
        <v>1405</v>
      </c>
      <c r="G5518" t="s">
        <v>1406</v>
      </c>
      <c r="H5518" s="32">
        <v>48.96</v>
      </c>
      <c r="I5518" t="s">
        <v>6</v>
      </c>
      <c r="J5518" t="s">
        <v>85</v>
      </c>
      <c r="K5518" t="s">
        <v>85</v>
      </c>
    </row>
    <row r="5519" spans="1:11" x14ac:dyDescent="0.35">
      <c r="A5519" t="s">
        <v>193</v>
      </c>
      <c r="B5519" t="s">
        <v>921</v>
      </c>
      <c r="C5519">
        <v>2011</v>
      </c>
      <c r="D5519">
        <v>4.2</v>
      </c>
      <c r="E5519">
        <v>395</v>
      </c>
      <c r="F5519" t="s">
        <v>1405</v>
      </c>
      <c r="G5519" t="s">
        <v>42</v>
      </c>
      <c r="H5519" s="32">
        <v>61.94</v>
      </c>
      <c r="I5519" t="s">
        <v>43</v>
      </c>
      <c r="J5519" t="s">
        <v>85</v>
      </c>
      <c r="K5519" t="s">
        <v>85</v>
      </c>
    </row>
    <row r="5520" spans="1:11" x14ac:dyDescent="0.35">
      <c r="A5520" t="s">
        <v>193</v>
      </c>
      <c r="B5520" t="s">
        <v>187</v>
      </c>
      <c r="C5520">
        <v>2016</v>
      </c>
      <c r="D5520">
        <v>4.2</v>
      </c>
      <c r="E5520">
        <v>392</v>
      </c>
      <c r="F5520" t="s">
        <v>1405</v>
      </c>
      <c r="G5520" t="s">
        <v>42</v>
      </c>
      <c r="H5520" s="32">
        <v>19.98</v>
      </c>
      <c r="I5520" t="s">
        <v>43</v>
      </c>
      <c r="J5520" t="s">
        <v>85</v>
      </c>
      <c r="K5520" t="s">
        <v>85</v>
      </c>
    </row>
    <row r="5521" spans="1:11" x14ac:dyDescent="0.35">
      <c r="A5521" t="s">
        <v>790</v>
      </c>
      <c r="B5521" t="s">
        <v>1367</v>
      </c>
      <c r="C5521">
        <v>2018</v>
      </c>
      <c r="D5521">
        <v>4.2</v>
      </c>
      <c r="E5521">
        <v>390</v>
      </c>
      <c r="F5521" t="s">
        <v>1405</v>
      </c>
      <c r="G5521" t="s">
        <v>32</v>
      </c>
      <c r="H5521" s="32">
        <v>16.760000000000002</v>
      </c>
      <c r="I5521" t="s">
        <v>33</v>
      </c>
      <c r="J5521" t="s">
        <v>85</v>
      </c>
      <c r="K5521" t="s">
        <v>85</v>
      </c>
    </row>
    <row r="5522" spans="1:11" x14ac:dyDescent="0.35">
      <c r="A5522" t="s">
        <v>574</v>
      </c>
      <c r="B5522" t="s">
        <v>880</v>
      </c>
      <c r="C5522">
        <v>2017</v>
      </c>
      <c r="D5522">
        <v>4.2</v>
      </c>
      <c r="E5522">
        <v>390</v>
      </c>
      <c r="F5522" t="s">
        <v>1405</v>
      </c>
      <c r="G5522" t="s">
        <v>576</v>
      </c>
      <c r="H5522" s="32">
        <v>24.45</v>
      </c>
      <c r="I5522" t="s">
        <v>21</v>
      </c>
      <c r="J5522" t="s">
        <v>85</v>
      </c>
      <c r="K5522" t="s">
        <v>85</v>
      </c>
    </row>
    <row r="5523" spans="1:11" x14ac:dyDescent="0.35">
      <c r="A5523" t="s">
        <v>144</v>
      </c>
      <c r="B5523" t="s">
        <v>120</v>
      </c>
      <c r="C5523">
        <v>2011</v>
      </c>
      <c r="D5523">
        <v>4.2</v>
      </c>
      <c r="E5523">
        <v>389</v>
      </c>
      <c r="F5523" t="s">
        <v>1405</v>
      </c>
      <c r="G5523" t="s">
        <v>9</v>
      </c>
      <c r="H5523" s="32">
        <v>64.5</v>
      </c>
      <c r="I5523" t="s">
        <v>10</v>
      </c>
      <c r="J5523" t="s">
        <v>85</v>
      </c>
      <c r="K5523" t="s">
        <v>85</v>
      </c>
    </row>
    <row r="5524" spans="1:11" x14ac:dyDescent="0.35">
      <c r="A5524" t="s">
        <v>385</v>
      </c>
      <c r="B5524" t="s">
        <v>1334</v>
      </c>
      <c r="C5524">
        <v>2016</v>
      </c>
      <c r="D5524">
        <v>4.2</v>
      </c>
      <c r="E5524">
        <v>388</v>
      </c>
      <c r="F5524" t="s">
        <v>1405</v>
      </c>
      <c r="G5524" t="s">
        <v>9</v>
      </c>
      <c r="H5524" s="32">
        <v>31.63</v>
      </c>
      <c r="I5524" t="s">
        <v>10</v>
      </c>
      <c r="J5524" t="s">
        <v>85</v>
      </c>
      <c r="K5524" t="s">
        <v>85</v>
      </c>
    </row>
    <row r="5525" spans="1:11" x14ac:dyDescent="0.35">
      <c r="A5525" t="s">
        <v>53</v>
      </c>
      <c r="B5525" t="s">
        <v>845</v>
      </c>
      <c r="C5525">
        <v>2005</v>
      </c>
      <c r="D5525">
        <v>4.2</v>
      </c>
      <c r="E5525">
        <v>384</v>
      </c>
      <c r="F5525" t="s">
        <v>1405</v>
      </c>
      <c r="G5525" t="s">
        <v>42</v>
      </c>
      <c r="H5525" s="32">
        <v>73</v>
      </c>
      <c r="I5525" t="s">
        <v>43</v>
      </c>
      <c r="J5525" t="s">
        <v>85</v>
      </c>
      <c r="K5525" t="s">
        <v>85</v>
      </c>
    </row>
    <row r="5526" spans="1:11" x14ac:dyDescent="0.35">
      <c r="A5526" t="s">
        <v>537</v>
      </c>
      <c r="B5526" t="s">
        <v>187</v>
      </c>
      <c r="C5526">
        <v>2015</v>
      </c>
      <c r="D5526">
        <v>4.2</v>
      </c>
      <c r="E5526">
        <v>420</v>
      </c>
      <c r="F5526" t="s">
        <v>1405</v>
      </c>
      <c r="G5526" t="s">
        <v>42</v>
      </c>
      <c r="H5526" s="32">
        <v>17.5</v>
      </c>
      <c r="I5526" t="s">
        <v>43</v>
      </c>
      <c r="J5526">
        <v>4</v>
      </c>
      <c r="K5526">
        <v>3</v>
      </c>
    </row>
    <row r="5527" spans="1:11" x14ac:dyDescent="0.35">
      <c r="A5527" t="s">
        <v>1357</v>
      </c>
      <c r="B5527" t="s">
        <v>1358</v>
      </c>
      <c r="C5527">
        <v>2017</v>
      </c>
      <c r="D5527">
        <v>4.2</v>
      </c>
      <c r="E5527">
        <v>420</v>
      </c>
      <c r="F5527" t="s">
        <v>1405</v>
      </c>
      <c r="G5527" t="s">
        <v>127</v>
      </c>
      <c r="H5527" s="32">
        <v>18.899999999999999</v>
      </c>
      <c r="I5527" t="s">
        <v>21</v>
      </c>
      <c r="J5527">
        <v>4</v>
      </c>
      <c r="K5527">
        <v>3</v>
      </c>
    </row>
    <row r="5528" spans="1:11" x14ac:dyDescent="0.35">
      <c r="A5528" t="s">
        <v>1359</v>
      </c>
      <c r="B5528" t="s">
        <v>1360</v>
      </c>
      <c r="C5528">
        <v>2011</v>
      </c>
      <c r="D5528">
        <v>4.2</v>
      </c>
      <c r="E5528">
        <v>420</v>
      </c>
      <c r="F5528" t="s">
        <v>1405</v>
      </c>
      <c r="G5528" t="s">
        <v>254</v>
      </c>
      <c r="H5528" s="32">
        <v>23.95</v>
      </c>
      <c r="I5528" t="s">
        <v>21</v>
      </c>
      <c r="J5528">
        <v>4</v>
      </c>
      <c r="K5528">
        <v>3</v>
      </c>
    </row>
    <row r="5529" spans="1:11" x14ac:dyDescent="0.35">
      <c r="A5529" t="s">
        <v>40</v>
      </c>
      <c r="B5529" t="s">
        <v>396</v>
      </c>
      <c r="C5529">
        <v>2012</v>
      </c>
      <c r="D5529">
        <v>4.2</v>
      </c>
      <c r="E5529">
        <v>420</v>
      </c>
      <c r="F5529" t="s">
        <v>1405</v>
      </c>
      <c r="G5529" t="s">
        <v>42</v>
      </c>
      <c r="H5529" s="32">
        <v>28.3</v>
      </c>
      <c r="I5529" t="s">
        <v>43</v>
      </c>
      <c r="J5529">
        <v>4</v>
      </c>
      <c r="K5529">
        <v>3</v>
      </c>
    </row>
    <row r="5530" spans="1:11" x14ac:dyDescent="0.35">
      <c r="A5530" t="s">
        <v>513</v>
      </c>
      <c r="B5530" t="s">
        <v>283</v>
      </c>
      <c r="C5530">
        <v>2004</v>
      </c>
      <c r="D5530">
        <v>4.2</v>
      </c>
      <c r="E5530">
        <v>417</v>
      </c>
      <c r="F5530" t="s">
        <v>1405</v>
      </c>
      <c r="G5530" t="s">
        <v>42</v>
      </c>
      <c r="H5530" s="32">
        <v>45</v>
      </c>
      <c r="I5530" t="s">
        <v>43</v>
      </c>
      <c r="J5530">
        <v>4</v>
      </c>
      <c r="K5530">
        <v>3</v>
      </c>
    </row>
    <row r="5531" spans="1:11" x14ac:dyDescent="0.35">
      <c r="A5531" t="s">
        <v>423</v>
      </c>
      <c r="B5531" t="s">
        <v>1020</v>
      </c>
      <c r="C5531">
        <v>2018</v>
      </c>
      <c r="D5531">
        <v>4.2</v>
      </c>
      <c r="E5531">
        <v>415</v>
      </c>
      <c r="F5531" t="s">
        <v>1405</v>
      </c>
      <c r="G5531" t="s">
        <v>46</v>
      </c>
      <c r="H5531" s="32">
        <v>17.899999999999999</v>
      </c>
      <c r="I5531" t="s">
        <v>213</v>
      </c>
      <c r="J5531">
        <v>3</v>
      </c>
      <c r="K5531">
        <v>3</v>
      </c>
    </row>
    <row r="5532" spans="1:11" x14ac:dyDescent="0.35">
      <c r="A5532" t="s">
        <v>1292</v>
      </c>
      <c r="B5532" t="s">
        <v>1361</v>
      </c>
      <c r="C5532">
        <v>2015</v>
      </c>
      <c r="D5532">
        <v>4.2</v>
      </c>
      <c r="E5532">
        <v>414</v>
      </c>
      <c r="F5532" t="s">
        <v>1405</v>
      </c>
      <c r="G5532" t="s">
        <v>326</v>
      </c>
      <c r="H5532" s="32">
        <v>16.78</v>
      </c>
      <c r="I5532" t="s">
        <v>327</v>
      </c>
      <c r="J5532">
        <v>3</v>
      </c>
      <c r="K5532">
        <v>3</v>
      </c>
    </row>
    <row r="5533" spans="1:11" x14ac:dyDescent="0.35">
      <c r="A5533" t="s">
        <v>47</v>
      </c>
      <c r="B5533" t="s">
        <v>1302</v>
      </c>
      <c r="C5533">
        <v>2018</v>
      </c>
      <c r="D5533">
        <v>4.2</v>
      </c>
      <c r="E5533">
        <v>410</v>
      </c>
      <c r="F5533" t="s">
        <v>1405</v>
      </c>
      <c r="G5533" t="s">
        <v>42</v>
      </c>
      <c r="H5533" s="32">
        <v>13.58</v>
      </c>
      <c r="I5533" t="s">
        <v>43</v>
      </c>
      <c r="J5533">
        <v>4</v>
      </c>
      <c r="K5533">
        <v>3</v>
      </c>
    </row>
    <row r="5534" spans="1:11" x14ac:dyDescent="0.35">
      <c r="A5534" t="s">
        <v>1308</v>
      </c>
      <c r="B5534" t="s">
        <v>1309</v>
      </c>
      <c r="C5534">
        <v>2015</v>
      </c>
      <c r="D5534">
        <v>4.2</v>
      </c>
      <c r="E5534">
        <v>412</v>
      </c>
      <c r="F5534" t="s">
        <v>1405</v>
      </c>
      <c r="G5534" t="s">
        <v>9</v>
      </c>
      <c r="H5534" s="32">
        <v>37.9</v>
      </c>
      <c r="I5534" t="s">
        <v>10</v>
      </c>
      <c r="J5534">
        <v>5</v>
      </c>
      <c r="K5534">
        <v>3</v>
      </c>
    </row>
    <row r="5535" spans="1:11" x14ac:dyDescent="0.35">
      <c r="A5535" t="s">
        <v>270</v>
      </c>
      <c r="B5535" t="s">
        <v>120</v>
      </c>
      <c r="C5535">
        <v>2011</v>
      </c>
      <c r="D5535">
        <v>4.2</v>
      </c>
      <c r="E5535">
        <v>410</v>
      </c>
      <c r="F5535" t="s">
        <v>1405</v>
      </c>
      <c r="G5535" t="s">
        <v>9</v>
      </c>
      <c r="H5535" s="32">
        <v>51.35</v>
      </c>
      <c r="I5535" t="s">
        <v>10</v>
      </c>
      <c r="J5535">
        <v>5</v>
      </c>
      <c r="K5535">
        <v>3</v>
      </c>
    </row>
    <row r="5536" spans="1:11" x14ac:dyDescent="0.35">
      <c r="A5536" t="s">
        <v>930</v>
      </c>
      <c r="B5536" t="s">
        <v>848</v>
      </c>
      <c r="C5536">
        <v>2012</v>
      </c>
      <c r="D5536">
        <v>4.2</v>
      </c>
      <c r="E5536">
        <v>410</v>
      </c>
      <c r="F5536" t="s">
        <v>1405</v>
      </c>
      <c r="G5536" t="s">
        <v>42</v>
      </c>
      <c r="H5536" s="32">
        <v>22.99</v>
      </c>
      <c r="I5536" t="s">
        <v>43</v>
      </c>
      <c r="J5536">
        <v>4</v>
      </c>
      <c r="K5536">
        <v>3</v>
      </c>
    </row>
    <row r="5537" spans="1:11" x14ac:dyDescent="0.35">
      <c r="A5537" t="s">
        <v>1362</v>
      </c>
      <c r="B5537" t="s">
        <v>1363</v>
      </c>
      <c r="C5537">
        <v>2020</v>
      </c>
      <c r="D5537">
        <v>4.2</v>
      </c>
      <c r="E5537">
        <v>407</v>
      </c>
      <c r="F5537" t="s">
        <v>1405</v>
      </c>
      <c r="G5537" t="s">
        <v>204</v>
      </c>
      <c r="H5537" s="32">
        <v>11.95</v>
      </c>
      <c r="I5537" t="s">
        <v>85</v>
      </c>
      <c r="J5537" t="s">
        <v>85</v>
      </c>
      <c r="K5537" t="s">
        <v>85</v>
      </c>
    </row>
    <row r="5538" spans="1:11" x14ac:dyDescent="0.35">
      <c r="A5538" t="s">
        <v>861</v>
      </c>
      <c r="B5538" t="s">
        <v>1364</v>
      </c>
      <c r="C5538" t="s">
        <v>24</v>
      </c>
      <c r="D5538">
        <v>4.2</v>
      </c>
      <c r="E5538">
        <v>405</v>
      </c>
      <c r="F5538" t="s">
        <v>1405</v>
      </c>
      <c r="G5538" t="s">
        <v>25</v>
      </c>
      <c r="H5538" s="32">
        <v>7.1</v>
      </c>
      <c r="I5538" t="s">
        <v>26</v>
      </c>
      <c r="J5538">
        <v>4</v>
      </c>
      <c r="K5538">
        <v>3</v>
      </c>
    </row>
    <row r="5539" spans="1:11" x14ac:dyDescent="0.35">
      <c r="A5539" t="s">
        <v>606</v>
      </c>
      <c r="B5539" t="s">
        <v>619</v>
      </c>
      <c r="C5539">
        <v>2014</v>
      </c>
      <c r="D5539">
        <v>4.2</v>
      </c>
      <c r="E5539">
        <v>404</v>
      </c>
      <c r="F5539" t="s">
        <v>1405</v>
      </c>
      <c r="G5539" t="s">
        <v>32</v>
      </c>
      <c r="H5539" s="32">
        <v>77.36</v>
      </c>
      <c r="I5539" t="s">
        <v>33</v>
      </c>
      <c r="J5539">
        <v>4</v>
      </c>
      <c r="K5539">
        <v>3</v>
      </c>
    </row>
    <row r="5540" spans="1:11" x14ac:dyDescent="0.35">
      <c r="A5540" t="s">
        <v>1365</v>
      </c>
      <c r="B5540" t="s">
        <v>1366</v>
      </c>
      <c r="C5540">
        <v>2020</v>
      </c>
      <c r="D5540">
        <v>4.2</v>
      </c>
      <c r="E5540">
        <v>404</v>
      </c>
      <c r="F5540" t="s">
        <v>1405</v>
      </c>
      <c r="G5540" t="s">
        <v>207</v>
      </c>
      <c r="H5540" s="32">
        <v>19.899999999999999</v>
      </c>
      <c r="I5540" t="s">
        <v>85</v>
      </c>
      <c r="J5540" t="s">
        <v>85</v>
      </c>
      <c r="K5540" t="s">
        <v>85</v>
      </c>
    </row>
    <row r="5541" spans="1:11" x14ac:dyDescent="0.35">
      <c r="A5541" t="s">
        <v>682</v>
      </c>
      <c r="B5541" t="s">
        <v>863</v>
      </c>
      <c r="C5541">
        <v>2011</v>
      </c>
      <c r="D5541">
        <v>4.2</v>
      </c>
      <c r="E5541">
        <v>402</v>
      </c>
      <c r="F5541" t="s">
        <v>1405</v>
      </c>
      <c r="G5541" t="s">
        <v>42</v>
      </c>
      <c r="H5541" s="32">
        <v>28.53</v>
      </c>
      <c r="I5541" t="s">
        <v>43</v>
      </c>
      <c r="J5541">
        <v>4</v>
      </c>
      <c r="K5541">
        <v>3</v>
      </c>
    </row>
    <row r="5542" spans="1:11" x14ac:dyDescent="0.35">
      <c r="A5542" t="s">
        <v>487</v>
      </c>
      <c r="B5542" t="s">
        <v>488</v>
      </c>
      <c r="C5542">
        <v>2019</v>
      </c>
      <c r="D5542">
        <v>4.2</v>
      </c>
      <c r="E5542">
        <v>400</v>
      </c>
      <c r="F5542" t="s">
        <v>1405</v>
      </c>
      <c r="G5542" t="s">
        <v>2</v>
      </c>
      <c r="H5542" s="32">
        <v>27.89</v>
      </c>
      <c r="I5542" t="s">
        <v>3</v>
      </c>
      <c r="J5542">
        <v>5</v>
      </c>
      <c r="K5542">
        <v>3</v>
      </c>
    </row>
    <row r="5543" spans="1:11" x14ac:dyDescent="0.35">
      <c r="A5543" t="s">
        <v>4</v>
      </c>
      <c r="B5543" t="s">
        <v>448</v>
      </c>
      <c r="C5543">
        <v>2016</v>
      </c>
      <c r="D5543">
        <v>4.2</v>
      </c>
      <c r="E5543">
        <v>398</v>
      </c>
      <c r="F5543" t="s">
        <v>1405</v>
      </c>
      <c r="G5543" t="s">
        <v>1406</v>
      </c>
      <c r="H5543" s="32">
        <v>48.96</v>
      </c>
      <c r="I5543" t="s">
        <v>6</v>
      </c>
      <c r="J5543">
        <v>4</v>
      </c>
      <c r="K5543">
        <v>2</v>
      </c>
    </row>
    <row r="5544" spans="1:11" x14ac:dyDescent="0.35">
      <c r="A5544" t="s">
        <v>193</v>
      </c>
      <c r="B5544" t="s">
        <v>921</v>
      </c>
      <c r="C5544">
        <v>2011</v>
      </c>
      <c r="D5544">
        <v>4.2</v>
      </c>
      <c r="E5544">
        <v>395</v>
      </c>
      <c r="F5544" t="s">
        <v>1405</v>
      </c>
      <c r="G5544" t="s">
        <v>42</v>
      </c>
      <c r="H5544" s="32">
        <v>61.94</v>
      </c>
      <c r="I5544" t="s">
        <v>43</v>
      </c>
      <c r="J5544">
        <v>4</v>
      </c>
      <c r="K5544">
        <v>3</v>
      </c>
    </row>
    <row r="5545" spans="1:11" x14ac:dyDescent="0.35">
      <c r="A5545" t="s">
        <v>193</v>
      </c>
      <c r="B5545" t="s">
        <v>187</v>
      </c>
      <c r="C5545">
        <v>2016</v>
      </c>
      <c r="D5545">
        <v>4.2</v>
      </c>
      <c r="E5545">
        <v>392</v>
      </c>
      <c r="F5545" t="s">
        <v>1405</v>
      </c>
      <c r="G5545" t="s">
        <v>42</v>
      </c>
      <c r="H5545" s="32">
        <v>19.98</v>
      </c>
      <c r="I5545" t="s">
        <v>43</v>
      </c>
      <c r="J5545">
        <v>4</v>
      </c>
      <c r="K5545">
        <v>3</v>
      </c>
    </row>
    <row r="5546" spans="1:11" x14ac:dyDescent="0.35">
      <c r="A5546" t="s">
        <v>790</v>
      </c>
      <c r="B5546" t="s">
        <v>1367</v>
      </c>
      <c r="C5546">
        <v>2018</v>
      </c>
      <c r="D5546">
        <v>4.2</v>
      </c>
      <c r="E5546">
        <v>390</v>
      </c>
      <c r="F5546" t="s">
        <v>1405</v>
      </c>
      <c r="G5546" t="s">
        <v>32</v>
      </c>
      <c r="H5546" s="32">
        <v>16.760000000000002</v>
      </c>
      <c r="I5546" t="s">
        <v>33</v>
      </c>
      <c r="J5546">
        <v>4</v>
      </c>
      <c r="K5546">
        <v>3</v>
      </c>
    </row>
    <row r="5547" spans="1:11" x14ac:dyDescent="0.35">
      <c r="A5547" t="s">
        <v>574</v>
      </c>
      <c r="B5547" t="s">
        <v>880</v>
      </c>
      <c r="C5547">
        <v>2017</v>
      </c>
      <c r="D5547">
        <v>4.2</v>
      </c>
      <c r="E5547">
        <v>390</v>
      </c>
      <c r="F5547" t="s">
        <v>1405</v>
      </c>
      <c r="G5547" t="s">
        <v>576</v>
      </c>
      <c r="H5547" s="32">
        <v>24.45</v>
      </c>
      <c r="I5547" t="s">
        <v>21</v>
      </c>
      <c r="J5547">
        <v>4</v>
      </c>
      <c r="K5547">
        <v>3</v>
      </c>
    </row>
    <row r="5548" spans="1:11" x14ac:dyDescent="0.35">
      <c r="A5548" t="s">
        <v>144</v>
      </c>
      <c r="B5548" t="s">
        <v>120</v>
      </c>
      <c r="C5548">
        <v>2011</v>
      </c>
      <c r="D5548">
        <v>4.2</v>
      </c>
      <c r="E5548">
        <v>389</v>
      </c>
      <c r="F5548" t="s">
        <v>1405</v>
      </c>
      <c r="G5548" t="s">
        <v>9</v>
      </c>
      <c r="H5548" s="32">
        <v>64.5</v>
      </c>
      <c r="I5548" t="s">
        <v>10</v>
      </c>
      <c r="J5548">
        <v>5</v>
      </c>
      <c r="K5548">
        <v>3</v>
      </c>
    </row>
    <row r="5549" spans="1:11" x14ac:dyDescent="0.35">
      <c r="A5549" t="s">
        <v>385</v>
      </c>
      <c r="B5549" t="s">
        <v>1334</v>
      </c>
      <c r="C5549">
        <v>2016</v>
      </c>
      <c r="D5549">
        <v>4.2</v>
      </c>
      <c r="E5549">
        <v>388</v>
      </c>
      <c r="F5549" t="s">
        <v>1405</v>
      </c>
      <c r="G5549" t="s">
        <v>9</v>
      </c>
      <c r="H5549" s="32">
        <v>31.63</v>
      </c>
      <c r="I5549" t="s">
        <v>10</v>
      </c>
      <c r="J5549">
        <v>5</v>
      </c>
      <c r="K5549">
        <v>3</v>
      </c>
    </row>
    <row r="5550" spans="1:11" x14ac:dyDescent="0.35">
      <c r="A5550" t="s">
        <v>53</v>
      </c>
      <c r="B5550" t="s">
        <v>845</v>
      </c>
      <c r="C5550">
        <v>2005</v>
      </c>
      <c r="D5550">
        <v>4.2</v>
      </c>
      <c r="E5550">
        <v>384</v>
      </c>
      <c r="F5550" t="s">
        <v>1405</v>
      </c>
      <c r="G5550" t="s">
        <v>42</v>
      </c>
      <c r="H5550" s="32">
        <v>73</v>
      </c>
      <c r="I5550" t="s">
        <v>43</v>
      </c>
      <c r="J5550">
        <v>4</v>
      </c>
      <c r="K5550">
        <v>3</v>
      </c>
    </row>
    <row r="5551" spans="1:11" x14ac:dyDescent="0.35">
      <c r="A5551" t="s">
        <v>537</v>
      </c>
      <c r="B5551" t="s">
        <v>187</v>
      </c>
      <c r="C5551">
        <v>2015</v>
      </c>
      <c r="D5551">
        <v>4.2</v>
      </c>
      <c r="E5551">
        <v>420</v>
      </c>
      <c r="F5551" t="s">
        <v>1405</v>
      </c>
      <c r="G5551" t="s">
        <v>42</v>
      </c>
      <c r="H5551" s="32">
        <v>17.5</v>
      </c>
      <c r="I5551" t="s">
        <v>43</v>
      </c>
      <c r="J5551">
        <v>4</v>
      </c>
      <c r="K5551">
        <v>3</v>
      </c>
    </row>
    <row r="5552" spans="1:11" x14ac:dyDescent="0.35">
      <c r="A5552" t="s">
        <v>1357</v>
      </c>
      <c r="B5552" t="s">
        <v>1358</v>
      </c>
      <c r="C5552">
        <v>2017</v>
      </c>
      <c r="D5552">
        <v>4.2</v>
      </c>
      <c r="E5552">
        <v>420</v>
      </c>
      <c r="F5552" t="s">
        <v>1405</v>
      </c>
      <c r="G5552" t="s">
        <v>127</v>
      </c>
      <c r="H5552" s="32">
        <v>18.899999999999999</v>
      </c>
      <c r="I5552" t="s">
        <v>21</v>
      </c>
      <c r="J5552">
        <v>4</v>
      </c>
      <c r="K5552">
        <v>3</v>
      </c>
    </row>
    <row r="5553" spans="1:11" x14ac:dyDescent="0.35">
      <c r="A5553" t="s">
        <v>1359</v>
      </c>
      <c r="B5553" t="s">
        <v>1360</v>
      </c>
      <c r="C5553">
        <v>2011</v>
      </c>
      <c r="D5553">
        <v>4.2</v>
      </c>
      <c r="E5553">
        <v>420</v>
      </c>
      <c r="F5553" t="s">
        <v>1405</v>
      </c>
      <c r="G5553" t="s">
        <v>254</v>
      </c>
      <c r="H5553" s="32">
        <v>23.95</v>
      </c>
      <c r="I5553" t="s">
        <v>21</v>
      </c>
      <c r="J5553">
        <v>4</v>
      </c>
      <c r="K5553">
        <v>3</v>
      </c>
    </row>
    <row r="5554" spans="1:11" x14ac:dyDescent="0.35">
      <c r="A5554" t="s">
        <v>40</v>
      </c>
      <c r="B5554" t="s">
        <v>396</v>
      </c>
      <c r="C5554">
        <v>2012</v>
      </c>
      <c r="D5554">
        <v>4.2</v>
      </c>
      <c r="E5554">
        <v>420</v>
      </c>
      <c r="F5554" t="s">
        <v>1405</v>
      </c>
      <c r="G5554" t="s">
        <v>42</v>
      </c>
      <c r="H5554" s="32">
        <v>28.3</v>
      </c>
      <c r="I5554" t="s">
        <v>43</v>
      </c>
      <c r="J5554">
        <v>4</v>
      </c>
      <c r="K5554">
        <v>3</v>
      </c>
    </row>
    <row r="5555" spans="1:11" x14ac:dyDescent="0.35">
      <c r="A5555" t="s">
        <v>513</v>
      </c>
      <c r="B5555" t="s">
        <v>283</v>
      </c>
      <c r="C5555">
        <v>2004</v>
      </c>
      <c r="D5555">
        <v>4.2</v>
      </c>
      <c r="E5555">
        <v>417</v>
      </c>
      <c r="F5555" t="s">
        <v>1405</v>
      </c>
      <c r="G5555" t="s">
        <v>42</v>
      </c>
      <c r="H5555" s="32">
        <v>45</v>
      </c>
      <c r="I5555" t="s">
        <v>43</v>
      </c>
      <c r="J5555">
        <v>4</v>
      </c>
      <c r="K5555">
        <v>3</v>
      </c>
    </row>
    <row r="5556" spans="1:11" x14ac:dyDescent="0.35">
      <c r="A5556" t="s">
        <v>423</v>
      </c>
      <c r="B5556" t="s">
        <v>1020</v>
      </c>
      <c r="C5556">
        <v>2018</v>
      </c>
      <c r="D5556">
        <v>4.2</v>
      </c>
      <c r="E5556">
        <v>415</v>
      </c>
      <c r="F5556" t="s">
        <v>1405</v>
      </c>
      <c r="G5556" t="s">
        <v>46</v>
      </c>
      <c r="H5556" s="32">
        <v>17.899999999999999</v>
      </c>
      <c r="I5556" t="s">
        <v>213</v>
      </c>
      <c r="J5556">
        <v>3</v>
      </c>
      <c r="K5556">
        <v>3</v>
      </c>
    </row>
    <row r="5557" spans="1:11" x14ac:dyDescent="0.35">
      <c r="A5557" t="s">
        <v>1292</v>
      </c>
      <c r="B5557" t="s">
        <v>1361</v>
      </c>
      <c r="C5557">
        <v>2015</v>
      </c>
      <c r="D5557">
        <v>4.2</v>
      </c>
      <c r="E5557">
        <v>414</v>
      </c>
      <c r="F5557" t="s">
        <v>1405</v>
      </c>
      <c r="G5557" t="s">
        <v>326</v>
      </c>
      <c r="H5557" s="32">
        <v>16.78</v>
      </c>
      <c r="I5557" t="s">
        <v>327</v>
      </c>
      <c r="J5557">
        <v>3</v>
      </c>
      <c r="K5557">
        <v>3</v>
      </c>
    </row>
    <row r="5558" spans="1:11" x14ac:dyDescent="0.35">
      <c r="A5558" t="s">
        <v>47</v>
      </c>
      <c r="B5558" t="s">
        <v>1302</v>
      </c>
      <c r="C5558">
        <v>2018</v>
      </c>
      <c r="D5558">
        <v>4.2</v>
      </c>
      <c r="E5558">
        <v>410</v>
      </c>
      <c r="F5558" t="s">
        <v>1405</v>
      </c>
      <c r="G5558" t="s">
        <v>42</v>
      </c>
      <c r="H5558" s="32">
        <v>13.58</v>
      </c>
      <c r="I5558" t="s">
        <v>43</v>
      </c>
      <c r="J5558">
        <v>4</v>
      </c>
      <c r="K5558">
        <v>3</v>
      </c>
    </row>
    <row r="5559" spans="1:11" x14ac:dyDescent="0.35">
      <c r="A5559" t="s">
        <v>1308</v>
      </c>
      <c r="B5559" t="s">
        <v>1309</v>
      </c>
      <c r="C5559">
        <v>2015</v>
      </c>
      <c r="D5559">
        <v>4.2</v>
      </c>
      <c r="E5559">
        <v>412</v>
      </c>
      <c r="F5559" t="s">
        <v>1405</v>
      </c>
      <c r="G5559" t="s">
        <v>9</v>
      </c>
      <c r="H5559" s="32">
        <v>37.9</v>
      </c>
      <c r="I5559" t="s">
        <v>10</v>
      </c>
      <c r="J5559">
        <v>5</v>
      </c>
      <c r="K5559">
        <v>3</v>
      </c>
    </row>
    <row r="5560" spans="1:11" x14ac:dyDescent="0.35">
      <c r="A5560" t="s">
        <v>270</v>
      </c>
      <c r="B5560" t="s">
        <v>120</v>
      </c>
      <c r="C5560">
        <v>2011</v>
      </c>
      <c r="D5560">
        <v>4.2</v>
      </c>
      <c r="E5560">
        <v>410</v>
      </c>
      <c r="F5560" t="s">
        <v>1405</v>
      </c>
      <c r="G5560" t="s">
        <v>9</v>
      </c>
      <c r="H5560" s="32">
        <v>51.35</v>
      </c>
      <c r="I5560" t="s">
        <v>10</v>
      </c>
      <c r="J5560">
        <v>5</v>
      </c>
      <c r="K5560">
        <v>3</v>
      </c>
    </row>
    <row r="5561" spans="1:11" x14ac:dyDescent="0.35">
      <c r="A5561" t="s">
        <v>930</v>
      </c>
      <c r="B5561" t="s">
        <v>848</v>
      </c>
      <c r="C5561">
        <v>2012</v>
      </c>
      <c r="D5561">
        <v>4.2</v>
      </c>
      <c r="E5561">
        <v>410</v>
      </c>
      <c r="F5561" t="s">
        <v>1405</v>
      </c>
      <c r="G5561" t="s">
        <v>42</v>
      </c>
      <c r="H5561" s="32">
        <v>22.99</v>
      </c>
      <c r="I5561" t="s">
        <v>43</v>
      </c>
      <c r="J5561">
        <v>4</v>
      </c>
      <c r="K5561">
        <v>3</v>
      </c>
    </row>
    <row r="5562" spans="1:11" x14ac:dyDescent="0.35">
      <c r="A5562" t="s">
        <v>1362</v>
      </c>
      <c r="B5562" t="s">
        <v>1363</v>
      </c>
      <c r="C5562">
        <v>2020</v>
      </c>
      <c r="D5562">
        <v>4.2</v>
      </c>
      <c r="E5562">
        <v>407</v>
      </c>
      <c r="F5562" t="s">
        <v>1405</v>
      </c>
      <c r="G5562" t="s">
        <v>204</v>
      </c>
      <c r="H5562" s="32">
        <v>11.95</v>
      </c>
      <c r="I5562" t="s">
        <v>85</v>
      </c>
      <c r="J5562" t="s">
        <v>85</v>
      </c>
      <c r="K5562" t="s">
        <v>85</v>
      </c>
    </row>
    <row r="5563" spans="1:11" x14ac:dyDescent="0.35">
      <c r="A5563" t="s">
        <v>861</v>
      </c>
      <c r="B5563" t="s">
        <v>1364</v>
      </c>
      <c r="C5563" t="s">
        <v>24</v>
      </c>
      <c r="D5563">
        <v>4.2</v>
      </c>
      <c r="E5563">
        <v>405</v>
      </c>
      <c r="F5563" t="s">
        <v>1405</v>
      </c>
      <c r="G5563" t="s">
        <v>25</v>
      </c>
      <c r="H5563" s="32">
        <v>7.1</v>
      </c>
      <c r="I5563" t="s">
        <v>26</v>
      </c>
      <c r="J5563">
        <v>4</v>
      </c>
      <c r="K5563">
        <v>3</v>
      </c>
    </row>
    <row r="5564" spans="1:11" x14ac:dyDescent="0.35">
      <c r="A5564" t="s">
        <v>606</v>
      </c>
      <c r="B5564" t="s">
        <v>619</v>
      </c>
      <c r="C5564">
        <v>2014</v>
      </c>
      <c r="D5564">
        <v>4.2</v>
      </c>
      <c r="E5564">
        <v>404</v>
      </c>
      <c r="F5564" t="s">
        <v>1405</v>
      </c>
      <c r="G5564" t="s">
        <v>32</v>
      </c>
      <c r="H5564" s="32">
        <v>77.36</v>
      </c>
      <c r="I5564" t="s">
        <v>33</v>
      </c>
      <c r="J5564">
        <v>4</v>
      </c>
      <c r="K5564">
        <v>3</v>
      </c>
    </row>
    <row r="5565" spans="1:11" x14ac:dyDescent="0.35">
      <c r="A5565" t="s">
        <v>1365</v>
      </c>
      <c r="B5565" t="s">
        <v>1366</v>
      </c>
      <c r="C5565">
        <v>2020</v>
      </c>
      <c r="D5565">
        <v>4.2</v>
      </c>
      <c r="E5565">
        <v>404</v>
      </c>
      <c r="F5565" t="s">
        <v>1405</v>
      </c>
      <c r="G5565" t="s">
        <v>207</v>
      </c>
      <c r="H5565" s="32">
        <v>19.899999999999999</v>
      </c>
      <c r="I5565" t="s">
        <v>85</v>
      </c>
      <c r="J5565" t="s">
        <v>85</v>
      </c>
      <c r="K5565" t="s">
        <v>85</v>
      </c>
    </row>
    <row r="5566" spans="1:11" x14ac:dyDescent="0.35">
      <c r="A5566" t="s">
        <v>682</v>
      </c>
      <c r="B5566" t="s">
        <v>863</v>
      </c>
      <c r="C5566">
        <v>2011</v>
      </c>
      <c r="D5566">
        <v>4.2</v>
      </c>
      <c r="E5566">
        <v>402</v>
      </c>
      <c r="F5566" t="s">
        <v>1405</v>
      </c>
      <c r="G5566" t="s">
        <v>42</v>
      </c>
      <c r="H5566" s="32">
        <v>28.53</v>
      </c>
      <c r="I5566" t="s">
        <v>43</v>
      </c>
      <c r="J5566">
        <v>4</v>
      </c>
      <c r="K5566">
        <v>3</v>
      </c>
    </row>
    <row r="5567" spans="1:11" x14ac:dyDescent="0.35">
      <c r="A5567" t="s">
        <v>487</v>
      </c>
      <c r="B5567" t="s">
        <v>488</v>
      </c>
      <c r="C5567">
        <v>2019</v>
      </c>
      <c r="D5567">
        <v>4.2</v>
      </c>
      <c r="E5567">
        <v>400</v>
      </c>
      <c r="F5567" t="s">
        <v>1405</v>
      </c>
      <c r="G5567" t="s">
        <v>2</v>
      </c>
      <c r="H5567" s="32">
        <v>27.89</v>
      </c>
      <c r="I5567" t="s">
        <v>3</v>
      </c>
      <c r="J5567">
        <v>5</v>
      </c>
      <c r="K5567">
        <v>3</v>
      </c>
    </row>
    <row r="5568" spans="1:11" x14ac:dyDescent="0.35">
      <c r="A5568" t="s">
        <v>4</v>
      </c>
      <c r="B5568" t="s">
        <v>448</v>
      </c>
      <c r="C5568">
        <v>2016</v>
      </c>
      <c r="D5568">
        <v>4.2</v>
      </c>
      <c r="E5568">
        <v>398</v>
      </c>
      <c r="F5568" t="s">
        <v>1405</v>
      </c>
      <c r="G5568" t="s">
        <v>1406</v>
      </c>
      <c r="H5568" s="32">
        <v>48.96</v>
      </c>
      <c r="I5568" t="s">
        <v>6</v>
      </c>
      <c r="J5568">
        <v>4</v>
      </c>
      <c r="K5568">
        <v>2</v>
      </c>
    </row>
    <row r="5569" spans="1:11" x14ac:dyDescent="0.35">
      <c r="A5569" t="s">
        <v>193</v>
      </c>
      <c r="B5569" t="s">
        <v>921</v>
      </c>
      <c r="C5569">
        <v>2011</v>
      </c>
      <c r="D5569">
        <v>4.2</v>
      </c>
      <c r="E5569">
        <v>395</v>
      </c>
      <c r="F5569" t="s">
        <v>1405</v>
      </c>
      <c r="G5569" t="s">
        <v>42</v>
      </c>
      <c r="H5569" s="32">
        <v>61.94</v>
      </c>
      <c r="I5569" t="s">
        <v>43</v>
      </c>
      <c r="J5569">
        <v>4</v>
      </c>
      <c r="K5569">
        <v>3</v>
      </c>
    </row>
    <row r="5570" spans="1:11" x14ac:dyDescent="0.35">
      <c r="A5570" t="s">
        <v>193</v>
      </c>
      <c r="B5570" t="s">
        <v>187</v>
      </c>
      <c r="C5570">
        <v>2016</v>
      </c>
      <c r="D5570">
        <v>4.2</v>
      </c>
      <c r="E5570">
        <v>392</v>
      </c>
      <c r="F5570" t="s">
        <v>1405</v>
      </c>
      <c r="G5570" t="s">
        <v>42</v>
      </c>
      <c r="H5570" s="32">
        <v>19.98</v>
      </c>
      <c r="I5570" t="s">
        <v>43</v>
      </c>
      <c r="J5570">
        <v>4</v>
      </c>
      <c r="K5570">
        <v>3</v>
      </c>
    </row>
    <row r="5571" spans="1:11" x14ac:dyDescent="0.35">
      <c r="A5571" t="s">
        <v>790</v>
      </c>
      <c r="B5571" t="s">
        <v>1367</v>
      </c>
      <c r="C5571">
        <v>2018</v>
      </c>
      <c r="D5571">
        <v>4.2</v>
      </c>
      <c r="E5571">
        <v>390</v>
      </c>
      <c r="F5571" t="s">
        <v>1405</v>
      </c>
      <c r="G5571" t="s">
        <v>32</v>
      </c>
      <c r="H5571" s="32">
        <v>16.760000000000002</v>
      </c>
      <c r="I5571" t="s">
        <v>33</v>
      </c>
      <c r="J5571">
        <v>4</v>
      </c>
      <c r="K5571">
        <v>3</v>
      </c>
    </row>
    <row r="5572" spans="1:11" x14ac:dyDescent="0.35">
      <c r="A5572" t="s">
        <v>574</v>
      </c>
      <c r="B5572" t="s">
        <v>880</v>
      </c>
      <c r="C5572">
        <v>2017</v>
      </c>
      <c r="D5572">
        <v>4.2</v>
      </c>
      <c r="E5572">
        <v>390</v>
      </c>
      <c r="F5572" t="s">
        <v>1405</v>
      </c>
      <c r="G5572" t="s">
        <v>576</v>
      </c>
      <c r="H5572" s="32">
        <v>24.45</v>
      </c>
      <c r="I5572" t="s">
        <v>21</v>
      </c>
      <c r="J5572">
        <v>4</v>
      </c>
      <c r="K5572">
        <v>3</v>
      </c>
    </row>
    <row r="5573" spans="1:11" x14ac:dyDescent="0.35">
      <c r="A5573" t="s">
        <v>144</v>
      </c>
      <c r="B5573" t="s">
        <v>120</v>
      </c>
      <c r="C5573">
        <v>2011</v>
      </c>
      <c r="D5573">
        <v>4.2</v>
      </c>
      <c r="E5573">
        <v>389</v>
      </c>
      <c r="F5573" t="s">
        <v>1405</v>
      </c>
      <c r="G5573" t="s">
        <v>9</v>
      </c>
      <c r="H5573" s="32">
        <v>64.5</v>
      </c>
      <c r="I5573" t="s">
        <v>10</v>
      </c>
      <c r="J5573">
        <v>5</v>
      </c>
      <c r="K5573">
        <v>3</v>
      </c>
    </row>
    <row r="5574" spans="1:11" x14ac:dyDescent="0.35">
      <c r="A5574" t="s">
        <v>385</v>
      </c>
      <c r="B5574" t="s">
        <v>1334</v>
      </c>
      <c r="C5574">
        <v>2016</v>
      </c>
      <c r="D5574">
        <v>4.2</v>
      </c>
      <c r="E5574">
        <v>388</v>
      </c>
      <c r="F5574" t="s">
        <v>1405</v>
      </c>
      <c r="G5574" t="s">
        <v>9</v>
      </c>
      <c r="H5574" s="32">
        <v>31.63</v>
      </c>
      <c r="I5574" t="s">
        <v>10</v>
      </c>
      <c r="J5574">
        <v>5</v>
      </c>
      <c r="K5574">
        <v>3</v>
      </c>
    </row>
    <row r="5575" spans="1:11" x14ac:dyDescent="0.35">
      <c r="A5575" t="s">
        <v>53</v>
      </c>
      <c r="B5575" t="s">
        <v>845</v>
      </c>
      <c r="C5575">
        <v>2005</v>
      </c>
      <c r="D5575">
        <v>4.2</v>
      </c>
      <c r="E5575">
        <v>384</v>
      </c>
      <c r="F5575" t="s">
        <v>1405</v>
      </c>
      <c r="G5575" t="s">
        <v>42</v>
      </c>
      <c r="H5575" s="32">
        <v>73</v>
      </c>
      <c r="I5575" t="s">
        <v>43</v>
      </c>
      <c r="J5575">
        <v>4</v>
      </c>
      <c r="K5575">
        <v>3</v>
      </c>
    </row>
    <row r="5576" spans="1:11" x14ac:dyDescent="0.35">
      <c r="A5576" t="s">
        <v>537</v>
      </c>
      <c r="B5576" t="s">
        <v>187</v>
      </c>
      <c r="C5576">
        <v>2015</v>
      </c>
      <c r="D5576">
        <v>4.2</v>
      </c>
      <c r="E5576">
        <v>420</v>
      </c>
      <c r="F5576" t="s">
        <v>1405</v>
      </c>
      <c r="G5576" t="s">
        <v>42</v>
      </c>
      <c r="H5576" s="32">
        <v>17.5</v>
      </c>
      <c r="I5576" t="s">
        <v>43</v>
      </c>
      <c r="J5576">
        <v>4</v>
      </c>
      <c r="K5576">
        <v>3</v>
      </c>
    </row>
    <row r="5577" spans="1:11" x14ac:dyDescent="0.35">
      <c r="A5577" t="s">
        <v>1357</v>
      </c>
      <c r="B5577" t="s">
        <v>1358</v>
      </c>
      <c r="C5577">
        <v>2017</v>
      </c>
      <c r="D5577">
        <v>4.2</v>
      </c>
      <c r="E5577">
        <v>420</v>
      </c>
      <c r="F5577" t="s">
        <v>1405</v>
      </c>
      <c r="G5577" t="s">
        <v>127</v>
      </c>
      <c r="H5577" s="32">
        <v>18.899999999999999</v>
      </c>
      <c r="I5577" t="s">
        <v>21</v>
      </c>
      <c r="J5577">
        <v>4</v>
      </c>
      <c r="K5577">
        <v>3</v>
      </c>
    </row>
    <row r="5578" spans="1:11" x14ac:dyDescent="0.35">
      <c r="A5578" t="s">
        <v>1359</v>
      </c>
      <c r="B5578" t="s">
        <v>1360</v>
      </c>
      <c r="C5578">
        <v>2011</v>
      </c>
      <c r="D5578">
        <v>4.2</v>
      </c>
      <c r="E5578">
        <v>420</v>
      </c>
      <c r="F5578" t="s">
        <v>1405</v>
      </c>
      <c r="G5578" t="s">
        <v>254</v>
      </c>
      <c r="H5578" s="32">
        <v>23.95</v>
      </c>
      <c r="I5578" t="s">
        <v>21</v>
      </c>
      <c r="J5578">
        <v>4</v>
      </c>
      <c r="K5578">
        <v>3</v>
      </c>
    </row>
    <row r="5579" spans="1:11" x14ac:dyDescent="0.35">
      <c r="A5579" t="s">
        <v>40</v>
      </c>
      <c r="B5579" t="s">
        <v>396</v>
      </c>
      <c r="C5579">
        <v>2012</v>
      </c>
      <c r="D5579">
        <v>4.2</v>
      </c>
      <c r="E5579">
        <v>420</v>
      </c>
      <c r="F5579" t="s">
        <v>1405</v>
      </c>
      <c r="G5579" t="s">
        <v>42</v>
      </c>
      <c r="H5579" s="32">
        <v>28.3</v>
      </c>
      <c r="I5579" t="s">
        <v>43</v>
      </c>
      <c r="J5579">
        <v>4</v>
      </c>
      <c r="K5579">
        <v>3</v>
      </c>
    </row>
    <row r="5580" spans="1:11" x14ac:dyDescent="0.35">
      <c r="A5580" t="s">
        <v>513</v>
      </c>
      <c r="B5580" t="s">
        <v>283</v>
      </c>
      <c r="C5580">
        <v>2004</v>
      </c>
      <c r="D5580">
        <v>4.2</v>
      </c>
      <c r="E5580">
        <v>417</v>
      </c>
      <c r="F5580" t="s">
        <v>1405</v>
      </c>
      <c r="G5580" t="s">
        <v>42</v>
      </c>
      <c r="H5580" s="32">
        <v>45</v>
      </c>
      <c r="I5580" t="s">
        <v>43</v>
      </c>
      <c r="J5580">
        <v>4</v>
      </c>
      <c r="K5580">
        <v>3</v>
      </c>
    </row>
    <row r="5581" spans="1:11" x14ac:dyDescent="0.35">
      <c r="A5581" t="s">
        <v>423</v>
      </c>
      <c r="B5581" t="s">
        <v>1020</v>
      </c>
      <c r="C5581">
        <v>2018</v>
      </c>
      <c r="D5581">
        <v>4.2</v>
      </c>
      <c r="E5581">
        <v>415</v>
      </c>
      <c r="F5581" t="s">
        <v>1405</v>
      </c>
      <c r="G5581" t="s">
        <v>46</v>
      </c>
      <c r="H5581" s="32">
        <v>17.899999999999999</v>
      </c>
      <c r="I5581" t="s">
        <v>213</v>
      </c>
      <c r="J5581">
        <v>3</v>
      </c>
      <c r="K5581">
        <v>3</v>
      </c>
    </row>
    <row r="5582" spans="1:11" x14ac:dyDescent="0.35">
      <c r="A5582" t="s">
        <v>1292</v>
      </c>
      <c r="B5582" t="s">
        <v>1361</v>
      </c>
      <c r="C5582">
        <v>2015</v>
      </c>
      <c r="D5582">
        <v>4.2</v>
      </c>
      <c r="E5582">
        <v>414</v>
      </c>
      <c r="F5582" t="s">
        <v>1405</v>
      </c>
      <c r="G5582" t="s">
        <v>326</v>
      </c>
      <c r="H5582" s="32">
        <v>16.78</v>
      </c>
      <c r="I5582" t="s">
        <v>327</v>
      </c>
      <c r="J5582">
        <v>3</v>
      </c>
      <c r="K5582">
        <v>3</v>
      </c>
    </row>
    <row r="5583" spans="1:11" x14ac:dyDescent="0.35">
      <c r="A5583" t="s">
        <v>47</v>
      </c>
      <c r="B5583" t="s">
        <v>1302</v>
      </c>
      <c r="C5583">
        <v>2018</v>
      </c>
      <c r="D5583">
        <v>4.2</v>
      </c>
      <c r="E5583">
        <v>410</v>
      </c>
      <c r="F5583" t="s">
        <v>1405</v>
      </c>
      <c r="G5583" t="s">
        <v>42</v>
      </c>
      <c r="H5583" s="32">
        <v>13.58</v>
      </c>
      <c r="I5583" t="s">
        <v>43</v>
      </c>
      <c r="J5583">
        <v>4</v>
      </c>
      <c r="K5583">
        <v>3</v>
      </c>
    </row>
    <row r="5584" spans="1:11" x14ac:dyDescent="0.35">
      <c r="A5584" t="s">
        <v>1308</v>
      </c>
      <c r="B5584" t="s">
        <v>1309</v>
      </c>
      <c r="C5584">
        <v>2015</v>
      </c>
      <c r="D5584">
        <v>4.2</v>
      </c>
      <c r="E5584">
        <v>412</v>
      </c>
      <c r="F5584" t="s">
        <v>1405</v>
      </c>
      <c r="G5584" t="s">
        <v>9</v>
      </c>
      <c r="H5584" s="32">
        <v>37.9</v>
      </c>
      <c r="I5584" t="s">
        <v>10</v>
      </c>
      <c r="J5584">
        <v>5</v>
      </c>
      <c r="K5584">
        <v>3</v>
      </c>
    </row>
    <row r="5585" spans="1:11" x14ac:dyDescent="0.35">
      <c r="A5585" t="s">
        <v>270</v>
      </c>
      <c r="B5585" t="s">
        <v>120</v>
      </c>
      <c r="C5585">
        <v>2011</v>
      </c>
      <c r="D5585">
        <v>4.2</v>
      </c>
      <c r="E5585">
        <v>410</v>
      </c>
      <c r="F5585" t="s">
        <v>1405</v>
      </c>
      <c r="G5585" t="s">
        <v>9</v>
      </c>
      <c r="H5585" s="32">
        <v>51.35</v>
      </c>
      <c r="I5585" t="s">
        <v>10</v>
      </c>
      <c r="J5585">
        <v>5</v>
      </c>
      <c r="K5585">
        <v>3</v>
      </c>
    </row>
    <row r="5586" spans="1:11" x14ac:dyDescent="0.35">
      <c r="A5586" t="s">
        <v>930</v>
      </c>
      <c r="B5586" t="s">
        <v>848</v>
      </c>
      <c r="C5586">
        <v>2012</v>
      </c>
      <c r="D5586">
        <v>4.2</v>
      </c>
      <c r="E5586">
        <v>410</v>
      </c>
      <c r="F5586" t="s">
        <v>1405</v>
      </c>
      <c r="G5586" t="s">
        <v>42</v>
      </c>
      <c r="H5586" s="32">
        <v>22.99</v>
      </c>
      <c r="I5586" t="s">
        <v>43</v>
      </c>
      <c r="J5586">
        <v>4</v>
      </c>
      <c r="K5586">
        <v>3</v>
      </c>
    </row>
    <row r="5587" spans="1:11" x14ac:dyDescent="0.35">
      <c r="A5587" t="s">
        <v>1362</v>
      </c>
      <c r="B5587" t="s">
        <v>1363</v>
      </c>
      <c r="C5587">
        <v>2020</v>
      </c>
      <c r="D5587">
        <v>4.2</v>
      </c>
      <c r="E5587">
        <v>407</v>
      </c>
      <c r="F5587" t="s">
        <v>1405</v>
      </c>
      <c r="G5587" t="s">
        <v>204</v>
      </c>
      <c r="H5587" s="32">
        <v>11.95</v>
      </c>
      <c r="I5587" t="s">
        <v>85</v>
      </c>
      <c r="J5587" t="s">
        <v>85</v>
      </c>
      <c r="K5587" t="s">
        <v>85</v>
      </c>
    </row>
    <row r="5588" spans="1:11" x14ac:dyDescent="0.35">
      <c r="A5588" t="s">
        <v>861</v>
      </c>
      <c r="B5588" t="s">
        <v>1364</v>
      </c>
      <c r="C5588" t="s">
        <v>24</v>
      </c>
      <c r="D5588">
        <v>4.2</v>
      </c>
      <c r="E5588">
        <v>405</v>
      </c>
      <c r="F5588" t="s">
        <v>1405</v>
      </c>
      <c r="G5588" t="s">
        <v>25</v>
      </c>
      <c r="H5588" s="32">
        <v>7.1</v>
      </c>
      <c r="I5588" t="s">
        <v>26</v>
      </c>
      <c r="J5588">
        <v>4</v>
      </c>
      <c r="K5588">
        <v>3</v>
      </c>
    </row>
    <row r="5589" spans="1:11" x14ac:dyDescent="0.35">
      <c r="A5589" t="s">
        <v>606</v>
      </c>
      <c r="B5589" t="s">
        <v>619</v>
      </c>
      <c r="C5589">
        <v>2014</v>
      </c>
      <c r="D5589">
        <v>4.2</v>
      </c>
      <c r="E5589">
        <v>404</v>
      </c>
      <c r="F5589" t="s">
        <v>1405</v>
      </c>
      <c r="G5589" t="s">
        <v>32</v>
      </c>
      <c r="H5589" s="32">
        <v>77.36</v>
      </c>
      <c r="I5589" t="s">
        <v>33</v>
      </c>
      <c r="J5589">
        <v>4</v>
      </c>
      <c r="K5589">
        <v>3</v>
      </c>
    </row>
    <row r="5590" spans="1:11" x14ac:dyDescent="0.35">
      <c r="A5590" t="s">
        <v>1365</v>
      </c>
      <c r="B5590" t="s">
        <v>1366</v>
      </c>
      <c r="C5590">
        <v>2020</v>
      </c>
      <c r="D5590">
        <v>4.2</v>
      </c>
      <c r="E5590">
        <v>404</v>
      </c>
      <c r="F5590" t="s">
        <v>1405</v>
      </c>
      <c r="G5590" t="s">
        <v>207</v>
      </c>
      <c r="H5590" s="32">
        <v>19.899999999999999</v>
      </c>
      <c r="I5590" t="s">
        <v>85</v>
      </c>
      <c r="J5590" t="s">
        <v>85</v>
      </c>
      <c r="K5590" t="s">
        <v>85</v>
      </c>
    </row>
    <row r="5591" spans="1:11" x14ac:dyDescent="0.35">
      <c r="A5591" t="s">
        <v>682</v>
      </c>
      <c r="B5591" t="s">
        <v>863</v>
      </c>
      <c r="C5591">
        <v>2011</v>
      </c>
      <c r="D5591">
        <v>4.2</v>
      </c>
      <c r="E5591">
        <v>402</v>
      </c>
      <c r="F5591" t="s">
        <v>1405</v>
      </c>
      <c r="G5591" t="s">
        <v>42</v>
      </c>
      <c r="H5591" s="32">
        <v>28.53</v>
      </c>
      <c r="I5591" t="s">
        <v>43</v>
      </c>
      <c r="J5591">
        <v>4</v>
      </c>
      <c r="K5591">
        <v>3</v>
      </c>
    </row>
    <row r="5592" spans="1:11" x14ac:dyDescent="0.35">
      <c r="A5592" t="s">
        <v>487</v>
      </c>
      <c r="B5592" t="s">
        <v>488</v>
      </c>
      <c r="C5592">
        <v>2019</v>
      </c>
      <c r="D5592">
        <v>4.2</v>
      </c>
      <c r="E5592">
        <v>400</v>
      </c>
      <c r="F5592" t="s">
        <v>1405</v>
      </c>
      <c r="G5592" t="s">
        <v>2</v>
      </c>
      <c r="H5592" s="32">
        <v>27.89</v>
      </c>
      <c r="I5592" t="s">
        <v>3</v>
      </c>
      <c r="J5592">
        <v>5</v>
      </c>
      <c r="K5592">
        <v>3</v>
      </c>
    </row>
    <row r="5593" spans="1:11" x14ac:dyDescent="0.35">
      <c r="A5593" t="s">
        <v>4</v>
      </c>
      <c r="B5593" t="s">
        <v>448</v>
      </c>
      <c r="C5593">
        <v>2016</v>
      </c>
      <c r="D5593">
        <v>4.2</v>
      </c>
      <c r="E5593">
        <v>398</v>
      </c>
      <c r="F5593" t="s">
        <v>1405</v>
      </c>
      <c r="G5593" t="s">
        <v>1406</v>
      </c>
      <c r="H5593" s="32">
        <v>48.96</v>
      </c>
      <c r="I5593" t="s">
        <v>6</v>
      </c>
      <c r="J5593">
        <v>4</v>
      </c>
      <c r="K5593">
        <v>2</v>
      </c>
    </row>
    <row r="5594" spans="1:11" x14ac:dyDescent="0.35">
      <c r="A5594" t="s">
        <v>193</v>
      </c>
      <c r="B5594" t="s">
        <v>921</v>
      </c>
      <c r="C5594">
        <v>2011</v>
      </c>
      <c r="D5594">
        <v>4.2</v>
      </c>
      <c r="E5594">
        <v>395</v>
      </c>
      <c r="F5594" t="s">
        <v>1405</v>
      </c>
      <c r="G5594" t="s">
        <v>42</v>
      </c>
      <c r="H5594" s="32">
        <v>61.94</v>
      </c>
      <c r="I5594" t="s">
        <v>43</v>
      </c>
      <c r="J5594">
        <v>4</v>
      </c>
      <c r="K5594">
        <v>3</v>
      </c>
    </row>
    <row r="5595" spans="1:11" x14ac:dyDescent="0.35">
      <c r="A5595" t="s">
        <v>193</v>
      </c>
      <c r="B5595" t="s">
        <v>187</v>
      </c>
      <c r="C5595">
        <v>2016</v>
      </c>
      <c r="D5595">
        <v>4.2</v>
      </c>
      <c r="E5595">
        <v>392</v>
      </c>
      <c r="F5595" t="s">
        <v>1405</v>
      </c>
      <c r="G5595" t="s">
        <v>42</v>
      </c>
      <c r="H5595" s="32">
        <v>19.98</v>
      </c>
      <c r="I5595" t="s">
        <v>43</v>
      </c>
      <c r="J5595">
        <v>4</v>
      </c>
      <c r="K5595">
        <v>3</v>
      </c>
    </row>
    <row r="5596" spans="1:11" x14ac:dyDescent="0.35">
      <c r="A5596" t="s">
        <v>790</v>
      </c>
      <c r="B5596" t="s">
        <v>1367</v>
      </c>
      <c r="C5596">
        <v>2018</v>
      </c>
      <c r="D5596">
        <v>4.2</v>
      </c>
      <c r="E5596">
        <v>390</v>
      </c>
      <c r="F5596" t="s">
        <v>1405</v>
      </c>
      <c r="G5596" t="s">
        <v>32</v>
      </c>
      <c r="H5596" s="32">
        <v>16.760000000000002</v>
      </c>
      <c r="I5596" t="s">
        <v>33</v>
      </c>
      <c r="J5596">
        <v>4</v>
      </c>
      <c r="K5596">
        <v>3</v>
      </c>
    </row>
    <row r="5597" spans="1:11" x14ac:dyDescent="0.35">
      <c r="A5597" t="s">
        <v>574</v>
      </c>
      <c r="B5597" t="s">
        <v>880</v>
      </c>
      <c r="C5597">
        <v>2017</v>
      </c>
      <c r="D5597">
        <v>4.2</v>
      </c>
      <c r="E5597">
        <v>390</v>
      </c>
      <c r="F5597" t="s">
        <v>1405</v>
      </c>
      <c r="G5597" t="s">
        <v>576</v>
      </c>
      <c r="H5597" s="32">
        <v>24.45</v>
      </c>
      <c r="I5597" t="s">
        <v>21</v>
      </c>
      <c r="J5597">
        <v>4</v>
      </c>
      <c r="K5597">
        <v>3</v>
      </c>
    </row>
    <row r="5598" spans="1:11" x14ac:dyDescent="0.35">
      <c r="A5598" t="s">
        <v>144</v>
      </c>
      <c r="B5598" t="s">
        <v>120</v>
      </c>
      <c r="C5598">
        <v>2011</v>
      </c>
      <c r="D5598">
        <v>4.2</v>
      </c>
      <c r="E5598">
        <v>389</v>
      </c>
      <c r="F5598" t="s">
        <v>1405</v>
      </c>
      <c r="G5598" t="s">
        <v>9</v>
      </c>
      <c r="H5598" s="32">
        <v>64.5</v>
      </c>
      <c r="I5598" t="s">
        <v>10</v>
      </c>
      <c r="J5598">
        <v>5</v>
      </c>
      <c r="K5598">
        <v>3</v>
      </c>
    </row>
    <row r="5599" spans="1:11" x14ac:dyDescent="0.35">
      <c r="A5599" t="s">
        <v>385</v>
      </c>
      <c r="B5599" t="s">
        <v>1334</v>
      </c>
      <c r="C5599">
        <v>2016</v>
      </c>
      <c r="D5599">
        <v>4.2</v>
      </c>
      <c r="E5599">
        <v>388</v>
      </c>
      <c r="F5599" t="s">
        <v>1405</v>
      </c>
      <c r="G5599" t="s">
        <v>9</v>
      </c>
      <c r="H5599" s="32">
        <v>31.63</v>
      </c>
      <c r="I5599" t="s">
        <v>10</v>
      </c>
      <c r="J5599">
        <v>5</v>
      </c>
      <c r="K5599">
        <v>3</v>
      </c>
    </row>
    <row r="5600" spans="1:11" x14ac:dyDescent="0.35">
      <c r="A5600" t="s">
        <v>53</v>
      </c>
      <c r="B5600" t="s">
        <v>845</v>
      </c>
      <c r="C5600">
        <v>2005</v>
      </c>
      <c r="D5600">
        <v>4.2</v>
      </c>
      <c r="E5600">
        <v>384</v>
      </c>
      <c r="F5600" t="s">
        <v>1405</v>
      </c>
      <c r="G5600" t="s">
        <v>42</v>
      </c>
      <c r="H5600" s="32">
        <v>73</v>
      </c>
      <c r="I5600" t="s">
        <v>43</v>
      </c>
      <c r="J5600">
        <v>4</v>
      </c>
      <c r="K5600">
        <v>3</v>
      </c>
    </row>
    <row r="5601" spans="1:11" x14ac:dyDescent="0.35">
      <c r="A5601" t="s">
        <v>537</v>
      </c>
      <c r="B5601" t="s">
        <v>187</v>
      </c>
      <c r="C5601">
        <v>2015</v>
      </c>
      <c r="D5601">
        <v>4.2</v>
      </c>
      <c r="E5601">
        <v>420</v>
      </c>
      <c r="F5601" t="s">
        <v>1405</v>
      </c>
      <c r="G5601" t="s">
        <v>42</v>
      </c>
      <c r="H5601" s="32">
        <v>17.5</v>
      </c>
      <c r="I5601" t="s">
        <v>43</v>
      </c>
      <c r="J5601">
        <v>4</v>
      </c>
      <c r="K5601">
        <v>3</v>
      </c>
    </row>
    <row r="5602" spans="1:11" x14ac:dyDescent="0.35">
      <c r="A5602" t="s">
        <v>1357</v>
      </c>
      <c r="B5602" t="s">
        <v>1358</v>
      </c>
      <c r="C5602">
        <v>2017</v>
      </c>
      <c r="D5602">
        <v>4.2</v>
      </c>
      <c r="E5602">
        <v>420</v>
      </c>
      <c r="F5602" t="s">
        <v>1405</v>
      </c>
      <c r="G5602" t="s">
        <v>127</v>
      </c>
      <c r="H5602" s="32">
        <v>18.899999999999999</v>
      </c>
      <c r="I5602" t="s">
        <v>21</v>
      </c>
      <c r="J5602">
        <v>4</v>
      </c>
      <c r="K5602">
        <v>3</v>
      </c>
    </row>
    <row r="5603" spans="1:11" x14ac:dyDescent="0.35">
      <c r="A5603" t="s">
        <v>1359</v>
      </c>
      <c r="B5603" t="s">
        <v>1360</v>
      </c>
      <c r="C5603">
        <v>2011</v>
      </c>
      <c r="D5603">
        <v>4.2</v>
      </c>
      <c r="E5603">
        <v>420</v>
      </c>
      <c r="F5603" t="s">
        <v>1405</v>
      </c>
      <c r="G5603" t="s">
        <v>254</v>
      </c>
      <c r="H5603" s="32">
        <v>23.95</v>
      </c>
      <c r="I5603" t="s">
        <v>21</v>
      </c>
      <c r="J5603">
        <v>4</v>
      </c>
      <c r="K5603">
        <v>3</v>
      </c>
    </row>
    <row r="5604" spans="1:11" x14ac:dyDescent="0.35">
      <c r="A5604" t="s">
        <v>40</v>
      </c>
      <c r="B5604" t="s">
        <v>396</v>
      </c>
      <c r="C5604">
        <v>2012</v>
      </c>
      <c r="D5604">
        <v>4.2</v>
      </c>
      <c r="E5604">
        <v>420</v>
      </c>
      <c r="F5604" t="s">
        <v>1405</v>
      </c>
      <c r="G5604" t="s">
        <v>42</v>
      </c>
      <c r="H5604" s="32">
        <v>28.3</v>
      </c>
      <c r="I5604" t="s">
        <v>43</v>
      </c>
      <c r="J5604">
        <v>4</v>
      </c>
      <c r="K5604">
        <v>3</v>
      </c>
    </row>
    <row r="5605" spans="1:11" x14ac:dyDescent="0.35">
      <c r="A5605" t="s">
        <v>513</v>
      </c>
      <c r="B5605" t="s">
        <v>283</v>
      </c>
      <c r="C5605">
        <v>2004</v>
      </c>
      <c r="D5605">
        <v>4.2</v>
      </c>
      <c r="E5605">
        <v>417</v>
      </c>
      <c r="F5605" t="s">
        <v>1405</v>
      </c>
      <c r="G5605" t="s">
        <v>42</v>
      </c>
      <c r="H5605" s="32">
        <v>45</v>
      </c>
      <c r="I5605" t="s">
        <v>43</v>
      </c>
      <c r="J5605">
        <v>4</v>
      </c>
      <c r="K5605">
        <v>3</v>
      </c>
    </row>
    <row r="5606" spans="1:11" x14ac:dyDescent="0.35">
      <c r="A5606" t="s">
        <v>423</v>
      </c>
      <c r="B5606" t="s">
        <v>1020</v>
      </c>
      <c r="C5606">
        <v>2018</v>
      </c>
      <c r="D5606">
        <v>4.2</v>
      </c>
      <c r="E5606">
        <v>415</v>
      </c>
      <c r="F5606" t="s">
        <v>1405</v>
      </c>
      <c r="G5606" t="s">
        <v>46</v>
      </c>
      <c r="H5606" s="32">
        <v>17.899999999999999</v>
      </c>
      <c r="I5606" t="s">
        <v>213</v>
      </c>
      <c r="J5606">
        <v>3</v>
      </c>
      <c r="K5606">
        <v>3</v>
      </c>
    </row>
    <row r="5607" spans="1:11" x14ac:dyDescent="0.35">
      <c r="A5607" t="s">
        <v>1292</v>
      </c>
      <c r="B5607" t="s">
        <v>1361</v>
      </c>
      <c r="C5607">
        <v>2015</v>
      </c>
      <c r="D5607">
        <v>4.2</v>
      </c>
      <c r="E5607">
        <v>414</v>
      </c>
      <c r="F5607" t="s">
        <v>1405</v>
      </c>
      <c r="G5607" t="s">
        <v>326</v>
      </c>
      <c r="H5607" s="32">
        <v>16.78</v>
      </c>
      <c r="I5607" t="s">
        <v>327</v>
      </c>
      <c r="J5607">
        <v>3</v>
      </c>
      <c r="K5607">
        <v>3</v>
      </c>
    </row>
    <row r="5608" spans="1:11" x14ac:dyDescent="0.35">
      <c r="A5608" t="s">
        <v>47</v>
      </c>
      <c r="B5608" t="s">
        <v>1302</v>
      </c>
      <c r="C5608">
        <v>2018</v>
      </c>
      <c r="D5608">
        <v>4.2</v>
      </c>
      <c r="E5608">
        <v>410</v>
      </c>
      <c r="F5608" t="s">
        <v>1405</v>
      </c>
      <c r="G5608" t="s">
        <v>42</v>
      </c>
      <c r="H5608" s="32">
        <v>13.58</v>
      </c>
      <c r="I5608" t="s">
        <v>43</v>
      </c>
      <c r="J5608">
        <v>4</v>
      </c>
      <c r="K5608">
        <v>3</v>
      </c>
    </row>
    <row r="5609" spans="1:11" x14ac:dyDescent="0.35">
      <c r="A5609" t="s">
        <v>1308</v>
      </c>
      <c r="B5609" t="s">
        <v>1309</v>
      </c>
      <c r="C5609">
        <v>2015</v>
      </c>
      <c r="D5609">
        <v>4.2</v>
      </c>
      <c r="E5609">
        <v>412</v>
      </c>
      <c r="F5609" t="s">
        <v>1405</v>
      </c>
      <c r="G5609" t="s">
        <v>9</v>
      </c>
      <c r="H5609" s="32">
        <v>37.9</v>
      </c>
      <c r="I5609" t="s">
        <v>10</v>
      </c>
      <c r="J5609">
        <v>5</v>
      </c>
      <c r="K5609">
        <v>3</v>
      </c>
    </row>
    <row r="5610" spans="1:11" x14ac:dyDescent="0.35">
      <c r="A5610" t="s">
        <v>270</v>
      </c>
      <c r="B5610" t="s">
        <v>120</v>
      </c>
      <c r="C5610">
        <v>2011</v>
      </c>
      <c r="D5610">
        <v>4.2</v>
      </c>
      <c r="E5610">
        <v>410</v>
      </c>
      <c r="F5610" t="s">
        <v>1405</v>
      </c>
      <c r="G5610" t="s">
        <v>9</v>
      </c>
      <c r="H5610" s="32">
        <v>51.35</v>
      </c>
      <c r="I5610" t="s">
        <v>10</v>
      </c>
      <c r="J5610">
        <v>5</v>
      </c>
      <c r="K5610">
        <v>3</v>
      </c>
    </row>
    <row r="5611" spans="1:11" x14ac:dyDescent="0.35">
      <c r="A5611" t="s">
        <v>930</v>
      </c>
      <c r="B5611" t="s">
        <v>848</v>
      </c>
      <c r="C5611">
        <v>2012</v>
      </c>
      <c r="D5611">
        <v>4.2</v>
      </c>
      <c r="E5611">
        <v>410</v>
      </c>
      <c r="F5611" t="s">
        <v>1405</v>
      </c>
      <c r="G5611" t="s">
        <v>42</v>
      </c>
      <c r="H5611" s="32">
        <v>22.99</v>
      </c>
      <c r="I5611" t="s">
        <v>43</v>
      </c>
      <c r="J5611">
        <v>4</v>
      </c>
      <c r="K5611">
        <v>3</v>
      </c>
    </row>
    <row r="5612" spans="1:11" x14ac:dyDescent="0.35">
      <c r="A5612" t="s">
        <v>1362</v>
      </c>
      <c r="B5612" t="s">
        <v>1363</v>
      </c>
      <c r="C5612">
        <v>2020</v>
      </c>
      <c r="D5612">
        <v>4.2</v>
      </c>
      <c r="E5612">
        <v>407</v>
      </c>
      <c r="F5612" t="s">
        <v>1405</v>
      </c>
      <c r="G5612" t="s">
        <v>204</v>
      </c>
      <c r="H5612" s="32">
        <v>11.95</v>
      </c>
      <c r="I5612" t="s">
        <v>85</v>
      </c>
      <c r="J5612" t="s">
        <v>85</v>
      </c>
      <c r="K5612" t="s">
        <v>85</v>
      </c>
    </row>
    <row r="5613" spans="1:11" x14ac:dyDescent="0.35">
      <c r="A5613" t="s">
        <v>861</v>
      </c>
      <c r="B5613" t="s">
        <v>1364</v>
      </c>
      <c r="C5613" t="s">
        <v>24</v>
      </c>
      <c r="D5613">
        <v>4.2</v>
      </c>
      <c r="E5613">
        <v>405</v>
      </c>
      <c r="F5613" t="s">
        <v>1405</v>
      </c>
      <c r="G5613" t="s">
        <v>25</v>
      </c>
      <c r="H5613" s="32">
        <v>7.1</v>
      </c>
      <c r="I5613" t="s">
        <v>26</v>
      </c>
      <c r="J5613">
        <v>4</v>
      </c>
      <c r="K5613">
        <v>3</v>
      </c>
    </row>
    <row r="5614" spans="1:11" x14ac:dyDescent="0.35">
      <c r="A5614" t="s">
        <v>606</v>
      </c>
      <c r="B5614" t="s">
        <v>619</v>
      </c>
      <c r="C5614">
        <v>2014</v>
      </c>
      <c r="D5614">
        <v>4.2</v>
      </c>
      <c r="E5614">
        <v>404</v>
      </c>
      <c r="F5614" t="s">
        <v>1405</v>
      </c>
      <c r="G5614" t="s">
        <v>32</v>
      </c>
      <c r="H5614" s="32">
        <v>77.36</v>
      </c>
      <c r="I5614" t="s">
        <v>33</v>
      </c>
      <c r="J5614">
        <v>4</v>
      </c>
      <c r="K5614">
        <v>3</v>
      </c>
    </row>
    <row r="5615" spans="1:11" x14ac:dyDescent="0.35">
      <c r="A5615" t="s">
        <v>1365</v>
      </c>
      <c r="B5615" t="s">
        <v>1366</v>
      </c>
      <c r="C5615">
        <v>2020</v>
      </c>
      <c r="D5615">
        <v>4.2</v>
      </c>
      <c r="E5615">
        <v>404</v>
      </c>
      <c r="F5615" t="s">
        <v>1405</v>
      </c>
      <c r="G5615" t="s">
        <v>207</v>
      </c>
      <c r="H5615" s="32">
        <v>19.899999999999999</v>
      </c>
      <c r="I5615" t="s">
        <v>85</v>
      </c>
      <c r="J5615" t="s">
        <v>85</v>
      </c>
      <c r="K5615" t="s">
        <v>85</v>
      </c>
    </row>
    <row r="5616" spans="1:11" x14ac:dyDescent="0.35">
      <c r="A5616" t="s">
        <v>682</v>
      </c>
      <c r="B5616" t="s">
        <v>863</v>
      </c>
      <c r="C5616">
        <v>2011</v>
      </c>
      <c r="D5616">
        <v>4.2</v>
      </c>
      <c r="E5616">
        <v>402</v>
      </c>
      <c r="F5616" t="s">
        <v>1405</v>
      </c>
      <c r="G5616" t="s">
        <v>42</v>
      </c>
      <c r="H5616" s="32">
        <v>28.53</v>
      </c>
      <c r="I5616" t="s">
        <v>43</v>
      </c>
      <c r="J5616">
        <v>4</v>
      </c>
      <c r="K5616">
        <v>3</v>
      </c>
    </row>
    <row r="5617" spans="1:11" x14ac:dyDescent="0.35">
      <c r="A5617" t="s">
        <v>487</v>
      </c>
      <c r="B5617" t="s">
        <v>488</v>
      </c>
      <c r="C5617">
        <v>2019</v>
      </c>
      <c r="D5617">
        <v>4.2</v>
      </c>
      <c r="E5617">
        <v>400</v>
      </c>
      <c r="F5617" t="s">
        <v>1405</v>
      </c>
      <c r="G5617" t="s">
        <v>2</v>
      </c>
      <c r="H5617" s="32">
        <v>27.89</v>
      </c>
      <c r="I5617" t="s">
        <v>3</v>
      </c>
      <c r="J5617">
        <v>5</v>
      </c>
      <c r="K5617">
        <v>3</v>
      </c>
    </row>
    <row r="5618" spans="1:11" x14ac:dyDescent="0.35">
      <c r="A5618" t="s">
        <v>4</v>
      </c>
      <c r="B5618" t="s">
        <v>448</v>
      </c>
      <c r="C5618">
        <v>2016</v>
      </c>
      <c r="D5618">
        <v>4.2</v>
      </c>
      <c r="E5618">
        <v>398</v>
      </c>
      <c r="F5618" t="s">
        <v>1405</v>
      </c>
      <c r="G5618" t="s">
        <v>1406</v>
      </c>
      <c r="H5618" s="32">
        <v>48.96</v>
      </c>
      <c r="I5618" t="s">
        <v>6</v>
      </c>
      <c r="J5618">
        <v>4</v>
      </c>
      <c r="K5618">
        <v>2</v>
      </c>
    </row>
    <row r="5619" spans="1:11" x14ac:dyDescent="0.35">
      <c r="A5619" t="s">
        <v>193</v>
      </c>
      <c r="B5619" t="s">
        <v>921</v>
      </c>
      <c r="C5619">
        <v>2011</v>
      </c>
      <c r="D5619">
        <v>4.2</v>
      </c>
      <c r="E5619">
        <v>395</v>
      </c>
      <c r="F5619" t="s">
        <v>1405</v>
      </c>
      <c r="G5619" t="s">
        <v>42</v>
      </c>
      <c r="H5619" s="32">
        <v>61.94</v>
      </c>
      <c r="I5619" t="s">
        <v>43</v>
      </c>
      <c r="J5619">
        <v>4</v>
      </c>
      <c r="K5619">
        <v>3</v>
      </c>
    </row>
    <row r="5620" spans="1:11" x14ac:dyDescent="0.35">
      <c r="A5620" t="s">
        <v>193</v>
      </c>
      <c r="B5620" t="s">
        <v>187</v>
      </c>
      <c r="C5620">
        <v>2016</v>
      </c>
      <c r="D5620">
        <v>4.2</v>
      </c>
      <c r="E5620">
        <v>392</v>
      </c>
      <c r="F5620" t="s">
        <v>1405</v>
      </c>
      <c r="G5620" t="s">
        <v>42</v>
      </c>
      <c r="H5620" s="32">
        <v>19.98</v>
      </c>
      <c r="I5620" t="s">
        <v>43</v>
      </c>
      <c r="J5620">
        <v>4</v>
      </c>
      <c r="K5620">
        <v>3</v>
      </c>
    </row>
    <row r="5621" spans="1:11" x14ac:dyDescent="0.35">
      <c r="A5621" t="s">
        <v>790</v>
      </c>
      <c r="B5621" t="s">
        <v>1367</v>
      </c>
      <c r="C5621">
        <v>2018</v>
      </c>
      <c r="D5621">
        <v>4.2</v>
      </c>
      <c r="E5621">
        <v>390</v>
      </c>
      <c r="F5621" t="s">
        <v>1405</v>
      </c>
      <c r="G5621" t="s">
        <v>32</v>
      </c>
      <c r="H5621" s="32">
        <v>16.760000000000002</v>
      </c>
      <c r="I5621" t="s">
        <v>33</v>
      </c>
      <c r="J5621">
        <v>4</v>
      </c>
      <c r="K5621">
        <v>3</v>
      </c>
    </row>
    <row r="5622" spans="1:11" x14ac:dyDescent="0.35">
      <c r="A5622" t="s">
        <v>574</v>
      </c>
      <c r="B5622" t="s">
        <v>880</v>
      </c>
      <c r="C5622">
        <v>2017</v>
      </c>
      <c r="D5622">
        <v>4.2</v>
      </c>
      <c r="E5622">
        <v>390</v>
      </c>
      <c r="F5622" t="s">
        <v>1405</v>
      </c>
      <c r="G5622" t="s">
        <v>576</v>
      </c>
      <c r="H5622" s="32">
        <v>24.45</v>
      </c>
      <c r="I5622" t="s">
        <v>21</v>
      </c>
      <c r="J5622">
        <v>4</v>
      </c>
      <c r="K5622">
        <v>3</v>
      </c>
    </row>
    <row r="5623" spans="1:11" x14ac:dyDescent="0.35">
      <c r="A5623" t="s">
        <v>144</v>
      </c>
      <c r="B5623" t="s">
        <v>120</v>
      </c>
      <c r="C5623">
        <v>2011</v>
      </c>
      <c r="D5623">
        <v>4.2</v>
      </c>
      <c r="E5623">
        <v>389</v>
      </c>
      <c r="F5623" t="s">
        <v>1405</v>
      </c>
      <c r="G5623" t="s">
        <v>9</v>
      </c>
      <c r="H5623" s="32">
        <v>64.5</v>
      </c>
      <c r="I5623" t="s">
        <v>10</v>
      </c>
      <c r="J5623">
        <v>5</v>
      </c>
      <c r="K5623">
        <v>3</v>
      </c>
    </row>
    <row r="5624" spans="1:11" x14ac:dyDescent="0.35">
      <c r="A5624" t="s">
        <v>385</v>
      </c>
      <c r="B5624" t="s">
        <v>1334</v>
      </c>
      <c r="C5624">
        <v>2016</v>
      </c>
      <c r="D5624">
        <v>4.2</v>
      </c>
      <c r="E5624">
        <v>388</v>
      </c>
      <c r="F5624" t="s">
        <v>1405</v>
      </c>
      <c r="G5624" t="s">
        <v>9</v>
      </c>
      <c r="H5624" s="32">
        <v>31.63</v>
      </c>
      <c r="I5624" t="s">
        <v>10</v>
      </c>
      <c r="J5624">
        <v>5</v>
      </c>
      <c r="K5624">
        <v>3</v>
      </c>
    </row>
    <row r="5625" spans="1:11" x14ac:dyDescent="0.35">
      <c r="A5625" t="s">
        <v>53</v>
      </c>
      <c r="B5625" t="s">
        <v>845</v>
      </c>
      <c r="C5625">
        <v>2005</v>
      </c>
      <c r="D5625">
        <v>4.2</v>
      </c>
      <c r="E5625">
        <v>384</v>
      </c>
      <c r="F5625" t="s">
        <v>1405</v>
      </c>
      <c r="G5625" t="s">
        <v>42</v>
      </c>
      <c r="H5625" s="32">
        <v>73</v>
      </c>
      <c r="I5625" t="s">
        <v>43</v>
      </c>
      <c r="J5625">
        <v>4</v>
      </c>
      <c r="K5625">
        <v>3</v>
      </c>
    </row>
    <row r="5626" spans="1:11" x14ac:dyDescent="0.35">
      <c r="A5626" t="s">
        <v>537</v>
      </c>
      <c r="B5626" t="s">
        <v>187</v>
      </c>
      <c r="C5626">
        <v>2015</v>
      </c>
      <c r="D5626">
        <v>4.2</v>
      </c>
      <c r="E5626">
        <v>420</v>
      </c>
      <c r="F5626" t="s">
        <v>1405</v>
      </c>
      <c r="G5626" t="s">
        <v>42</v>
      </c>
      <c r="H5626" s="32">
        <v>17.5</v>
      </c>
      <c r="I5626" t="s">
        <v>43</v>
      </c>
      <c r="J5626">
        <v>4</v>
      </c>
      <c r="K5626">
        <v>3</v>
      </c>
    </row>
    <row r="5627" spans="1:11" x14ac:dyDescent="0.35">
      <c r="A5627" t="s">
        <v>1357</v>
      </c>
      <c r="B5627" t="s">
        <v>1358</v>
      </c>
      <c r="C5627">
        <v>2017</v>
      </c>
      <c r="D5627">
        <v>4.2</v>
      </c>
      <c r="E5627">
        <v>420</v>
      </c>
      <c r="F5627" t="s">
        <v>1405</v>
      </c>
      <c r="G5627" t="s">
        <v>127</v>
      </c>
      <c r="H5627" s="32">
        <v>18.899999999999999</v>
      </c>
      <c r="I5627" t="s">
        <v>21</v>
      </c>
      <c r="J5627">
        <v>4</v>
      </c>
      <c r="K5627">
        <v>3</v>
      </c>
    </row>
    <row r="5628" spans="1:11" x14ac:dyDescent="0.35">
      <c r="A5628" t="s">
        <v>1359</v>
      </c>
      <c r="B5628" t="s">
        <v>1360</v>
      </c>
      <c r="C5628">
        <v>2011</v>
      </c>
      <c r="D5628">
        <v>4.2</v>
      </c>
      <c r="E5628">
        <v>420</v>
      </c>
      <c r="F5628" t="s">
        <v>1405</v>
      </c>
      <c r="G5628" t="s">
        <v>254</v>
      </c>
      <c r="H5628" s="32">
        <v>23.95</v>
      </c>
      <c r="I5628" t="s">
        <v>21</v>
      </c>
      <c r="J5628">
        <v>4</v>
      </c>
      <c r="K5628">
        <v>3</v>
      </c>
    </row>
    <row r="5629" spans="1:11" x14ac:dyDescent="0.35">
      <c r="A5629" t="s">
        <v>40</v>
      </c>
      <c r="B5629" t="s">
        <v>396</v>
      </c>
      <c r="C5629">
        <v>2012</v>
      </c>
      <c r="D5629">
        <v>4.2</v>
      </c>
      <c r="E5629">
        <v>420</v>
      </c>
      <c r="F5629" t="s">
        <v>1405</v>
      </c>
      <c r="G5629" t="s">
        <v>42</v>
      </c>
      <c r="H5629" s="32">
        <v>28.3</v>
      </c>
      <c r="I5629" t="s">
        <v>43</v>
      </c>
      <c r="J5629">
        <v>4</v>
      </c>
      <c r="K5629">
        <v>3</v>
      </c>
    </row>
    <row r="5630" spans="1:11" x14ac:dyDescent="0.35">
      <c r="A5630" t="s">
        <v>513</v>
      </c>
      <c r="B5630" t="s">
        <v>283</v>
      </c>
      <c r="C5630">
        <v>2004</v>
      </c>
      <c r="D5630">
        <v>4.2</v>
      </c>
      <c r="E5630">
        <v>417</v>
      </c>
      <c r="F5630" t="s">
        <v>1405</v>
      </c>
      <c r="G5630" t="s">
        <v>42</v>
      </c>
      <c r="H5630" s="32">
        <v>45</v>
      </c>
      <c r="I5630" t="s">
        <v>43</v>
      </c>
      <c r="J5630">
        <v>4</v>
      </c>
      <c r="K5630">
        <v>3</v>
      </c>
    </row>
    <row r="5631" spans="1:11" x14ac:dyDescent="0.35">
      <c r="A5631" t="s">
        <v>423</v>
      </c>
      <c r="B5631" t="s">
        <v>1020</v>
      </c>
      <c r="C5631">
        <v>2018</v>
      </c>
      <c r="D5631">
        <v>4.2</v>
      </c>
      <c r="E5631">
        <v>415</v>
      </c>
      <c r="F5631" t="s">
        <v>1405</v>
      </c>
      <c r="G5631" t="s">
        <v>46</v>
      </c>
      <c r="H5631" s="32">
        <v>17.899999999999999</v>
      </c>
      <c r="I5631" t="s">
        <v>213</v>
      </c>
      <c r="J5631">
        <v>3</v>
      </c>
      <c r="K5631">
        <v>3</v>
      </c>
    </row>
    <row r="5632" spans="1:11" x14ac:dyDescent="0.35">
      <c r="A5632" t="s">
        <v>1292</v>
      </c>
      <c r="B5632" t="s">
        <v>1361</v>
      </c>
      <c r="C5632">
        <v>2015</v>
      </c>
      <c r="D5632">
        <v>4.2</v>
      </c>
      <c r="E5632">
        <v>414</v>
      </c>
      <c r="F5632" t="s">
        <v>1405</v>
      </c>
      <c r="G5632" t="s">
        <v>326</v>
      </c>
      <c r="H5632" s="32">
        <v>16.78</v>
      </c>
      <c r="I5632" t="s">
        <v>327</v>
      </c>
      <c r="J5632">
        <v>3</v>
      </c>
      <c r="K5632">
        <v>3</v>
      </c>
    </row>
    <row r="5633" spans="1:11" x14ac:dyDescent="0.35">
      <c r="A5633" t="s">
        <v>47</v>
      </c>
      <c r="B5633" t="s">
        <v>1302</v>
      </c>
      <c r="C5633">
        <v>2018</v>
      </c>
      <c r="D5633">
        <v>4.2</v>
      </c>
      <c r="E5633">
        <v>410</v>
      </c>
      <c r="F5633" t="s">
        <v>1405</v>
      </c>
      <c r="G5633" t="s">
        <v>42</v>
      </c>
      <c r="H5633" s="32">
        <v>13.58</v>
      </c>
      <c r="I5633" t="s">
        <v>43</v>
      </c>
      <c r="J5633">
        <v>4</v>
      </c>
      <c r="K5633">
        <v>3</v>
      </c>
    </row>
    <row r="5634" spans="1:11" x14ac:dyDescent="0.35">
      <c r="A5634" t="s">
        <v>1308</v>
      </c>
      <c r="B5634" t="s">
        <v>1309</v>
      </c>
      <c r="C5634">
        <v>2015</v>
      </c>
      <c r="D5634">
        <v>4.2</v>
      </c>
      <c r="E5634">
        <v>412</v>
      </c>
      <c r="F5634" t="s">
        <v>1405</v>
      </c>
      <c r="G5634" t="s">
        <v>9</v>
      </c>
      <c r="H5634" s="32">
        <v>37.9</v>
      </c>
      <c r="I5634" t="s">
        <v>10</v>
      </c>
      <c r="J5634">
        <v>5</v>
      </c>
      <c r="K5634">
        <v>3</v>
      </c>
    </row>
    <row r="5635" spans="1:11" x14ac:dyDescent="0.35">
      <c r="A5635" t="s">
        <v>270</v>
      </c>
      <c r="B5635" t="s">
        <v>120</v>
      </c>
      <c r="C5635">
        <v>2011</v>
      </c>
      <c r="D5635">
        <v>4.2</v>
      </c>
      <c r="E5635">
        <v>410</v>
      </c>
      <c r="F5635" t="s">
        <v>1405</v>
      </c>
      <c r="G5635" t="s">
        <v>9</v>
      </c>
      <c r="H5635" s="32">
        <v>51.35</v>
      </c>
      <c r="I5635" t="s">
        <v>10</v>
      </c>
      <c r="J5635">
        <v>5</v>
      </c>
      <c r="K5635">
        <v>3</v>
      </c>
    </row>
    <row r="5636" spans="1:11" x14ac:dyDescent="0.35">
      <c r="A5636" t="s">
        <v>930</v>
      </c>
      <c r="B5636" t="s">
        <v>848</v>
      </c>
      <c r="C5636">
        <v>2012</v>
      </c>
      <c r="D5636">
        <v>4.2</v>
      </c>
      <c r="E5636">
        <v>410</v>
      </c>
      <c r="F5636" t="s">
        <v>1405</v>
      </c>
      <c r="G5636" t="s">
        <v>42</v>
      </c>
      <c r="H5636" s="32">
        <v>22.99</v>
      </c>
      <c r="I5636" t="s">
        <v>43</v>
      </c>
      <c r="J5636">
        <v>4</v>
      </c>
      <c r="K5636">
        <v>3</v>
      </c>
    </row>
    <row r="5637" spans="1:11" x14ac:dyDescent="0.35">
      <c r="A5637" t="s">
        <v>1362</v>
      </c>
      <c r="B5637" t="s">
        <v>1363</v>
      </c>
      <c r="C5637">
        <v>2020</v>
      </c>
      <c r="D5637">
        <v>4.2</v>
      </c>
      <c r="E5637">
        <v>407</v>
      </c>
      <c r="F5637" t="s">
        <v>1405</v>
      </c>
      <c r="G5637" t="s">
        <v>204</v>
      </c>
      <c r="H5637" s="32">
        <v>11.95</v>
      </c>
      <c r="I5637" t="s">
        <v>85</v>
      </c>
      <c r="J5637" t="s">
        <v>85</v>
      </c>
      <c r="K5637" t="s">
        <v>85</v>
      </c>
    </row>
    <row r="5638" spans="1:11" x14ac:dyDescent="0.35">
      <c r="A5638" t="s">
        <v>861</v>
      </c>
      <c r="B5638" t="s">
        <v>1364</v>
      </c>
      <c r="C5638" t="s">
        <v>24</v>
      </c>
      <c r="D5638">
        <v>4.2</v>
      </c>
      <c r="E5638">
        <v>405</v>
      </c>
      <c r="F5638" t="s">
        <v>1405</v>
      </c>
      <c r="G5638" t="s">
        <v>25</v>
      </c>
      <c r="H5638" s="32">
        <v>7.1</v>
      </c>
      <c r="I5638" t="s">
        <v>26</v>
      </c>
      <c r="J5638">
        <v>4</v>
      </c>
      <c r="K5638">
        <v>3</v>
      </c>
    </row>
    <row r="5639" spans="1:11" x14ac:dyDescent="0.35">
      <c r="A5639" t="s">
        <v>606</v>
      </c>
      <c r="B5639" t="s">
        <v>619</v>
      </c>
      <c r="C5639">
        <v>2014</v>
      </c>
      <c r="D5639">
        <v>4.2</v>
      </c>
      <c r="E5639">
        <v>404</v>
      </c>
      <c r="F5639" t="s">
        <v>1405</v>
      </c>
      <c r="G5639" t="s">
        <v>32</v>
      </c>
      <c r="H5639" s="32">
        <v>77.36</v>
      </c>
      <c r="I5639" t="s">
        <v>33</v>
      </c>
      <c r="J5639">
        <v>4</v>
      </c>
      <c r="K5639">
        <v>3</v>
      </c>
    </row>
    <row r="5640" spans="1:11" x14ac:dyDescent="0.35">
      <c r="A5640" t="s">
        <v>1365</v>
      </c>
      <c r="B5640" t="s">
        <v>1366</v>
      </c>
      <c r="C5640">
        <v>2020</v>
      </c>
      <c r="D5640">
        <v>4.2</v>
      </c>
      <c r="E5640">
        <v>404</v>
      </c>
      <c r="F5640" t="s">
        <v>1405</v>
      </c>
      <c r="G5640" t="s">
        <v>207</v>
      </c>
      <c r="H5640" s="32">
        <v>19.899999999999999</v>
      </c>
      <c r="I5640" t="s">
        <v>85</v>
      </c>
      <c r="J5640" t="s">
        <v>85</v>
      </c>
      <c r="K5640" t="s">
        <v>85</v>
      </c>
    </row>
    <row r="5641" spans="1:11" x14ac:dyDescent="0.35">
      <c r="A5641" t="s">
        <v>682</v>
      </c>
      <c r="B5641" t="s">
        <v>863</v>
      </c>
      <c r="C5641">
        <v>2011</v>
      </c>
      <c r="D5641">
        <v>4.2</v>
      </c>
      <c r="E5641">
        <v>402</v>
      </c>
      <c r="F5641" t="s">
        <v>1405</v>
      </c>
      <c r="G5641" t="s">
        <v>42</v>
      </c>
      <c r="H5641" s="32">
        <v>28.53</v>
      </c>
      <c r="I5641" t="s">
        <v>43</v>
      </c>
      <c r="J5641">
        <v>4</v>
      </c>
      <c r="K5641">
        <v>3</v>
      </c>
    </row>
    <row r="5642" spans="1:11" x14ac:dyDescent="0.35">
      <c r="A5642" t="s">
        <v>487</v>
      </c>
      <c r="B5642" t="s">
        <v>488</v>
      </c>
      <c r="C5642">
        <v>2019</v>
      </c>
      <c r="D5642">
        <v>4.2</v>
      </c>
      <c r="E5642">
        <v>400</v>
      </c>
      <c r="F5642" t="s">
        <v>1405</v>
      </c>
      <c r="G5642" t="s">
        <v>2</v>
      </c>
      <c r="H5642" s="32">
        <v>27.89</v>
      </c>
      <c r="I5642" t="s">
        <v>3</v>
      </c>
      <c r="J5642">
        <v>5</v>
      </c>
      <c r="K5642">
        <v>3</v>
      </c>
    </row>
    <row r="5643" spans="1:11" x14ac:dyDescent="0.35">
      <c r="A5643" t="s">
        <v>4</v>
      </c>
      <c r="B5643" t="s">
        <v>448</v>
      </c>
      <c r="C5643">
        <v>2016</v>
      </c>
      <c r="D5643">
        <v>4.2</v>
      </c>
      <c r="E5643">
        <v>398</v>
      </c>
      <c r="F5643" t="s">
        <v>1405</v>
      </c>
      <c r="G5643" t="s">
        <v>1406</v>
      </c>
      <c r="H5643" s="32">
        <v>48.96</v>
      </c>
      <c r="I5643" t="s">
        <v>6</v>
      </c>
      <c r="J5643">
        <v>4</v>
      </c>
      <c r="K5643">
        <v>2</v>
      </c>
    </row>
    <row r="5644" spans="1:11" x14ac:dyDescent="0.35">
      <c r="A5644" t="s">
        <v>193</v>
      </c>
      <c r="B5644" t="s">
        <v>921</v>
      </c>
      <c r="C5644">
        <v>2011</v>
      </c>
      <c r="D5644">
        <v>4.2</v>
      </c>
      <c r="E5644">
        <v>395</v>
      </c>
      <c r="F5644" t="s">
        <v>1405</v>
      </c>
      <c r="G5644" t="s">
        <v>42</v>
      </c>
      <c r="H5644" s="32">
        <v>61.94</v>
      </c>
      <c r="I5644" t="s">
        <v>43</v>
      </c>
      <c r="J5644">
        <v>4</v>
      </c>
      <c r="K5644">
        <v>3</v>
      </c>
    </row>
    <row r="5645" spans="1:11" x14ac:dyDescent="0.35">
      <c r="A5645" t="s">
        <v>193</v>
      </c>
      <c r="B5645" t="s">
        <v>187</v>
      </c>
      <c r="C5645">
        <v>2016</v>
      </c>
      <c r="D5645">
        <v>4.2</v>
      </c>
      <c r="E5645">
        <v>392</v>
      </c>
      <c r="F5645" t="s">
        <v>1405</v>
      </c>
      <c r="G5645" t="s">
        <v>42</v>
      </c>
      <c r="H5645" s="32">
        <v>19.98</v>
      </c>
      <c r="I5645" t="s">
        <v>43</v>
      </c>
      <c r="J5645">
        <v>4</v>
      </c>
      <c r="K5645">
        <v>3</v>
      </c>
    </row>
    <row r="5646" spans="1:11" x14ac:dyDescent="0.35">
      <c r="A5646" t="s">
        <v>790</v>
      </c>
      <c r="B5646" t="s">
        <v>1367</v>
      </c>
      <c r="C5646">
        <v>2018</v>
      </c>
      <c r="D5646">
        <v>4.2</v>
      </c>
      <c r="E5646">
        <v>390</v>
      </c>
      <c r="F5646" t="s">
        <v>1405</v>
      </c>
      <c r="G5646" t="s">
        <v>32</v>
      </c>
      <c r="H5646" s="32">
        <v>16.760000000000002</v>
      </c>
      <c r="I5646" t="s">
        <v>33</v>
      </c>
      <c r="J5646">
        <v>4</v>
      </c>
      <c r="K5646">
        <v>3</v>
      </c>
    </row>
    <row r="5647" spans="1:11" x14ac:dyDescent="0.35">
      <c r="A5647" t="s">
        <v>574</v>
      </c>
      <c r="B5647" t="s">
        <v>880</v>
      </c>
      <c r="C5647">
        <v>2017</v>
      </c>
      <c r="D5647">
        <v>4.2</v>
      </c>
      <c r="E5647">
        <v>390</v>
      </c>
      <c r="F5647" t="s">
        <v>1405</v>
      </c>
      <c r="G5647" t="s">
        <v>576</v>
      </c>
      <c r="H5647" s="32">
        <v>24.45</v>
      </c>
      <c r="I5647" t="s">
        <v>21</v>
      </c>
      <c r="J5647">
        <v>4</v>
      </c>
      <c r="K5647">
        <v>3</v>
      </c>
    </row>
    <row r="5648" spans="1:11" x14ac:dyDescent="0.35">
      <c r="A5648" t="s">
        <v>144</v>
      </c>
      <c r="B5648" t="s">
        <v>120</v>
      </c>
      <c r="C5648">
        <v>2011</v>
      </c>
      <c r="D5648">
        <v>4.2</v>
      </c>
      <c r="E5648">
        <v>389</v>
      </c>
      <c r="F5648" t="s">
        <v>1405</v>
      </c>
      <c r="G5648" t="s">
        <v>9</v>
      </c>
      <c r="H5648" s="32">
        <v>64.5</v>
      </c>
      <c r="I5648" t="s">
        <v>10</v>
      </c>
      <c r="J5648">
        <v>5</v>
      </c>
      <c r="K5648">
        <v>3</v>
      </c>
    </row>
    <row r="5649" spans="1:11" x14ac:dyDescent="0.35">
      <c r="A5649" t="s">
        <v>385</v>
      </c>
      <c r="B5649" t="s">
        <v>1334</v>
      </c>
      <c r="C5649">
        <v>2016</v>
      </c>
      <c r="D5649">
        <v>4.2</v>
      </c>
      <c r="E5649">
        <v>388</v>
      </c>
      <c r="F5649" t="s">
        <v>1405</v>
      </c>
      <c r="G5649" t="s">
        <v>9</v>
      </c>
      <c r="H5649" s="32">
        <v>31.63</v>
      </c>
      <c r="I5649" t="s">
        <v>10</v>
      </c>
      <c r="J5649">
        <v>5</v>
      </c>
      <c r="K5649">
        <v>3</v>
      </c>
    </row>
    <row r="5650" spans="1:11" x14ac:dyDescent="0.35">
      <c r="A5650" t="s">
        <v>53</v>
      </c>
      <c r="B5650" t="s">
        <v>845</v>
      </c>
      <c r="C5650">
        <v>2005</v>
      </c>
      <c r="D5650">
        <v>4.2</v>
      </c>
      <c r="E5650">
        <v>384</v>
      </c>
      <c r="F5650" t="s">
        <v>1405</v>
      </c>
      <c r="G5650" t="s">
        <v>42</v>
      </c>
      <c r="H5650" s="32">
        <v>73</v>
      </c>
      <c r="I5650" t="s">
        <v>43</v>
      </c>
      <c r="J5650">
        <v>4</v>
      </c>
      <c r="K5650">
        <v>3</v>
      </c>
    </row>
    <row r="5651" spans="1:11" x14ac:dyDescent="0.35">
      <c r="A5651" t="s">
        <v>537</v>
      </c>
      <c r="B5651" t="s">
        <v>187</v>
      </c>
      <c r="C5651">
        <v>2015</v>
      </c>
      <c r="D5651">
        <v>4.2</v>
      </c>
      <c r="E5651">
        <v>420</v>
      </c>
      <c r="F5651" t="s">
        <v>1405</v>
      </c>
      <c r="G5651" t="s">
        <v>42</v>
      </c>
      <c r="H5651" s="32">
        <v>17.5</v>
      </c>
      <c r="I5651" t="s">
        <v>43</v>
      </c>
      <c r="J5651">
        <v>4</v>
      </c>
      <c r="K5651">
        <v>3</v>
      </c>
    </row>
    <row r="5652" spans="1:11" x14ac:dyDescent="0.35">
      <c r="A5652" t="s">
        <v>1357</v>
      </c>
      <c r="B5652" t="s">
        <v>1358</v>
      </c>
      <c r="C5652">
        <v>2017</v>
      </c>
      <c r="D5652">
        <v>4.2</v>
      </c>
      <c r="E5652">
        <v>420</v>
      </c>
      <c r="F5652" t="s">
        <v>1405</v>
      </c>
      <c r="G5652" t="s">
        <v>127</v>
      </c>
      <c r="H5652" s="32">
        <v>18.899999999999999</v>
      </c>
      <c r="I5652" t="s">
        <v>21</v>
      </c>
      <c r="J5652">
        <v>4</v>
      </c>
      <c r="K5652">
        <v>3</v>
      </c>
    </row>
    <row r="5653" spans="1:11" x14ac:dyDescent="0.35">
      <c r="A5653" t="s">
        <v>1359</v>
      </c>
      <c r="B5653" t="s">
        <v>1360</v>
      </c>
      <c r="C5653">
        <v>2011</v>
      </c>
      <c r="D5653">
        <v>4.2</v>
      </c>
      <c r="E5653">
        <v>420</v>
      </c>
      <c r="F5653" t="s">
        <v>1405</v>
      </c>
      <c r="G5653" t="s">
        <v>254</v>
      </c>
      <c r="H5653" s="32">
        <v>23.95</v>
      </c>
      <c r="I5653" t="s">
        <v>21</v>
      </c>
      <c r="J5653">
        <v>4</v>
      </c>
      <c r="K5653">
        <v>3</v>
      </c>
    </row>
    <row r="5654" spans="1:11" x14ac:dyDescent="0.35">
      <c r="A5654" t="s">
        <v>40</v>
      </c>
      <c r="B5654" t="s">
        <v>396</v>
      </c>
      <c r="C5654">
        <v>2012</v>
      </c>
      <c r="D5654">
        <v>4.2</v>
      </c>
      <c r="E5654">
        <v>420</v>
      </c>
      <c r="F5654" t="s">
        <v>1405</v>
      </c>
      <c r="G5654" t="s">
        <v>42</v>
      </c>
      <c r="H5654" s="32">
        <v>28.3</v>
      </c>
      <c r="I5654" t="s">
        <v>43</v>
      </c>
      <c r="J5654">
        <v>4</v>
      </c>
      <c r="K5654">
        <v>3</v>
      </c>
    </row>
    <row r="5655" spans="1:11" x14ac:dyDescent="0.35">
      <c r="A5655" t="s">
        <v>513</v>
      </c>
      <c r="B5655" t="s">
        <v>283</v>
      </c>
      <c r="C5655">
        <v>2004</v>
      </c>
      <c r="D5655">
        <v>4.2</v>
      </c>
      <c r="E5655">
        <v>417</v>
      </c>
      <c r="F5655" t="s">
        <v>1405</v>
      </c>
      <c r="G5655" t="s">
        <v>42</v>
      </c>
      <c r="H5655" s="32">
        <v>45</v>
      </c>
      <c r="I5655" t="s">
        <v>43</v>
      </c>
      <c r="J5655">
        <v>4</v>
      </c>
      <c r="K5655">
        <v>3</v>
      </c>
    </row>
    <row r="5656" spans="1:11" x14ac:dyDescent="0.35">
      <c r="A5656" t="s">
        <v>423</v>
      </c>
      <c r="B5656" t="s">
        <v>1020</v>
      </c>
      <c r="C5656">
        <v>2018</v>
      </c>
      <c r="D5656">
        <v>4.2</v>
      </c>
      <c r="E5656">
        <v>415</v>
      </c>
      <c r="F5656" t="s">
        <v>1405</v>
      </c>
      <c r="G5656" t="s">
        <v>46</v>
      </c>
      <c r="H5656" s="32">
        <v>17.899999999999999</v>
      </c>
      <c r="I5656" t="s">
        <v>213</v>
      </c>
      <c r="J5656">
        <v>3</v>
      </c>
      <c r="K5656">
        <v>3</v>
      </c>
    </row>
    <row r="5657" spans="1:11" x14ac:dyDescent="0.35">
      <c r="A5657" t="s">
        <v>1292</v>
      </c>
      <c r="B5657" t="s">
        <v>1361</v>
      </c>
      <c r="C5657">
        <v>2015</v>
      </c>
      <c r="D5657">
        <v>4.2</v>
      </c>
      <c r="E5657">
        <v>414</v>
      </c>
      <c r="F5657" t="s">
        <v>1405</v>
      </c>
      <c r="G5657" t="s">
        <v>326</v>
      </c>
      <c r="H5657" s="32">
        <v>16.78</v>
      </c>
      <c r="I5657" t="s">
        <v>327</v>
      </c>
      <c r="J5657">
        <v>3</v>
      </c>
      <c r="K5657">
        <v>3</v>
      </c>
    </row>
    <row r="5658" spans="1:11" x14ac:dyDescent="0.35">
      <c r="A5658" t="s">
        <v>47</v>
      </c>
      <c r="B5658" t="s">
        <v>1302</v>
      </c>
      <c r="C5658">
        <v>2018</v>
      </c>
      <c r="D5658">
        <v>4.2</v>
      </c>
      <c r="E5658">
        <v>410</v>
      </c>
      <c r="F5658" t="s">
        <v>1405</v>
      </c>
      <c r="G5658" t="s">
        <v>42</v>
      </c>
      <c r="H5658" s="32">
        <v>13.58</v>
      </c>
      <c r="I5658" t="s">
        <v>43</v>
      </c>
      <c r="J5658">
        <v>4</v>
      </c>
      <c r="K5658">
        <v>3</v>
      </c>
    </row>
    <row r="5659" spans="1:11" x14ac:dyDescent="0.35">
      <c r="A5659" t="s">
        <v>1308</v>
      </c>
      <c r="B5659" t="s">
        <v>1309</v>
      </c>
      <c r="C5659">
        <v>2015</v>
      </c>
      <c r="D5659">
        <v>4.2</v>
      </c>
      <c r="E5659">
        <v>412</v>
      </c>
      <c r="F5659" t="s">
        <v>1405</v>
      </c>
      <c r="G5659" t="s">
        <v>9</v>
      </c>
      <c r="H5659" s="32">
        <v>37.9</v>
      </c>
      <c r="I5659" t="s">
        <v>10</v>
      </c>
      <c r="J5659">
        <v>5</v>
      </c>
      <c r="K5659">
        <v>3</v>
      </c>
    </row>
    <row r="5660" spans="1:11" x14ac:dyDescent="0.35">
      <c r="A5660" t="s">
        <v>270</v>
      </c>
      <c r="B5660" t="s">
        <v>120</v>
      </c>
      <c r="C5660">
        <v>2011</v>
      </c>
      <c r="D5660">
        <v>4.2</v>
      </c>
      <c r="E5660">
        <v>410</v>
      </c>
      <c r="F5660" t="s">
        <v>1405</v>
      </c>
      <c r="G5660" t="s">
        <v>9</v>
      </c>
      <c r="H5660" s="32">
        <v>51.35</v>
      </c>
      <c r="I5660" t="s">
        <v>10</v>
      </c>
      <c r="J5660">
        <v>5</v>
      </c>
      <c r="K5660">
        <v>3</v>
      </c>
    </row>
    <row r="5661" spans="1:11" x14ac:dyDescent="0.35">
      <c r="A5661" t="s">
        <v>930</v>
      </c>
      <c r="B5661" t="s">
        <v>848</v>
      </c>
      <c r="C5661">
        <v>2012</v>
      </c>
      <c r="D5661">
        <v>4.2</v>
      </c>
      <c r="E5661">
        <v>410</v>
      </c>
      <c r="F5661" t="s">
        <v>1405</v>
      </c>
      <c r="G5661" t="s">
        <v>42</v>
      </c>
      <c r="H5661" s="32">
        <v>22.99</v>
      </c>
      <c r="I5661" t="s">
        <v>43</v>
      </c>
      <c r="J5661">
        <v>4</v>
      </c>
      <c r="K5661">
        <v>3</v>
      </c>
    </row>
    <row r="5662" spans="1:11" x14ac:dyDescent="0.35">
      <c r="A5662" t="s">
        <v>1362</v>
      </c>
      <c r="B5662" t="s">
        <v>1363</v>
      </c>
      <c r="C5662">
        <v>2020</v>
      </c>
      <c r="D5662">
        <v>4.2</v>
      </c>
      <c r="E5662">
        <v>407</v>
      </c>
      <c r="F5662" t="s">
        <v>1405</v>
      </c>
      <c r="G5662" t="s">
        <v>204</v>
      </c>
      <c r="H5662" s="32">
        <v>11.95</v>
      </c>
      <c r="I5662" t="s">
        <v>85</v>
      </c>
      <c r="J5662" t="s">
        <v>85</v>
      </c>
      <c r="K5662" t="s">
        <v>85</v>
      </c>
    </row>
    <row r="5663" spans="1:11" x14ac:dyDescent="0.35">
      <c r="A5663" t="s">
        <v>861</v>
      </c>
      <c r="B5663" t="s">
        <v>1364</v>
      </c>
      <c r="C5663" t="s">
        <v>24</v>
      </c>
      <c r="D5663">
        <v>4.2</v>
      </c>
      <c r="E5663">
        <v>405</v>
      </c>
      <c r="F5663" t="s">
        <v>1405</v>
      </c>
      <c r="G5663" t="s">
        <v>25</v>
      </c>
      <c r="H5663" s="32">
        <v>7.1</v>
      </c>
      <c r="I5663" t="s">
        <v>26</v>
      </c>
      <c r="J5663">
        <v>4</v>
      </c>
      <c r="K5663">
        <v>3</v>
      </c>
    </row>
    <row r="5664" spans="1:11" x14ac:dyDescent="0.35">
      <c r="A5664" t="s">
        <v>606</v>
      </c>
      <c r="B5664" t="s">
        <v>619</v>
      </c>
      <c r="C5664">
        <v>2014</v>
      </c>
      <c r="D5664">
        <v>4.2</v>
      </c>
      <c r="E5664">
        <v>404</v>
      </c>
      <c r="F5664" t="s">
        <v>1405</v>
      </c>
      <c r="G5664" t="s">
        <v>32</v>
      </c>
      <c r="H5664" s="32">
        <v>77.36</v>
      </c>
      <c r="I5664" t="s">
        <v>33</v>
      </c>
      <c r="J5664">
        <v>4</v>
      </c>
      <c r="K5664">
        <v>3</v>
      </c>
    </row>
    <row r="5665" spans="1:11" x14ac:dyDescent="0.35">
      <c r="A5665" t="s">
        <v>1365</v>
      </c>
      <c r="B5665" t="s">
        <v>1366</v>
      </c>
      <c r="C5665">
        <v>2020</v>
      </c>
      <c r="D5665">
        <v>4.2</v>
      </c>
      <c r="E5665">
        <v>404</v>
      </c>
      <c r="F5665" t="s">
        <v>1405</v>
      </c>
      <c r="G5665" t="s">
        <v>207</v>
      </c>
      <c r="H5665" s="32">
        <v>19.899999999999999</v>
      </c>
      <c r="I5665" t="s">
        <v>85</v>
      </c>
      <c r="J5665" t="s">
        <v>85</v>
      </c>
      <c r="K5665" t="s">
        <v>85</v>
      </c>
    </row>
    <row r="5666" spans="1:11" x14ac:dyDescent="0.35">
      <c r="A5666" t="s">
        <v>682</v>
      </c>
      <c r="B5666" t="s">
        <v>863</v>
      </c>
      <c r="C5666">
        <v>2011</v>
      </c>
      <c r="D5666">
        <v>4.2</v>
      </c>
      <c r="E5666">
        <v>402</v>
      </c>
      <c r="F5666" t="s">
        <v>1405</v>
      </c>
      <c r="G5666" t="s">
        <v>42</v>
      </c>
      <c r="H5666" s="32">
        <v>28.53</v>
      </c>
      <c r="I5666" t="s">
        <v>43</v>
      </c>
      <c r="J5666">
        <v>4</v>
      </c>
      <c r="K5666">
        <v>3</v>
      </c>
    </row>
    <row r="5667" spans="1:11" x14ac:dyDescent="0.35">
      <c r="A5667" t="s">
        <v>487</v>
      </c>
      <c r="B5667" t="s">
        <v>488</v>
      </c>
      <c r="C5667">
        <v>2019</v>
      </c>
      <c r="D5667">
        <v>4.2</v>
      </c>
      <c r="E5667">
        <v>400</v>
      </c>
      <c r="F5667" t="s">
        <v>1405</v>
      </c>
      <c r="G5667" t="s">
        <v>2</v>
      </c>
      <c r="H5667" s="32">
        <v>27.89</v>
      </c>
      <c r="I5667" t="s">
        <v>3</v>
      </c>
      <c r="J5667">
        <v>5</v>
      </c>
      <c r="K5667">
        <v>3</v>
      </c>
    </row>
    <row r="5668" spans="1:11" x14ac:dyDescent="0.35">
      <c r="A5668" t="s">
        <v>4</v>
      </c>
      <c r="B5668" t="s">
        <v>448</v>
      </c>
      <c r="C5668">
        <v>2016</v>
      </c>
      <c r="D5668">
        <v>4.2</v>
      </c>
      <c r="E5668">
        <v>398</v>
      </c>
      <c r="F5668" t="s">
        <v>1405</v>
      </c>
      <c r="G5668" t="s">
        <v>1406</v>
      </c>
      <c r="H5668" s="32">
        <v>48.96</v>
      </c>
      <c r="I5668" t="s">
        <v>6</v>
      </c>
      <c r="J5668">
        <v>4</v>
      </c>
      <c r="K5668">
        <v>2</v>
      </c>
    </row>
    <row r="5669" spans="1:11" x14ac:dyDescent="0.35">
      <c r="A5669" t="s">
        <v>193</v>
      </c>
      <c r="B5669" t="s">
        <v>921</v>
      </c>
      <c r="C5669">
        <v>2011</v>
      </c>
      <c r="D5669">
        <v>4.2</v>
      </c>
      <c r="E5669">
        <v>395</v>
      </c>
      <c r="F5669" t="s">
        <v>1405</v>
      </c>
      <c r="G5669" t="s">
        <v>42</v>
      </c>
      <c r="H5669" s="32">
        <v>61.94</v>
      </c>
      <c r="I5669" t="s">
        <v>43</v>
      </c>
      <c r="J5669">
        <v>4</v>
      </c>
      <c r="K5669">
        <v>3</v>
      </c>
    </row>
    <row r="5670" spans="1:11" x14ac:dyDescent="0.35">
      <c r="A5670" t="s">
        <v>193</v>
      </c>
      <c r="B5670" t="s">
        <v>187</v>
      </c>
      <c r="C5670">
        <v>2016</v>
      </c>
      <c r="D5670">
        <v>4.2</v>
      </c>
      <c r="E5670">
        <v>392</v>
      </c>
      <c r="F5670" t="s">
        <v>1405</v>
      </c>
      <c r="G5670" t="s">
        <v>42</v>
      </c>
      <c r="H5670" s="32">
        <v>19.98</v>
      </c>
      <c r="I5670" t="s">
        <v>43</v>
      </c>
      <c r="J5670">
        <v>4</v>
      </c>
      <c r="K5670">
        <v>3</v>
      </c>
    </row>
    <row r="5671" spans="1:11" x14ac:dyDescent="0.35">
      <c r="A5671" t="s">
        <v>790</v>
      </c>
      <c r="B5671" t="s">
        <v>1367</v>
      </c>
      <c r="C5671">
        <v>2018</v>
      </c>
      <c r="D5671">
        <v>4.2</v>
      </c>
      <c r="E5671">
        <v>390</v>
      </c>
      <c r="F5671" t="s">
        <v>1405</v>
      </c>
      <c r="G5671" t="s">
        <v>32</v>
      </c>
      <c r="H5671" s="32">
        <v>16.760000000000002</v>
      </c>
      <c r="I5671" t="s">
        <v>33</v>
      </c>
      <c r="J5671">
        <v>4</v>
      </c>
      <c r="K5671">
        <v>3</v>
      </c>
    </row>
    <row r="5672" spans="1:11" x14ac:dyDescent="0.35">
      <c r="A5672" t="s">
        <v>574</v>
      </c>
      <c r="B5672" t="s">
        <v>880</v>
      </c>
      <c r="C5672">
        <v>2017</v>
      </c>
      <c r="D5672">
        <v>4.2</v>
      </c>
      <c r="E5672">
        <v>390</v>
      </c>
      <c r="F5672" t="s">
        <v>1405</v>
      </c>
      <c r="G5672" t="s">
        <v>576</v>
      </c>
      <c r="H5672" s="32">
        <v>24.45</v>
      </c>
      <c r="I5672" t="s">
        <v>21</v>
      </c>
      <c r="J5672">
        <v>4</v>
      </c>
      <c r="K5672">
        <v>3</v>
      </c>
    </row>
    <row r="5673" spans="1:11" x14ac:dyDescent="0.35">
      <c r="A5673" t="s">
        <v>144</v>
      </c>
      <c r="B5673" t="s">
        <v>120</v>
      </c>
      <c r="C5673">
        <v>2011</v>
      </c>
      <c r="D5673">
        <v>4.2</v>
      </c>
      <c r="E5673">
        <v>389</v>
      </c>
      <c r="F5673" t="s">
        <v>1405</v>
      </c>
      <c r="G5673" t="s">
        <v>9</v>
      </c>
      <c r="H5673" s="32">
        <v>64.5</v>
      </c>
      <c r="I5673" t="s">
        <v>10</v>
      </c>
      <c r="J5673">
        <v>5</v>
      </c>
      <c r="K5673">
        <v>3</v>
      </c>
    </row>
    <row r="5674" spans="1:11" x14ac:dyDescent="0.35">
      <c r="A5674" t="s">
        <v>385</v>
      </c>
      <c r="B5674" t="s">
        <v>1334</v>
      </c>
      <c r="C5674">
        <v>2016</v>
      </c>
      <c r="D5674">
        <v>4.2</v>
      </c>
      <c r="E5674">
        <v>388</v>
      </c>
      <c r="F5674" t="s">
        <v>1405</v>
      </c>
      <c r="G5674" t="s">
        <v>9</v>
      </c>
      <c r="H5674" s="32">
        <v>31.63</v>
      </c>
      <c r="I5674" t="s">
        <v>10</v>
      </c>
      <c r="J5674">
        <v>5</v>
      </c>
      <c r="K5674">
        <v>3</v>
      </c>
    </row>
    <row r="5675" spans="1:11" x14ac:dyDescent="0.35">
      <c r="A5675" t="s">
        <v>53</v>
      </c>
      <c r="B5675" t="s">
        <v>845</v>
      </c>
      <c r="C5675">
        <v>2005</v>
      </c>
      <c r="D5675">
        <v>4.2</v>
      </c>
      <c r="E5675">
        <v>384</v>
      </c>
      <c r="F5675" t="s">
        <v>1405</v>
      </c>
      <c r="G5675" t="s">
        <v>42</v>
      </c>
      <c r="H5675" s="32">
        <v>73</v>
      </c>
      <c r="I5675" t="s">
        <v>43</v>
      </c>
      <c r="J5675">
        <v>4</v>
      </c>
      <c r="K5675">
        <v>3</v>
      </c>
    </row>
    <row r="5676" spans="1:11" x14ac:dyDescent="0.35">
      <c r="A5676" t="s">
        <v>537</v>
      </c>
      <c r="B5676" t="s">
        <v>187</v>
      </c>
      <c r="C5676">
        <v>2015</v>
      </c>
      <c r="D5676">
        <v>4.2</v>
      </c>
      <c r="E5676">
        <v>420</v>
      </c>
      <c r="F5676" t="s">
        <v>1405</v>
      </c>
      <c r="G5676" t="s">
        <v>42</v>
      </c>
      <c r="H5676" s="32">
        <v>17.5</v>
      </c>
      <c r="I5676" t="s">
        <v>43</v>
      </c>
      <c r="J5676">
        <v>4</v>
      </c>
      <c r="K5676">
        <v>3</v>
      </c>
    </row>
    <row r="5677" spans="1:11" x14ac:dyDescent="0.35">
      <c r="A5677" t="s">
        <v>1357</v>
      </c>
      <c r="B5677" t="s">
        <v>1358</v>
      </c>
      <c r="C5677">
        <v>2017</v>
      </c>
      <c r="D5677">
        <v>4.2</v>
      </c>
      <c r="E5677">
        <v>420</v>
      </c>
      <c r="F5677" t="s">
        <v>1405</v>
      </c>
      <c r="G5677" t="s">
        <v>127</v>
      </c>
      <c r="H5677" s="32">
        <v>18.899999999999999</v>
      </c>
      <c r="I5677" t="s">
        <v>21</v>
      </c>
      <c r="J5677">
        <v>4</v>
      </c>
      <c r="K5677">
        <v>3</v>
      </c>
    </row>
    <row r="5678" spans="1:11" x14ac:dyDescent="0.35">
      <c r="A5678" t="s">
        <v>1359</v>
      </c>
      <c r="B5678" t="s">
        <v>1360</v>
      </c>
      <c r="C5678">
        <v>2011</v>
      </c>
      <c r="D5678">
        <v>4.2</v>
      </c>
      <c r="E5678">
        <v>420</v>
      </c>
      <c r="F5678" t="s">
        <v>1405</v>
      </c>
      <c r="G5678" t="s">
        <v>254</v>
      </c>
      <c r="H5678" s="32">
        <v>23.95</v>
      </c>
      <c r="I5678" t="s">
        <v>21</v>
      </c>
      <c r="J5678">
        <v>4</v>
      </c>
      <c r="K5678">
        <v>3</v>
      </c>
    </row>
    <row r="5679" spans="1:11" x14ac:dyDescent="0.35">
      <c r="A5679" t="s">
        <v>40</v>
      </c>
      <c r="B5679" t="s">
        <v>396</v>
      </c>
      <c r="C5679">
        <v>2012</v>
      </c>
      <c r="D5679">
        <v>4.2</v>
      </c>
      <c r="E5679">
        <v>420</v>
      </c>
      <c r="F5679" t="s">
        <v>1405</v>
      </c>
      <c r="G5679" t="s">
        <v>42</v>
      </c>
      <c r="H5679" s="32">
        <v>28.3</v>
      </c>
      <c r="I5679" t="s">
        <v>43</v>
      </c>
      <c r="J5679">
        <v>4</v>
      </c>
      <c r="K5679">
        <v>3</v>
      </c>
    </row>
    <row r="5680" spans="1:11" x14ac:dyDescent="0.35">
      <c r="A5680" t="s">
        <v>513</v>
      </c>
      <c r="B5680" t="s">
        <v>283</v>
      </c>
      <c r="C5680">
        <v>2004</v>
      </c>
      <c r="D5680">
        <v>4.2</v>
      </c>
      <c r="E5680">
        <v>417</v>
      </c>
      <c r="F5680" t="s">
        <v>1405</v>
      </c>
      <c r="G5680" t="s">
        <v>42</v>
      </c>
      <c r="H5680" s="32">
        <v>45</v>
      </c>
      <c r="I5680" t="s">
        <v>43</v>
      </c>
      <c r="J5680">
        <v>4</v>
      </c>
      <c r="K5680">
        <v>3</v>
      </c>
    </row>
    <row r="5681" spans="1:11" x14ac:dyDescent="0.35">
      <c r="A5681" t="s">
        <v>423</v>
      </c>
      <c r="B5681" t="s">
        <v>1020</v>
      </c>
      <c r="C5681">
        <v>2018</v>
      </c>
      <c r="D5681">
        <v>4.2</v>
      </c>
      <c r="E5681">
        <v>415</v>
      </c>
      <c r="F5681" t="s">
        <v>1405</v>
      </c>
      <c r="G5681" t="s">
        <v>46</v>
      </c>
      <c r="H5681" s="32">
        <v>17.899999999999999</v>
      </c>
      <c r="I5681" t="s">
        <v>213</v>
      </c>
      <c r="J5681">
        <v>3</v>
      </c>
      <c r="K5681">
        <v>3</v>
      </c>
    </row>
    <row r="5682" spans="1:11" x14ac:dyDescent="0.35">
      <c r="A5682" t="s">
        <v>1292</v>
      </c>
      <c r="B5682" t="s">
        <v>1361</v>
      </c>
      <c r="C5682">
        <v>2015</v>
      </c>
      <c r="D5682">
        <v>4.2</v>
      </c>
      <c r="E5682">
        <v>414</v>
      </c>
      <c r="F5682" t="s">
        <v>1405</v>
      </c>
      <c r="G5682" t="s">
        <v>326</v>
      </c>
      <c r="H5682" s="32">
        <v>16.78</v>
      </c>
      <c r="I5682" t="s">
        <v>327</v>
      </c>
      <c r="J5682">
        <v>3</v>
      </c>
      <c r="K5682">
        <v>3</v>
      </c>
    </row>
    <row r="5683" spans="1:11" x14ac:dyDescent="0.35">
      <c r="A5683" t="s">
        <v>47</v>
      </c>
      <c r="B5683" t="s">
        <v>1302</v>
      </c>
      <c r="C5683">
        <v>2018</v>
      </c>
      <c r="D5683">
        <v>4.2</v>
      </c>
      <c r="E5683">
        <v>410</v>
      </c>
      <c r="F5683" t="s">
        <v>1405</v>
      </c>
      <c r="G5683" t="s">
        <v>42</v>
      </c>
      <c r="H5683" s="32">
        <v>13.58</v>
      </c>
      <c r="I5683" t="s">
        <v>43</v>
      </c>
      <c r="J5683">
        <v>4</v>
      </c>
      <c r="K5683">
        <v>3</v>
      </c>
    </row>
    <row r="5684" spans="1:11" x14ac:dyDescent="0.35">
      <c r="A5684" t="s">
        <v>1308</v>
      </c>
      <c r="B5684" t="s">
        <v>1309</v>
      </c>
      <c r="C5684">
        <v>2015</v>
      </c>
      <c r="D5684">
        <v>4.2</v>
      </c>
      <c r="E5684">
        <v>412</v>
      </c>
      <c r="F5684" t="s">
        <v>1405</v>
      </c>
      <c r="G5684" t="s">
        <v>9</v>
      </c>
      <c r="H5684" s="32">
        <v>37.9</v>
      </c>
      <c r="I5684" t="s">
        <v>10</v>
      </c>
      <c r="J5684">
        <v>5</v>
      </c>
      <c r="K5684">
        <v>3</v>
      </c>
    </row>
    <row r="5685" spans="1:11" x14ac:dyDescent="0.35">
      <c r="A5685" t="s">
        <v>270</v>
      </c>
      <c r="B5685" t="s">
        <v>120</v>
      </c>
      <c r="C5685">
        <v>2011</v>
      </c>
      <c r="D5685">
        <v>4.2</v>
      </c>
      <c r="E5685">
        <v>410</v>
      </c>
      <c r="F5685" t="s">
        <v>1405</v>
      </c>
      <c r="G5685" t="s">
        <v>9</v>
      </c>
      <c r="H5685" s="32">
        <v>51.35</v>
      </c>
      <c r="I5685" t="s">
        <v>10</v>
      </c>
      <c r="J5685">
        <v>5</v>
      </c>
      <c r="K5685">
        <v>3</v>
      </c>
    </row>
    <row r="5686" spans="1:11" x14ac:dyDescent="0.35">
      <c r="A5686" t="s">
        <v>930</v>
      </c>
      <c r="B5686" t="s">
        <v>848</v>
      </c>
      <c r="C5686">
        <v>2012</v>
      </c>
      <c r="D5686">
        <v>4.2</v>
      </c>
      <c r="E5686">
        <v>410</v>
      </c>
      <c r="F5686" t="s">
        <v>1405</v>
      </c>
      <c r="G5686" t="s">
        <v>42</v>
      </c>
      <c r="H5686" s="32">
        <v>22.99</v>
      </c>
      <c r="I5686" t="s">
        <v>43</v>
      </c>
      <c r="J5686">
        <v>4</v>
      </c>
      <c r="K5686">
        <v>3</v>
      </c>
    </row>
    <row r="5687" spans="1:11" x14ac:dyDescent="0.35">
      <c r="A5687" t="s">
        <v>1362</v>
      </c>
      <c r="B5687" t="s">
        <v>1363</v>
      </c>
      <c r="C5687">
        <v>2020</v>
      </c>
      <c r="D5687">
        <v>4.2</v>
      </c>
      <c r="E5687">
        <v>407</v>
      </c>
      <c r="F5687" t="s">
        <v>1405</v>
      </c>
      <c r="G5687" t="s">
        <v>204</v>
      </c>
      <c r="H5687" s="32">
        <v>11.95</v>
      </c>
      <c r="I5687" t="s">
        <v>85</v>
      </c>
      <c r="J5687" t="s">
        <v>85</v>
      </c>
      <c r="K5687" t="s">
        <v>85</v>
      </c>
    </row>
    <row r="5688" spans="1:11" x14ac:dyDescent="0.35">
      <c r="A5688" t="s">
        <v>861</v>
      </c>
      <c r="B5688" t="s">
        <v>1364</v>
      </c>
      <c r="C5688" t="s">
        <v>24</v>
      </c>
      <c r="D5688">
        <v>4.2</v>
      </c>
      <c r="E5688">
        <v>405</v>
      </c>
      <c r="F5688" t="s">
        <v>1405</v>
      </c>
      <c r="G5688" t="s">
        <v>25</v>
      </c>
      <c r="H5688" s="32">
        <v>7.1</v>
      </c>
      <c r="I5688" t="s">
        <v>26</v>
      </c>
      <c r="J5688">
        <v>4</v>
      </c>
      <c r="K5688">
        <v>3</v>
      </c>
    </row>
    <row r="5689" spans="1:11" x14ac:dyDescent="0.35">
      <c r="A5689" t="s">
        <v>606</v>
      </c>
      <c r="B5689" t="s">
        <v>619</v>
      </c>
      <c r="C5689">
        <v>2014</v>
      </c>
      <c r="D5689">
        <v>4.2</v>
      </c>
      <c r="E5689">
        <v>404</v>
      </c>
      <c r="F5689" t="s">
        <v>1405</v>
      </c>
      <c r="G5689" t="s">
        <v>32</v>
      </c>
      <c r="H5689" s="32">
        <v>77.36</v>
      </c>
      <c r="I5689" t="s">
        <v>33</v>
      </c>
      <c r="J5689">
        <v>4</v>
      </c>
      <c r="K5689">
        <v>3</v>
      </c>
    </row>
    <row r="5690" spans="1:11" x14ac:dyDescent="0.35">
      <c r="A5690" t="s">
        <v>1365</v>
      </c>
      <c r="B5690" t="s">
        <v>1366</v>
      </c>
      <c r="C5690">
        <v>2020</v>
      </c>
      <c r="D5690">
        <v>4.2</v>
      </c>
      <c r="E5690">
        <v>404</v>
      </c>
      <c r="F5690" t="s">
        <v>1405</v>
      </c>
      <c r="G5690" t="s">
        <v>207</v>
      </c>
      <c r="H5690" s="32">
        <v>19.899999999999999</v>
      </c>
      <c r="I5690" t="s">
        <v>85</v>
      </c>
      <c r="J5690" t="s">
        <v>85</v>
      </c>
      <c r="K5690" t="s">
        <v>85</v>
      </c>
    </row>
    <row r="5691" spans="1:11" x14ac:dyDescent="0.35">
      <c r="A5691" t="s">
        <v>682</v>
      </c>
      <c r="B5691" t="s">
        <v>863</v>
      </c>
      <c r="C5691">
        <v>2011</v>
      </c>
      <c r="D5691">
        <v>4.2</v>
      </c>
      <c r="E5691">
        <v>402</v>
      </c>
      <c r="F5691" t="s">
        <v>1405</v>
      </c>
      <c r="G5691" t="s">
        <v>42</v>
      </c>
      <c r="H5691" s="32">
        <v>28.53</v>
      </c>
      <c r="I5691" t="s">
        <v>43</v>
      </c>
      <c r="J5691">
        <v>4</v>
      </c>
      <c r="K5691">
        <v>3</v>
      </c>
    </row>
    <row r="5692" spans="1:11" x14ac:dyDescent="0.35">
      <c r="A5692" t="s">
        <v>487</v>
      </c>
      <c r="B5692" t="s">
        <v>488</v>
      </c>
      <c r="C5692">
        <v>2019</v>
      </c>
      <c r="D5692">
        <v>4.2</v>
      </c>
      <c r="E5692">
        <v>400</v>
      </c>
      <c r="F5692" t="s">
        <v>1405</v>
      </c>
      <c r="G5692" t="s">
        <v>2</v>
      </c>
      <c r="H5692" s="32">
        <v>27.89</v>
      </c>
      <c r="I5692" t="s">
        <v>3</v>
      </c>
      <c r="J5692">
        <v>5</v>
      </c>
      <c r="K5692">
        <v>3</v>
      </c>
    </row>
    <row r="5693" spans="1:11" x14ac:dyDescent="0.35">
      <c r="A5693" t="s">
        <v>4</v>
      </c>
      <c r="B5693" t="s">
        <v>448</v>
      </c>
      <c r="C5693">
        <v>2016</v>
      </c>
      <c r="D5693">
        <v>4.2</v>
      </c>
      <c r="E5693">
        <v>398</v>
      </c>
      <c r="F5693" t="s">
        <v>1405</v>
      </c>
      <c r="G5693" t="s">
        <v>1406</v>
      </c>
      <c r="H5693" s="32">
        <v>48.96</v>
      </c>
      <c r="I5693" t="s">
        <v>6</v>
      </c>
      <c r="J5693">
        <v>4</v>
      </c>
      <c r="K5693">
        <v>2</v>
      </c>
    </row>
    <row r="5694" spans="1:11" x14ac:dyDescent="0.35">
      <c r="A5694" t="s">
        <v>193</v>
      </c>
      <c r="B5694" t="s">
        <v>921</v>
      </c>
      <c r="C5694">
        <v>2011</v>
      </c>
      <c r="D5694">
        <v>4.2</v>
      </c>
      <c r="E5694">
        <v>395</v>
      </c>
      <c r="F5694" t="s">
        <v>1405</v>
      </c>
      <c r="G5694" t="s">
        <v>42</v>
      </c>
      <c r="H5694" s="32">
        <v>61.94</v>
      </c>
      <c r="I5694" t="s">
        <v>43</v>
      </c>
      <c r="J5694">
        <v>4</v>
      </c>
      <c r="K5694">
        <v>3</v>
      </c>
    </row>
    <row r="5695" spans="1:11" x14ac:dyDescent="0.35">
      <c r="A5695" t="s">
        <v>193</v>
      </c>
      <c r="B5695" t="s">
        <v>187</v>
      </c>
      <c r="C5695">
        <v>2016</v>
      </c>
      <c r="D5695">
        <v>4.2</v>
      </c>
      <c r="E5695">
        <v>392</v>
      </c>
      <c r="F5695" t="s">
        <v>1405</v>
      </c>
      <c r="G5695" t="s">
        <v>42</v>
      </c>
      <c r="H5695" s="32">
        <v>19.98</v>
      </c>
      <c r="I5695" t="s">
        <v>43</v>
      </c>
      <c r="J5695">
        <v>4</v>
      </c>
      <c r="K5695">
        <v>3</v>
      </c>
    </row>
    <row r="5696" spans="1:11" x14ac:dyDescent="0.35">
      <c r="A5696" t="s">
        <v>790</v>
      </c>
      <c r="B5696" t="s">
        <v>1367</v>
      </c>
      <c r="C5696">
        <v>2018</v>
      </c>
      <c r="D5696">
        <v>4.2</v>
      </c>
      <c r="E5696">
        <v>390</v>
      </c>
      <c r="F5696" t="s">
        <v>1405</v>
      </c>
      <c r="G5696" t="s">
        <v>32</v>
      </c>
      <c r="H5696" s="32">
        <v>16.760000000000002</v>
      </c>
      <c r="I5696" t="s">
        <v>33</v>
      </c>
      <c r="J5696">
        <v>4</v>
      </c>
      <c r="K5696">
        <v>3</v>
      </c>
    </row>
    <row r="5697" spans="1:11" x14ac:dyDescent="0.35">
      <c r="A5697" t="s">
        <v>574</v>
      </c>
      <c r="B5697" t="s">
        <v>880</v>
      </c>
      <c r="C5697">
        <v>2017</v>
      </c>
      <c r="D5697">
        <v>4.2</v>
      </c>
      <c r="E5697">
        <v>390</v>
      </c>
      <c r="F5697" t="s">
        <v>1405</v>
      </c>
      <c r="G5697" t="s">
        <v>576</v>
      </c>
      <c r="H5697" s="32">
        <v>24.45</v>
      </c>
      <c r="I5697" t="s">
        <v>21</v>
      </c>
      <c r="J5697">
        <v>4</v>
      </c>
      <c r="K5697">
        <v>3</v>
      </c>
    </row>
    <row r="5698" spans="1:11" x14ac:dyDescent="0.35">
      <c r="A5698" t="s">
        <v>144</v>
      </c>
      <c r="B5698" t="s">
        <v>120</v>
      </c>
      <c r="C5698">
        <v>2011</v>
      </c>
      <c r="D5698">
        <v>4.2</v>
      </c>
      <c r="E5698">
        <v>389</v>
      </c>
      <c r="F5698" t="s">
        <v>1405</v>
      </c>
      <c r="G5698" t="s">
        <v>9</v>
      </c>
      <c r="H5698" s="32">
        <v>64.5</v>
      </c>
      <c r="I5698" t="s">
        <v>10</v>
      </c>
      <c r="J5698">
        <v>5</v>
      </c>
      <c r="K5698">
        <v>3</v>
      </c>
    </row>
    <row r="5699" spans="1:11" x14ac:dyDescent="0.35">
      <c r="A5699" t="s">
        <v>385</v>
      </c>
      <c r="B5699" t="s">
        <v>1334</v>
      </c>
      <c r="C5699">
        <v>2016</v>
      </c>
      <c r="D5699">
        <v>4.2</v>
      </c>
      <c r="E5699">
        <v>388</v>
      </c>
      <c r="F5699" t="s">
        <v>1405</v>
      </c>
      <c r="G5699" t="s">
        <v>9</v>
      </c>
      <c r="H5699" s="32">
        <v>31.63</v>
      </c>
      <c r="I5699" t="s">
        <v>10</v>
      </c>
      <c r="J5699">
        <v>5</v>
      </c>
      <c r="K5699">
        <v>3</v>
      </c>
    </row>
    <row r="5700" spans="1:11" x14ac:dyDescent="0.35">
      <c r="A5700" t="s">
        <v>53</v>
      </c>
      <c r="B5700" t="s">
        <v>845</v>
      </c>
      <c r="C5700">
        <v>2005</v>
      </c>
      <c r="D5700">
        <v>4.2</v>
      </c>
      <c r="E5700">
        <v>384</v>
      </c>
      <c r="F5700" t="s">
        <v>1405</v>
      </c>
      <c r="G5700" t="s">
        <v>42</v>
      </c>
      <c r="H5700" s="32">
        <v>73</v>
      </c>
      <c r="I5700" t="s">
        <v>43</v>
      </c>
      <c r="J5700">
        <v>4</v>
      </c>
      <c r="K5700">
        <v>3</v>
      </c>
    </row>
    <row r="5701" spans="1:11" x14ac:dyDescent="0.35">
      <c r="A5701" t="s">
        <v>537</v>
      </c>
      <c r="B5701" t="s">
        <v>187</v>
      </c>
      <c r="C5701">
        <v>2015</v>
      </c>
      <c r="D5701">
        <v>4.2</v>
      </c>
      <c r="E5701">
        <v>420</v>
      </c>
      <c r="F5701" t="s">
        <v>1405</v>
      </c>
      <c r="G5701" t="s">
        <v>42</v>
      </c>
      <c r="H5701" s="32">
        <v>17.5</v>
      </c>
      <c r="I5701" t="s">
        <v>43</v>
      </c>
      <c r="J5701">
        <v>4</v>
      </c>
      <c r="K5701">
        <v>3</v>
      </c>
    </row>
    <row r="5702" spans="1:11" x14ac:dyDescent="0.35">
      <c r="A5702" t="s">
        <v>1357</v>
      </c>
      <c r="B5702" t="s">
        <v>1358</v>
      </c>
      <c r="C5702">
        <v>2017</v>
      </c>
      <c r="D5702">
        <v>4.2</v>
      </c>
      <c r="E5702">
        <v>420</v>
      </c>
      <c r="F5702" t="s">
        <v>1405</v>
      </c>
      <c r="G5702" t="s">
        <v>127</v>
      </c>
      <c r="H5702" s="32">
        <v>18.899999999999999</v>
      </c>
      <c r="I5702" t="s">
        <v>21</v>
      </c>
      <c r="J5702">
        <v>4</v>
      </c>
      <c r="K5702">
        <v>3</v>
      </c>
    </row>
    <row r="5703" spans="1:11" x14ac:dyDescent="0.35">
      <c r="A5703" t="s">
        <v>1359</v>
      </c>
      <c r="B5703" t="s">
        <v>1360</v>
      </c>
      <c r="C5703">
        <v>2011</v>
      </c>
      <c r="D5703">
        <v>4.2</v>
      </c>
      <c r="E5703">
        <v>420</v>
      </c>
      <c r="F5703" t="s">
        <v>1405</v>
      </c>
      <c r="G5703" t="s">
        <v>254</v>
      </c>
      <c r="H5703" s="32">
        <v>23.95</v>
      </c>
      <c r="I5703" t="s">
        <v>21</v>
      </c>
      <c r="J5703">
        <v>4</v>
      </c>
      <c r="K5703">
        <v>3</v>
      </c>
    </row>
    <row r="5704" spans="1:11" x14ac:dyDescent="0.35">
      <c r="A5704" t="s">
        <v>40</v>
      </c>
      <c r="B5704" t="s">
        <v>396</v>
      </c>
      <c r="C5704">
        <v>2012</v>
      </c>
      <c r="D5704">
        <v>4.2</v>
      </c>
      <c r="E5704">
        <v>420</v>
      </c>
      <c r="F5704" t="s">
        <v>1405</v>
      </c>
      <c r="G5704" t="s">
        <v>42</v>
      </c>
      <c r="H5704" s="32">
        <v>28.3</v>
      </c>
      <c r="I5704" t="s">
        <v>43</v>
      </c>
      <c r="J5704">
        <v>4</v>
      </c>
      <c r="K5704">
        <v>3</v>
      </c>
    </row>
    <row r="5705" spans="1:11" x14ac:dyDescent="0.35">
      <c r="A5705" t="s">
        <v>513</v>
      </c>
      <c r="B5705" t="s">
        <v>283</v>
      </c>
      <c r="C5705">
        <v>2004</v>
      </c>
      <c r="D5705">
        <v>4.2</v>
      </c>
      <c r="E5705">
        <v>417</v>
      </c>
      <c r="F5705" t="s">
        <v>1405</v>
      </c>
      <c r="G5705" t="s">
        <v>42</v>
      </c>
      <c r="H5705" s="32">
        <v>45</v>
      </c>
      <c r="I5705" t="s">
        <v>43</v>
      </c>
      <c r="J5705">
        <v>4</v>
      </c>
      <c r="K5705">
        <v>3</v>
      </c>
    </row>
    <row r="5706" spans="1:11" x14ac:dyDescent="0.35">
      <c r="A5706" t="s">
        <v>423</v>
      </c>
      <c r="B5706" t="s">
        <v>1020</v>
      </c>
      <c r="C5706">
        <v>2018</v>
      </c>
      <c r="D5706">
        <v>4.2</v>
      </c>
      <c r="E5706">
        <v>415</v>
      </c>
      <c r="F5706" t="s">
        <v>1405</v>
      </c>
      <c r="G5706" t="s">
        <v>46</v>
      </c>
      <c r="H5706" s="32">
        <v>17.899999999999999</v>
      </c>
      <c r="I5706" t="s">
        <v>213</v>
      </c>
      <c r="J5706">
        <v>3</v>
      </c>
      <c r="K5706">
        <v>3</v>
      </c>
    </row>
    <row r="5707" spans="1:11" x14ac:dyDescent="0.35">
      <c r="A5707" t="s">
        <v>1292</v>
      </c>
      <c r="B5707" t="s">
        <v>1361</v>
      </c>
      <c r="C5707">
        <v>2015</v>
      </c>
      <c r="D5707">
        <v>4.2</v>
      </c>
      <c r="E5707">
        <v>414</v>
      </c>
      <c r="F5707" t="s">
        <v>1405</v>
      </c>
      <c r="G5707" t="s">
        <v>326</v>
      </c>
      <c r="H5707" s="32">
        <v>16.78</v>
      </c>
      <c r="I5707" t="s">
        <v>327</v>
      </c>
      <c r="J5707">
        <v>3</v>
      </c>
      <c r="K5707">
        <v>3</v>
      </c>
    </row>
    <row r="5708" spans="1:11" x14ac:dyDescent="0.35">
      <c r="A5708" t="s">
        <v>47</v>
      </c>
      <c r="B5708" t="s">
        <v>1302</v>
      </c>
      <c r="C5708">
        <v>2018</v>
      </c>
      <c r="D5708">
        <v>4.2</v>
      </c>
      <c r="E5708">
        <v>410</v>
      </c>
      <c r="F5708" t="s">
        <v>1405</v>
      </c>
      <c r="G5708" t="s">
        <v>42</v>
      </c>
      <c r="H5708" s="32">
        <v>13.58</v>
      </c>
      <c r="I5708" t="s">
        <v>43</v>
      </c>
      <c r="J5708">
        <v>4</v>
      </c>
      <c r="K5708">
        <v>3</v>
      </c>
    </row>
    <row r="5709" spans="1:11" x14ac:dyDescent="0.35">
      <c r="A5709" t="s">
        <v>1308</v>
      </c>
      <c r="B5709" t="s">
        <v>1309</v>
      </c>
      <c r="C5709">
        <v>2015</v>
      </c>
      <c r="D5709">
        <v>4.2</v>
      </c>
      <c r="E5709">
        <v>412</v>
      </c>
      <c r="F5709" t="s">
        <v>1405</v>
      </c>
      <c r="G5709" t="s">
        <v>9</v>
      </c>
      <c r="H5709" s="32">
        <v>37.9</v>
      </c>
      <c r="I5709" t="s">
        <v>10</v>
      </c>
      <c r="J5709">
        <v>5</v>
      </c>
      <c r="K5709">
        <v>3</v>
      </c>
    </row>
    <row r="5710" spans="1:11" x14ac:dyDescent="0.35">
      <c r="A5710" t="s">
        <v>270</v>
      </c>
      <c r="B5710" t="s">
        <v>120</v>
      </c>
      <c r="C5710">
        <v>2011</v>
      </c>
      <c r="D5710">
        <v>4.2</v>
      </c>
      <c r="E5710">
        <v>410</v>
      </c>
      <c r="F5710" t="s">
        <v>1405</v>
      </c>
      <c r="G5710" t="s">
        <v>9</v>
      </c>
      <c r="H5710" s="32">
        <v>51.35</v>
      </c>
      <c r="I5710" t="s">
        <v>10</v>
      </c>
      <c r="J5710">
        <v>5</v>
      </c>
      <c r="K5710">
        <v>3</v>
      </c>
    </row>
    <row r="5711" spans="1:11" x14ac:dyDescent="0.35">
      <c r="A5711" t="s">
        <v>930</v>
      </c>
      <c r="B5711" t="s">
        <v>848</v>
      </c>
      <c r="C5711">
        <v>2012</v>
      </c>
      <c r="D5711">
        <v>4.2</v>
      </c>
      <c r="E5711">
        <v>410</v>
      </c>
      <c r="F5711" t="s">
        <v>1405</v>
      </c>
      <c r="G5711" t="s">
        <v>42</v>
      </c>
      <c r="H5711" s="32">
        <v>22.99</v>
      </c>
      <c r="I5711" t="s">
        <v>43</v>
      </c>
      <c r="J5711">
        <v>4</v>
      </c>
      <c r="K5711">
        <v>3</v>
      </c>
    </row>
    <row r="5712" spans="1:11" x14ac:dyDescent="0.35">
      <c r="A5712" t="s">
        <v>1362</v>
      </c>
      <c r="B5712" t="s">
        <v>1363</v>
      </c>
      <c r="C5712">
        <v>2020</v>
      </c>
      <c r="D5712">
        <v>4.2</v>
      </c>
      <c r="E5712">
        <v>407</v>
      </c>
      <c r="F5712" t="s">
        <v>1405</v>
      </c>
      <c r="G5712" t="s">
        <v>204</v>
      </c>
      <c r="H5712" s="32">
        <v>11.95</v>
      </c>
      <c r="I5712" t="s">
        <v>85</v>
      </c>
      <c r="J5712" t="s">
        <v>85</v>
      </c>
      <c r="K5712" t="s">
        <v>85</v>
      </c>
    </row>
    <row r="5713" spans="1:11" x14ac:dyDescent="0.35">
      <c r="A5713" t="s">
        <v>861</v>
      </c>
      <c r="B5713" t="s">
        <v>1364</v>
      </c>
      <c r="C5713" t="s">
        <v>24</v>
      </c>
      <c r="D5713">
        <v>4.2</v>
      </c>
      <c r="E5713">
        <v>405</v>
      </c>
      <c r="F5713" t="s">
        <v>1405</v>
      </c>
      <c r="G5713" t="s">
        <v>25</v>
      </c>
      <c r="H5713" s="32">
        <v>7.1</v>
      </c>
      <c r="I5713" t="s">
        <v>26</v>
      </c>
      <c r="J5713">
        <v>4</v>
      </c>
      <c r="K5713">
        <v>3</v>
      </c>
    </row>
    <row r="5714" spans="1:11" x14ac:dyDescent="0.35">
      <c r="A5714" t="s">
        <v>606</v>
      </c>
      <c r="B5714" t="s">
        <v>619</v>
      </c>
      <c r="C5714">
        <v>2014</v>
      </c>
      <c r="D5714">
        <v>4.2</v>
      </c>
      <c r="E5714">
        <v>404</v>
      </c>
      <c r="F5714" t="s">
        <v>1405</v>
      </c>
      <c r="G5714" t="s">
        <v>32</v>
      </c>
      <c r="H5714" s="32">
        <v>77.36</v>
      </c>
      <c r="I5714" t="s">
        <v>33</v>
      </c>
      <c r="J5714">
        <v>4</v>
      </c>
      <c r="K5714">
        <v>3</v>
      </c>
    </row>
    <row r="5715" spans="1:11" x14ac:dyDescent="0.35">
      <c r="A5715" t="s">
        <v>1365</v>
      </c>
      <c r="B5715" t="s">
        <v>1366</v>
      </c>
      <c r="C5715">
        <v>2020</v>
      </c>
      <c r="D5715">
        <v>4.2</v>
      </c>
      <c r="E5715">
        <v>404</v>
      </c>
      <c r="F5715" t="s">
        <v>1405</v>
      </c>
      <c r="G5715" t="s">
        <v>207</v>
      </c>
      <c r="H5715" s="32">
        <v>19.899999999999999</v>
      </c>
      <c r="I5715" t="s">
        <v>85</v>
      </c>
      <c r="J5715" t="s">
        <v>85</v>
      </c>
      <c r="K5715" t="s">
        <v>85</v>
      </c>
    </row>
    <row r="5716" spans="1:11" x14ac:dyDescent="0.35">
      <c r="A5716" t="s">
        <v>682</v>
      </c>
      <c r="B5716" t="s">
        <v>863</v>
      </c>
      <c r="C5716">
        <v>2011</v>
      </c>
      <c r="D5716">
        <v>4.2</v>
      </c>
      <c r="E5716">
        <v>402</v>
      </c>
      <c r="F5716" t="s">
        <v>1405</v>
      </c>
      <c r="G5716" t="s">
        <v>42</v>
      </c>
      <c r="H5716" s="32">
        <v>28.53</v>
      </c>
      <c r="I5716" t="s">
        <v>43</v>
      </c>
      <c r="J5716">
        <v>4</v>
      </c>
      <c r="K5716">
        <v>3</v>
      </c>
    </row>
    <row r="5717" spans="1:11" x14ac:dyDescent="0.35">
      <c r="A5717" t="s">
        <v>487</v>
      </c>
      <c r="B5717" t="s">
        <v>488</v>
      </c>
      <c r="C5717">
        <v>2019</v>
      </c>
      <c r="D5717">
        <v>4.2</v>
      </c>
      <c r="E5717">
        <v>400</v>
      </c>
      <c r="F5717" t="s">
        <v>1405</v>
      </c>
      <c r="G5717" t="s">
        <v>2</v>
      </c>
      <c r="H5717" s="32">
        <v>27.89</v>
      </c>
      <c r="I5717" t="s">
        <v>3</v>
      </c>
      <c r="J5717">
        <v>5</v>
      </c>
      <c r="K5717">
        <v>3</v>
      </c>
    </row>
    <row r="5718" spans="1:11" x14ac:dyDescent="0.35">
      <c r="A5718" t="s">
        <v>4</v>
      </c>
      <c r="B5718" t="s">
        <v>448</v>
      </c>
      <c r="C5718">
        <v>2016</v>
      </c>
      <c r="D5718">
        <v>4.2</v>
      </c>
      <c r="E5718">
        <v>398</v>
      </c>
      <c r="F5718" t="s">
        <v>1405</v>
      </c>
      <c r="G5718" t="s">
        <v>1406</v>
      </c>
      <c r="H5718" s="32">
        <v>48.96</v>
      </c>
      <c r="I5718" t="s">
        <v>6</v>
      </c>
      <c r="J5718">
        <v>4</v>
      </c>
      <c r="K5718">
        <v>2</v>
      </c>
    </row>
    <row r="5719" spans="1:11" x14ac:dyDescent="0.35">
      <c r="A5719" t="s">
        <v>193</v>
      </c>
      <c r="B5719" t="s">
        <v>921</v>
      </c>
      <c r="C5719">
        <v>2011</v>
      </c>
      <c r="D5719">
        <v>4.2</v>
      </c>
      <c r="E5719">
        <v>395</v>
      </c>
      <c r="F5719" t="s">
        <v>1405</v>
      </c>
      <c r="G5719" t="s">
        <v>42</v>
      </c>
      <c r="H5719" s="32">
        <v>61.94</v>
      </c>
      <c r="I5719" t="s">
        <v>43</v>
      </c>
      <c r="J5719">
        <v>4</v>
      </c>
      <c r="K5719">
        <v>3</v>
      </c>
    </row>
    <row r="5720" spans="1:11" x14ac:dyDescent="0.35">
      <c r="A5720" t="s">
        <v>193</v>
      </c>
      <c r="B5720" t="s">
        <v>187</v>
      </c>
      <c r="C5720">
        <v>2016</v>
      </c>
      <c r="D5720">
        <v>4.2</v>
      </c>
      <c r="E5720">
        <v>392</v>
      </c>
      <c r="F5720" t="s">
        <v>1405</v>
      </c>
      <c r="G5720" t="s">
        <v>42</v>
      </c>
      <c r="H5720" s="32">
        <v>19.98</v>
      </c>
      <c r="I5720" t="s">
        <v>43</v>
      </c>
      <c r="J5720">
        <v>4</v>
      </c>
      <c r="K5720">
        <v>3</v>
      </c>
    </row>
    <row r="5721" spans="1:11" x14ac:dyDescent="0.35">
      <c r="A5721" t="s">
        <v>790</v>
      </c>
      <c r="B5721" t="s">
        <v>1367</v>
      </c>
      <c r="C5721">
        <v>2018</v>
      </c>
      <c r="D5721">
        <v>4.2</v>
      </c>
      <c r="E5721">
        <v>390</v>
      </c>
      <c r="F5721" t="s">
        <v>1405</v>
      </c>
      <c r="G5721" t="s">
        <v>32</v>
      </c>
      <c r="H5721" s="32">
        <v>16.760000000000002</v>
      </c>
      <c r="I5721" t="s">
        <v>33</v>
      </c>
      <c r="J5721">
        <v>4</v>
      </c>
      <c r="K5721">
        <v>3</v>
      </c>
    </row>
    <row r="5722" spans="1:11" x14ac:dyDescent="0.35">
      <c r="A5722" t="s">
        <v>574</v>
      </c>
      <c r="B5722" t="s">
        <v>880</v>
      </c>
      <c r="C5722">
        <v>2017</v>
      </c>
      <c r="D5722">
        <v>4.2</v>
      </c>
      <c r="E5722">
        <v>390</v>
      </c>
      <c r="F5722" t="s">
        <v>1405</v>
      </c>
      <c r="G5722" t="s">
        <v>576</v>
      </c>
      <c r="H5722" s="32">
        <v>24.45</v>
      </c>
      <c r="I5722" t="s">
        <v>21</v>
      </c>
      <c r="J5722">
        <v>4</v>
      </c>
      <c r="K5722">
        <v>3</v>
      </c>
    </row>
    <row r="5723" spans="1:11" x14ac:dyDescent="0.35">
      <c r="A5723" t="s">
        <v>144</v>
      </c>
      <c r="B5723" t="s">
        <v>120</v>
      </c>
      <c r="C5723">
        <v>2011</v>
      </c>
      <c r="D5723">
        <v>4.2</v>
      </c>
      <c r="E5723">
        <v>389</v>
      </c>
      <c r="F5723" t="s">
        <v>1405</v>
      </c>
      <c r="G5723" t="s">
        <v>9</v>
      </c>
      <c r="H5723" s="32">
        <v>64.5</v>
      </c>
      <c r="I5723" t="s">
        <v>10</v>
      </c>
      <c r="J5723">
        <v>5</v>
      </c>
      <c r="K5723">
        <v>3</v>
      </c>
    </row>
    <row r="5724" spans="1:11" x14ac:dyDescent="0.35">
      <c r="A5724" t="s">
        <v>385</v>
      </c>
      <c r="B5724" t="s">
        <v>1334</v>
      </c>
      <c r="C5724">
        <v>2016</v>
      </c>
      <c r="D5724">
        <v>4.2</v>
      </c>
      <c r="E5724">
        <v>388</v>
      </c>
      <c r="F5724" t="s">
        <v>1405</v>
      </c>
      <c r="G5724" t="s">
        <v>9</v>
      </c>
      <c r="H5724" s="32">
        <v>31.63</v>
      </c>
      <c r="I5724" t="s">
        <v>10</v>
      </c>
      <c r="J5724">
        <v>5</v>
      </c>
      <c r="K5724">
        <v>3</v>
      </c>
    </row>
    <row r="5725" spans="1:11" x14ac:dyDescent="0.35">
      <c r="A5725" t="s">
        <v>53</v>
      </c>
      <c r="B5725" t="s">
        <v>845</v>
      </c>
      <c r="C5725">
        <v>2005</v>
      </c>
      <c r="D5725">
        <v>4.2</v>
      </c>
      <c r="E5725">
        <v>384</v>
      </c>
      <c r="F5725" t="s">
        <v>1405</v>
      </c>
      <c r="G5725" t="s">
        <v>42</v>
      </c>
      <c r="H5725" s="32">
        <v>73</v>
      </c>
      <c r="I5725" t="s">
        <v>43</v>
      </c>
      <c r="J5725">
        <v>4</v>
      </c>
      <c r="K5725">
        <v>3</v>
      </c>
    </row>
    <row r="5726" spans="1:11" x14ac:dyDescent="0.35">
      <c r="A5726" t="s">
        <v>537</v>
      </c>
      <c r="B5726" t="s">
        <v>187</v>
      </c>
      <c r="C5726">
        <v>2015</v>
      </c>
      <c r="D5726">
        <v>4.2</v>
      </c>
      <c r="E5726">
        <v>420</v>
      </c>
      <c r="F5726" t="s">
        <v>1405</v>
      </c>
      <c r="G5726" t="s">
        <v>42</v>
      </c>
      <c r="H5726" s="32">
        <v>17.5</v>
      </c>
      <c r="I5726" t="s">
        <v>43</v>
      </c>
      <c r="J5726">
        <v>4</v>
      </c>
      <c r="K5726">
        <v>3</v>
      </c>
    </row>
    <row r="5727" spans="1:11" x14ac:dyDescent="0.35">
      <c r="A5727" t="s">
        <v>1357</v>
      </c>
      <c r="B5727" t="s">
        <v>1358</v>
      </c>
      <c r="C5727">
        <v>2017</v>
      </c>
      <c r="D5727">
        <v>4.2</v>
      </c>
      <c r="E5727">
        <v>420</v>
      </c>
      <c r="F5727" t="s">
        <v>1405</v>
      </c>
      <c r="G5727" t="s">
        <v>127</v>
      </c>
      <c r="H5727" s="32">
        <v>18.899999999999999</v>
      </c>
      <c r="I5727" t="s">
        <v>21</v>
      </c>
      <c r="J5727">
        <v>4</v>
      </c>
      <c r="K5727">
        <v>3</v>
      </c>
    </row>
    <row r="5728" spans="1:11" x14ac:dyDescent="0.35">
      <c r="A5728" t="s">
        <v>1359</v>
      </c>
      <c r="B5728" t="s">
        <v>1360</v>
      </c>
      <c r="C5728">
        <v>2011</v>
      </c>
      <c r="D5728">
        <v>4.2</v>
      </c>
      <c r="E5728">
        <v>420</v>
      </c>
      <c r="F5728" t="s">
        <v>1405</v>
      </c>
      <c r="G5728" t="s">
        <v>254</v>
      </c>
      <c r="H5728" s="32">
        <v>23.95</v>
      </c>
      <c r="I5728" t="s">
        <v>21</v>
      </c>
      <c r="J5728">
        <v>4</v>
      </c>
      <c r="K5728">
        <v>3</v>
      </c>
    </row>
    <row r="5729" spans="1:11" x14ac:dyDescent="0.35">
      <c r="A5729" t="s">
        <v>40</v>
      </c>
      <c r="B5729" t="s">
        <v>396</v>
      </c>
      <c r="C5729">
        <v>2012</v>
      </c>
      <c r="D5729">
        <v>4.2</v>
      </c>
      <c r="E5729">
        <v>420</v>
      </c>
      <c r="F5729" t="s">
        <v>1405</v>
      </c>
      <c r="G5729" t="s">
        <v>42</v>
      </c>
      <c r="H5729" s="32">
        <v>28.3</v>
      </c>
      <c r="I5729" t="s">
        <v>43</v>
      </c>
      <c r="J5729">
        <v>4</v>
      </c>
      <c r="K5729">
        <v>3</v>
      </c>
    </row>
    <row r="5730" spans="1:11" x14ac:dyDescent="0.35">
      <c r="A5730" t="s">
        <v>513</v>
      </c>
      <c r="B5730" t="s">
        <v>283</v>
      </c>
      <c r="C5730">
        <v>2004</v>
      </c>
      <c r="D5730">
        <v>4.2</v>
      </c>
      <c r="E5730">
        <v>417</v>
      </c>
      <c r="F5730" t="s">
        <v>1405</v>
      </c>
      <c r="G5730" t="s">
        <v>42</v>
      </c>
      <c r="H5730" s="32">
        <v>45</v>
      </c>
      <c r="I5730" t="s">
        <v>43</v>
      </c>
      <c r="J5730">
        <v>4</v>
      </c>
      <c r="K5730">
        <v>3</v>
      </c>
    </row>
    <row r="5731" spans="1:11" x14ac:dyDescent="0.35">
      <c r="A5731" t="s">
        <v>423</v>
      </c>
      <c r="B5731" t="s">
        <v>1020</v>
      </c>
      <c r="C5731">
        <v>2018</v>
      </c>
      <c r="D5731">
        <v>4.2</v>
      </c>
      <c r="E5731">
        <v>415</v>
      </c>
      <c r="F5731" t="s">
        <v>1405</v>
      </c>
      <c r="G5731" t="s">
        <v>46</v>
      </c>
      <c r="H5731" s="32">
        <v>17.899999999999999</v>
      </c>
      <c r="I5731" t="s">
        <v>213</v>
      </c>
      <c r="J5731">
        <v>3</v>
      </c>
      <c r="K5731">
        <v>3</v>
      </c>
    </row>
    <row r="5732" spans="1:11" x14ac:dyDescent="0.35">
      <c r="A5732" t="s">
        <v>1292</v>
      </c>
      <c r="B5732" t="s">
        <v>1361</v>
      </c>
      <c r="C5732">
        <v>2015</v>
      </c>
      <c r="D5732">
        <v>4.2</v>
      </c>
      <c r="E5732">
        <v>414</v>
      </c>
      <c r="F5732" t="s">
        <v>1405</v>
      </c>
      <c r="G5732" t="s">
        <v>326</v>
      </c>
      <c r="H5732" s="32">
        <v>16.78</v>
      </c>
      <c r="I5732" t="s">
        <v>327</v>
      </c>
      <c r="J5732">
        <v>3</v>
      </c>
      <c r="K5732">
        <v>3</v>
      </c>
    </row>
    <row r="5733" spans="1:11" x14ac:dyDescent="0.35">
      <c r="A5733" t="s">
        <v>47</v>
      </c>
      <c r="B5733" t="s">
        <v>1302</v>
      </c>
      <c r="C5733">
        <v>2018</v>
      </c>
      <c r="D5733">
        <v>4.2</v>
      </c>
      <c r="E5733">
        <v>410</v>
      </c>
      <c r="F5733" t="s">
        <v>1405</v>
      </c>
      <c r="G5733" t="s">
        <v>42</v>
      </c>
      <c r="H5733" s="32">
        <v>13.58</v>
      </c>
      <c r="I5733" t="s">
        <v>43</v>
      </c>
      <c r="J5733">
        <v>4</v>
      </c>
      <c r="K5733">
        <v>3</v>
      </c>
    </row>
    <row r="5734" spans="1:11" x14ac:dyDescent="0.35">
      <c r="A5734" t="s">
        <v>1308</v>
      </c>
      <c r="B5734" t="s">
        <v>1309</v>
      </c>
      <c r="C5734">
        <v>2015</v>
      </c>
      <c r="D5734">
        <v>4.2</v>
      </c>
      <c r="E5734">
        <v>412</v>
      </c>
      <c r="F5734" t="s">
        <v>1405</v>
      </c>
      <c r="G5734" t="s">
        <v>9</v>
      </c>
      <c r="H5734" s="32">
        <v>37.9</v>
      </c>
      <c r="I5734" t="s">
        <v>10</v>
      </c>
      <c r="J5734">
        <v>5</v>
      </c>
      <c r="K5734">
        <v>3</v>
      </c>
    </row>
    <row r="5735" spans="1:11" x14ac:dyDescent="0.35">
      <c r="A5735" t="s">
        <v>270</v>
      </c>
      <c r="B5735" t="s">
        <v>120</v>
      </c>
      <c r="C5735">
        <v>2011</v>
      </c>
      <c r="D5735">
        <v>4.2</v>
      </c>
      <c r="E5735">
        <v>410</v>
      </c>
      <c r="F5735" t="s">
        <v>1405</v>
      </c>
      <c r="G5735" t="s">
        <v>9</v>
      </c>
      <c r="H5735" s="32">
        <v>51.35</v>
      </c>
      <c r="I5735" t="s">
        <v>10</v>
      </c>
      <c r="J5735">
        <v>5</v>
      </c>
      <c r="K5735">
        <v>3</v>
      </c>
    </row>
    <row r="5736" spans="1:11" x14ac:dyDescent="0.35">
      <c r="A5736" t="s">
        <v>930</v>
      </c>
      <c r="B5736" t="s">
        <v>848</v>
      </c>
      <c r="C5736">
        <v>2012</v>
      </c>
      <c r="D5736">
        <v>4.2</v>
      </c>
      <c r="E5736">
        <v>410</v>
      </c>
      <c r="F5736" t="s">
        <v>1405</v>
      </c>
      <c r="G5736" t="s">
        <v>42</v>
      </c>
      <c r="H5736" s="32">
        <v>22.99</v>
      </c>
      <c r="I5736" t="s">
        <v>43</v>
      </c>
      <c r="J5736">
        <v>4</v>
      </c>
      <c r="K5736">
        <v>3</v>
      </c>
    </row>
    <row r="5737" spans="1:11" x14ac:dyDescent="0.35">
      <c r="A5737" t="s">
        <v>1362</v>
      </c>
      <c r="B5737" t="s">
        <v>1363</v>
      </c>
      <c r="C5737">
        <v>2020</v>
      </c>
      <c r="D5737">
        <v>4.2</v>
      </c>
      <c r="E5737">
        <v>407</v>
      </c>
      <c r="F5737" t="s">
        <v>1405</v>
      </c>
      <c r="G5737" t="s">
        <v>204</v>
      </c>
      <c r="H5737" s="32">
        <v>11.95</v>
      </c>
      <c r="I5737" t="s">
        <v>85</v>
      </c>
      <c r="J5737" t="s">
        <v>85</v>
      </c>
      <c r="K5737" t="s">
        <v>85</v>
      </c>
    </row>
    <row r="5738" spans="1:11" x14ac:dyDescent="0.35">
      <c r="A5738" t="s">
        <v>861</v>
      </c>
      <c r="B5738" t="s">
        <v>1364</v>
      </c>
      <c r="C5738" t="s">
        <v>24</v>
      </c>
      <c r="D5738">
        <v>4.2</v>
      </c>
      <c r="E5738">
        <v>405</v>
      </c>
      <c r="F5738" t="s">
        <v>1405</v>
      </c>
      <c r="G5738" t="s">
        <v>25</v>
      </c>
      <c r="H5738" s="32">
        <v>7.1</v>
      </c>
      <c r="I5738" t="s">
        <v>26</v>
      </c>
      <c r="J5738">
        <v>4</v>
      </c>
      <c r="K5738">
        <v>3</v>
      </c>
    </row>
    <row r="5739" spans="1:11" x14ac:dyDescent="0.35">
      <c r="A5739" t="s">
        <v>606</v>
      </c>
      <c r="B5739" t="s">
        <v>619</v>
      </c>
      <c r="C5739">
        <v>2014</v>
      </c>
      <c r="D5739">
        <v>4.2</v>
      </c>
      <c r="E5739">
        <v>404</v>
      </c>
      <c r="F5739" t="s">
        <v>1405</v>
      </c>
      <c r="G5739" t="s">
        <v>32</v>
      </c>
      <c r="H5739" s="32">
        <v>77.36</v>
      </c>
      <c r="I5739" t="s">
        <v>33</v>
      </c>
      <c r="J5739">
        <v>4</v>
      </c>
      <c r="K5739">
        <v>3</v>
      </c>
    </row>
    <row r="5740" spans="1:11" x14ac:dyDescent="0.35">
      <c r="A5740" t="s">
        <v>1365</v>
      </c>
      <c r="B5740" t="s">
        <v>1366</v>
      </c>
      <c r="C5740">
        <v>2020</v>
      </c>
      <c r="D5740">
        <v>4.2</v>
      </c>
      <c r="E5740">
        <v>404</v>
      </c>
      <c r="F5740" t="s">
        <v>1405</v>
      </c>
      <c r="G5740" t="s">
        <v>207</v>
      </c>
      <c r="H5740" s="32">
        <v>19.899999999999999</v>
      </c>
      <c r="I5740" t="s">
        <v>85</v>
      </c>
      <c r="J5740" t="s">
        <v>85</v>
      </c>
      <c r="K5740" t="s">
        <v>85</v>
      </c>
    </row>
    <row r="5741" spans="1:11" x14ac:dyDescent="0.35">
      <c r="A5741" t="s">
        <v>682</v>
      </c>
      <c r="B5741" t="s">
        <v>863</v>
      </c>
      <c r="C5741">
        <v>2011</v>
      </c>
      <c r="D5741">
        <v>4.2</v>
      </c>
      <c r="E5741">
        <v>402</v>
      </c>
      <c r="F5741" t="s">
        <v>1405</v>
      </c>
      <c r="G5741" t="s">
        <v>42</v>
      </c>
      <c r="H5741" s="32">
        <v>28.53</v>
      </c>
      <c r="I5741" t="s">
        <v>43</v>
      </c>
      <c r="J5741">
        <v>4</v>
      </c>
      <c r="K5741">
        <v>3</v>
      </c>
    </row>
    <row r="5742" spans="1:11" x14ac:dyDescent="0.35">
      <c r="A5742" t="s">
        <v>487</v>
      </c>
      <c r="B5742" t="s">
        <v>488</v>
      </c>
      <c r="C5742">
        <v>2019</v>
      </c>
      <c r="D5742">
        <v>4.2</v>
      </c>
      <c r="E5742">
        <v>400</v>
      </c>
      <c r="F5742" t="s">
        <v>1405</v>
      </c>
      <c r="G5742" t="s">
        <v>2</v>
      </c>
      <c r="H5742" s="32">
        <v>27.89</v>
      </c>
      <c r="I5742" t="s">
        <v>3</v>
      </c>
      <c r="J5742">
        <v>5</v>
      </c>
      <c r="K5742">
        <v>3</v>
      </c>
    </row>
    <row r="5743" spans="1:11" x14ac:dyDescent="0.35">
      <c r="A5743" t="s">
        <v>4</v>
      </c>
      <c r="B5743" t="s">
        <v>448</v>
      </c>
      <c r="C5743">
        <v>2016</v>
      </c>
      <c r="D5743">
        <v>4.2</v>
      </c>
      <c r="E5743">
        <v>398</v>
      </c>
      <c r="F5743" t="s">
        <v>1405</v>
      </c>
      <c r="G5743" t="s">
        <v>1406</v>
      </c>
      <c r="H5743" s="32">
        <v>48.96</v>
      </c>
      <c r="I5743" t="s">
        <v>6</v>
      </c>
      <c r="J5743">
        <v>4</v>
      </c>
      <c r="K5743">
        <v>2</v>
      </c>
    </row>
    <row r="5744" spans="1:11" x14ac:dyDescent="0.35">
      <c r="A5744" t="s">
        <v>193</v>
      </c>
      <c r="B5744" t="s">
        <v>921</v>
      </c>
      <c r="C5744">
        <v>2011</v>
      </c>
      <c r="D5744">
        <v>4.2</v>
      </c>
      <c r="E5744">
        <v>395</v>
      </c>
      <c r="F5744" t="s">
        <v>1405</v>
      </c>
      <c r="G5744" t="s">
        <v>42</v>
      </c>
      <c r="H5744" s="32">
        <v>61.94</v>
      </c>
      <c r="I5744" t="s">
        <v>43</v>
      </c>
      <c r="J5744">
        <v>4</v>
      </c>
      <c r="K5744">
        <v>3</v>
      </c>
    </row>
    <row r="5745" spans="1:11" x14ac:dyDescent="0.35">
      <c r="A5745" t="s">
        <v>193</v>
      </c>
      <c r="B5745" t="s">
        <v>187</v>
      </c>
      <c r="C5745">
        <v>2016</v>
      </c>
      <c r="D5745">
        <v>4.2</v>
      </c>
      <c r="E5745">
        <v>392</v>
      </c>
      <c r="F5745" t="s">
        <v>1405</v>
      </c>
      <c r="G5745" t="s">
        <v>42</v>
      </c>
      <c r="H5745" s="32">
        <v>19.98</v>
      </c>
      <c r="I5745" t="s">
        <v>43</v>
      </c>
      <c r="J5745">
        <v>4</v>
      </c>
      <c r="K5745">
        <v>3</v>
      </c>
    </row>
    <row r="5746" spans="1:11" x14ac:dyDescent="0.35">
      <c r="A5746" t="s">
        <v>790</v>
      </c>
      <c r="B5746" t="s">
        <v>1367</v>
      </c>
      <c r="C5746">
        <v>2018</v>
      </c>
      <c r="D5746">
        <v>4.2</v>
      </c>
      <c r="E5746">
        <v>390</v>
      </c>
      <c r="F5746" t="s">
        <v>1405</v>
      </c>
      <c r="G5746" t="s">
        <v>32</v>
      </c>
      <c r="H5746" s="32">
        <v>16.760000000000002</v>
      </c>
      <c r="I5746" t="s">
        <v>33</v>
      </c>
      <c r="J5746">
        <v>4</v>
      </c>
      <c r="K5746">
        <v>3</v>
      </c>
    </row>
    <row r="5747" spans="1:11" x14ac:dyDescent="0.35">
      <c r="A5747" t="s">
        <v>574</v>
      </c>
      <c r="B5747" t="s">
        <v>880</v>
      </c>
      <c r="C5747">
        <v>2017</v>
      </c>
      <c r="D5747">
        <v>4.2</v>
      </c>
      <c r="E5747">
        <v>390</v>
      </c>
      <c r="F5747" t="s">
        <v>1405</v>
      </c>
      <c r="G5747" t="s">
        <v>576</v>
      </c>
      <c r="H5747" s="32">
        <v>24.45</v>
      </c>
      <c r="I5747" t="s">
        <v>21</v>
      </c>
      <c r="J5747">
        <v>4</v>
      </c>
      <c r="K5747">
        <v>3</v>
      </c>
    </row>
    <row r="5748" spans="1:11" x14ac:dyDescent="0.35">
      <c r="A5748" t="s">
        <v>144</v>
      </c>
      <c r="B5748" t="s">
        <v>120</v>
      </c>
      <c r="C5748">
        <v>2011</v>
      </c>
      <c r="D5748">
        <v>4.2</v>
      </c>
      <c r="E5748">
        <v>389</v>
      </c>
      <c r="F5748" t="s">
        <v>1405</v>
      </c>
      <c r="G5748" t="s">
        <v>9</v>
      </c>
      <c r="H5748" s="32">
        <v>64.5</v>
      </c>
      <c r="I5748" t="s">
        <v>10</v>
      </c>
      <c r="J5748">
        <v>5</v>
      </c>
      <c r="K5748">
        <v>3</v>
      </c>
    </row>
    <row r="5749" spans="1:11" x14ac:dyDescent="0.35">
      <c r="A5749" t="s">
        <v>385</v>
      </c>
      <c r="B5749" t="s">
        <v>1334</v>
      </c>
      <c r="C5749">
        <v>2016</v>
      </c>
      <c r="D5749">
        <v>4.2</v>
      </c>
      <c r="E5749">
        <v>388</v>
      </c>
      <c r="F5749" t="s">
        <v>1405</v>
      </c>
      <c r="G5749" t="s">
        <v>9</v>
      </c>
      <c r="H5749" s="32">
        <v>31.63</v>
      </c>
      <c r="I5749" t="s">
        <v>10</v>
      </c>
      <c r="J5749">
        <v>5</v>
      </c>
      <c r="K5749">
        <v>3</v>
      </c>
    </row>
    <row r="5750" spans="1:11" x14ac:dyDescent="0.35">
      <c r="A5750" t="s">
        <v>53</v>
      </c>
      <c r="B5750" t="s">
        <v>845</v>
      </c>
      <c r="C5750">
        <v>2005</v>
      </c>
      <c r="D5750">
        <v>4.2</v>
      </c>
      <c r="E5750">
        <v>384</v>
      </c>
      <c r="F5750" t="s">
        <v>1405</v>
      </c>
      <c r="G5750" t="s">
        <v>42</v>
      </c>
      <c r="H5750" s="32">
        <v>73</v>
      </c>
      <c r="I5750" t="s">
        <v>43</v>
      </c>
      <c r="J5750">
        <v>4</v>
      </c>
      <c r="K5750">
        <v>3</v>
      </c>
    </row>
    <row r="5751" spans="1:11" x14ac:dyDescent="0.35">
      <c r="A5751" t="s">
        <v>537</v>
      </c>
      <c r="B5751" t="s">
        <v>187</v>
      </c>
      <c r="C5751">
        <v>2015</v>
      </c>
      <c r="D5751">
        <v>4.2</v>
      </c>
      <c r="E5751">
        <v>420</v>
      </c>
      <c r="F5751" t="s">
        <v>1405</v>
      </c>
      <c r="G5751" t="s">
        <v>42</v>
      </c>
      <c r="H5751" s="32">
        <v>17.5</v>
      </c>
      <c r="I5751" t="s">
        <v>43</v>
      </c>
      <c r="J5751">
        <v>4</v>
      </c>
      <c r="K5751">
        <v>3</v>
      </c>
    </row>
    <row r="5752" spans="1:11" x14ac:dyDescent="0.35">
      <c r="A5752" t="s">
        <v>1357</v>
      </c>
      <c r="B5752" t="s">
        <v>1358</v>
      </c>
      <c r="C5752">
        <v>2017</v>
      </c>
      <c r="D5752">
        <v>4.2</v>
      </c>
      <c r="E5752">
        <v>420</v>
      </c>
      <c r="F5752" t="s">
        <v>1405</v>
      </c>
      <c r="G5752" t="s">
        <v>127</v>
      </c>
      <c r="H5752" s="32">
        <v>18.899999999999999</v>
      </c>
      <c r="I5752" t="s">
        <v>21</v>
      </c>
      <c r="J5752">
        <v>4</v>
      </c>
      <c r="K5752">
        <v>3</v>
      </c>
    </row>
    <row r="5753" spans="1:11" x14ac:dyDescent="0.35">
      <c r="A5753" t="s">
        <v>1359</v>
      </c>
      <c r="B5753" t="s">
        <v>1360</v>
      </c>
      <c r="C5753">
        <v>2011</v>
      </c>
      <c r="D5753">
        <v>4.2</v>
      </c>
      <c r="E5753">
        <v>420</v>
      </c>
      <c r="F5753" t="s">
        <v>1405</v>
      </c>
      <c r="G5753" t="s">
        <v>254</v>
      </c>
      <c r="H5753" s="32">
        <v>23.95</v>
      </c>
      <c r="I5753" t="s">
        <v>21</v>
      </c>
      <c r="J5753">
        <v>4</v>
      </c>
      <c r="K5753">
        <v>3</v>
      </c>
    </row>
    <row r="5754" spans="1:11" x14ac:dyDescent="0.35">
      <c r="A5754" t="s">
        <v>40</v>
      </c>
      <c r="B5754" t="s">
        <v>396</v>
      </c>
      <c r="C5754">
        <v>2012</v>
      </c>
      <c r="D5754">
        <v>4.2</v>
      </c>
      <c r="E5754">
        <v>420</v>
      </c>
      <c r="F5754" t="s">
        <v>1405</v>
      </c>
      <c r="G5754" t="s">
        <v>42</v>
      </c>
      <c r="H5754" s="32">
        <v>28.3</v>
      </c>
      <c r="I5754" t="s">
        <v>43</v>
      </c>
      <c r="J5754">
        <v>4</v>
      </c>
      <c r="K5754">
        <v>3</v>
      </c>
    </row>
    <row r="5755" spans="1:11" x14ac:dyDescent="0.35">
      <c r="A5755" t="s">
        <v>513</v>
      </c>
      <c r="B5755" t="s">
        <v>283</v>
      </c>
      <c r="C5755">
        <v>2004</v>
      </c>
      <c r="D5755">
        <v>4.2</v>
      </c>
      <c r="E5755">
        <v>417</v>
      </c>
      <c r="F5755" t="s">
        <v>1405</v>
      </c>
      <c r="G5755" t="s">
        <v>42</v>
      </c>
      <c r="H5755" s="32">
        <v>45</v>
      </c>
      <c r="I5755" t="s">
        <v>43</v>
      </c>
      <c r="J5755">
        <v>4</v>
      </c>
      <c r="K5755">
        <v>3</v>
      </c>
    </row>
    <row r="5756" spans="1:11" x14ac:dyDescent="0.35">
      <c r="A5756" t="s">
        <v>423</v>
      </c>
      <c r="B5756" t="s">
        <v>1020</v>
      </c>
      <c r="C5756">
        <v>2018</v>
      </c>
      <c r="D5756">
        <v>4.2</v>
      </c>
      <c r="E5756">
        <v>415</v>
      </c>
      <c r="F5756" t="s">
        <v>1405</v>
      </c>
      <c r="G5756" t="s">
        <v>46</v>
      </c>
      <c r="H5756" s="32">
        <v>17.899999999999999</v>
      </c>
      <c r="I5756" t="s">
        <v>213</v>
      </c>
      <c r="J5756">
        <v>3</v>
      </c>
      <c r="K5756">
        <v>3</v>
      </c>
    </row>
    <row r="5757" spans="1:11" x14ac:dyDescent="0.35">
      <c r="A5757" t="s">
        <v>1292</v>
      </c>
      <c r="B5757" t="s">
        <v>1361</v>
      </c>
      <c r="C5757">
        <v>2015</v>
      </c>
      <c r="D5757">
        <v>4.2</v>
      </c>
      <c r="E5757">
        <v>414</v>
      </c>
      <c r="F5757" t="s">
        <v>1405</v>
      </c>
      <c r="G5757" t="s">
        <v>326</v>
      </c>
      <c r="H5757" s="32">
        <v>16.78</v>
      </c>
      <c r="I5757" t="s">
        <v>327</v>
      </c>
      <c r="J5757">
        <v>3</v>
      </c>
      <c r="K5757">
        <v>3</v>
      </c>
    </row>
    <row r="5758" spans="1:11" x14ac:dyDescent="0.35">
      <c r="A5758" t="s">
        <v>47</v>
      </c>
      <c r="B5758" t="s">
        <v>1302</v>
      </c>
      <c r="C5758">
        <v>2018</v>
      </c>
      <c r="D5758">
        <v>4.2</v>
      </c>
      <c r="E5758">
        <v>410</v>
      </c>
      <c r="F5758" t="s">
        <v>1405</v>
      </c>
      <c r="G5758" t="s">
        <v>42</v>
      </c>
      <c r="H5758" s="32">
        <v>13.58</v>
      </c>
      <c r="I5758" t="s">
        <v>43</v>
      </c>
      <c r="J5758">
        <v>4</v>
      </c>
      <c r="K5758">
        <v>3</v>
      </c>
    </row>
    <row r="5759" spans="1:11" x14ac:dyDescent="0.35">
      <c r="A5759" t="s">
        <v>1308</v>
      </c>
      <c r="B5759" t="s">
        <v>1309</v>
      </c>
      <c r="C5759">
        <v>2015</v>
      </c>
      <c r="D5759">
        <v>4.2</v>
      </c>
      <c r="E5759">
        <v>412</v>
      </c>
      <c r="F5759" t="s">
        <v>1405</v>
      </c>
      <c r="G5759" t="s">
        <v>9</v>
      </c>
      <c r="H5759" s="32">
        <v>37.9</v>
      </c>
      <c r="I5759" t="s">
        <v>10</v>
      </c>
      <c r="J5759">
        <v>5</v>
      </c>
      <c r="K5759">
        <v>3</v>
      </c>
    </row>
    <row r="5760" spans="1:11" x14ac:dyDescent="0.35">
      <c r="A5760" t="s">
        <v>270</v>
      </c>
      <c r="B5760" t="s">
        <v>120</v>
      </c>
      <c r="C5760">
        <v>2011</v>
      </c>
      <c r="D5760">
        <v>4.2</v>
      </c>
      <c r="E5760">
        <v>410</v>
      </c>
      <c r="F5760" t="s">
        <v>1405</v>
      </c>
      <c r="G5760" t="s">
        <v>9</v>
      </c>
      <c r="H5760" s="32">
        <v>51.35</v>
      </c>
      <c r="I5760" t="s">
        <v>10</v>
      </c>
      <c r="J5760">
        <v>5</v>
      </c>
      <c r="K5760">
        <v>3</v>
      </c>
    </row>
    <row r="5761" spans="1:11" x14ac:dyDescent="0.35">
      <c r="A5761" t="s">
        <v>930</v>
      </c>
      <c r="B5761" t="s">
        <v>848</v>
      </c>
      <c r="C5761">
        <v>2012</v>
      </c>
      <c r="D5761">
        <v>4.2</v>
      </c>
      <c r="E5761">
        <v>410</v>
      </c>
      <c r="F5761" t="s">
        <v>1405</v>
      </c>
      <c r="G5761" t="s">
        <v>42</v>
      </c>
      <c r="H5761" s="32">
        <v>22.99</v>
      </c>
      <c r="I5761" t="s">
        <v>43</v>
      </c>
      <c r="J5761">
        <v>4</v>
      </c>
      <c r="K5761">
        <v>3</v>
      </c>
    </row>
    <row r="5762" spans="1:11" x14ac:dyDescent="0.35">
      <c r="A5762" t="s">
        <v>1362</v>
      </c>
      <c r="B5762" t="s">
        <v>1363</v>
      </c>
      <c r="C5762">
        <v>2020</v>
      </c>
      <c r="D5762">
        <v>4.2</v>
      </c>
      <c r="E5762">
        <v>407</v>
      </c>
      <c r="F5762" t="s">
        <v>1405</v>
      </c>
      <c r="G5762" t="s">
        <v>204</v>
      </c>
      <c r="H5762" s="32">
        <v>11.95</v>
      </c>
      <c r="I5762" t="s">
        <v>85</v>
      </c>
      <c r="J5762" t="s">
        <v>85</v>
      </c>
      <c r="K5762" t="s">
        <v>85</v>
      </c>
    </row>
    <row r="5763" spans="1:11" x14ac:dyDescent="0.35">
      <c r="A5763" t="s">
        <v>861</v>
      </c>
      <c r="B5763" t="s">
        <v>1364</v>
      </c>
      <c r="C5763" t="s">
        <v>24</v>
      </c>
      <c r="D5763">
        <v>4.2</v>
      </c>
      <c r="E5763">
        <v>405</v>
      </c>
      <c r="F5763" t="s">
        <v>1405</v>
      </c>
      <c r="G5763" t="s">
        <v>25</v>
      </c>
      <c r="H5763" s="32">
        <v>7.1</v>
      </c>
      <c r="I5763" t="s">
        <v>26</v>
      </c>
      <c r="J5763">
        <v>4</v>
      </c>
      <c r="K5763">
        <v>3</v>
      </c>
    </row>
    <row r="5764" spans="1:11" x14ac:dyDescent="0.35">
      <c r="A5764" t="s">
        <v>606</v>
      </c>
      <c r="B5764" t="s">
        <v>619</v>
      </c>
      <c r="C5764">
        <v>2014</v>
      </c>
      <c r="D5764">
        <v>4.2</v>
      </c>
      <c r="E5764">
        <v>404</v>
      </c>
      <c r="F5764" t="s">
        <v>1405</v>
      </c>
      <c r="G5764" t="s">
        <v>32</v>
      </c>
      <c r="H5764" s="32">
        <v>77.36</v>
      </c>
      <c r="I5764" t="s">
        <v>33</v>
      </c>
      <c r="J5764">
        <v>4</v>
      </c>
      <c r="K5764">
        <v>3</v>
      </c>
    </row>
    <row r="5765" spans="1:11" x14ac:dyDescent="0.35">
      <c r="A5765" t="s">
        <v>1365</v>
      </c>
      <c r="B5765" t="s">
        <v>1366</v>
      </c>
      <c r="C5765">
        <v>2020</v>
      </c>
      <c r="D5765">
        <v>4.2</v>
      </c>
      <c r="E5765">
        <v>404</v>
      </c>
      <c r="F5765" t="s">
        <v>1405</v>
      </c>
      <c r="G5765" t="s">
        <v>207</v>
      </c>
      <c r="H5765" s="32">
        <v>19.899999999999999</v>
      </c>
      <c r="I5765" t="s">
        <v>85</v>
      </c>
      <c r="J5765" t="s">
        <v>85</v>
      </c>
      <c r="K5765" t="s">
        <v>85</v>
      </c>
    </row>
    <row r="5766" spans="1:11" x14ac:dyDescent="0.35">
      <c r="A5766" t="s">
        <v>682</v>
      </c>
      <c r="B5766" t="s">
        <v>863</v>
      </c>
      <c r="C5766">
        <v>2011</v>
      </c>
      <c r="D5766">
        <v>4.2</v>
      </c>
      <c r="E5766">
        <v>402</v>
      </c>
      <c r="F5766" t="s">
        <v>1405</v>
      </c>
      <c r="G5766" t="s">
        <v>42</v>
      </c>
      <c r="H5766" s="32">
        <v>28.53</v>
      </c>
      <c r="I5766" t="s">
        <v>43</v>
      </c>
      <c r="J5766">
        <v>4</v>
      </c>
      <c r="K5766">
        <v>3</v>
      </c>
    </row>
    <row r="5767" spans="1:11" x14ac:dyDescent="0.35">
      <c r="A5767" t="s">
        <v>487</v>
      </c>
      <c r="B5767" t="s">
        <v>488</v>
      </c>
      <c r="C5767">
        <v>2019</v>
      </c>
      <c r="D5767">
        <v>4.2</v>
      </c>
      <c r="E5767">
        <v>400</v>
      </c>
      <c r="F5767" t="s">
        <v>1405</v>
      </c>
      <c r="G5767" t="s">
        <v>2</v>
      </c>
      <c r="H5767" s="32">
        <v>27.89</v>
      </c>
      <c r="I5767" t="s">
        <v>3</v>
      </c>
      <c r="J5767">
        <v>5</v>
      </c>
      <c r="K5767">
        <v>3</v>
      </c>
    </row>
    <row r="5768" spans="1:11" x14ac:dyDescent="0.35">
      <c r="A5768" t="s">
        <v>4</v>
      </c>
      <c r="B5768" t="s">
        <v>448</v>
      </c>
      <c r="C5768">
        <v>2016</v>
      </c>
      <c r="D5768">
        <v>4.2</v>
      </c>
      <c r="E5768">
        <v>398</v>
      </c>
      <c r="F5768" t="s">
        <v>1405</v>
      </c>
      <c r="G5768" t="s">
        <v>1406</v>
      </c>
      <c r="H5768" s="32">
        <v>48.96</v>
      </c>
      <c r="I5768" t="s">
        <v>6</v>
      </c>
      <c r="J5768">
        <v>4</v>
      </c>
      <c r="K5768">
        <v>2</v>
      </c>
    </row>
    <row r="5769" spans="1:11" x14ac:dyDescent="0.35">
      <c r="A5769" t="s">
        <v>193</v>
      </c>
      <c r="B5769" t="s">
        <v>921</v>
      </c>
      <c r="C5769">
        <v>2011</v>
      </c>
      <c r="D5769">
        <v>4.2</v>
      </c>
      <c r="E5769">
        <v>395</v>
      </c>
      <c r="F5769" t="s">
        <v>1405</v>
      </c>
      <c r="G5769" t="s">
        <v>42</v>
      </c>
      <c r="H5769" s="32">
        <v>61.94</v>
      </c>
      <c r="I5769" t="s">
        <v>43</v>
      </c>
      <c r="J5769">
        <v>4</v>
      </c>
      <c r="K5769">
        <v>3</v>
      </c>
    </row>
    <row r="5770" spans="1:11" x14ac:dyDescent="0.35">
      <c r="A5770" t="s">
        <v>193</v>
      </c>
      <c r="B5770" t="s">
        <v>187</v>
      </c>
      <c r="C5770">
        <v>2016</v>
      </c>
      <c r="D5770">
        <v>4.2</v>
      </c>
      <c r="E5770">
        <v>392</v>
      </c>
      <c r="F5770" t="s">
        <v>1405</v>
      </c>
      <c r="G5770" t="s">
        <v>42</v>
      </c>
      <c r="H5770" s="32">
        <v>19.98</v>
      </c>
      <c r="I5770" t="s">
        <v>43</v>
      </c>
      <c r="J5770">
        <v>4</v>
      </c>
      <c r="K5770">
        <v>3</v>
      </c>
    </row>
    <row r="5771" spans="1:11" x14ac:dyDescent="0.35">
      <c r="A5771" t="s">
        <v>790</v>
      </c>
      <c r="B5771" t="s">
        <v>1367</v>
      </c>
      <c r="C5771">
        <v>2018</v>
      </c>
      <c r="D5771">
        <v>4.2</v>
      </c>
      <c r="E5771">
        <v>390</v>
      </c>
      <c r="F5771" t="s">
        <v>1405</v>
      </c>
      <c r="G5771" t="s">
        <v>32</v>
      </c>
      <c r="H5771" s="32">
        <v>16.760000000000002</v>
      </c>
      <c r="I5771" t="s">
        <v>33</v>
      </c>
      <c r="J5771">
        <v>4</v>
      </c>
      <c r="K5771">
        <v>3</v>
      </c>
    </row>
    <row r="5772" spans="1:11" x14ac:dyDescent="0.35">
      <c r="A5772" t="s">
        <v>574</v>
      </c>
      <c r="B5772" t="s">
        <v>880</v>
      </c>
      <c r="C5772">
        <v>2017</v>
      </c>
      <c r="D5772">
        <v>4.2</v>
      </c>
      <c r="E5772">
        <v>390</v>
      </c>
      <c r="F5772" t="s">
        <v>1405</v>
      </c>
      <c r="G5772" t="s">
        <v>576</v>
      </c>
      <c r="H5772" s="32">
        <v>24.45</v>
      </c>
      <c r="I5772" t="s">
        <v>21</v>
      </c>
      <c r="J5772">
        <v>4</v>
      </c>
      <c r="K5772">
        <v>3</v>
      </c>
    </row>
    <row r="5773" spans="1:11" x14ac:dyDescent="0.35">
      <c r="A5773" t="s">
        <v>144</v>
      </c>
      <c r="B5773" t="s">
        <v>120</v>
      </c>
      <c r="C5773">
        <v>2011</v>
      </c>
      <c r="D5773">
        <v>4.2</v>
      </c>
      <c r="E5773">
        <v>389</v>
      </c>
      <c r="F5773" t="s">
        <v>1405</v>
      </c>
      <c r="G5773" t="s">
        <v>9</v>
      </c>
      <c r="H5773" s="32">
        <v>64.5</v>
      </c>
      <c r="I5773" t="s">
        <v>10</v>
      </c>
      <c r="J5773">
        <v>5</v>
      </c>
      <c r="K5773">
        <v>3</v>
      </c>
    </row>
    <row r="5774" spans="1:11" x14ac:dyDescent="0.35">
      <c r="A5774" t="s">
        <v>385</v>
      </c>
      <c r="B5774" t="s">
        <v>1334</v>
      </c>
      <c r="C5774">
        <v>2016</v>
      </c>
      <c r="D5774">
        <v>4.2</v>
      </c>
      <c r="E5774">
        <v>388</v>
      </c>
      <c r="F5774" t="s">
        <v>1405</v>
      </c>
      <c r="G5774" t="s">
        <v>9</v>
      </c>
      <c r="H5774" s="32">
        <v>31.63</v>
      </c>
      <c r="I5774" t="s">
        <v>10</v>
      </c>
      <c r="J5774">
        <v>5</v>
      </c>
      <c r="K5774">
        <v>3</v>
      </c>
    </row>
    <row r="5775" spans="1:11" x14ac:dyDescent="0.35">
      <c r="A5775" t="s">
        <v>53</v>
      </c>
      <c r="B5775" t="s">
        <v>845</v>
      </c>
      <c r="C5775">
        <v>2005</v>
      </c>
      <c r="D5775">
        <v>4.2</v>
      </c>
      <c r="E5775">
        <v>384</v>
      </c>
      <c r="F5775" t="s">
        <v>1405</v>
      </c>
      <c r="G5775" t="s">
        <v>42</v>
      </c>
      <c r="H5775" s="32">
        <v>73</v>
      </c>
      <c r="I5775" t="s">
        <v>43</v>
      </c>
      <c r="J5775">
        <v>4</v>
      </c>
      <c r="K5775">
        <v>3</v>
      </c>
    </row>
    <row r="5776" spans="1:11" x14ac:dyDescent="0.35">
      <c r="A5776" t="s">
        <v>537</v>
      </c>
      <c r="B5776" t="s">
        <v>187</v>
      </c>
      <c r="C5776">
        <v>2015</v>
      </c>
      <c r="D5776">
        <v>4.2</v>
      </c>
      <c r="E5776">
        <v>420</v>
      </c>
      <c r="F5776" t="s">
        <v>1405</v>
      </c>
      <c r="G5776" t="s">
        <v>42</v>
      </c>
      <c r="H5776" s="32">
        <v>17.5</v>
      </c>
      <c r="I5776" t="s">
        <v>43</v>
      </c>
      <c r="J5776">
        <v>4</v>
      </c>
      <c r="K5776">
        <v>3</v>
      </c>
    </row>
    <row r="5777" spans="1:11" x14ac:dyDescent="0.35">
      <c r="A5777" t="s">
        <v>1357</v>
      </c>
      <c r="B5777" t="s">
        <v>1358</v>
      </c>
      <c r="C5777">
        <v>2017</v>
      </c>
      <c r="D5777">
        <v>4.2</v>
      </c>
      <c r="E5777">
        <v>420</v>
      </c>
      <c r="F5777" t="s">
        <v>1405</v>
      </c>
      <c r="G5777" t="s">
        <v>127</v>
      </c>
      <c r="H5777" s="32">
        <v>18.899999999999999</v>
      </c>
      <c r="I5777" t="s">
        <v>21</v>
      </c>
      <c r="J5777">
        <v>4</v>
      </c>
      <c r="K5777">
        <v>3</v>
      </c>
    </row>
    <row r="5778" spans="1:11" x14ac:dyDescent="0.35">
      <c r="A5778" t="s">
        <v>1359</v>
      </c>
      <c r="B5778" t="s">
        <v>1360</v>
      </c>
      <c r="C5778">
        <v>2011</v>
      </c>
      <c r="D5778">
        <v>4.2</v>
      </c>
      <c r="E5778">
        <v>420</v>
      </c>
      <c r="F5778" t="s">
        <v>1405</v>
      </c>
      <c r="G5778" t="s">
        <v>254</v>
      </c>
      <c r="H5778" s="32">
        <v>23.95</v>
      </c>
      <c r="I5778" t="s">
        <v>21</v>
      </c>
      <c r="J5778">
        <v>4</v>
      </c>
      <c r="K5778">
        <v>3</v>
      </c>
    </row>
    <row r="5779" spans="1:11" x14ac:dyDescent="0.35">
      <c r="A5779" t="s">
        <v>40</v>
      </c>
      <c r="B5779" t="s">
        <v>396</v>
      </c>
      <c r="C5779">
        <v>2012</v>
      </c>
      <c r="D5779">
        <v>4.2</v>
      </c>
      <c r="E5779">
        <v>420</v>
      </c>
      <c r="F5779" t="s">
        <v>1405</v>
      </c>
      <c r="G5779" t="s">
        <v>42</v>
      </c>
      <c r="H5779" s="32">
        <v>28.3</v>
      </c>
      <c r="I5779" t="s">
        <v>43</v>
      </c>
      <c r="J5779">
        <v>4</v>
      </c>
      <c r="K5779">
        <v>3</v>
      </c>
    </row>
    <row r="5780" spans="1:11" x14ac:dyDescent="0.35">
      <c r="A5780" t="s">
        <v>513</v>
      </c>
      <c r="B5780" t="s">
        <v>283</v>
      </c>
      <c r="C5780">
        <v>2004</v>
      </c>
      <c r="D5780">
        <v>4.2</v>
      </c>
      <c r="E5780">
        <v>417</v>
      </c>
      <c r="F5780" t="s">
        <v>1405</v>
      </c>
      <c r="G5780" t="s">
        <v>42</v>
      </c>
      <c r="H5780" s="32">
        <v>45</v>
      </c>
      <c r="I5780" t="s">
        <v>43</v>
      </c>
      <c r="J5780">
        <v>4</v>
      </c>
      <c r="K5780">
        <v>3</v>
      </c>
    </row>
    <row r="5781" spans="1:11" x14ac:dyDescent="0.35">
      <c r="A5781" t="s">
        <v>423</v>
      </c>
      <c r="B5781" t="s">
        <v>1020</v>
      </c>
      <c r="C5781">
        <v>2018</v>
      </c>
      <c r="D5781">
        <v>4.2</v>
      </c>
      <c r="E5781">
        <v>415</v>
      </c>
      <c r="F5781" t="s">
        <v>1405</v>
      </c>
      <c r="G5781" t="s">
        <v>46</v>
      </c>
      <c r="H5781" s="32">
        <v>17.899999999999999</v>
      </c>
      <c r="I5781" t="s">
        <v>213</v>
      </c>
      <c r="J5781">
        <v>3</v>
      </c>
      <c r="K5781">
        <v>3</v>
      </c>
    </row>
    <row r="5782" spans="1:11" x14ac:dyDescent="0.35">
      <c r="A5782" t="s">
        <v>1292</v>
      </c>
      <c r="B5782" t="s">
        <v>1361</v>
      </c>
      <c r="C5782">
        <v>2015</v>
      </c>
      <c r="D5782">
        <v>4.2</v>
      </c>
      <c r="E5782">
        <v>414</v>
      </c>
      <c r="F5782" t="s">
        <v>1405</v>
      </c>
      <c r="G5782" t="s">
        <v>326</v>
      </c>
      <c r="H5782" s="32">
        <v>16.78</v>
      </c>
      <c r="I5782" t="s">
        <v>327</v>
      </c>
      <c r="J5782">
        <v>3</v>
      </c>
      <c r="K5782">
        <v>3</v>
      </c>
    </row>
    <row r="5783" spans="1:11" x14ac:dyDescent="0.35">
      <c r="A5783" t="s">
        <v>47</v>
      </c>
      <c r="B5783" t="s">
        <v>1302</v>
      </c>
      <c r="C5783">
        <v>2018</v>
      </c>
      <c r="D5783">
        <v>4.2</v>
      </c>
      <c r="E5783">
        <v>410</v>
      </c>
      <c r="F5783" t="s">
        <v>1405</v>
      </c>
      <c r="G5783" t="s">
        <v>42</v>
      </c>
      <c r="H5783" s="32">
        <v>13.58</v>
      </c>
      <c r="I5783" t="s">
        <v>43</v>
      </c>
      <c r="J5783">
        <v>4</v>
      </c>
      <c r="K5783">
        <v>3</v>
      </c>
    </row>
    <row r="5784" spans="1:11" x14ac:dyDescent="0.35">
      <c r="A5784" t="s">
        <v>1308</v>
      </c>
      <c r="B5784" t="s">
        <v>1309</v>
      </c>
      <c r="C5784">
        <v>2015</v>
      </c>
      <c r="D5784">
        <v>4.2</v>
      </c>
      <c r="E5784">
        <v>412</v>
      </c>
      <c r="F5784" t="s">
        <v>1405</v>
      </c>
      <c r="G5784" t="s">
        <v>9</v>
      </c>
      <c r="H5784" s="32">
        <v>37.9</v>
      </c>
      <c r="I5784" t="s">
        <v>10</v>
      </c>
      <c r="J5784">
        <v>5</v>
      </c>
      <c r="K5784">
        <v>3</v>
      </c>
    </row>
    <row r="5785" spans="1:11" x14ac:dyDescent="0.35">
      <c r="A5785" t="s">
        <v>270</v>
      </c>
      <c r="B5785" t="s">
        <v>120</v>
      </c>
      <c r="C5785">
        <v>2011</v>
      </c>
      <c r="D5785">
        <v>4.2</v>
      </c>
      <c r="E5785">
        <v>410</v>
      </c>
      <c r="F5785" t="s">
        <v>1405</v>
      </c>
      <c r="G5785" t="s">
        <v>9</v>
      </c>
      <c r="H5785" s="32">
        <v>51.35</v>
      </c>
      <c r="I5785" t="s">
        <v>10</v>
      </c>
      <c r="J5785">
        <v>5</v>
      </c>
      <c r="K5785">
        <v>3</v>
      </c>
    </row>
    <row r="5786" spans="1:11" x14ac:dyDescent="0.35">
      <c r="A5786" t="s">
        <v>930</v>
      </c>
      <c r="B5786" t="s">
        <v>848</v>
      </c>
      <c r="C5786">
        <v>2012</v>
      </c>
      <c r="D5786">
        <v>4.2</v>
      </c>
      <c r="E5786">
        <v>410</v>
      </c>
      <c r="F5786" t="s">
        <v>1405</v>
      </c>
      <c r="G5786" t="s">
        <v>42</v>
      </c>
      <c r="H5786" s="32">
        <v>22.99</v>
      </c>
      <c r="I5786" t="s">
        <v>43</v>
      </c>
      <c r="J5786">
        <v>4</v>
      </c>
      <c r="K5786">
        <v>3</v>
      </c>
    </row>
    <row r="5787" spans="1:11" x14ac:dyDescent="0.35">
      <c r="A5787" t="s">
        <v>1362</v>
      </c>
      <c r="B5787" t="s">
        <v>1363</v>
      </c>
      <c r="C5787">
        <v>2020</v>
      </c>
      <c r="D5787">
        <v>4.2</v>
      </c>
      <c r="E5787">
        <v>407</v>
      </c>
      <c r="F5787" t="s">
        <v>1405</v>
      </c>
      <c r="G5787" t="s">
        <v>204</v>
      </c>
      <c r="H5787" s="32">
        <v>11.95</v>
      </c>
      <c r="I5787" t="s">
        <v>85</v>
      </c>
      <c r="J5787" t="s">
        <v>85</v>
      </c>
      <c r="K5787" t="s">
        <v>85</v>
      </c>
    </row>
    <row r="5788" spans="1:11" x14ac:dyDescent="0.35">
      <c r="A5788" t="s">
        <v>861</v>
      </c>
      <c r="B5788" t="s">
        <v>1364</v>
      </c>
      <c r="C5788" t="s">
        <v>24</v>
      </c>
      <c r="D5788">
        <v>4.2</v>
      </c>
      <c r="E5788">
        <v>405</v>
      </c>
      <c r="F5788" t="s">
        <v>1405</v>
      </c>
      <c r="G5788" t="s">
        <v>25</v>
      </c>
      <c r="H5788" s="32">
        <v>7.1</v>
      </c>
      <c r="I5788" t="s">
        <v>26</v>
      </c>
      <c r="J5788">
        <v>4</v>
      </c>
      <c r="K5788">
        <v>3</v>
      </c>
    </row>
    <row r="5789" spans="1:11" x14ac:dyDescent="0.35">
      <c r="A5789" t="s">
        <v>606</v>
      </c>
      <c r="B5789" t="s">
        <v>619</v>
      </c>
      <c r="C5789">
        <v>2014</v>
      </c>
      <c r="D5789">
        <v>4.2</v>
      </c>
      <c r="E5789">
        <v>404</v>
      </c>
      <c r="F5789" t="s">
        <v>1405</v>
      </c>
      <c r="G5789" t="s">
        <v>32</v>
      </c>
      <c r="H5789" s="32">
        <v>77.36</v>
      </c>
      <c r="I5789" t="s">
        <v>33</v>
      </c>
      <c r="J5789">
        <v>4</v>
      </c>
      <c r="K5789">
        <v>3</v>
      </c>
    </row>
    <row r="5790" spans="1:11" x14ac:dyDescent="0.35">
      <c r="A5790" t="s">
        <v>1365</v>
      </c>
      <c r="B5790" t="s">
        <v>1366</v>
      </c>
      <c r="C5790">
        <v>2020</v>
      </c>
      <c r="D5790">
        <v>4.2</v>
      </c>
      <c r="E5790">
        <v>404</v>
      </c>
      <c r="F5790" t="s">
        <v>1405</v>
      </c>
      <c r="G5790" t="s">
        <v>207</v>
      </c>
      <c r="H5790" s="32">
        <v>19.899999999999999</v>
      </c>
      <c r="I5790" t="s">
        <v>85</v>
      </c>
      <c r="J5790" t="s">
        <v>85</v>
      </c>
      <c r="K5790" t="s">
        <v>85</v>
      </c>
    </row>
    <row r="5791" spans="1:11" x14ac:dyDescent="0.35">
      <c r="A5791" t="s">
        <v>682</v>
      </c>
      <c r="B5791" t="s">
        <v>863</v>
      </c>
      <c r="C5791">
        <v>2011</v>
      </c>
      <c r="D5791">
        <v>4.2</v>
      </c>
      <c r="E5791">
        <v>402</v>
      </c>
      <c r="F5791" t="s">
        <v>1405</v>
      </c>
      <c r="G5791" t="s">
        <v>42</v>
      </c>
      <c r="H5791" s="32">
        <v>28.53</v>
      </c>
      <c r="I5791" t="s">
        <v>43</v>
      </c>
      <c r="J5791">
        <v>4</v>
      </c>
      <c r="K5791">
        <v>3</v>
      </c>
    </row>
    <row r="5792" spans="1:11" x14ac:dyDescent="0.35">
      <c r="A5792" t="s">
        <v>487</v>
      </c>
      <c r="B5792" t="s">
        <v>488</v>
      </c>
      <c r="C5792">
        <v>2019</v>
      </c>
      <c r="D5792">
        <v>4.2</v>
      </c>
      <c r="E5792">
        <v>400</v>
      </c>
      <c r="F5792" t="s">
        <v>1405</v>
      </c>
      <c r="G5792" t="s">
        <v>2</v>
      </c>
      <c r="H5792" s="32">
        <v>27.89</v>
      </c>
      <c r="I5792" t="s">
        <v>3</v>
      </c>
      <c r="J5792">
        <v>5</v>
      </c>
      <c r="K5792">
        <v>3</v>
      </c>
    </row>
    <row r="5793" spans="1:11" x14ac:dyDescent="0.35">
      <c r="A5793" t="s">
        <v>4</v>
      </c>
      <c r="B5793" t="s">
        <v>448</v>
      </c>
      <c r="C5793">
        <v>2016</v>
      </c>
      <c r="D5793">
        <v>4.2</v>
      </c>
      <c r="E5793">
        <v>398</v>
      </c>
      <c r="F5793" t="s">
        <v>1405</v>
      </c>
      <c r="G5793" t="s">
        <v>1406</v>
      </c>
      <c r="H5793" s="32">
        <v>48.96</v>
      </c>
      <c r="I5793" t="s">
        <v>6</v>
      </c>
      <c r="J5793">
        <v>4</v>
      </c>
      <c r="K5793">
        <v>2</v>
      </c>
    </row>
    <row r="5794" spans="1:11" x14ac:dyDescent="0.35">
      <c r="A5794" t="s">
        <v>193</v>
      </c>
      <c r="B5794" t="s">
        <v>921</v>
      </c>
      <c r="C5794">
        <v>2011</v>
      </c>
      <c r="D5794">
        <v>4.2</v>
      </c>
      <c r="E5794">
        <v>395</v>
      </c>
      <c r="F5794" t="s">
        <v>1405</v>
      </c>
      <c r="G5794" t="s">
        <v>42</v>
      </c>
      <c r="H5794" s="32">
        <v>61.94</v>
      </c>
      <c r="I5794" t="s">
        <v>43</v>
      </c>
      <c r="J5794">
        <v>4</v>
      </c>
      <c r="K5794">
        <v>3</v>
      </c>
    </row>
    <row r="5795" spans="1:11" x14ac:dyDescent="0.35">
      <c r="A5795" t="s">
        <v>193</v>
      </c>
      <c r="B5795" t="s">
        <v>187</v>
      </c>
      <c r="C5795">
        <v>2016</v>
      </c>
      <c r="D5795">
        <v>4.2</v>
      </c>
      <c r="E5795">
        <v>392</v>
      </c>
      <c r="F5795" t="s">
        <v>1405</v>
      </c>
      <c r="G5795" t="s">
        <v>42</v>
      </c>
      <c r="H5795" s="32">
        <v>19.98</v>
      </c>
      <c r="I5795" t="s">
        <v>43</v>
      </c>
      <c r="J5795">
        <v>4</v>
      </c>
      <c r="K5795">
        <v>3</v>
      </c>
    </row>
    <row r="5796" spans="1:11" x14ac:dyDescent="0.35">
      <c r="A5796" t="s">
        <v>790</v>
      </c>
      <c r="B5796" t="s">
        <v>1367</v>
      </c>
      <c r="C5796">
        <v>2018</v>
      </c>
      <c r="D5796">
        <v>4.2</v>
      </c>
      <c r="E5796">
        <v>390</v>
      </c>
      <c r="F5796" t="s">
        <v>1405</v>
      </c>
      <c r="G5796" t="s">
        <v>32</v>
      </c>
      <c r="H5796" s="32">
        <v>16.760000000000002</v>
      </c>
      <c r="I5796" t="s">
        <v>33</v>
      </c>
      <c r="J5796">
        <v>4</v>
      </c>
      <c r="K5796">
        <v>3</v>
      </c>
    </row>
    <row r="5797" spans="1:11" x14ac:dyDescent="0.35">
      <c r="A5797" t="s">
        <v>574</v>
      </c>
      <c r="B5797" t="s">
        <v>880</v>
      </c>
      <c r="C5797">
        <v>2017</v>
      </c>
      <c r="D5797">
        <v>4.2</v>
      </c>
      <c r="E5797">
        <v>390</v>
      </c>
      <c r="F5797" t="s">
        <v>1405</v>
      </c>
      <c r="G5797" t="s">
        <v>576</v>
      </c>
      <c r="H5797" s="32">
        <v>24.45</v>
      </c>
      <c r="I5797" t="s">
        <v>21</v>
      </c>
      <c r="J5797">
        <v>4</v>
      </c>
      <c r="K5797">
        <v>3</v>
      </c>
    </row>
    <row r="5798" spans="1:11" x14ac:dyDescent="0.35">
      <c r="A5798" t="s">
        <v>144</v>
      </c>
      <c r="B5798" t="s">
        <v>120</v>
      </c>
      <c r="C5798">
        <v>2011</v>
      </c>
      <c r="D5798">
        <v>4.2</v>
      </c>
      <c r="E5798">
        <v>389</v>
      </c>
      <c r="F5798" t="s">
        <v>1405</v>
      </c>
      <c r="G5798" t="s">
        <v>9</v>
      </c>
      <c r="H5798" s="32">
        <v>64.5</v>
      </c>
      <c r="I5798" t="s">
        <v>10</v>
      </c>
      <c r="J5798">
        <v>5</v>
      </c>
      <c r="K5798">
        <v>3</v>
      </c>
    </row>
    <row r="5799" spans="1:11" x14ac:dyDescent="0.35">
      <c r="A5799" t="s">
        <v>385</v>
      </c>
      <c r="B5799" t="s">
        <v>1334</v>
      </c>
      <c r="C5799">
        <v>2016</v>
      </c>
      <c r="D5799">
        <v>4.2</v>
      </c>
      <c r="E5799">
        <v>388</v>
      </c>
      <c r="F5799" t="s">
        <v>1405</v>
      </c>
      <c r="G5799" t="s">
        <v>9</v>
      </c>
      <c r="H5799" s="32">
        <v>31.63</v>
      </c>
      <c r="I5799" t="s">
        <v>10</v>
      </c>
      <c r="J5799">
        <v>5</v>
      </c>
      <c r="K5799">
        <v>3</v>
      </c>
    </row>
    <row r="5800" spans="1:11" x14ac:dyDescent="0.35">
      <c r="A5800" t="s">
        <v>53</v>
      </c>
      <c r="B5800" t="s">
        <v>845</v>
      </c>
      <c r="C5800">
        <v>2005</v>
      </c>
      <c r="D5800">
        <v>4.2</v>
      </c>
      <c r="E5800">
        <v>384</v>
      </c>
      <c r="F5800" t="s">
        <v>1405</v>
      </c>
      <c r="G5800" t="s">
        <v>42</v>
      </c>
      <c r="H5800" s="32">
        <v>73</v>
      </c>
      <c r="I5800" t="s">
        <v>43</v>
      </c>
      <c r="J5800">
        <v>4</v>
      </c>
      <c r="K5800">
        <v>3</v>
      </c>
    </row>
    <row r="5801" spans="1:11" x14ac:dyDescent="0.35">
      <c r="A5801" t="s">
        <v>537</v>
      </c>
      <c r="B5801" t="s">
        <v>187</v>
      </c>
      <c r="C5801">
        <v>2015</v>
      </c>
      <c r="D5801">
        <v>4.2</v>
      </c>
      <c r="E5801">
        <v>420</v>
      </c>
      <c r="F5801" t="s">
        <v>1405</v>
      </c>
      <c r="G5801" t="s">
        <v>42</v>
      </c>
      <c r="H5801" s="32">
        <v>17.5</v>
      </c>
      <c r="I5801" t="s">
        <v>43</v>
      </c>
      <c r="J5801" t="s">
        <v>85</v>
      </c>
      <c r="K5801" t="s">
        <v>85</v>
      </c>
    </row>
    <row r="5802" spans="1:11" x14ac:dyDescent="0.35">
      <c r="A5802" t="s">
        <v>1357</v>
      </c>
      <c r="B5802" t="s">
        <v>1358</v>
      </c>
      <c r="C5802">
        <v>2017</v>
      </c>
      <c r="D5802">
        <v>4.2</v>
      </c>
      <c r="E5802">
        <v>420</v>
      </c>
      <c r="F5802" t="s">
        <v>1405</v>
      </c>
      <c r="G5802" t="s">
        <v>127</v>
      </c>
      <c r="H5802" s="32">
        <v>18.899999999999999</v>
      </c>
      <c r="I5802" t="s">
        <v>21</v>
      </c>
      <c r="J5802" t="s">
        <v>85</v>
      </c>
      <c r="K5802" t="s">
        <v>85</v>
      </c>
    </row>
    <row r="5803" spans="1:11" x14ac:dyDescent="0.35">
      <c r="A5803" t="s">
        <v>1359</v>
      </c>
      <c r="B5803" t="s">
        <v>1360</v>
      </c>
      <c r="C5803">
        <v>2011</v>
      </c>
      <c r="D5803">
        <v>4.2</v>
      </c>
      <c r="E5803">
        <v>420</v>
      </c>
      <c r="F5803" t="s">
        <v>1405</v>
      </c>
      <c r="G5803" t="s">
        <v>254</v>
      </c>
      <c r="H5803" s="32">
        <v>23.95</v>
      </c>
      <c r="I5803" t="s">
        <v>21</v>
      </c>
      <c r="J5803" t="s">
        <v>85</v>
      </c>
      <c r="K5803" t="s">
        <v>85</v>
      </c>
    </row>
    <row r="5804" spans="1:11" x14ac:dyDescent="0.35">
      <c r="A5804" t="s">
        <v>40</v>
      </c>
      <c r="B5804" t="s">
        <v>396</v>
      </c>
      <c r="C5804">
        <v>2012</v>
      </c>
      <c r="D5804">
        <v>4.2</v>
      </c>
      <c r="E5804">
        <v>420</v>
      </c>
      <c r="F5804" t="s">
        <v>1405</v>
      </c>
      <c r="G5804" t="s">
        <v>42</v>
      </c>
      <c r="H5804" s="32">
        <v>28.3</v>
      </c>
      <c r="I5804" t="s">
        <v>43</v>
      </c>
      <c r="J5804" t="s">
        <v>85</v>
      </c>
      <c r="K5804" t="s">
        <v>85</v>
      </c>
    </row>
    <row r="5805" spans="1:11" x14ac:dyDescent="0.35">
      <c r="A5805" t="s">
        <v>513</v>
      </c>
      <c r="B5805" t="s">
        <v>283</v>
      </c>
      <c r="C5805">
        <v>2004</v>
      </c>
      <c r="D5805">
        <v>4.2</v>
      </c>
      <c r="E5805">
        <v>417</v>
      </c>
      <c r="F5805" t="s">
        <v>1405</v>
      </c>
      <c r="G5805" t="s">
        <v>42</v>
      </c>
      <c r="H5805" s="32">
        <v>45</v>
      </c>
      <c r="I5805" t="s">
        <v>43</v>
      </c>
      <c r="J5805" t="s">
        <v>85</v>
      </c>
      <c r="K5805" t="s">
        <v>85</v>
      </c>
    </row>
    <row r="5806" spans="1:11" x14ac:dyDescent="0.35">
      <c r="A5806" t="s">
        <v>423</v>
      </c>
      <c r="B5806" t="s">
        <v>1020</v>
      </c>
      <c r="C5806">
        <v>2018</v>
      </c>
      <c r="D5806">
        <v>4.2</v>
      </c>
      <c r="E5806">
        <v>415</v>
      </c>
      <c r="F5806" t="s">
        <v>1405</v>
      </c>
      <c r="G5806" t="s">
        <v>46</v>
      </c>
      <c r="H5806" s="32">
        <v>17.899999999999999</v>
      </c>
      <c r="I5806" t="s">
        <v>213</v>
      </c>
      <c r="J5806" t="s">
        <v>85</v>
      </c>
      <c r="K5806" t="s">
        <v>85</v>
      </c>
    </row>
    <row r="5807" spans="1:11" x14ac:dyDescent="0.35">
      <c r="A5807" t="s">
        <v>1292</v>
      </c>
      <c r="B5807" t="s">
        <v>1361</v>
      </c>
      <c r="C5807">
        <v>2015</v>
      </c>
      <c r="D5807">
        <v>4.2</v>
      </c>
      <c r="E5807">
        <v>414</v>
      </c>
      <c r="F5807" t="s">
        <v>1405</v>
      </c>
      <c r="G5807" t="s">
        <v>326</v>
      </c>
      <c r="H5807" s="32">
        <v>16.78</v>
      </c>
      <c r="I5807" t="s">
        <v>327</v>
      </c>
      <c r="J5807" t="s">
        <v>85</v>
      </c>
      <c r="K5807" t="s">
        <v>85</v>
      </c>
    </row>
    <row r="5808" spans="1:11" x14ac:dyDescent="0.35">
      <c r="A5808" t="s">
        <v>47</v>
      </c>
      <c r="B5808" t="s">
        <v>1302</v>
      </c>
      <c r="C5808">
        <v>2018</v>
      </c>
      <c r="D5808">
        <v>4.2</v>
      </c>
      <c r="E5808">
        <v>410</v>
      </c>
      <c r="F5808" t="s">
        <v>1405</v>
      </c>
      <c r="G5808" t="s">
        <v>42</v>
      </c>
      <c r="H5808" s="32">
        <v>13.58</v>
      </c>
      <c r="I5808" t="s">
        <v>43</v>
      </c>
      <c r="J5808" t="s">
        <v>85</v>
      </c>
      <c r="K5808" t="s">
        <v>85</v>
      </c>
    </row>
    <row r="5809" spans="1:11" x14ac:dyDescent="0.35">
      <c r="A5809" t="s">
        <v>1308</v>
      </c>
      <c r="B5809" t="s">
        <v>1309</v>
      </c>
      <c r="C5809">
        <v>2015</v>
      </c>
      <c r="D5809">
        <v>4.2</v>
      </c>
      <c r="E5809">
        <v>412</v>
      </c>
      <c r="F5809" t="s">
        <v>1405</v>
      </c>
      <c r="G5809" t="s">
        <v>9</v>
      </c>
      <c r="H5809" s="32">
        <v>37.9</v>
      </c>
      <c r="I5809" t="s">
        <v>10</v>
      </c>
      <c r="J5809" t="s">
        <v>85</v>
      </c>
      <c r="K5809" t="s">
        <v>85</v>
      </c>
    </row>
    <row r="5810" spans="1:11" x14ac:dyDescent="0.35">
      <c r="A5810" t="s">
        <v>270</v>
      </c>
      <c r="B5810" t="s">
        <v>120</v>
      </c>
      <c r="C5810">
        <v>2011</v>
      </c>
      <c r="D5810">
        <v>4.2</v>
      </c>
      <c r="E5810">
        <v>410</v>
      </c>
      <c r="F5810" t="s">
        <v>1405</v>
      </c>
      <c r="G5810" t="s">
        <v>9</v>
      </c>
      <c r="H5810" s="32">
        <v>51.35</v>
      </c>
      <c r="I5810" t="s">
        <v>10</v>
      </c>
      <c r="J5810" t="s">
        <v>85</v>
      </c>
      <c r="K5810" t="s">
        <v>85</v>
      </c>
    </row>
    <row r="5811" spans="1:11" x14ac:dyDescent="0.35">
      <c r="A5811" t="s">
        <v>930</v>
      </c>
      <c r="B5811" t="s">
        <v>848</v>
      </c>
      <c r="C5811">
        <v>2012</v>
      </c>
      <c r="D5811">
        <v>4.2</v>
      </c>
      <c r="E5811">
        <v>410</v>
      </c>
      <c r="F5811" t="s">
        <v>1405</v>
      </c>
      <c r="G5811" t="s">
        <v>42</v>
      </c>
      <c r="H5811" s="32">
        <v>22.99</v>
      </c>
      <c r="I5811" t="s">
        <v>43</v>
      </c>
      <c r="J5811" t="s">
        <v>85</v>
      </c>
      <c r="K5811" t="s">
        <v>85</v>
      </c>
    </row>
    <row r="5812" spans="1:11" x14ac:dyDescent="0.35">
      <c r="A5812" t="s">
        <v>1362</v>
      </c>
      <c r="B5812" t="s">
        <v>1363</v>
      </c>
      <c r="C5812">
        <v>2020</v>
      </c>
      <c r="D5812">
        <v>4.2</v>
      </c>
      <c r="E5812">
        <v>407</v>
      </c>
      <c r="F5812" t="s">
        <v>1405</v>
      </c>
      <c r="G5812" t="s">
        <v>204</v>
      </c>
      <c r="H5812" s="32">
        <v>11.95</v>
      </c>
      <c r="I5812" t="s">
        <v>85</v>
      </c>
      <c r="J5812" t="s">
        <v>85</v>
      </c>
      <c r="K5812" t="s">
        <v>85</v>
      </c>
    </row>
    <row r="5813" spans="1:11" x14ac:dyDescent="0.35">
      <c r="A5813" t="s">
        <v>861</v>
      </c>
      <c r="B5813" t="s">
        <v>1364</v>
      </c>
      <c r="C5813" t="s">
        <v>24</v>
      </c>
      <c r="D5813">
        <v>4.2</v>
      </c>
      <c r="E5813">
        <v>405</v>
      </c>
      <c r="F5813" t="s">
        <v>1405</v>
      </c>
      <c r="G5813" t="s">
        <v>25</v>
      </c>
      <c r="H5813" s="32">
        <v>7.1</v>
      </c>
      <c r="I5813" t="s">
        <v>26</v>
      </c>
      <c r="J5813" t="s">
        <v>85</v>
      </c>
      <c r="K5813" t="s">
        <v>85</v>
      </c>
    </row>
    <row r="5814" spans="1:11" x14ac:dyDescent="0.35">
      <c r="A5814" t="s">
        <v>606</v>
      </c>
      <c r="B5814" t="s">
        <v>619</v>
      </c>
      <c r="C5814">
        <v>2014</v>
      </c>
      <c r="D5814">
        <v>4.2</v>
      </c>
      <c r="E5814">
        <v>404</v>
      </c>
      <c r="F5814" t="s">
        <v>1405</v>
      </c>
      <c r="G5814" t="s">
        <v>32</v>
      </c>
      <c r="H5814" s="32">
        <v>77.36</v>
      </c>
      <c r="I5814" t="s">
        <v>33</v>
      </c>
      <c r="J5814" t="s">
        <v>85</v>
      </c>
      <c r="K5814" t="s">
        <v>85</v>
      </c>
    </row>
    <row r="5815" spans="1:11" x14ac:dyDescent="0.35">
      <c r="A5815" t="s">
        <v>1365</v>
      </c>
      <c r="B5815" t="s">
        <v>1366</v>
      </c>
      <c r="C5815">
        <v>2020</v>
      </c>
      <c r="D5815">
        <v>4.2</v>
      </c>
      <c r="E5815">
        <v>404</v>
      </c>
      <c r="F5815" t="s">
        <v>1405</v>
      </c>
      <c r="G5815" t="s">
        <v>207</v>
      </c>
      <c r="H5815" s="32">
        <v>19.899999999999999</v>
      </c>
      <c r="I5815" t="s">
        <v>85</v>
      </c>
      <c r="J5815" t="s">
        <v>85</v>
      </c>
      <c r="K5815" t="s">
        <v>85</v>
      </c>
    </row>
    <row r="5816" spans="1:11" x14ac:dyDescent="0.35">
      <c r="A5816" t="s">
        <v>682</v>
      </c>
      <c r="B5816" t="s">
        <v>863</v>
      </c>
      <c r="C5816">
        <v>2011</v>
      </c>
      <c r="D5816">
        <v>4.2</v>
      </c>
      <c r="E5816">
        <v>402</v>
      </c>
      <c r="F5816" t="s">
        <v>1405</v>
      </c>
      <c r="G5816" t="s">
        <v>42</v>
      </c>
      <c r="H5816" s="32">
        <v>28.53</v>
      </c>
      <c r="I5816" t="s">
        <v>43</v>
      </c>
      <c r="J5816" t="s">
        <v>85</v>
      </c>
      <c r="K5816" t="s">
        <v>85</v>
      </c>
    </row>
    <row r="5817" spans="1:11" x14ac:dyDescent="0.35">
      <c r="A5817" t="s">
        <v>487</v>
      </c>
      <c r="B5817" t="s">
        <v>488</v>
      </c>
      <c r="C5817">
        <v>2019</v>
      </c>
      <c r="D5817">
        <v>4.2</v>
      </c>
      <c r="E5817">
        <v>400</v>
      </c>
      <c r="F5817" t="s">
        <v>1405</v>
      </c>
      <c r="G5817" t="s">
        <v>2</v>
      </c>
      <c r="H5817" s="32">
        <v>27.89</v>
      </c>
      <c r="I5817" t="s">
        <v>3</v>
      </c>
      <c r="J5817" t="s">
        <v>85</v>
      </c>
      <c r="K5817" t="s">
        <v>85</v>
      </c>
    </row>
    <row r="5818" spans="1:11" x14ac:dyDescent="0.35">
      <c r="A5818" t="s">
        <v>4</v>
      </c>
      <c r="B5818" t="s">
        <v>448</v>
      </c>
      <c r="C5818">
        <v>2016</v>
      </c>
      <c r="D5818">
        <v>4.2</v>
      </c>
      <c r="E5818">
        <v>398</v>
      </c>
      <c r="F5818" t="s">
        <v>1405</v>
      </c>
      <c r="G5818" t="s">
        <v>1406</v>
      </c>
      <c r="H5818" s="32">
        <v>48.96</v>
      </c>
      <c r="I5818" t="s">
        <v>6</v>
      </c>
      <c r="J5818" t="s">
        <v>85</v>
      </c>
      <c r="K5818" t="s">
        <v>85</v>
      </c>
    </row>
    <row r="5819" spans="1:11" x14ac:dyDescent="0.35">
      <c r="A5819" t="s">
        <v>193</v>
      </c>
      <c r="B5819" t="s">
        <v>921</v>
      </c>
      <c r="C5819">
        <v>2011</v>
      </c>
      <c r="D5819">
        <v>4.2</v>
      </c>
      <c r="E5819">
        <v>395</v>
      </c>
      <c r="F5819" t="s">
        <v>1405</v>
      </c>
      <c r="G5819" t="s">
        <v>42</v>
      </c>
      <c r="H5819" s="32">
        <v>61.94</v>
      </c>
      <c r="I5819" t="s">
        <v>43</v>
      </c>
      <c r="J5819" t="s">
        <v>85</v>
      </c>
      <c r="K5819" t="s">
        <v>85</v>
      </c>
    </row>
    <row r="5820" spans="1:11" x14ac:dyDescent="0.35">
      <c r="A5820" t="s">
        <v>193</v>
      </c>
      <c r="B5820" t="s">
        <v>187</v>
      </c>
      <c r="C5820">
        <v>2016</v>
      </c>
      <c r="D5820">
        <v>4.2</v>
      </c>
      <c r="E5820">
        <v>392</v>
      </c>
      <c r="F5820" t="s">
        <v>1405</v>
      </c>
      <c r="G5820" t="s">
        <v>42</v>
      </c>
      <c r="H5820" s="32">
        <v>19.98</v>
      </c>
      <c r="I5820" t="s">
        <v>43</v>
      </c>
      <c r="J5820" t="s">
        <v>85</v>
      </c>
      <c r="K5820" t="s">
        <v>85</v>
      </c>
    </row>
    <row r="5821" spans="1:11" x14ac:dyDescent="0.35">
      <c r="A5821" t="s">
        <v>790</v>
      </c>
      <c r="B5821" t="s">
        <v>1367</v>
      </c>
      <c r="C5821">
        <v>2018</v>
      </c>
      <c r="D5821">
        <v>4.2</v>
      </c>
      <c r="E5821">
        <v>390</v>
      </c>
      <c r="F5821" t="s">
        <v>1405</v>
      </c>
      <c r="G5821" t="s">
        <v>32</v>
      </c>
      <c r="H5821" s="32">
        <v>16.760000000000002</v>
      </c>
      <c r="I5821" t="s">
        <v>33</v>
      </c>
      <c r="J5821" t="s">
        <v>85</v>
      </c>
      <c r="K5821" t="s">
        <v>85</v>
      </c>
    </row>
    <row r="5822" spans="1:11" x14ac:dyDescent="0.35">
      <c r="A5822" t="s">
        <v>574</v>
      </c>
      <c r="B5822" t="s">
        <v>880</v>
      </c>
      <c r="C5822">
        <v>2017</v>
      </c>
      <c r="D5822">
        <v>4.2</v>
      </c>
      <c r="E5822">
        <v>390</v>
      </c>
      <c r="F5822" t="s">
        <v>1405</v>
      </c>
      <c r="G5822" t="s">
        <v>576</v>
      </c>
      <c r="H5822" s="32">
        <v>24.45</v>
      </c>
      <c r="I5822" t="s">
        <v>21</v>
      </c>
      <c r="J5822" t="s">
        <v>85</v>
      </c>
      <c r="K5822" t="s">
        <v>85</v>
      </c>
    </row>
    <row r="5823" spans="1:11" x14ac:dyDescent="0.35">
      <c r="A5823" t="s">
        <v>144</v>
      </c>
      <c r="B5823" t="s">
        <v>120</v>
      </c>
      <c r="C5823">
        <v>2011</v>
      </c>
      <c r="D5823">
        <v>4.2</v>
      </c>
      <c r="E5823">
        <v>389</v>
      </c>
      <c r="F5823" t="s">
        <v>1405</v>
      </c>
      <c r="G5823" t="s">
        <v>9</v>
      </c>
      <c r="H5823" s="32">
        <v>64.5</v>
      </c>
      <c r="I5823" t="s">
        <v>10</v>
      </c>
      <c r="J5823" t="s">
        <v>85</v>
      </c>
      <c r="K5823" t="s">
        <v>85</v>
      </c>
    </row>
    <row r="5824" spans="1:11" x14ac:dyDescent="0.35">
      <c r="A5824" t="s">
        <v>385</v>
      </c>
      <c r="B5824" t="s">
        <v>1334</v>
      </c>
      <c r="C5824">
        <v>2016</v>
      </c>
      <c r="D5824">
        <v>4.2</v>
      </c>
      <c r="E5824">
        <v>388</v>
      </c>
      <c r="F5824" t="s">
        <v>1405</v>
      </c>
      <c r="G5824" t="s">
        <v>9</v>
      </c>
      <c r="H5824" s="32">
        <v>31.63</v>
      </c>
      <c r="I5824" t="s">
        <v>10</v>
      </c>
      <c r="J5824" t="s">
        <v>85</v>
      </c>
      <c r="K5824" t="s">
        <v>85</v>
      </c>
    </row>
    <row r="5825" spans="1:11" x14ac:dyDescent="0.35">
      <c r="A5825" t="s">
        <v>53</v>
      </c>
      <c r="B5825" t="s">
        <v>845</v>
      </c>
      <c r="C5825">
        <v>2005</v>
      </c>
      <c r="D5825">
        <v>4.2</v>
      </c>
      <c r="E5825">
        <v>384</v>
      </c>
      <c r="F5825" t="s">
        <v>1405</v>
      </c>
      <c r="G5825" t="s">
        <v>42</v>
      </c>
      <c r="H5825" s="32">
        <v>73</v>
      </c>
      <c r="I5825" t="s">
        <v>43</v>
      </c>
      <c r="J5825" t="s">
        <v>85</v>
      </c>
      <c r="K5825" t="s">
        <v>85</v>
      </c>
    </row>
    <row r="5826" spans="1:11" x14ac:dyDescent="0.35">
      <c r="A5826" t="s">
        <v>537</v>
      </c>
      <c r="B5826" t="s">
        <v>187</v>
      </c>
      <c r="C5826">
        <v>2015</v>
      </c>
      <c r="D5826">
        <v>4.2</v>
      </c>
      <c r="E5826">
        <v>420</v>
      </c>
      <c r="F5826" t="s">
        <v>1405</v>
      </c>
      <c r="G5826" t="s">
        <v>42</v>
      </c>
      <c r="H5826" s="32">
        <v>17.5</v>
      </c>
      <c r="I5826" t="s">
        <v>43</v>
      </c>
      <c r="J5826">
        <v>4</v>
      </c>
      <c r="K5826">
        <v>3</v>
      </c>
    </row>
    <row r="5827" spans="1:11" x14ac:dyDescent="0.35">
      <c r="A5827" t="s">
        <v>1357</v>
      </c>
      <c r="B5827" t="s">
        <v>1358</v>
      </c>
      <c r="C5827">
        <v>2017</v>
      </c>
      <c r="D5827">
        <v>4.2</v>
      </c>
      <c r="E5827">
        <v>420</v>
      </c>
      <c r="F5827" t="s">
        <v>1405</v>
      </c>
      <c r="G5827" t="s">
        <v>127</v>
      </c>
      <c r="H5827" s="32">
        <v>18.899999999999999</v>
      </c>
      <c r="I5827" t="s">
        <v>21</v>
      </c>
      <c r="J5827">
        <v>4</v>
      </c>
      <c r="K5827">
        <v>3</v>
      </c>
    </row>
    <row r="5828" spans="1:11" x14ac:dyDescent="0.35">
      <c r="A5828" t="s">
        <v>1359</v>
      </c>
      <c r="B5828" t="s">
        <v>1360</v>
      </c>
      <c r="C5828">
        <v>2011</v>
      </c>
      <c r="D5828">
        <v>4.2</v>
      </c>
      <c r="E5828">
        <v>420</v>
      </c>
      <c r="F5828" t="s">
        <v>1405</v>
      </c>
      <c r="G5828" t="s">
        <v>254</v>
      </c>
      <c r="H5828" s="32">
        <v>23.95</v>
      </c>
      <c r="I5828" t="s">
        <v>21</v>
      </c>
      <c r="J5828">
        <v>4</v>
      </c>
      <c r="K5828">
        <v>3</v>
      </c>
    </row>
    <row r="5829" spans="1:11" x14ac:dyDescent="0.35">
      <c r="A5829" t="s">
        <v>40</v>
      </c>
      <c r="B5829" t="s">
        <v>396</v>
      </c>
      <c r="C5829">
        <v>2012</v>
      </c>
      <c r="D5829">
        <v>4.2</v>
      </c>
      <c r="E5829">
        <v>420</v>
      </c>
      <c r="F5829" t="s">
        <v>1405</v>
      </c>
      <c r="G5829" t="s">
        <v>42</v>
      </c>
      <c r="H5829" s="32">
        <v>28.3</v>
      </c>
      <c r="I5829" t="s">
        <v>43</v>
      </c>
      <c r="J5829">
        <v>4</v>
      </c>
      <c r="K5829">
        <v>3</v>
      </c>
    </row>
    <row r="5830" spans="1:11" x14ac:dyDescent="0.35">
      <c r="A5830" t="s">
        <v>513</v>
      </c>
      <c r="B5830" t="s">
        <v>283</v>
      </c>
      <c r="C5830">
        <v>2004</v>
      </c>
      <c r="D5830">
        <v>4.2</v>
      </c>
      <c r="E5830">
        <v>417</v>
      </c>
      <c r="F5830" t="s">
        <v>1405</v>
      </c>
      <c r="G5830" t="s">
        <v>42</v>
      </c>
      <c r="H5830" s="32">
        <v>45</v>
      </c>
      <c r="I5830" t="s">
        <v>43</v>
      </c>
      <c r="J5830">
        <v>4</v>
      </c>
      <c r="K5830">
        <v>3</v>
      </c>
    </row>
    <row r="5831" spans="1:11" x14ac:dyDescent="0.35">
      <c r="A5831" t="s">
        <v>423</v>
      </c>
      <c r="B5831" t="s">
        <v>1020</v>
      </c>
      <c r="C5831">
        <v>2018</v>
      </c>
      <c r="D5831">
        <v>4.2</v>
      </c>
      <c r="E5831">
        <v>415</v>
      </c>
      <c r="F5831" t="s">
        <v>1405</v>
      </c>
      <c r="G5831" t="s">
        <v>46</v>
      </c>
      <c r="H5831" s="32">
        <v>17.899999999999999</v>
      </c>
      <c r="I5831" t="s">
        <v>213</v>
      </c>
      <c r="J5831">
        <v>3</v>
      </c>
      <c r="K5831">
        <v>3</v>
      </c>
    </row>
    <row r="5832" spans="1:11" x14ac:dyDescent="0.35">
      <c r="A5832" t="s">
        <v>1292</v>
      </c>
      <c r="B5832" t="s">
        <v>1361</v>
      </c>
      <c r="C5832">
        <v>2015</v>
      </c>
      <c r="D5832">
        <v>4.2</v>
      </c>
      <c r="E5832">
        <v>414</v>
      </c>
      <c r="F5832" t="s">
        <v>1405</v>
      </c>
      <c r="G5832" t="s">
        <v>326</v>
      </c>
      <c r="H5832" s="32">
        <v>16.78</v>
      </c>
      <c r="I5832" t="s">
        <v>327</v>
      </c>
      <c r="J5832">
        <v>3</v>
      </c>
      <c r="K5832">
        <v>3</v>
      </c>
    </row>
    <row r="5833" spans="1:11" x14ac:dyDescent="0.35">
      <c r="A5833" t="s">
        <v>47</v>
      </c>
      <c r="B5833" t="s">
        <v>1302</v>
      </c>
      <c r="C5833">
        <v>2018</v>
      </c>
      <c r="D5833">
        <v>4.2</v>
      </c>
      <c r="E5833">
        <v>410</v>
      </c>
      <c r="F5833" t="s">
        <v>1405</v>
      </c>
      <c r="G5833" t="s">
        <v>42</v>
      </c>
      <c r="H5833" s="32">
        <v>13.58</v>
      </c>
      <c r="I5833" t="s">
        <v>43</v>
      </c>
      <c r="J5833">
        <v>4</v>
      </c>
      <c r="K5833">
        <v>3</v>
      </c>
    </row>
    <row r="5834" spans="1:11" x14ac:dyDescent="0.35">
      <c r="A5834" t="s">
        <v>1308</v>
      </c>
      <c r="B5834" t="s">
        <v>1309</v>
      </c>
      <c r="C5834">
        <v>2015</v>
      </c>
      <c r="D5834">
        <v>4.2</v>
      </c>
      <c r="E5834">
        <v>412</v>
      </c>
      <c r="F5834" t="s">
        <v>1405</v>
      </c>
      <c r="G5834" t="s">
        <v>9</v>
      </c>
      <c r="H5834" s="32">
        <v>37.9</v>
      </c>
      <c r="I5834" t="s">
        <v>10</v>
      </c>
      <c r="J5834">
        <v>5</v>
      </c>
      <c r="K5834">
        <v>3</v>
      </c>
    </row>
    <row r="5835" spans="1:11" x14ac:dyDescent="0.35">
      <c r="A5835" t="s">
        <v>270</v>
      </c>
      <c r="B5835" t="s">
        <v>120</v>
      </c>
      <c r="C5835">
        <v>2011</v>
      </c>
      <c r="D5835">
        <v>4.2</v>
      </c>
      <c r="E5835">
        <v>410</v>
      </c>
      <c r="F5835" t="s">
        <v>1405</v>
      </c>
      <c r="G5835" t="s">
        <v>9</v>
      </c>
      <c r="H5835" s="32">
        <v>51.35</v>
      </c>
      <c r="I5835" t="s">
        <v>10</v>
      </c>
      <c r="J5835">
        <v>5</v>
      </c>
      <c r="K5835">
        <v>3</v>
      </c>
    </row>
    <row r="5836" spans="1:11" x14ac:dyDescent="0.35">
      <c r="A5836" t="s">
        <v>930</v>
      </c>
      <c r="B5836" t="s">
        <v>848</v>
      </c>
      <c r="C5836">
        <v>2012</v>
      </c>
      <c r="D5836">
        <v>4.2</v>
      </c>
      <c r="E5836">
        <v>410</v>
      </c>
      <c r="F5836" t="s">
        <v>1405</v>
      </c>
      <c r="G5836" t="s">
        <v>42</v>
      </c>
      <c r="H5836" s="32">
        <v>22.99</v>
      </c>
      <c r="I5836" t="s">
        <v>43</v>
      </c>
      <c r="J5836">
        <v>4</v>
      </c>
      <c r="K5836">
        <v>3</v>
      </c>
    </row>
    <row r="5837" spans="1:11" x14ac:dyDescent="0.35">
      <c r="A5837" t="s">
        <v>1362</v>
      </c>
      <c r="B5837" t="s">
        <v>1363</v>
      </c>
      <c r="C5837">
        <v>2020</v>
      </c>
      <c r="D5837">
        <v>4.2</v>
      </c>
      <c r="E5837">
        <v>407</v>
      </c>
      <c r="F5837" t="s">
        <v>1405</v>
      </c>
      <c r="G5837" t="s">
        <v>204</v>
      </c>
      <c r="H5837" s="32">
        <v>11.95</v>
      </c>
      <c r="I5837" t="s">
        <v>85</v>
      </c>
      <c r="J5837" t="s">
        <v>85</v>
      </c>
      <c r="K5837" t="s">
        <v>85</v>
      </c>
    </row>
    <row r="5838" spans="1:11" x14ac:dyDescent="0.35">
      <c r="A5838" t="s">
        <v>861</v>
      </c>
      <c r="B5838" t="s">
        <v>1364</v>
      </c>
      <c r="C5838" t="s">
        <v>24</v>
      </c>
      <c r="D5838">
        <v>4.2</v>
      </c>
      <c r="E5838">
        <v>405</v>
      </c>
      <c r="F5838" t="s">
        <v>1405</v>
      </c>
      <c r="G5838" t="s">
        <v>25</v>
      </c>
      <c r="H5838" s="32">
        <v>7.1</v>
      </c>
      <c r="I5838" t="s">
        <v>26</v>
      </c>
      <c r="J5838">
        <v>4</v>
      </c>
      <c r="K5838">
        <v>3</v>
      </c>
    </row>
    <row r="5839" spans="1:11" x14ac:dyDescent="0.35">
      <c r="A5839" t="s">
        <v>606</v>
      </c>
      <c r="B5839" t="s">
        <v>619</v>
      </c>
      <c r="C5839">
        <v>2014</v>
      </c>
      <c r="D5839">
        <v>4.2</v>
      </c>
      <c r="E5839">
        <v>404</v>
      </c>
      <c r="F5839" t="s">
        <v>1405</v>
      </c>
      <c r="G5839" t="s">
        <v>32</v>
      </c>
      <c r="H5839" s="32">
        <v>77.36</v>
      </c>
      <c r="I5839" t="s">
        <v>33</v>
      </c>
      <c r="J5839">
        <v>4</v>
      </c>
      <c r="K5839">
        <v>3</v>
      </c>
    </row>
    <row r="5840" spans="1:11" x14ac:dyDescent="0.35">
      <c r="A5840" t="s">
        <v>1365</v>
      </c>
      <c r="B5840" t="s">
        <v>1366</v>
      </c>
      <c r="C5840">
        <v>2020</v>
      </c>
      <c r="D5840">
        <v>4.2</v>
      </c>
      <c r="E5840">
        <v>404</v>
      </c>
      <c r="F5840" t="s">
        <v>1405</v>
      </c>
      <c r="G5840" t="s">
        <v>207</v>
      </c>
      <c r="H5840" s="32">
        <v>19.899999999999999</v>
      </c>
      <c r="I5840" t="s">
        <v>85</v>
      </c>
      <c r="J5840" t="s">
        <v>85</v>
      </c>
      <c r="K5840" t="s">
        <v>85</v>
      </c>
    </row>
    <row r="5841" spans="1:11" x14ac:dyDescent="0.35">
      <c r="A5841" t="s">
        <v>682</v>
      </c>
      <c r="B5841" t="s">
        <v>863</v>
      </c>
      <c r="C5841">
        <v>2011</v>
      </c>
      <c r="D5841">
        <v>4.2</v>
      </c>
      <c r="E5841">
        <v>402</v>
      </c>
      <c r="F5841" t="s">
        <v>1405</v>
      </c>
      <c r="G5841" t="s">
        <v>42</v>
      </c>
      <c r="H5841" s="32">
        <v>28.53</v>
      </c>
      <c r="I5841" t="s">
        <v>43</v>
      </c>
      <c r="J5841">
        <v>4</v>
      </c>
      <c r="K5841">
        <v>3</v>
      </c>
    </row>
    <row r="5842" spans="1:11" x14ac:dyDescent="0.35">
      <c r="A5842" t="s">
        <v>487</v>
      </c>
      <c r="B5842" t="s">
        <v>488</v>
      </c>
      <c r="C5842">
        <v>2019</v>
      </c>
      <c r="D5842">
        <v>4.2</v>
      </c>
      <c r="E5842">
        <v>400</v>
      </c>
      <c r="F5842" t="s">
        <v>1405</v>
      </c>
      <c r="G5842" t="s">
        <v>2</v>
      </c>
      <c r="H5842" s="32">
        <v>27.89</v>
      </c>
      <c r="I5842" t="s">
        <v>3</v>
      </c>
      <c r="J5842">
        <v>5</v>
      </c>
      <c r="K5842">
        <v>3</v>
      </c>
    </row>
    <row r="5843" spans="1:11" x14ac:dyDescent="0.35">
      <c r="A5843" t="s">
        <v>4</v>
      </c>
      <c r="B5843" t="s">
        <v>448</v>
      </c>
      <c r="C5843">
        <v>2016</v>
      </c>
      <c r="D5843">
        <v>4.2</v>
      </c>
      <c r="E5843">
        <v>398</v>
      </c>
      <c r="F5843" t="s">
        <v>1405</v>
      </c>
      <c r="G5843" t="s">
        <v>1406</v>
      </c>
      <c r="H5843" s="32">
        <v>48.96</v>
      </c>
      <c r="I5843" t="s">
        <v>6</v>
      </c>
      <c r="J5843">
        <v>4</v>
      </c>
      <c r="K5843">
        <v>2</v>
      </c>
    </row>
    <row r="5844" spans="1:11" x14ac:dyDescent="0.35">
      <c r="A5844" t="s">
        <v>193</v>
      </c>
      <c r="B5844" t="s">
        <v>921</v>
      </c>
      <c r="C5844">
        <v>2011</v>
      </c>
      <c r="D5844">
        <v>4.2</v>
      </c>
      <c r="E5844">
        <v>395</v>
      </c>
      <c r="F5844" t="s">
        <v>1405</v>
      </c>
      <c r="G5844" t="s">
        <v>42</v>
      </c>
      <c r="H5844" s="32">
        <v>61.94</v>
      </c>
      <c r="I5844" t="s">
        <v>43</v>
      </c>
      <c r="J5844">
        <v>4</v>
      </c>
      <c r="K5844">
        <v>3</v>
      </c>
    </row>
    <row r="5845" spans="1:11" x14ac:dyDescent="0.35">
      <c r="A5845" t="s">
        <v>193</v>
      </c>
      <c r="B5845" t="s">
        <v>187</v>
      </c>
      <c r="C5845">
        <v>2016</v>
      </c>
      <c r="D5845">
        <v>4.2</v>
      </c>
      <c r="E5845">
        <v>392</v>
      </c>
      <c r="F5845" t="s">
        <v>1405</v>
      </c>
      <c r="G5845" t="s">
        <v>42</v>
      </c>
      <c r="H5845" s="32">
        <v>19.98</v>
      </c>
      <c r="I5845" t="s">
        <v>43</v>
      </c>
      <c r="J5845">
        <v>4</v>
      </c>
      <c r="K5845">
        <v>3</v>
      </c>
    </row>
    <row r="5846" spans="1:11" x14ac:dyDescent="0.35">
      <c r="A5846" t="s">
        <v>790</v>
      </c>
      <c r="B5846" t="s">
        <v>1367</v>
      </c>
      <c r="C5846">
        <v>2018</v>
      </c>
      <c r="D5846">
        <v>4.2</v>
      </c>
      <c r="E5846">
        <v>390</v>
      </c>
      <c r="F5846" t="s">
        <v>1405</v>
      </c>
      <c r="G5846" t="s">
        <v>32</v>
      </c>
      <c r="H5846" s="32">
        <v>16.760000000000002</v>
      </c>
      <c r="I5846" t="s">
        <v>33</v>
      </c>
      <c r="J5846">
        <v>4</v>
      </c>
      <c r="K5846">
        <v>3</v>
      </c>
    </row>
    <row r="5847" spans="1:11" x14ac:dyDescent="0.35">
      <c r="A5847" t="s">
        <v>574</v>
      </c>
      <c r="B5847" t="s">
        <v>880</v>
      </c>
      <c r="C5847">
        <v>2017</v>
      </c>
      <c r="D5847">
        <v>4.2</v>
      </c>
      <c r="E5847">
        <v>390</v>
      </c>
      <c r="F5847" t="s">
        <v>1405</v>
      </c>
      <c r="G5847" t="s">
        <v>576</v>
      </c>
      <c r="H5847" s="32">
        <v>24.45</v>
      </c>
      <c r="I5847" t="s">
        <v>21</v>
      </c>
      <c r="J5847">
        <v>4</v>
      </c>
      <c r="K5847">
        <v>3</v>
      </c>
    </row>
    <row r="5848" spans="1:11" x14ac:dyDescent="0.35">
      <c r="A5848" t="s">
        <v>144</v>
      </c>
      <c r="B5848" t="s">
        <v>120</v>
      </c>
      <c r="C5848">
        <v>2011</v>
      </c>
      <c r="D5848">
        <v>4.2</v>
      </c>
      <c r="E5848">
        <v>389</v>
      </c>
      <c r="F5848" t="s">
        <v>1405</v>
      </c>
      <c r="G5848" t="s">
        <v>9</v>
      </c>
      <c r="H5848" s="32">
        <v>64.5</v>
      </c>
      <c r="I5848" t="s">
        <v>10</v>
      </c>
      <c r="J5848">
        <v>5</v>
      </c>
      <c r="K5848">
        <v>3</v>
      </c>
    </row>
    <row r="5849" spans="1:11" x14ac:dyDescent="0.35">
      <c r="A5849" t="s">
        <v>385</v>
      </c>
      <c r="B5849" t="s">
        <v>1334</v>
      </c>
      <c r="C5849">
        <v>2016</v>
      </c>
      <c r="D5849">
        <v>4.2</v>
      </c>
      <c r="E5849">
        <v>388</v>
      </c>
      <c r="F5849" t="s">
        <v>1405</v>
      </c>
      <c r="G5849" t="s">
        <v>9</v>
      </c>
      <c r="H5849" s="32">
        <v>31.63</v>
      </c>
      <c r="I5849" t="s">
        <v>10</v>
      </c>
      <c r="J5849">
        <v>5</v>
      </c>
      <c r="K5849">
        <v>3</v>
      </c>
    </row>
    <row r="5850" spans="1:11" x14ac:dyDescent="0.35">
      <c r="A5850" t="s">
        <v>53</v>
      </c>
      <c r="B5850" t="s">
        <v>845</v>
      </c>
      <c r="C5850">
        <v>2005</v>
      </c>
      <c r="D5850">
        <v>4.2</v>
      </c>
      <c r="E5850">
        <v>384</v>
      </c>
      <c r="F5850" t="s">
        <v>1405</v>
      </c>
      <c r="G5850" t="s">
        <v>42</v>
      </c>
      <c r="H5850" s="32">
        <v>73</v>
      </c>
      <c r="I5850" t="s">
        <v>43</v>
      </c>
      <c r="J5850">
        <v>4</v>
      </c>
      <c r="K5850">
        <v>3</v>
      </c>
    </row>
    <row r="5851" spans="1:11" x14ac:dyDescent="0.35">
      <c r="A5851" t="s">
        <v>537</v>
      </c>
      <c r="B5851" t="s">
        <v>187</v>
      </c>
      <c r="C5851">
        <v>2015</v>
      </c>
      <c r="D5851">
        <v>4.2</v>
      </c>
      <c r="E5851">
        <v>420</v>
      </c>
      <c r="F5851" t="s">
        <v>1405</v>
      </c>
      <c r="G5851" t="s">
        <v>42</v>
      </c>
      <c r="H5851" s="32">
        <v>17.5</v>
      </c>
      <c r="I5851" t="s">
        <v>43</v>
      </c>
      <c r="J5851">
        <v>4</v>
      </c>
      <c r="K5851">
        <v>3</v>
      </c>
    </row>
    <row r="5852" spans="1:11" x14ac:dyDescent="0.35">
      <c r="A5852" t="s">
        <v>1357</v>
      </c>
      <c r="B5852" t="s">
        <v>1358</v>
      </c>
      <c r="C5852">
        <v>2017</v>
      </c>
      <c r="D5852">
        <v>4.2</v>
      </c>
      <c r="E5852">
        <v>420</v>
      </c>
      <c r="F5852" t="s">
        <v>1405</v>
      </c>
      <c r="G5852" t="s">
        <v>127</v>
      </c>
      <c r="H5852" s="32">
        <v>18.899999999999999</v>
      </c>
      <c r="I5852" t="s">
        <v>21</v>
      </c>
      <c r="J5852">
        <v>4</v>
      </c>
      <c r="K5852">
        <v>3</v>
      </c>
    </row>
    <row r="5853" spans="1:11" x14ac:dyDescent="0.35">
      <c r="A5853" t="s">
        <v>1359</v>
      </c>
      <c r="B5853" t="s">
        <v>1360</v>
      </c>
      <c r="C5853">
        <v>2011</v>
      </c>
      <c r="D5853">
        <v>4.2</v>
      </c>
      <c r="E5853">
        <v>420</v>
      </c>
      <c r="F5853" t="s">
        <v>1405</v>
      </c>
      <c r="G5853" t="s">
        <v>254</v>
      </c>
      <c r="H5853" s="32">
        <v>23.95</v>
      </c>
      <c r="I5853" t="s">
        <v>21</v>
      </c>
      <c r="J5853">
        <v>4</v>
      </c>
      <c r="K5853">
        <v>3</v>
      </c>
    </row>
    <row r="5854" spans="1:11" x14ac:dyDescent="0.35">
      <c r="A5854" t="s">
        <v>40</v>
      </c>
      <c r="B5854" t="s">
        <v>396</v>
      </c>
      <c r="C5854">
        <v>2012</v>
      </c>
      <c r="D5854">
        <v>4.2</v>
      </c>
      <c r="E5854">
        <v>420</v>
      </c>
      <c r="F5854" t="s">
        <v>1405</v>
      </c>
      <c r="G5854" t="s">
        <v>42</v>
      </c>
      <c r="H5854" s="32">
        <v>28.3</v>
      </c>
      <c r="I5854" t="s">
        <v>43</v>
      </c>
      <c r="J5854">
        <v>4</v>
      </c>
      <c r="K5854">
        <v>3</v>
      </c>
    </row>
    <row r="5855" spans="1:11" x14ac:dyDescent="0.35">
      <c r="A5855" t="s">
        <v>513</v>
      </c>
      <c r="B5855" t="s">
        <v>283</v>
      </c>
      <c r="C5855">
        <v>2004</v>
      </c>
      <c r="D5855">
        <v>4.2</v>
      </c>
      <c r="E5855">
        <v>417</v>
      </c>
      <c r="F5855" t="s">
        <v>1405</v>
      </c>
      <c r="G5855" t="s">
        <v>42</v>
      </c>
      <c r="H5855" s="32">
        <v>45</v>
      </c>
      <c r="I5855" t="s">
        <v>43</v>
      </c>
      <c r="J5855">
        <v>4</v>
      </c>
      <c r="K5855">
        <v>3</v>
      </c>
    </row>
    <row r="5856" spans="1:11" x14ac:dyDescent="0.35">
      <c r="A5856" t="s">
        <v>423</v>
      </c>
      <c r="B5856" t="s">
        <v>1020</v>
      </c>
      <c r="C5856">
        <v>2018</v>
      </c>
      <c r="D5856">
        <v>4.2</v>
      </c>
      <c r="E5856">
        <v>415</v>
      </c>
      <c r="F5856" t="s">
        <v>1405</v>
      </c>
      <c r="G5856" t="s">
        <v>46</v>
      </c>
      <c r="H5856" s="32">
        <v>17.899999999999999</v>
      </c>
      <c r="I5856" t="s">
        <v>213</v>
      </c>
      <c r="J5856">
        <v>3</v>
      </c>
      <c r="K5856">
        <v>3</v>
      </c>
    </row>
    <row r="5857" spans="1:11" x14ac:dyDescent="0.35">
      <c r="A5857" t="s">
        <v>1292</v>
      </c>
      <c r="B5857" t="s">
        <v>1361</v>
      </c>
      <c r="C5857">
        <v>2015</v>
      </c>
      <c r="D5857">
        <v>4.2</v>
      </c>
      <c r="E5857">
        <v>414</v>
      </c>
      <c r="F5857" t="s">
        <v>1405</v>
      </c>
      <c r="G5857" t="s">
        <v>326</v>
      </c>
      <c r="H5857" s="32">
        <v>16.78</v>
      </c>
      <c r="I5857" t="s">
        <v>327</v>
      </c>
      <c r="J5857">
        <v>3</v>
      </c>
      <c r="K5857">
        <v>3</v>
      </c>
    </row>
    <row r="5858" spans="1:11" x14ac:dyDescent="0.35">
      <c r="A5858" t="s">
        <v>47</v>
      </c>
      <c r="B5858" t="s">
        <v>1302</v>
      </c>
      <c r="C5858">
        <v>2018</v>
      </c>
      <c r="D5858">
        <v>4.2</v>
      </c>
      <c r="E5858">
        <v>410</v>
      </c>
      <c r="F5858" t="s">
        <v>1405</v>
      </c>
      <c r="G5858" t="s">
        <v>42</v>
      </c>
      <c r="H5858" s="32">
        <v>13.58</v>
      </c>
      <c r="I5858" t="s">
        <v>43</v>
      </c>
      <c r="J5858">
        <v>4</v>
      </c>
      <c r="K5858">
        <v>3</v>
      </c>
    </row>
    <row r="5859" spans="1:11" x14ac:dyDescent="0.35">
      <c r="A5859" t="s">
        <v>1308</v>
      </c>
      <c r="B5859" t="s">
        <v>1309</v>
      </c>
      <c r="C5859">
        <v>2015</v>
      </c>
      <c r="D5859">
        <v>4.2</v>
      </c>
      <c r="E5859">
        <v>412</v>
      </c>
      <c r="F5859" t="s">
        <v>1405</v>
      </c>
      <c r="G5859" t="s">
        <v>9</v>
      </c>
      <c r="H5859" s="32">
        <v>37.9</v>
      </c>
      <c r="I5859" t="s">
        <v>10</v>
      </c>
      <c r="J5859">
        <v>5</v>
      </c>
      <c r="K5859">
        <v>3</v>
      </c>
    </row>
    <row r="5860" spans="1:11" x14ac:dyDescent="0.35">
      <c r="A5860" t="s">
        <v>270</v>
      </c>
      <c r="B5860" t="s">
        <v>120</v>
      </c>
      <c r="C5860">
        <v>2011</v>
      </c>
      <c r="D5860">
        <v>4.2</v>
      </c>
      <c r="E5860">
        <v>410</v>
      </c>
      <c r="F5860" t="s">
        <v>1405</v>
      </c>
      <c r="G5860" t="s">
        <v>9</v>
      </c>
      <c r="H5860" s="32">
        <v>51.35</v>
      </c>
      <c r="I5860" t="s">
        <v>10</v>
      </c>
      <c r="J5860">
        <v>5</v>
      </c>
      <c r="K5860">
        <v>3</v>
      </c>
    </row>
    <row r="5861" spans="1:11" x14ac:dyDescent="0.35">
      <c r="A5861" t="s">
        <v>930</v>
      </c>
      <c r="B5861" t="s">
        <v>848</v>
      </c>
      <c r="C5861">
        <v>2012</v>
      </c>
      <c r="D5861">
        <v>4.2</v>
      </c>
      <c r="E5861">
        <v>410</v>
      </c>
      <c r="F5861" t="s">
        <v>1405</v>
      </c>
      <c r="G5861" t="s">
        <v>42</v>
      </c>
      <c r="H5861" s="32">
        <v>22.99</v>
      </c>
      <c r="I5861" t="s">
        <v>43</v>
      </c>
      <c r="J5861">
        <v>4</v>
      </c>
      <c r="K5861">
        <v>3</v>
      </c>
    </row>
    <row r="5862" spans="1:11" x14ac:dyDescent="0.35">
      <c r="A5862" t="s">
        <v>1362</v>
      </c>
      <c r="B5862" t="s">
        <v>1363</v>
      </c>
      <c r="C5862">
        <v>2020</v>
      </c>
      <c r="D5862">
        <v>4.2</v>
      </c>
      <c r="E5862">
        <v>407</v>
      </c>
      <c r="F5862" t="s">
        <v>1405</v>
      </c>
      <c r="G5862" t="s">
        <v>204</v>
      </c>
      <c r="H5862" s="32">
        <v>11.95</v>
      </c>
      <c r="I5862" t="s">
        <v>85</v>
      </c>
      <c r="J5862" t="s">
        <v>85</v>
      </c>
      <c r="K5862" t="s">
        <v>85</v>
      </c>
    </row>
    <row r="5863" spans="1:11" x14ac:dyDescent="0.35">
      <c r="A5863" t="s">
        <v>861</v>
      </c>
      <c r="B5863" t="s">
        <v>1364</v>
      </c>
      <c r="C5863" t="s">
        <v>24</v>
      </c>
      <c r="D5863">
        <v>4.2</v>
      </c>
      <c r="E5863">
        <v>405</v>
      </c>
      <c r="F5863" t="s">
        <v>1405</v>
      </c>
      <c r="G5863" t="s">
        <v>25</v>
      </c>
      <c r="H5863" s="32">
        <v>7.1</v>
      </c>
      <c r="I5863" t="s">
        <v>26</v>
      </c>
      <c r="J5863">
        <v>4</v>
      </c>
      <c r="K5863">
        <v>3</v>
      </c>
    </row>
    <row r="5864" spans="1:11" x14ac:dyDescent="0.35">
      <c r="A5864" t="s">
        <v>606</v>
      </c>
      <c r="B5864" t="s">
        <v>619</v>
      </c>
      <c r="C5864">
        <v>2014</v>
      </c>
      <c r="D5864">
        <v>4.2</v>
      </c>
      <c r="E5864">
        <v>404</v>
      </c>
      <c r="F5864" t="s">
        <v>1405</v>
      </c>
      <c r="G5864" t="s">
        <v>32</v>
      </c>
      <c r="H5864" s="32">
        <v>77.36</v>
      </c>
      <c r="I5864" t="s">
        <v>33</v>
      </c>
      <c r="J5864">
        <v>4</v>
      </c>
      <c r="K5864">
        <v>3</v>
      </c>
    </row>
    <row r="5865" spans="1:11" x14ac:dyDescent="0.35">
      <c r="A5865" t="s">
        <v>1365</v>
      </c>
      <c r="B5865" t="s">
        <v>1366</v>
      </c>
      <c r="C5865">
        <v>2020</v>
      </c>
      <c r="D5865">
        <v>4.2</v>
      </c>
      <c r="E5865">
        <v>404</v>
      </c>
      <c r="F5865" t="s">
        <v>1405</v>
      </c>
      <c r="G5865" t="s">
        <v>207</v>
      </c>
      <c r="H5865" s="32">
        <v>19.899999999999999</v>
      </c>
      <c r="I5865" t="s">
        <v>85</v>
      </c>
      <c r="J5865" t="s">
        <v>85</v>
      </c>
      <c r="K5865" t="s">
        <v>85</v>
      </c>
    </row>
    <row r="5866" spans="1:11" x14ac:dyDescent="0.35">
      <c r="A5866" t="s">
        <v>682</v>
      </c>
      <c r="B5866" t="s">
        <v>863</v>
      </c>
      <c r="C5866">
        <v>2011</v>
      </c>
      <c r="D5866">
        <v>4.2</v>
      </c>
      <c r="E5866">
        <v>402</v>
      </c>
      <c r="F5866" t="s">
        <v>1405</v>
      </c>
      <c r="G5866" t="s">
        <v>42</v>
      </c>
      <c r="H5866" s="32">
        <v>28.53</v>
      </c>
      <c r="I5866" t="s">
        <v>43</v>
      </c>
      <c r="J5866">
        <v>4</v>
      </c>
      <c r="K5866">
        <v>3</v>
      </c>
    </row>
    <row r="5867" spans="1:11" x14ac:dyDescent="0.35">
      <c r="A5867" t="s">
        <v>487</v>
      </c>
      <c r="B5867" t="s">
        <v>488</v>
      </c>
      <c r="C5867">
        <v>2019</v>
      </c>
      <c r="D5867">
        <v>4.2</v>
      </c>
      <c r="E5867">
        <v>400</v>
      </c>
      <c r="F5867" t="s">
        <v>1405</v>
      </c>
      <c r="G5867" t="s">
        <v>2</v>
      </c>
      <c r="H5867" s="32">
        <v>27.89</v>
      </c>
      <c r="I5867" t="s">
        <v>3</v>
      </c>
      <c r="J5867">
        <v>5</v>
      </c>
      <c r="K5867">
        <v>3</v>
      </c>
    </row>
    <row r="5868" spans="1:11" x14ac:dyDescent="0.35">
      <c r="A5868" t="s">
        <v>4</v>
      </c>
      <c r="B5868" t="s">
        <v>448</v>
      </c>
      <c r="C5868">
        <v>2016</v>
      </c>
      <c r="D5868">
        <v>4.2</v>
      </c>
      <c r="E5868">
        <v>398</v>
      </c>
      <c r="F5868" t="s">
        <v>1405</v>
      </c>
      <c r="G5868" t="s">
        <v>1406</v>
      </c>
      <c r="H5868" s="32">
        <v>48.96</v>
      </c>
      <c r="I5868" t="s">
        <v>6</v>
      </c>
      <c r="J5868">
        <v>4</v>
      </c>
      <c r="K5868">
        <v>2</v>
      </c>
    </row>
    <row r="5869" spans="1:11" x14ac:dyDescent="0.35">
      <c r="A5869" t="s">
        <v>193</v>
      </c>
      <c r="B5869" t="s">
        <v>921</v>
      </c>
      <c r="C5869">
        <v>2011</v>
      </c>
      <c r="D5869">
        <v>4.2</v>
      </c>
      <c r="E5869">
        <v>395</v>
      </c>
      <c r="F5869" t="s">
        <v>1405</v>
      </c>
      <c r="G5869" t="s">
        <v>42</v>
      </c>
      <c r="H5869" s="32">
        <v>61.94</v>
      </c>
      <c r="I5869" t="s">
        <v>43</v>
      </c>
      <c r="J5869">
        <v>4</v>
      </c>
      <c r="K5869">
        <v>3</v>
      </c>
    </row>
    <row r="5870" spans="1:11" x14ac:dyDescent="0.35">
      <c r="A5870" t="s">
        <v>193</v>
      </c>
      <c r="B5870" t="s">
        <v>187</v>
      </c>
      <c r="C5870">
        <v>2016</v>
      </c>
      <c r="D5870">
        <v>4.2</v>
      </c>
      <c r="E5870">
        <v>392</v>
      </c>
      <c r="F5870" t="s">
        <v>1405</v>
      </c>
      <c r="G5870" t="s">
        <v>42</v>
      </c>
      <c r="H5870" s="32">
        <v>19.98</v>
      </c>
      <c r="I5870" t="s">
        <v>43</v>
      </c>
      <c r="J5870">
        <v>4</v>
      </c>
      <c r="K5870">
        <v>3</v>
      </c>
    </row>
    <row r="5871" spans="1:11" x14ac:dyDescent="0.35">
      <c r="A5871" t="s">
        <v>790</v>
      </c>
      <c r="B5871" t="s">
        <v>1367</v>
      </c>
      <c r="C5871">
        <v>2018</v>
      </c>
      <c r="D5871">
        <v>4.2</v>
      </c>
      <c r="E5871">
        <v>390</v>
      </c>
      <c r="F5871" t="s">
        <v>1405</v>
      </c>
      <c r="G5871" t="s">
        <v>32</v>
      </c>
      <c r="H5871" s="32">
        <v>16.760000000000002</v>
      </c>
      <c r="I5871" t="s">
        <v>33</v>
      </c>
      <c r="J5871">
        <v>4</v>
      </c>
      <c r="K5871">
        <v>3</v>
      </c>
    </row>
    <row r="5872" spans="1:11" x14ac:dyDescent="0.35">
      <c r="A5872" t="s">
        <v>574</v>
      </c>
      <c r="B5872" t="s">
        <v>880</v>
      </c>
      <c r="C5872">
        <v>2017</v>
      </c>
      <c r="D5872">
        <v>4.2</v>
      </c>
      <c r="E5872">
        <v>390</v>
      </c>
      <c r="F5872" t="s">
        <v>1405</v>
      </c>
      <c r="G5872" t="s">
        <v>576</v>
      </c>
      <c r="H5872" s="32">
        <v>24.45</v>
      </c>
      <c r="I5872" t="s">
        <v>21</v>
      </c>
      <c r="J5872">
        <v>4</v>
      </c>
      <c r="K5872">
        <v>3</v>
      </c>
    </row>
    <row r="5873" spans="1:11" x14ac:dyDescent="0.35">
      <c r="A5873" t="s">
        <v>144</v>
      </c>
      <c r="B5873" t="s">
        <v>120</v>
      </c>
      <c r="C5873">
        <v>2011</v>
      </c>
      <c r="D5873">
        <v>4.2</v>
      </c>
      <c r="E5873">
        <v>389</v>
      </c>
      <c r="F5873" t="s">
        <v>1405</v>
      </c>
      <c r="G5873" t="s">
        <v>9</v>
      </c>
      <c r="H5873" s="32">
        <v>64.5</v>
      </c>
      <c r="I5873" t="s">
        <v>10</v>
      </c>
      <c r="J5873">
        <v>5</v>
      </c>
      <c r="K5873">
        <v>3</v>
      </c>
    </row>
    <row r="5874" spans="1:11" x14ac:dyDescent="0.35">
      <c r="A5874" t="s">
        <v>385</v>
      </c>
      <c r="B5874" t="s">
        <v>1334</v>
      </c>
      <c r="C5874">
        <v>2016</v>
      </c>
      <c r="D5874">
        <v>4.2</v>
      </c>
      <c r="E5874">
        <v>388</v>
      </c>
      <c r="F5874" t="s">
        <v>1405</v>
      </c>
      <c r="G5874" t="s">
        <v>9</v>
      </c>
      <c r="H5874" s="32">
        <v>31.63</v>
      </c>
      <c r="I5874" t="s">
        <v>10</v>
      </c>
      <c r="J5874">
        <v>5</v>
      </c>
      <c r="K5874">
        <v>3</v>
      </c>
    </row>
    <row r="5875" spans="1:11" x14ac:dyDescent="0.35">
      <c r="A5875" t="s">
        <v>53</v>
      </c>
      <c r="B5875" t="s">
        <v>845</v>
      </c>
      <c r="C5875">
        <v>2005</v>
      </c>
      <c r="D5875">
        <v>4.2</v>
      </c>
      <c r="E5875">
        <v>384</v>
      </c>
      <c r="F5875" t="s">
        <v>1405</v>
      </c>
      <c r="G5875" t="s">
        <v>42</v>
      </c>
      <c r="H5875" s="32">
        <v>73</v>
      </c>
      <c r="I5875" t="s">
        <v>43</v>
      </c>
      <c r="J5875">
        <v>4</v>
      </c>
      <c r="K5875">
        <v>3</v>
      </c>
    </row>
    <row r="5876" spans="1:11" x14ac:dyDescent="0.35">
      <c r="A5876" t="s">
        <v>537</v>
      </c>
      <c r="B5876" t="s">
        <v>187</v>
      </c>
      <c r="C5876">
        <v>2015</v>
      </c>
      <c r="D5876">
        <v>4.2</v>
      </c>
      <c r="E5876">
        <v>420</v>
      </c>
      <c r="F5876" t="s">
        <v>1405</v>
      </c>
      <c r="G5876" t="s">
        <v>42</v>
      </c>
      <c r="H5876" s="32">
        <v>17.5</v>
      </c>
      <c r="I5876" t="s">
        <v>43</v>
      </c>
      <c r="J5876">
        <v>4</v>
      </c>
      <c r="K5876">
        <v>3</v>
      </c>
    </row>
    <row r="5877" spans="1:11" x14ac:dyDescent="0.35">
      <c r="A5877" t="s">
        <v>1357</v>
      </c>
      <c r="B5877" t="s">
        <v>1358</v>
      </c>
      <c r="C5877">
        <v>2017</v>
      </c>
      <c r="D5877">
        <v>4.2</v>
      </c>
      <c r="E5877">
        <v>420</v>
      </c>
      <c r="F5877" t="s">
        <v>1405</v>
      </c>
      <c r="G5877" t="s">
        <v>127</v>
      </c>
      <c r="H5877" s="32">
        <v>18.899999999999999</v>
      </c>
      <c r="I5877" t="s">
        <v>21</v>
      </c>
      <c r="J5877">
        <v>4</v>
      </c>
      <c r="K5877">
        <v>3</v>
      </c>
    </row>
    <row r="5878" spans="1:11" x14ac:dyDescent="0.35">
      <c r="A5878" t="s">
        <v>1359</v>
      </c>
      <c r="B5878" t="s">
        <v>1360</v>
      </c>
      <c r="C5878">
        <v>2011</v>
      </c>
      <c r="D5878">
        <v>4.2</v>
      </c>
      <c r="E5878">
        <v>420</v>
      </c>
      <c r="F5878" t="s">
        <v>1405</v>
      </c>
      <c r="G5878" t="s">
        <v>254</v>
      </c>
      <c r="H5878" s="32">
        <v>23.95</v>
      </c>
      <c r="I5878" t="s">
        <v>21</v>
      </c>
      <c r="J5878">
        <v>4</v>
      </c>
      <c r="K5878">
        <v>3</v>
      </c>
    </row>
    <row r="5879" spans="1:11" x14ac:dyDescent="0.35">
      <c r="A5879" t="s">
        <v>40</v>
      </c>
      <c r="B5879" t="s">
        <v>396</v>
      </c>
      <c r="C5879">
        <v>2012</v>
      </c>
      <c r="D5879">
        <v>4.2</v>
      </c>
      <c r="E5879">
        <v>420</v>
      </c>
      <c r="F5879" t="s">
        <v>1405</v>
      </c>
      <c r="G5879" t="s">
        <v>42</v>
      </c>
      <c r="H5879" s="32">
        <v>28.3</v>
      </c>
      <c r="I5879" t="s">
        <v>43</v>
      </c>
      <c r="J5879">
        <v>4</v>
      </c>
      <c r="K5879">
        <v>3</v>
      </c>
    </row>
    <row r="5880" spans="1:11" x14ac:dyDescent="0.35">
      <c r="A5880" t="s">
        <v>513</v>
      </c>
      <c r="B5880" t="s">
        <v>283</v>
      </c>
      <c r="C5880">
        <v>2004</v>
      </c>
      <c r="D5880">
        <v>4.2</v>
      </c>
      <c r="E5880">
        <v>417</v>
      </c>
      <c r="F5880" t="s">
        <v>1405</v>
      </c>
      <c r="G5880" t="s">
        <v>42</v>
      </c>
      <c r="H5880" s="32">
        <v>45</v>
      </c>
      <c r="I5880" t="s">
        <v>43</v>
      </c>
      <c r="J5880">
        <v>4</v>
      </c>
      <c r="K5880">
        <v>3</v>
      </c>
    </row>
    <row r="5881" spans="1:11" x14ac:dyDescent="0.35">
      <c r="A5881" t="s">
        <v>423</v>
      </c>
      <c r="B5881" t="s">
        <v>1020</v>
      </c>
      <c r="C5881">
        <v>2018</v>
      </c>
      <c r="D5881">
        <v>4.2</v>
      </c>
      <c r="E5881">
        <v>415</v>
      </c>
      <c r="F5881" t="s">
        <v>1405</v>
      </c>
      <c r="G5881" t="s">
        <v>46</v>
      </c>
      <c r="H5881" s="32">
        <v>17.899999999999999</v>
      </c>
      <c r="I5881" t="s">
        <v>213</v>
      </c>
      <c r="J5881">
        <v>3</v>
      </c>
      <c r="K5881">
        <v>3</v>
      </c>
    </row>
    <row r="5882" spans="1:11" x14ac:dyDescent="0.35">
      <c r="A5882" t="s">
        <v>1292</v>
      </c>
      <c r="B5882" t="s">
        <v>1361</v>
      </c>
      <c r="C5882">
        <v>2015</v>
      </c>
      <c r="D5882">
        <v>4.2</v>
      </c>
      <c r="E5882">
        <v>414</v>
      </c>
      <c r="F5882" t="s">
        <v>1405</v>
      </c>
      <c r="G5882" t="s">
        <v>326</v>
      </c>
      <c r="H5882" s="32">
        <v>16.78</v>
      </c>
      <c r="I5882" t="s">
        <v>327</v>
      </c>
      <c r="J5882">
        <v>3</v>
      </c>
      <c r="K5882">
        <v>3</v>
      </c>
    </row>
    <row r="5883" spans="1:11" x14ac:dyDescent="0.35">
      <c r="A5883" t="s">
        <v>47</v>
      </c>
      <c r="B5883" t="s">
        <v>1302</v>
      </c>
      <c r="C5883">
        <v>2018</v>
      </c>
      <c r="D5883">
        <v>4.2</v>
      </c>
      <c r="E5883">
        <v>410</v>
      </c>
      <c r="F5883" t="s">
        <v>1405</v>
      </c>
      <c r="G5883" t="s">
        <v>42</v>
      </c>
      <c r="H5883" s="32">
        <v>13.58</v>
      </c>
      <c r="I5883" t="s">
        <v>43</v>
      </c>
      <c r="J5883">
        <v>4</v>
      </c>
      <c r="K5883">
        <v>3</v>
      </c>
    </row>
    <row r="5884" spans="1:11" x14ac:dyDescent="0.35">
      <c r="A5884" t="s">
        <v>1308</v>
      </c>
      <c r="B5884" t="s">
        <v>1309</v>
      </c>
      <c r="C5884">
        <v>2015</v>
      </c>
      <c r="D5884">
        <v>4.2</v>
      </c>
      <c r="E5884">
        <v>412</v>
      </c>
      <c r="F5884" t="s">
        <v>1405</v>
      </c>
      <c r="G5884" t="s">
        <v>9</v>
      </c>
      <c r="H5884" s="32">
        <v>37.9</v>
      </c>
      <c r="I5884" t="s">
        <v>10</v>
      </c>
      <c r="J5884">
        <v>5</v>
      </c>
      <c r="K5884">
        <v>3</v>
      </c>
    </row>
    <row r="5885" spans="1:11" x14ac:dyDescent="0.35">
      <c r="A5885" t="s">
        <v>270</v>
      </c>
      <c r="B5885" t="s">
        <v>120</v>
      </c>
      <c r="C5885">
        <v>2011</v>
      </c>
      <c r="D5885">
        <v>4.2</v>
      </c>
      <c r="E5885">
        <v>410</v>
      </c>
      <c r="F5885" t="s">
        <v>1405</v>
      </c>
      <c r="G5885" t="s">
        <v>9</v>
      </c>
      <c r="H5885" s="32">
        <v>51.35</v>
      </c>
      <c r="I5885" t="s">
        <v>10</v>
      </c>
      <c r="J5885">
        <v>5</v>
      </c>
      <c r="K5885">
        <v>3</v>
      </c>
    </row>
    <row r="5886" spans="1:11" x14ac:dyDescent="0.35">
      <c r="A5886" t="s">
        <v>930</v>
      </c>
      <c r="B5886" t="s">
        <v>848</v>
      </c>
      <c r="C5886">
        <v>2012</v>
      </c>
      <c r="D5886">
        <v>4.2</v>
      </c>
      <c r="E5886">
        <v>410</v>
      </c>
      <c r="F5886" t="s">
        <v>1405</v>
      </c>
      <c r="G5886" t="s">
        <v>42</v>
      </c>
      <c r="H5886" s="32">
        <v>22.99</v>
      </c>
      <c r="I5886" t="s">
        <v>43</v>
      </c>
      <c r="J5886">
        <v>4</v>
      </c>
      <c r="K5886">
        <v>3</v>
      </c>
    </row>
    <row r="5887" spans="1:11" x14ac:dyDescent="0.35">
      <c r="A5887" t="s">
        <v>1362</v>
      </c>
      <c r="B5887" t="s">
        <v>1363</v>
      </c>
      <c r="C5887">
        <v>2020</v>
      </c>
      <c r="D5887">
        <v>4.2</v>
      </c>
      <c r="E5887">
        <v>407</v>
      </c>
      <c r="F5887" t="s">
        <v>1405</v>
      </c>
      <c r="G5887" t="s">
        <v>204</v>
      </c>
      <c r="H5887" s="32">
        <v>11.95</v>
      </c>
      <c r="I5887" t="s">
        <v>85</v>
      </c>
      <c r="J5887" t="s">
        <v>85</v>
      </c>
      <c r="K5887" t="s">
        <v>85</v>
      </c>
    </row>
    <row r="5888" spans="1:11" x14ac:dyDescent="0.35">
      <c r="A5888" t="s">
        <v>861</v>
      </c>
      <c r="B5888" t="s">
        <v>1364</v>
      </c>
      <c r="C5888" t="s">
        <v>24</v>
      </c>
      <c r="D5888">
        <v>4.2</v>
      </c>
      <c r="E5888">
        <v>405</v>
      </c>
      <c r="F5888" t="s">
        <v>1405</v>
      </c>
      <c r="G5888" t="s">
        <v>25</v>
      </c>
      <c r="H5888" s="32">
        <v>7.1</v>
      </c>
      <c r="I5888" t="s">
        <v>26</v>
      </c>
      <c r="J5888">
        <v>4</v>
      </c>
      <c r="K5888">
        <v>3</v>
      </c>
    </row>
    <row r="5889" spans="1:11" x14ac:dyDescent="0.35">
      <c r="A5889" t="s">
        <v>606</v>
      </c>
      <c r="B5889" t="s">
        <v>619</v>
      </c>
      <c r="C5889">
        <v>2014</v>
      </c>
      <c r="D5889">
        <v>4.2</v>
      </c>
      <c r="E5889">
        <v>404</v>
      </c>
      <c r="F5889" t="s">
        <v>1405</v>
      </c>
      <c r="G5889" t="s">
        <v>32</v>
      </c>
      <c r="H5889" s="32">
        <v>77.36</v>
      </c>
      <c r="I5889" t="s">
        <v>33</v>
      </c>
      <c r="J5889">
        <v>4</v>
      </c>
      <c r="K5889">
        <v>3</v>
      </c>
    </row>
    <row r="5890" spans="1:11" x14ac:dyDescent="0.35">
      <c r="A5890" t="s">
        <v>1365</v>
      </c>
      <c r="B5890" t="s">
        <v>1366</v>
      </c>
      <c r="C5890">
        <v>2020</v>
      </c>
      <c r="D5890">
        <v>4.2</v>
      </c>
      <c r="E5890">
        <v>404</v>
      </c>
      <c r="F5890" t="s">
        <v>1405</v>
      </c>
      <c r="G5890" t="s">
        <v>207</v>
      </c>
      <c r="H5890" s="32">
        <v>19.899999999999999</v>
      </c>
      <c r="I5890" t="s">
        <v>85</v>
      </c>
      <c r="J5890" t="s">
        <v>85</v>
      </c>
      <c r="K5890" t="s">
        <v>85</v>
      </c>
    </row>
    <row r="5891" spans="1:11" x14ac:dyDescent="0.35">
      <c r="A5891" t="s">
        <v>682</v>
      </c>
      <c r="B5891" t="s">
        <v>863</v>
      </c>
      <c r="C5891">
        <v>2011</v>
      </c>
      <c r="D5891">
        <v>4.2</v>
      </c>
      <c r="E5891">
        <v>402</v>
      </c>
      <c r="F5891" t="s">
        <v>1405</v>
      </c>
      <c r="G5891" t="s">
        <v>42</v>
      </c>
      <c r="H5891" s="32">
        <v>28.53</v>
      </c>
      <c r="I5891" t="s">
        <v>43</v>
      </c>
      <c r="J5891">
        <v>4</v>
      </c>
      <c r="K5891">
        <v>3</v>
      </c>
    </row>
    <row r="5892" spans="1:11" x14ac:dyDescent="0.35">
      <c r="A5892" t="s">
        <v>487</v>
      </c>
      <c r="B5892" t="s">
        <v>488</v>
      </c>
      <c r="C5892">
        <v>2019</v>
      </c>
      <c r="D5892">
        <v>4.2</v>
      </c>
      <c r="E5892">
        <v>400</v>
      </c>
      <c r="F5892" t="s">
        <v>1405</v>
      </c>
      <c r="G5892" t="s">
        <v>2</v>
      </c>
      <c r="H5892" s="32">
        <v>27.89</v>
      </c>
      <c r="I5892" t="s">
        <v>3</v>
      </c>
      <c r="J5892">
        <v>5</v>
      </c>
      <c r="K5892">
        <v>3</v>
      </c>
    </row>
    <row r="5893" spans="1:11" x14ac:dyDescent="0.35">
      <c r="A5893" t="s">
        <v>4</v>
      </c>
      <c r="B5893" t="s">
        <v>448</v>
      </c>
      <c r="C5893">
        <v>2016</v>
      </c>
      <c r="D5893">
        <v>4.2</v>
      </c>
      <c r="E5893">
        <v>398</v>
      </c>
      <c r="F5893" t="s">
        <v>1405</v>
      </c>
      <c r="G5893" t="s">
        <v>1406</v>
      </c>
      <c r="H5893" s="32">
        <v>48.96</v>
      </c>
      <c r="I5893" t="s">
        <v>6</v>
      </c>
      <c r="J5893">
        <v>4</v>
      </c>
      <c r="K5893">
        <v>2</v>
      </c>
    </row>
    <row r="5894" spans="1:11" x14ac:dyDescent="0.35">
      <c r="A5894" t="s">
        <v>193</v>
      </c>
      <c r="B5894" t="s">
        <v>921</v>
      </c>
      <c r="C5894">
        <v>2011</v>
      </c>
      <c r="D5894">
        <v>4.2</v>
      </c>
      <c r="E5894">
        <v>395</v>
      </c>
      <c r="F5894" t="s">
        <v>1405</v>
      </c>
      <c r="G5894" t="s">
        <v>42</v>
      </c>
      <c r="H5894" s="32">
        <v>61.94</v>
      </c>
      <c r="I5894" t="s">
        <v>43</v>
      </c>
      <c r="J5894">
        <v>4</v>
      </c>
      <c r="K5894">
        <v>3</v>
      </c>
    </row>
    <row r="5895" spans="1:11" x14ac:dyDescent="0.35">
      <c r="A5895" t="s">
        <v>193</v>
      </c>
      <c r="B5895" t="s">
        <v>187</v>
      </c>
      <c r="C5895">
        <v>2016</v>
      </c>
      <c r="D5895">
        <v>4.2</v>
      </c>
      <c r="E5895">
        <v>392</v>
      </c>
      <c r="F5895" t="s">
        <v>1405</v>
      </c>
      <c r="G5895" t="s">
        <v>42</v>
      </c>
      <c r="H5895" s="32">
        <v>19.98</v>
      </c>
      <c r="I5895" t="s">
        <v>43</v>
      </c>
      <c r="J5895">
        <v>4</v>
      </c>
      <c r="K5895">
        <v>3</v>
      </c>
    </row>
    <row r="5896" spans="1:11" x14ac:dyDescent="0.35">
      <c r="A5896" t="s">
        <v>790</v>
      </c>
      <c r="B5896" t="s">
        <v>1367</v>
      </c>
      <c r="C5896">
        <v>2018</v>
      </c>
      <c r="D5896">
        <v>4.2</v>
      </c>
      <c r="E5896">
        <v>390</v>
      </c>
      <c r="F5896" t="s">
        <v>1405</v>
      </c>
      <c r="G5896" t="s">
        <v>32</v>
      </c>
      <c r="H5896" s="32">
        <v>16.760000000000002</v>
      </c>
      <c r="I5896" t="s">
        <v>33</v>
      </c>
      <c r="J5896">
        <v>4</v>
      </c>
      <c r="K5896">
        <v>3</v>
      </c>
    </row>
    <row r="5897" spans="1:11" x14ac:dyDescent="0.35">
      <c r="A5897" t="s">
        <v>574</v>
      </c>
      <c r="B5897" t="s">
        <v>880</v>
      </c>
      <c r="C5897">
        <v>2017</v>
      </c>
      <c r="D5897">
        <v>4.2</v>
      </c>
      <c r="E5897">
        <v>390</v>
      </c>
      <c r="F5897" t="s">
        <v>1405</v>
      </c>
      <c r="G5897" t="s">
        <v>576</v>
      </c>
      <c r="H5897" s="32">
        <v>24.45</v>
      </c>
      <c r="I5897" t="s">
        <v>21</v>
      </c>
      <c r="J5897">
        <v>4</v>
      </c>
      <c r="K5897">
        <v>3</v>
      </c>
    </row>
    <row r="5898" spans="1:11" x14ac:dyDescent="0.35">
      <c r="A5898" t="s">
        <v>144</v>
      </c>
      <c r="B5898" t="s">
        <v>120</v>
      </c>
      <c r="C5898">
        <v>2011</v>
      </c>
      <c r="D5898">
        <v>4.2</v>
      </c>
      <c r="E5898">
        <v>389</v>
      </c>
      <c r="F5898" t="s">
        <v>1405</v>
      </c>
      <c r="G5898" t="s">
        <v>9</v>
      </c>
      <c r="H5898" s="32">
        <v>64.5</v>
      </c>
      <c r="I5898" t="s">
        <v>10</v>
      </c>
      <c r="J5898">
        <v>5</v>
      </c>
      <c r="K5898">
        <v>3</v>
      </c>
    </row>
    <row r="5899" spans="1:11" x14ac:dyDescent="0.35">
      <c r="A5899" t="s">
        <v>385</v>
      </c>
      <c r="B5899" t="s">
        <v>1334</v>
      </c>
      <c r="C5899">
        <v>2016</v>
      </c>
      <c r="D5899">
        <v>4.2</v>
      </c>
      <c r="E5899">
        <v>388</v>
      </c>
      <c r="F5899" t="s">
        <v>1405</v>
      </c>
      <c r="G5899" t="s">
        <v>9</v>
      </c>
      <c r="H5899" s="32">
        <v>31.63</v>
      </c>
      <c r="I5899" t="s">
        <v>10</v>
      </c>
      <c r="J5899">
        <v>5</v>
      </c>
      <c r="K5899">
        <v>3</v>
      </c>
    </row>
    <row r="5900" spans="1:11" x14ac:dyDescent="0.35">
      <c r="A5900" t="s">
        <v>53</v>
      </c>
      <c r="B5900" t="s">
        <v>845</v>
      </c>
      <c r="C5900">
        <v>2005</v>
      </c>
      <c r="D5900">
        <v>4.2</v>
      </c>
      <c r="E5900">
        <v>384</v>
      </c>
      <c r="F5900" t="s">
        <v>1405</v>
      </c>
      <c r="G5900" t="s">
        <v>42</v>
      </c>
      <c r="H5900" s="32">
        <v>73</v>
      </c>
      <c r="I5900" t="s">
        <v>43</v>
      </c>
      <c r="J5900">
        <v>4</v>
      </c>
      <c r="K5900">
        <v>3</v>
      </c>
    </row>
    <row r="5901" spans="1:11" x14ac:dyDescent="0.35">
      <c r="A5901" t="s">
        <v>537</v>
      </c>
      <c r="B5901" t="s">
        <v>187</v>
      </c>
      <c r="C5901">
        <v>2015</v>
      </c>
      <c r="D5901">
        <v>4.2</v>
      </c>
      <c r="E5901">
        <v>420</v>
      </c>
      <c r="F5901" t="s">
        <v>1405</v>
      </c>
      <c r="G5901" t="s">
        <v>42</v>
      </c>
      <c r="H5901" s="32">
        <v>17.5</v>
      </c>
      <c r="I5901" t="s">
        <v>43</v>
      </c>
      <c r="J5901">
        <v>4</v>
      </c>
      <c r="K5901">
        <v>3</v>
      </c>
    </row>
    <row r="5902" spans="1:11" x14ac:dyDescent="0.35">
      <c r="A5902" t="s">
        <v>1357</v>
      </c>
      <c r="B5902" t="s">
        <v>1358</v>
      </c>
      <c r="C5902">
        <v>2017</v>
      </c>
      <c r="D5902">
        <v>4.2</v>
      </c>
      <c r="E5902">
        <v>420</v>
      </c>
      <c r="F5902" t="s">
        <v>1405</v>
      </c>
      <c r="G5902" t="s">
        <v>127</v>
      </c>
      <c r="H5902" s="32">
        <v>18.899999999999999</v>
      </c>
      <c r="I5902" t="s">
        <v>21</v>
      </c>
      <c r="J5902">
        <v>4</v>
      </c>
      <c r="K5902">
        <v>3</v>
      </c>
    </row>
    <row r="5903" spans="1:11" x14ac:dyDescent="0.35">
      <c r="A5903" t="s">
        <v>1359</v>
      </c>
      <c r="B5903" t="s">
        <v>1360</v>
      </c>
      <c r="C5903">
        <v>2011</v>
      </c>
      <c r="D5903">
        <v>4.2</v>
      </c>
      <c r="E5903">
        <v>420</v>
      </c>
      <c r="F5903" t="s">
        <v>1405</v>
      </c>
      <c r="G5903" t="s">
        <v>254</v>
      </c>
      <c r="H5903" s="32">
        <v>23.95</v>
      </c>
      <c r="I5903" t="s">
        <v>21</v>
      </c>
      <c r="J5903">
        <v>4</v>
      </c>
      <c r="K5903">
        <v>3</v>
      </c>
    </row>
    <row r="5904" spans="1:11" x14ac:dyDescent="0.35">
      <c r="A5904" t="s">
        <v>40</v>
      </c>
      <c r="B5904" t="s">
        <v>396</v>
      </c>
      <c r="C5904">
        <v>2012</v>
      </c>
      <c r="D5904">
        <v>4.2</v>
      </c>
      <c r="E5904">
        <v>420</v>
      </c>
      <c r="F5904" t="s">
        <v>1405</v>
      </c>
      <c r="G5904" t="s">
        <v>42</v>
      </c>
      <c r="H5904" s="32">
        <v>28.3</v>
      </c>
      <c r="I5904" t="s">
        <v>43</v>
      </c>
      <c r="J5904">
        <v>4</v>
      </c>
      <c r="K5904">
        <v>3</v>
      </c>
    </row>
    <row r="5905" spans="1:11" x14ac:dyDescent="0.35">
      <c r="A5905" t="s">
        <v>513</v>
      </c>
      <c r="B5905" t="s">
        <v>283</v>
      </c>
      <c r="C5905">
        <v>2004</v>
      </c>
      <c r="D5905">
        <v>4.2</v>
      </c>
      <c r="E5905">
        <v>417</v>
      </c>
      <c r="F5905" t="s">
        <v>1405</v>
      </c>
      <c r="G5905" t="s">
        <v>42</v>
      </c>
      <c r="H5905" s="32">
        <v>45</v>
      </c>
      <c r="I5905" t="s">
        <v>43</v>
      </c>
      <c r="J5905">
        <v>4</v>
      </c>
      <c r="K5905">
        <v>3</v>
      </c>
    </row>
    <row r="5906" spans="1:11" x14ac:dyDescent="0.35">
      <c r="A5906" t="s">
        <v>423</v>
      </c>
      <c r="B5906" t="s">
        <v>1020</v>
      </c>
      <c r="C5906">
        <v>2018</v>
      </c>
      <c r="D5906">
        <v>4.2</v>
      </c>
      <c r="E5906">
        <v>415</v>
      </c>
      <c r="F5906" t="s">
        <v>1405</v>
      </c>
      <c r="G5906" t="s">
        <v>46</v>
      </c>
      <c r="H5906" s="32">
        <v>17.899999999999999</v>
      </c>
      <c r="I5906" t="s">
        <v>213</v>
      </c>
      <c r="J5906">
        <v>3</v>
      </c>
      <c r="K5906">
        <v>3</v>
      </c>
    </row>
    <row r="5907" spans="1:11" x14ac:dyDescent="0.35">
      <c r="A5907" t="s">
        <v>1292</v>
      </c>
      <c r="B5907" t="s">
        <v>1361</v>
      </c>
      <c r="C5907">
        <v>2015</v>
      </c>
      <c r="D5907">
        <v>4.2</v>
      </c>
      <c r="E5907">
        <v>414</v>
      </c>
      <c r="F5907" t="s">
        <v>1405</v>
      </c>
      <c r="G5907" t="s">
        <v>326</v>
      </c>
      <c r="H5907" s="32">
        <v>16.78</v>
      </c>
      <c r="I5907" t="s">
        <v>327</v>
      </c>
      <c r="J5907">
        <v>3</v>
      </c>
      <c r="K5907">
        <v>3</v>
      </c>
    </row>
    <row r="5908" spans="1:11" x14ac:dyDescent="0.35">
      <c r="A5908" t="s">
        <v>47</v>
      </c>
      <c r="B5908" t="s">
        <v>1302</v>
      </c>
      <c r="C5908">
        <v>2018</v>
      </c>
      <c r="D5908">
        <v>4.2</v>
      </c>
      <c r="E5908">
        <v>410</v>
      </c>
      <c r="F5908" t="s">
        <v>1405</v>
      </c>
      <c r="G5908" t="s">
        <v>42</v>
      </c>
      <c r="H5908" s="32">
        <v>13.58</v>
      </c>
      <c r="I5908" t="s">
        <v>43</v>
      </c>
      <c r="J5908">
        <v>4</v>
      </c>
      <c r="K5908">
        <v>3</v>
      </c>
    </row>
    <row r="5909" spans="1:11" x14ac:dyDescent="0.35">
      <c r="A5909" t="s">
        <v>1308</v>
      </c>
      <c r="B5909" t="s">
        <v>1309</v>
      </c>
      <c r="C5909">
        <v>2015</v>
      </c>
      <c r="D5909">
        <v>4.2</v>
      </c>
      <c r="E5909">
        <v>412</v>
      </c>
      <c r="F5909" t="s">
        <v>1405</v>
      </c>
      <c r="G5909" t="s">
        <v>9</v>
      </c>
      <c r="H5909" s="32">
        <v>37.9</v>
      </c>
      <c r="I5909" t="s">
        <v>10</v>
      </c>
      <c r="J5909">
        <v>5</v>
      </c>
      <c r="K5909">
        <v>3</v>
      </c>
    </row>
    <row r="5910" spans="1:11" x14ac:dyDescent="0.35">
      <c r="A5910" t="s">
        <v>270</v>
      </c>
      <c r="B5910" t="s">
        <v>120</v>
      </c>
      <c r="C5910">
        <v>2011</v>
      </c>
      <c r="D5910">
        <v>4.2</v>
      </c>
      <c r="E5910">
        <v>410</v>
      </c>
      <c r="F5910" t="s">
        <v>1405</v>
      </c>
      <c r="G5910" t="s">
        <v>9</v>
      </c>
      <c r="H5910" s="32">
        <v>51.35</v>
      </c>
      <c r="I5910" t="s">
        <v>10</v>
      </c>
      <c r="J5910">
        <v>5</v>
      </c>
      <c r="K5910">
        <v>3</v>
      </c>
    </row>
    <row r="5911" spans="1:11" x14ac:dyDescent="0.35">
      <c r="A5911" t="s">
        <v>930</v>
      </c>
      <c r="B5911" t="s">
        <v>848</v>
      </c>
      <c r="C5911">
        <v>2012</v>
      </c>
      <c r="D5911">
        <v>4.2</v>
      </c>
      <c r="E5911">
        <v>410</v>
      </c>
      <c r="F5911" t="s">
        <v>1405</v>
      </c>
      <c r="G5911" t="s">
        <v>42</v>
      </c>
      <c r="H5911" s="32">
        <v>22.99</v>
      </c>
      <c r="I5911" t="s">
        <v>43</v>
      </c>
      <c r="J5911">
        <v>4</v>
      </c>
      <c r="K5911">
        <v>3</v>
      </c>
    </row>
    <row r="5912" spans="1:11" x14ac:dyDescent="0.35">
      <c r="A5912" t="s">
        <v>1362</v>
      </c>
      <c r="B5912" t="s">
        <v>1363</v>
      </c>
      <c r="C5912">
        <v>2020</v>
      </c>
      <c r="D5912">
        <v>4.2</v>
      </c>
      <c r="E5912">
        <v>407</v>
      </c>
      <c r="F5912" t="s">
        <v>1405</v>
      </c>
      <c r="G5912" t="s">
        <v>204</v>
      </c>
      <c r="H5912" s="32">
        <v>11.95</v>
      </c>
      <c r="I5912" t="s">
        <v>85</v>
      </c>
      <c r="J5912" t="s">
        <v>85</v>
      </c>
      <c r="K5912" t="s">
        <v>85</v>
      </c>
    </row>
    <row r="5913" spans="1:11" x14ac:dyDescent="0.35">
      <c r="A5913" t="s">
        <v>861</v>
      </c>
      <c r="B5913" t="s">
        <v>1364</v>
      </c>
      <c r="C5913" t="s">
        <v>24</v>
      </c>
      <c r="D5913">
        <v>4.2</v>
      </c>
      <c r="E5913">
        <v>405</v>
      </c>
      <c r="F5913" t="s">
        <v>1405</v>
      </c>
      <c r="G5913" t="s">
        <v>25</v>
      </c>
      <c r="H5913" s="32">
        <v>7.1</v>
      </c>
      <c r="I5913" t="s">
        <v>26</v>
      </c>
      <c r="J5913">
        <v>4</v>
      </c>
      <c r="K5913">
        <v>3</v>
      </c>
    </row>
    <row r="5914" spans="1:11" x14ac:dyDescent="0.35">
      <c r="A5914" t="s">
        <v>606</v>
      </c>
      <c r="B5914" t="s">
        <v>619</v>
      </c>
      <c r="C5914">
        <v>2014</v>
      </c>
      <c r="D5914">
        <v>4.2</v>
      </c>
      <c r="E5914">
        <v>404</v>
      </c>
      <c r="F5914" t="s">
        <v>1405</v>
      </c>
      <c r="G5914" t="s">
        <v>32</v>
      </c>
      <c r="H5914" s="32">
        <v>77.36</v>
      </c>
      <c r="I5914" t="s">
        <v>33</v>
      </c>
      <c r="J5914">
        <v>4</v>
      </c>
      <c r="K5914">
        <v>3</v>
      </c>
    </row>
    <row r="5915" spans="1:11" x14ac:dyDescent="0.35">
      <c r="A5915" t="s">
        <v>1365</v>
      </c>
      <c r="B5915" t="s">
        <v>1366</v>
      </c>
      <c r="C5915">
        <v>2020</v>
      </c>
      <c r="D5915">
        <v>4.2</v>
      </c>
      <c r="E5915">
        <v>404</v>
      </c>
      <c r="F5915" t="s">
        <v>1405</v>
      </c>
      <c r="G5915" t="s">
        <v>207</v>
      </c>
      <c r="H5915" s="32">
        <v>19.899999999999999</v>
      </c>
      <c r="I5915" t="s">
        <v>85</v>
      </c>
      <c r="J5915" t="s">
        <v>85</v>
      </c>
      <c r="K5915" t="s">
        <v>85</v>
      </c>
    </row>
    <row r="5916" spans="1:11" x14ac:dyDescent="0.35">
      <c r="A5916" t="s">
        <v>682</v>
      </c>
      <c r="B5916" t="s">
        <v>863</v>
      </c>
      <c r="C5916">
        <v>2011</v>
      </c>
      <c r="D5916">
        <v>4.2</v>
      </c>
      <c r="E5916">
        <v>402</v>
      </c>
      <c r="F5916" t="s">
        <v>1405</v>
      </c>
      <c r="G5916" t="s">
        <v>42</v>
      </c>
      <c r="H5916" s="32">
        <v>28.53</v>
      </c>
      <c r="I5916" t="s">
        <v>43</v>
      </c>
      <c r="J5916">
        <v>4</v>
      </c>
      <c r="K5916">
        <v>3</v>
      </c>
    </row>
    <row r="5917" spans="1:11" x14ac:dyDescent="0.35">
      <c r="A5917" t="s">
        <v>487</v>
      </c>
      <c r="B5917" t="s">
        <v>488</v>
      </c>
      <c r="C5917">
        <v>2019</v>
      </c>
      <c r="D5917">
        <v>4.2</v>
      </c>
      <c r="E5917">
        <v>400</v>
      </c>
      <c r="F5917" t="s">
        <v>1405</v>
      </c>
      <c r="G5917" t="s">
        <v>2</v>
      </c>
      <c r="H5917" s="32">
        <v>27.89</v>
      </c>
      <c r="I5917" t="s">
        <v>3</v>
      </c>
      <c r="J5917">
        <v>5</v>
      </c>
      <c r="K5917">
        <v>3</v>
      </c>
    </row>
    <row r="5918" spans="1:11" x14ac:dyDescent="0.35">
      <c r="A5918" t="s">
        <v>4</v>
      </c>
      <c r="B5918" t="s">
        <v>448</v>
      </c>
      <c r="C5918">
        <v>2016</v>
      </c>
      <c r="D5918">
        <v>4.2</v>
      </c>
      <c r="E5918">
        <v>398</v>
      </c>
      <c r="F5918" t="s">
        <v>1405</v>
      </c>
      <c r="G5918" t="s">
        <v>1406</v>
      </c>
      <c r="H5918" s="32">
        <v>48.96</v>
      </c>
      <c r="I5918" t="s">
        <v>6</v>
      </c>
      <c r="J5918">
        <v>4</v>
      </c>
      <c r="K5918">
        <v>2</v>
      </c>
    </row>
    <row r="5919" spans="1:11" x14ac:dyDescent="0.35">
      <c r="A5919" t="s">
        <v>193</v>
      </c>
      <c r="B5919" t="s">
        <v>921</v>
      </c>
      <c r="C5919">
        <v>2011</v>
      </c>
      <c r="D5919">
        <v>4.2</v>
      </c>
      <c r="E5919">
        <v>395</v>
      </c>
      <c r="F5919" t="s">
        <v>1405</v>
      </c>
      <c r="G5919" t="s">
        <v>42</v>
      </c>
      <c r="H5919" s="32">
        <v>61.94</v>
      </c>
      <c r="I5919" t="s">
        <v>43</v>
      </c>
      <c r="J5919">
        <v>4</v>
      </c>
      <c r="K5919">
        <v>3</v>
      </c>
    </row>
    <row r="5920" spans="1:11" x14ac:dyDescent="0.35">
      <c r="A5920" t="s">
        <v>193</v>
      </c>
      <c r="B5920" t="s">
        <v>187</v>
      </c>
      <c r="C5920">
        <v>2016</v>
      </c>
      <c r="D5920">
        <v>4.2</v>
      </c>
      <c r="E5920">
        <v>392</v>
      </c>
      <c r="F5920" t="s">
        <v>1405</v>
      </c>
      <c r="G5920" t="s">
        <v>42</v>
      </c>
      <c r="H5920" s="32">
        <v>19.98</v>
      </c>
      <c r="I5920" t="s">
        <v>43</v>
      </c>
      <c r="J5920">
        <v>4</v>
      </c>
      <c r="K5920">
        <v>3</v>
      </c>
    </row>
    <row r="5921" spans="1:11" x14ac:dyDescent="0.35">
      <c r="A5921" t="s">
        <v>790</v>
      </c>
      <c r="B5921" t="s">
        <v>1367</v>
      </c>
      <c r="C5921">
        <v>2018</v>
      </c>
      <c r="D5921">
        <v>4.2</v>
      </c>
      <c r="E5921">
        <v>390</v>
      </c>
      <c r="F5921" t="s">
        <v>1405</v>
      </c>
      <c r="G5921" t="s">
        <v>32</v>
      </c>
      <c r="H5921" s="32">
        <v>16.760000000000002</v>
      </c>
      <c r="I5921" t="s">
        <v>33</v>
      </c>
      <c r="J5921">
        <v>4</v>
      </c>
      <c r="K5921">
        <v>3</v>
      </c>
    </row>
    <row r="5922" spans="1:11" x14ac:dyDescent="0.35">
      <c r="A5922" t="s">
        <v>574</v>
      </c>
      <c r="B5922" t="s">
        <v>880</v>
      </c>
      <c r="C5922">
        <v>2017</v>
      </c>
      <c r="D5922">
        <v>4.2</v>
      </c>
      <c r="E5922">
        <v>390</v>
      </c>
      <c r="F5922" t="s">
        <v>1405</v>
      </c>
      <c r="G5922" t="s">
        <v>576</v>
      </c>
      <c r="H5922" s="32">
        <v>24.45</v>
      </c>
      <c r="I5922" t="s">
        <v>21</v>
      </c>
      <c r="J5922">
        <v>4</v>
      </c>
      <c r="K5922">
        <v>3</v>
      </c>
    </row>
    <row r="5923" spans="1:11" x14ac:dyDescent="0.35">
      <c r="A5923" t="s">
        <v>144</v>
      </c>
      <c r="B5923" t="s">
        <v>120</v>
      </c>
      <c r="C5923">
        <v>2011</v>
      </c>
      <c r="D5923">
        <v>4.2</v>
      </c>
      <c r="E5923">
        <v>389</v>
      </c>
      <c r="F5923" t="s">
        <v>1405</v>
      </c>
      <c r="G5923" t="s">
        <v>9</v>
      </c>
      <c r="H5923" s="32">
        <v>64.5</v>
      </c>
      <c r="I5923" t="s">
        <v>10</v>
      </c>
      <c r="J5923">
        <v>5</v>
      </c>
      <c r="K5923">
        <v>3</v>
      </c>
    </row>
    <row r="5924" spans="1:11" x14ac:dyDescent="0.35">
      <c r="A5924" t="s">
        <v>385</v>
      </c>
      <c r="B5924" t="s">
        <v>1334</v>
      </c>
      <c r="C5924">
        <v>2016</v>
      </c>
      <c r="D5924">
        <v>4.2</v>
      </c>
      <c r="E5924">
        <v>388</v>
      </c>
      <c r="F5924" t="s">
        <v>1405</v>
      </c>
      <c r="G5924" t="s">
        <v>9</v>
      </c>
      <c r="H5924" s="32">
        <v>31.63</v>
      </c>
      <c r="I5924" t="s">
        <v>10</v>
      </c>
      <c r="J5924">
        <v>5</v>
      </c>
      <c r="K5924">
        <v>3</v>
      </c>
    </row>
    <row r="5925" spans="1:11" x14ac:dyDescent="0.35">
      <c r="A5925" t="s">
        <v>53</v>
      </c>
      <c r="B5925" t="s">
        <v>845</v>
      </c>
      <c r="C5925">
        <v>2005</v>
      </c>
      <c r="D5925">
        <v>4.2</v>
      </c>
      <c r="E5925">
        <v>384</v>
      </c>
      <c r="F5925" t="s">
        <v>1405</v>
      </c>
      <c r="G5925" t="s">
        <v>42</v>
      </c>
      <c r="H5925" s="32">
        <v>73</v>
      </c>
      <c r="I5925" t="s">
        <v>43</v>
      </c>
      <c r="J5925">
        <v>4</v>
      </c>
      <c r="K5925">
        <v>3</v>
      </c>
    </row>
    <row r="5926" spans="1:11" x14ac:dyDescent="0.35">
      <c r="A5926" t="s">
        <v>537</v>
      </c>
      <c r="B5926" t="s">
        <v>187</v>
      </c>
      <c r="C5926">
        <v>2015</v>
      </c>
      <c r="D5926">
        <v>4.2</v>
      </c>
      <c r="E5926">
        <v>420</v>
      </c>
      <c r="F5926" t="s">
        <v>1405</v>
      </c>
      <c r="G5926" t="s">
        <v>42</v>
      </c>
      <c r="H5926" s="32">
        <v>17.5</v>
      </c>
      <c r="I5926" t="s">
        <v>43</v>
      </c>
      <c r="J5926" t="s">
        <v>85</v>
      </c>
      <c r="K5926" t="s">
        <v>85</v>
      </c>
    </row>
    <row r="5927" spans="1:11" x14ac:dyDescent="0.35">
      <c r="A5927" t="s">
        <v>1357</v>
      </c>
      <c r="B5927" t="s">
        <v>1358</v>
      </c>
      <c r="C5927">
        <v>2017</v>
      </c>
      <c r="D5927">
        <v>4.2</v>
      </c>
      <c r="E5927">
        <v>420</v>
      </c>
      <c r="F5927" t="s">
        <v>1405</v>
      </c>
      <c r="G5927" t="s">
        <v>127</v>
      </c>
      <c r="H5927" s="32">
        <v>18.899999999999999</v>
      </c>
      <c r="I5927" t="s">
        <v>21</v>
      </c>
      <c r="J5927" t="s">
        <v>85</v>
      </c>
      <c r="K5927" t="s">
        <v>85</v>
      </c>
    </row>
    <row r="5928" spans="1:11" x14ac:dyDescent="0.35">
      <c r="A5928" t="s">
        <v>1359</v>
      </c>
      <c r="B5928" t="s">
        <v>1360</v>
      </c>
      <c r="C5928">
        <v>2011</v>
      </c>
      <c r="D5928">
        <v>4.2</v>
      </c>
      <c r="E5928">
        <v>420</v>
      </c>
      <c r="F5928" t="s">
        <v>1405</v>
      </c>
      <c r="G5928" t="s">
        <v>254</v>
      </c>
      <c r="H5928" s="32">
        <v>23.95</v>
      </c>
      <c r="I5928" t="s">
        <v>21</v>
      </c>
      <c r="J5928" t="s">
        <v>85</v>
      </c>
      <c r="K5928" t="s">
        <v>85</v>
      </c>
    </row>
    <row r="5929" spans="1:11" x14ac:dyDescent="0.35">
      <c r="A5929" t="s">
        <v>40</v>
      </c>
      <c r="B5929" t="s">
        <v>396</v>
      </c>
      <c r="C5929">
        <v>2012</v>
      </c>
      <c r="D5929">
        <v>4.2</v>
      </c>
      <c r="E5929">
        <v>420</v>
      </c>
      <c r="F5929" t="s">
        <v>1405</v>
      </c>
      <c r="G5929" t="s">
        <v>42</v>
      </c>
      <c r="H5929" s="32">
        <v>28.3</v>
      </c>
      <c r="I5929" t="s">
        <v>43</v>
      </c>
      <c r="J5929" t="s">
        <v>85</v>
      </c>
      <c r="K5929" t="s">
        <v>85</v>
      </c>
    </row>
    <row r="5930" spans="1:11" x14ac:dyDescent="0.35">
      <c r="A5930" t="s">
        <v>513</v>
      </c>
      <c r="B5930" t="s">
        <v>283</v>
      </c>
      <c r="C5930">
        <v>2004</v>
      </c>
      <c r="D5930">
        <v>4.2</v>
      </c>
      <c r="E5930">
        <v>417</v>
      </c>
      <c r="F5930" t="s">
        <v>1405</v>
      </c>
      <c r="G5930" t="s">
        <v>42</v>
      </c>
      <c r="H5930" s="32">
        <v>45</v>
      </c>
      <c r="I5930" t="s">
        <v>43</v>
      </c>
      <c r="J5930" t="s">
        <v>85</v>
      </c>
      <c r="K5930" t="s">
        <v>85</v>
      </c>
    </row>
    <row r="5931" spans="1:11" x14ac:dyDescent="0.35">
      <c r="A5931" t="s">
        <v>423</v>
      </c>
      <c r="B5931" t="s">
        <v>1020</v>
      </c>
      <c r="C5931">
        <v>2018</v>
      </c>
      <c r="D5931">
        <v>4.2</v>
      </c>
      <c r="E5931">
        <v>415</v>
      </c>
      <c r="F5931" t="s">
        <v>1405</v>
      </c>
      <c r="G5931" t="s">
        <v>46</v>
      </c>
      <c r="H5931" s="32">
        <v>17.899999999999999</v>
      </c>
      <c r="I5931" t="s">
        <v>213</v>
      </c>
      <c r="J5931" t="s">
        <v>85</v>
      </c>
      <c r="K5931" t="s">
        <v>85</v>
      </c>
    </row>
    <row r="5932" spans="1:11" x14ac:dyDescent="0.35">
      <c r="A5932" t="s">
        <v>1292</v>
      </c>
      <c r="B5932" t="s">
        <v>1361</v>
      </c>
      <c r="C5932">
        <v>2015</v>
      </c>
      <c r="D5932">
        <v>4.2</v>
      </c>
      <c r="E5932">
        <v>414</v>
      </c>
      <c r="F5932" t="s">
        <v>1405</v>
      </c>
      <c r="G5932" t="s">
        <v>326</v>
      </c>
      <c r="H5932" s="32">
        <v>16.78</v>
      </c>
      <c r="I5932" t="s">
        <v>327</v>
      </c>
      <c r="J5932" t="s">
        <v>85</v>
      </c>
      <c r="K5932" t="s">
        <v>85</v>
      </c>
    </row>
    <row r="5933" spans="1:11" x14ac:dyDescent="0.35">
      <c r="A5933" t="s">
        <v>47</v>
      </c>
      <c r="B5933" t="s">
        <v>1302</v>
      </c>
      <c r="C5933">
        <v>2018</v>
      </c>
      <c r="D5933">
        <v>4.2</v>
      </c>
      <c r="E5933">
        <v>410</v>
      </c>
      <c r="F5933" t="s">
        <v>1405</v>
      </c>
      <c r="G5933" t="s">
        <v>42</v>
      </c>
      <c r="H5933" s="32">
        <v>13.58</v>
      </c>
      <c r="I5933" t="s">
        <v>43</v>
      </c>
      <c r="J5933" t="s">
        <v>85</v>
      </c>
      <c r="K5933" t="s">
        <v>85</v>
      </c>
    </row>
    <row r="5934" spans="1:11" x14ac:dyDescent="0.35">
      <c r="A5934" t="s">
        <v>1308</v>
      </c>
      <c r="B5934" t="s">
        <v>1309</v>
      </c>
      <c r="C5934">
        <v>2015</v>
      </c>
      <c r="D5934">
        <v>4.2</v>
      </c>
      <c r="E5934">
        <v>412</v>
      </c>
      <c r="F5934" t="s">
        <v>1405</v>
      </c>
      <c r="G5934" t="s">
        <v>9</v>
      </c>
      <c r="H5934" s="32">
        <v>37.9</v>
      </c>
      <c r="I5934" t="s">
        <v>10</v>
      </c>
      <c r="J5934" t="s">
        <v>85</v>
      </c>
      <c r="K5934" t="s">
        <v>85</v>
      </c>
    </row>
    <row r="5935" spans="1:11" x14ac:dyDescent="0.35">
      <c r="A5935" t="s">
        <v>270</v>
      </c>
      <c r="B5935" t="s">
        <v>120</v>
      </c>
      <c r="C5935">
        <v>2011</v>
      </c>
      <c r="D5935">
        <v>4.2</v>
      </c>
      <c r="E5935">
        <v>410</v>
      </c>
      <c r="F5935" t="s">
        <v>1405</v>
      </c>
      <c r="G5935" t="s">
        <v>9</v>
      </c>
      <c r="H5935" s="32">
        <v>51.35</v>
      </c>
      <c r="I5935" t="s">
        <v>10</v>
      </c>
      <c r="J5935" t="s">
        <v>85</v>
      </c>
      <c r="K5935" t="s">
        <v>85</v>
      </c>
    </row>
    <row r="5936" spans="1:11" x14ac:dyDescent="0.35">
      <c r="A5936" t="s">
        <v>930</v>
      </c>
      <c r="B5936" t="s">
        <v>848</v>
      </c>
      <c r="C5936">
        <v>2012</v>
      </c>
      <c r="D5936">
        <v>4.2</v>
      </c>
      <c r="E5936">
        <v>410</v>
      </c>
      <c r="F5936" t="s">
        <v>1405</v>
      </c>
      <c r="G5936" t="s">
        <v>42</v>
      </c>
      <c r="H5936" s="32">
        <v>22.99</v>
      </c>
      <c r="I5936" t="s">
        <v>43</v>
      </c>
      <c r="J5936" t="s">
        <v>85</v>
      </c>
      <c r="K5936" t="s">
        <v>85</v>
      </c>
    </row>
    <row r="5937" spans="1:11" x14ac:dyDescent="0.35">
      <c r="A5937" t="s">
        <v>1362</v>
      </c>
      <c r="B5937" t="s">
        <v>1363</v>
      </c>
      <c r="C5937">
        <v>2020</v>
      </c>
      <c r="D5937">
        <v>4.2</v>
      </c>
      <c r="E5937">
        <v>407</v>
      </c>
      <c r="F5937" t="s">
        <v>1405</v>
      </c>
      <c r="G5937" t="s">
        <v>204</v>
      </c>
      <c r="H5937" s="32">
        <v>11.95</v>
      </c>
      <c r="I5937" t="s">
        <v>85</v>
      </c>
      <c r="J5937" t="s">
        <v>85</v>
      </c>
      <c r="K5937" t="s">
        <v>85</v>
      </c>
    </row>
    <row r="5938" spans="1:11" x14ac:dyDescent="0.35">
      <c r="A5938" t="s">
        <v>861</v>
      </c>
      <c r="B5938" t="s">
        <v>1364</v>
      </c>
      <c r="C5938" t="s">
        <v>24</v>
      </c>
      <c r="D5938">
        <v>4.2</v>
      </c>
      <c r="E5938">
        <v>405</v>
      </c>
      <c r="F5938" t="s">
        <v>1405</v>
      </c>
      <c r="G5938" t="s">
        <v>25</v>
      </c>
      <c r="H5938" s="32">
        <v>7.1</v>
      </c>
      <c r="I5938" t="s">
        <v>26</v>
      </c>
      <c r="J5938" t="s">
        <v>85</v>
      </c>
      <c r="K5938" t="s">
        <v>85</v>
      </c>
    </row>
    <row r="5939" spans="1:11" x14ac:dyDescent="0.35">
      <c r="A5939" t="s">
        <v>606</v>
      </c>
      <c r="B5939" t="s">
        <v>619</v>
      </c>
      <c r="C5939">
        <v>2014</v>
      </c>
      <c r="D5939">
        <v>4.2</v>
      </c>
      <c r="E5939">
        <v>404</v>
      </c>
      <c r="F5939" t="s">
        <v>1405</v>
      </c>
      <c r="G5939" t="s">
        <v>32</v>
      </c>
      <c r="H5939" s="32">
        <v>77.36</v>
      </c>
      <c r="I5939" t="s">
        <v>33</v>
      </c>
      <c r="J5939" t="s">
        <v>85</v>
      </c>
      <c r="K5939" t="s">
        <v>85</v>
      </c>
    </row>
    <row r="5940" spans="1:11" x14ac:dyDescent="0.35">
      <c r="A5940" t="s">
        <v>1365</v>
      </c>
      <c r="B5940" t="s">
        <v>1366</v>
      </c>
      <c r="C5940">
        <v>2020</v>
      </c>
      <c r="D5940">
        <v>4.2</v>
      </c>
      <c r="E5940">
        <v>404</v>
      </c>
      <c r="F5940" t="s">
        <v>1405</v>
      </c>
      <c r="G5940" t="s">
        <v>207</v>
      </c>
      <c r="H5940" s="32">
        <v>19.899999999999999</v>
      </c>
      <c r="I5940" t="s">
        <v>85</v>
      </c>
      <c r="J5940" t="s">
        <v>85</v>
      </c>
      <c r="K5940" t="s">
        <v>85</v>
      </c>
    </row>
    <row r="5941" spans="1:11" x14ac:dyDescent="0.35">
      <c r="A5941" t="s">
        <v>682</v>
      </c>
      <c r="B5941" t="s">
        <v>863</v>
      </c>
      <c r="C5941">
        <v>2011</v>
      </c>
      <c r="D5941">
        <v>4.2</v>
      </c>
      <c r="E5941">
        <v>402</v>
      </c>
      <c r="F5941" t="s">
        <v>1405</v>
      </c>
      <c r="G5941" t="s">
        <v>42</v>
      </c>
      <c r="H5941" s="32">
        <v>28.53</v>
      </c>
      <c r="I5941" t="s">
        <v>43</v>
      </c>
      <c r="J5941" t="s">
        <v>85</v>
      </c>
      <c r="K5941" t="s">
        <v>85</v>
      </c>
    </row>
    <row r="5942" spans="1:11" x14ac:dyDescent="0.35">
      <c r="A5942" t="s">
        <v>487</v>
      </c>
      <c r="B5942" t="s">
        <v>488</v>
      </c>
      <c r="C5942">
        <v>2019</v>
      </c>
      <c r="D5942">
        <v>4.2</v>
      </c>
      <c r="E5942">
        <v>400</v>
      </c>
      <c r="F5942" t="s">
        <v>1405</v>
      </c>
      <c r="G5942" t="s">
        <v>2</v>
      </c>
      <c r="H5942" s="32">
        <v>27.89</v>
      </c>
      <c r="I5942" t="s">
        <v>3</v>
      </c>
      <c r="J5942" t="s">
        <v>85</v>
      </c>
      <c r="K5942" t="s">
        <v>85</v>
      </c>
    </row>
    <row r="5943" spans="1:11" x14ac:dyDescent="0.35">
      <c r="A5943" t="s">
        <v>4</v>
      </c>
      <c r="B5943" t="s">
        <v>448</v>
      </c>
      <c r="C5943">
        <v>2016</v>
      </c>
      <c r="D5943">
        <v>4.2</v>
      </c>
      <c r="E5943">
        <v>398</v>
      </c>
      <c r="F5943" t="s">
        <v>1405</v>
      </c>
      <c r="G5943" t="s">
        <v>1406</v>
      </c>
      <c r="H5943" s="32">
        <v>48.96</v>
      </c>
      <c r="I5943" t="s">
        <v>6</v>
      </c>
      <c r="J5943" t="s">
        <v>85</v>
      </c>
      <c r="K5943" t="s">
        <v>85</v>
      </c>
    </row>
    <row r="5944" spans="1:11" x14ac:dyDescent="0.35">
      <c r="A5944" t="s">
        <v>193</v>
      </c>
      <c r="B5944" t="s">
        <v>921</v>
      </c>
      <c r="C5944">
        <v>2011</v>
      </c>
      <c r="D5944">
        <v>4.2</v>
      </c>
      <c r="E5944">
        <v>395</v>
      </c>
      <c r="F5944" t="s">
        <v>1405</v>
      </c>
      <c r="G5944" t="s">
        <v>42</v>
      </c>
      <c r="H5944" s="32">
        <v>61.94</v>
      </c>
      <c r="I5944" t="s">
        <v>43</v>
      </c>
      <c r="J5944" t="s">
        <v>85</v>
      </c>
      <c r="K5944" t="s">
        <v>85</v>
      </c>
    </row>
    <row r="5945" spans="1:11" x14ac:dyDescent="0.35">
      <c r="A5945" t="s">
        <v>193</v>
      </c>
      <c r="B5945" t="s">
        <v>187</v>
      </c>
      <c r="C5945">
        <v>2016</v>
      </c>
      <c r="D5945">
        <v>4.2</v>
      </c>
      <c r="E5945">
        <v>392</v>
      </c>
      <c r="F5945" t="s">
        <v>1405</v>
      </c>
      <c r="G5945" t="s">
        <v>42</v>
      </c>
      <c r="H5945" s="32">
        <v>19.98</v>
      </c>
      <c r="I5945" t="s">
        <v>43</v>
      </c>
      <c r="J5945" t="s">
        <v>85</v>
      </c>
      <c r="K5945" t="s">
        <v>85</v>
      </c>
    </row>
    <row r="5946" spans="1:11" x14ac:dyDescent="0.35">
      <c r="A5946" t="s">
        <v>790</v>
      </c>
      <c r="B5946" t="s">
        <v>1367</v>
      </c>
      <c r="C5946">
        <v>2018</v>
      </c>
      <c r="D5946">
        <v>4.2</v>
      </c>
      <c r="E5946">
        <v>390</v>
      </c>
      <c r="F5946" t="s">
        <v>1405</v>
      </c>
      <c r="G5946" t="s">
        <v>32</v>
      </c>
      <c r="H5946" s="32">
        <v>16.760000000000002</v>
      </c>
      <c r="I5946" t="s">
        <v>33</v>
      </c>
      <c r="J5946" t="s">
        <v>85</v>
      </c>
      <c r="K5946" t="s">
        <v>85</v>
      </c>
    </row>
    <row r="5947" spans="1:11" x14ac:dyDescent="0.35">
      <c r="A5947" t="s">
        <v>574</v>
      </c>
      <c r="B5947" t="s">
        <v>880</v>
      </c>
      <c r="C5947">
        <v>2017</v>
      </c>
      <c r="D5947">
        <v>4.2</v>
      </c>
      <c r="E5947">
        <v>390</v>
      </c>
      <c r="F5947" t="s">
        <v>1405</v>
      </c>
      <c r="G5947" t="s">
        <v>576</v>
      </c>
      <c r="H5947" s="32">
        <v>24.45</v>
      </c>
      <c r="I5947" t="s">
        <v>21</v>
      </c>
      <c r="J5947" t="s">
        <v>85</v>
      </c>
      <c r="K5947" t="s">
        <v>85</v>
      </c>
    </row>
    <row r="5948" spans="1:11" x14ac:dyDescent="0.35">
      <c r="A5948" t="s">
        <v>144</v>
      </c>
      <c r="B5948" t="s">
        <v>120</v>
      </c>
      <c r="C5948">
        <v>2011</v>
      </c>
      <c r="D5948">
        <v>4.2</v>
      </c>
      <c r="E5948">
        <v>389</v>
      </c>
      <c r="F5948" t="s">
        <v>1405</v>
      </c>
      <c r="G5948" t="s">
        <v>9</v>
      </c>
      <c r="H5948" s="32">
        <v>64.5</v>
      </c>
      <c r="I5948" t="s">
        <v>10</v>
      </c>
      <c r="J5948" t="s">
        <v>85</v>
      </c>
      <c r="K5948" t="s">
        <v>85</v>
      </c>
    </row>
    <row r="5949" spans="1:11" x14ac:dyDescent="0.35">
      <c r="A5949" t="s">
        <v>385</v>
      </c>
      <c r="B5949" t="s">
        <v>1334</v>
      </c>
      <c r="C5949">
        <v>2016</v>
      </c>
      <c r="D5949">
        <v>4.2</v>
      </c>
      <c r="E5949">
        <v>388</v>
      </c>
      <c r="F5949" t="s">
        <v>1405</v>
      </c>
      <c r="G5949" t="s">
        <v>9</v>
      </c>
      <c r="H5949" s="32">
        <v>31.63</v>
      </c>
      <c r="I5949" t="s">
        <v>10</v>
      </c>
      <c r="J5949" t="s">
        <v>85</v>
      </c>
      <c r="K5949" t="s">
        <v>85</v>
      </c>
    </row>
    <row r="5950" spans="1:11" x14ac:dyDescent="0.35">
      <c r="A5950" t="s">
        <v>53</v>
      </c>
      <c r="B5950" t="s">
        <v>845</v>
      </c>
      <c r="C5950">
        <v>2005</v>
      </c>
      <c r="D5950">
        <v>4.2</v>
      </c>
      <c r="E5950">
        <v>384</v>
      </c>
      <c r="F5950" t="s">
        <v>1405</v>
      </c>
      <c r="G5950" t="s">
        <v>42</v>
      </c>
      <c r="H5950" s="32">
        <v>73</v>
      </c>
      <c r="I5950" t="s">
        <v>43</v>
      </c>
      <c r="J5950" t="s">
        <v>85</v>
      </c>
      <c r="K5950" t="s">
        <v>85</v>
      </c>
    </row>
    <row r="5951" spans="1:11" x14ac:dyDescent="0.35">
      <c r="A5951" t="s">
        <v>537</v>
      </c>
      <c r="B5951" t="s">
        <v>187</v>
      </c>
      <c r="C5951">
        <v>2015</v>
      </c>
      <c r="D5951">
        <v>4.2</v>
      </c>
      <c r="E5951">
        <v>420</v>
      </c>
      <c r="F5951" t="s">
        <v>1405</v>
      </c>
      <c r="G5951" t="s">
        <v>42</v>
      </c>
      <c r="H5951" s="32">
        <v>17.5</v>
      </c>
      <c r="I5951" t="s">
        <v>43</v>
      </c>
      <c r="J5951">
        <v>4</v>
      </c>
      <c r="K5951">
        <v>3</v>
      </c>
    </row>
    <row r="5952" spans="1:11" x14ac:dyDescent="0.35">
      <c r="A5952" t="s">
        <v>1357</v>
      </c>
      <c r="B5952" t="s">
        <v>1358</v>
      </c>
      <c r="C5952">
        <v>2017</v>
      </c>
      <c r="D5952">
        <v>4.2</v>
      </c>
      <c r="E5952">
        <v>420</v>
      </c>
      <c r="F5952" t="s">
        <v>1405</v>
      </c>
      <c r="G5952" t="s">
        <v>127</v>
      </c>
      <c r="H5952" s="32">
        <v>18.899999999999999</v>
      </c>
      <c r="I5952" t="s">
        <v>21</v>
      </c>
      <c r="J5952">
        <v>4</v>
      </c>
      <c r="K5952">
        <v>3</v>
      </c>
    </row>
    <row r="5953" spans="1:11" x14ac:dyDescent="0.35">
      <c r="A5953" t="s">
        <v>1359</v>
      </c>
      <c r="B5953" t="s">
        <v>1360</v>
      </c>
      <c r="C5953">
        <v>2011</v>
      </c>
      <c r="D5953">
        <v>4.2</v>
      </c>
      <c r="E5953">
        <v>420</v>
      </c>
      <c r="F5953" t="s">
        <v>1405</v>
      </c>
      <c r="G5953" t="s">
        <v>254</v>
      </c>
      <c r="H5953" s="32">
        <v>23.95</v>
      </c>
      <c r="I5953" t="s">
        <v>21</v>
      </c>
      <c r="J5953">
        <v>4</v>
      </c>
      <c r="K5953">
        <v>3</v>
      </c>
    </row>
    <row r="5954" spans="1:11" x14ac:dyDescent="0.35">
      <c r="A5954" t="s">
        <v>40</v>
      </c>
      <c r="B5954" t="s">
        <v>396</v>
      </c>
      <c r="C5954">
        <v>2012</v>
      </c>
      <c r="D5954">
        <v>4.2</v>
      </c>
      <c r="E5954">
        <v>420</v>
      </c>
      <c r="F5954" t="s">
        <v>1405</v>
      </c>
      <c r="G5954" t="s">
        <v>42</v>
      </c>
      <c r="H5954" s="32">
        <v>28.3</v>
      </c>
      <c r="I5954" t="s">
        <v>43</v>
      </c>
      <c r="J5954">
        <v>4</v>
      </c>
      <c r="K5954">
        <v>3</v>
      </c>
    </row>
    <row r="5955" spans="1:11" x14ac:dyDescent="0.35">
      <c r="A5955" t="s">
        <v>513</v>
      </c>
      <c r="B5955" t="s">
        <v>283</v>
      </c>
      <c r="C5955">
        <v>2004</v>
      </c>
      <c r="D5955">
        <v>4.2</v>
      </c>
      <c r="E5955">
        <v>417</v>
      </c>
      <c r="F5955" t="s">
        <v>1405</v>
      </c>
      <c r="G5955" t="s">
        <v>42</v>
      </c>
      <c r="H5955" s="32">
        <v>45</v>
      </c>
      <c r="I5955" t="s">
        <v>43</v>
      </c>
      <c r="J5955">
        <v>4</v>
      </c>
      <c r="K5955">
        <v>3</v>
      </c>
    </row>
    <row r="5956" spans="1:11" x14ac:dyDescent="0.35">
      <c r="A5956" t="s">
        <v>423</v>
      </c>
      <c r="B5956" t="s">
        <v>1020</v>
      </c>
      <c r="C5956">
        <v>2018</v>
      </c>
      <c r="D5956">
        <v>4.2</v>
      </c>
      <c r="E5956">
        <v>415</v>
      </c>
      <c r="F5956" t="s">
        <v>1405</v>
      </c>
      <c r="G5956" t="s">
        <v>46</v>
      </c>
      <c r="H5956" s="32">
        <v>17.899999999999999</v>
      </c>
      <c r="I5956" t="s">
        <v>213</v>
      </c>
      <c r="J5956">
        <v>3</v>
      </c>
      <c r="K5956">
        <v>3</v>
      </c>
    </row>
    <row r="5957" spans="1:11" x14ac:dyDescent="0.35">
      <c r="A5957" t="s">
        <v>1292</v>
      </c>
      <c r="B5957" t="s">
        <v>1361</v>
      </c>
      <c r="C5957">
        <v>2015</v>
      </c>
      <c r="D5957">
        <v>4.2</v>
      </c>
      <c r="E5957">
        <v>414</v>
      </c>
      <c r="F5957" t="s">
        <v>1405</v>
      </c>
      <c r="G5957" t="s">
        <v>326</v>
      </c>
      <c r="H5957" s="32">
        <v>16.78</v>
      </c>
      <c r="I5957" t="s">
        <v>327</v>
      </c>
      <c r="J5957">
        <v>3</v>
      </c>
      <c r="K5957">
        <v>3</v>
      </c>
    </row>
    <row r="5958" spans="1:11" x14ac:dyDescent="0.35">
      <c r="A5958" t="s">
        <v>47</v>
      </c>
      <c r="B5958" t="s">
        <v>1302</v>
      </c>
      <c r="C5958">
        <v>2018</v>
      </c>
      <c r="D5958">
        <v>4.2</v>
      </c>
      <c r="E5958">
        <v>410</v>
      </c>
      <c r="F5958" t="s">
        <v>1405</v>
      </c>
      <c r="G5958" t="s">
        <v>42</v>
      </c>
      <c r="H5958" s="32">
        <v>13.58</v>
      </c>
      <c r="I5958" t="s">
        <v>43</v>
      </c>
      <c r="J5958">
        <v>4</v>
      </c>
      <c r="K5958">
        <v>3</v>
      </c>
    </row>
    <row r="5959" spans="1:11" x14ac:dyDescent="0.35">
      <c r="A5959" t="s">
        <v>1308</v>
      </c>
      <c r="B5959" t="s">
        <v>1309</v>
      </c>
      <c r="C5959">
        <v>2015</v>
      </c>
      <c r="D5959">
        <v>4.2</v>
      </c>
      <c r="E5959">
        <v>412</v>
      </c>
      <c r="F5959" t="s">
        <v>1405</v>
      </c>
      <c r="G5959" t="s">
        <v>9</v>
      </c>
      <c r="H5959" s="32">
        <v>37.9</v>
      </c>
      <c r="I5959" t="s">
        <v>10</v>
      </c>
      <c r="J5959">
        <v>5</v>
      </c>
      <c r="K5959">
        <v>3</v>
      </c>
    </row>
    <row r="5960" spans="1:11" x14ac:dyDescent="0.35">
      <c r="A5960" t="s">
        <v>270</v>
      </c>
      <c r="B5960" t="s">
        <v>120</v>
      </c>
      <c r="C5960">
        <v>2011</v>
      </c>
      <c r="D5960">
        <v>4.2</v>
      </c>
      <c r="E5960">
        <v>410</v>
      </c>
      <c r="F5960" t="s">
        <v>1405</v>
      </c>
      <c r="G5960" t="s">
        <v>9</v>
      </c>
      <c r="H5960" s="32">
        <v>51.35</v>
      </c>
      <c r="I5960" t="s">
        <v>10</v>
      </c>
      <c r="J5960">
        <v>5</v>
      </c>
      <c r="K5960">
        <v>3</v>
      </c>
    </row>
    <row r="5961" spans="1:11" x14ac:dyDescent="0.35">
      <c r="A5961" t="s">
        <v>930</v>
      </c>
      <c r="B5961" t="s">
        <v>848</v>
      </c>
      <c r="C5961">
        <v>2012</v>
      </c>
      <c r="D5961">
        <v>4.2</v>
      </c>
      <c r="E5961">
        <v>410</v>
      </c>
      <c r="F5961" t="s">
        <v>1405</v>
      </c>
      <c r="G5961" t="s">
        <v>42</v>
      </c>
      <c r="H5961" s="32">
        <v>22.99</v>
      </c>
      <c r="I5961" t="s">
        <v>43</v>
      </c>
      <c r="J5961">
        <v>4</v>
      </c>
      <c r="K5961">
        <v>3</v>
      </c>
    </row>
    <row r="5962" spans="1:11" x14ac:dyDescent="0.35">
      <c r="A5962" t="s">
        <v>1362</v>
      </c>
      <c r="B5962" t="s">
        <v>1363</v>
      </c>
      <c r="C5962">
        <v>2020</v>
      </c>
      <c r="D5962">
        <v>4.2</v>
      </c>
      <c r="E5962">
        <v>407</v>
      </c>
      <c r="F5962" t="s">
        <v>1405</v>
      </c>
      <c r="G5962" t="s">
        <v>204</v>
      </c>
      <c r="H5962" s="32">
        <v>11.95</v>
      </c>
      <c r="I5962" t="s">
        <v>85</v>
      </c>
      <c r="J5962" t="s">
        <v>85</v>
      </c>
      <c r="K5962" t="s">
        <v>85</v>
      </c>
    </row>
    <row r="5963" spans="1:11" x14ac:dyDescent="0.35">
      <c r="A5963" t="s">
        <v>861</v>
      </c>
      <c r="B5963" t="s">
        <v>1364</v>
      </c>
      <c r="C5963" t="s">
        <v>24</v>
      </c>
      <c r="D5963">
        <v>4.2</v>
      </c>
      <c r="E5963">
        <v>405</v>
      </c>
      <c r="F5963" t="s">
        <v>1405</v>
      </c>
      <c r="G5963" t="s">
        <v>25</v>
      </c>
      <c r="H5963" s="32">
        <v>7.1</v>
      </c>
      <c r="I5963" t="s">
        <v>26</v>
      </c>
      <c r="J5963">
        <v>4</v>
      </c>
      <c r="K5963">
        <v>3</v>
      </c>
    </row>
    <row r="5964" spans="1:11" x14ac:dyDescent="0.35">
      <c r="A5964" t="s">
        <v>606</v>
      </c>
      <c r="B5964" t="s">
        <v>619</v>
      </c>
      <c r="C5964">
        <v>2014</v>
      </c>
      <c r="D5964">
        <v>4.2</v>
      </c>
      <c r="E5964">
        <v>404</v>
      </c>
      <c r="F5964" t="s">
        <v>1405</v>
      </c>
      <c r="G5964" t="s">
        <v>32</v>
      </c>
      <c r="H5964" s="32">
        <v>77.36</v>
      </c>
      <c r="I5964" t="s">
        <v>33</v>
      </c>
      <c r="J5964">
        <v>4</v>
      </c>
      <c r="K5964">
        <v>3</v>
      </c>
    </row>
    <row r="5965" spans="1:11" x14ac:dyDescent="0.35">
      <c r="A5965" t="s">
        <v>1365</v>
      </c>
      <c r="B5965" t="s">
        <v>1366</v>
      </c>
      <c r="C5965">
        <v>2020</v>
      </c>
      <c r="D5965">
        <v>4.2</v>
      </c>
      <c r="E5965">
        <v>404</v>
      </c>
      <c r="F5965" t="s">
        <v>1405</v>
      </c>
      <c r="G5965" t="s">
        <v>207</v>
      </c>
      <c r="H5965" s="32">
        <v>19.899999999999999</v>
      </c>
      <c r="I5965" t="s">
        <v>85</v>
      </c>
      <c r="J5965" t="s">
        <v>85</v>
      </c>
      <c r="K5965" t="s">
        <v>85</v>
      </c>
    </row>
    <row r="5966" spans="1:11" x14ac:dyDescent="0.35">
      <c r="A5966" t="s">
        <v>682</v>
      </c>
      <c r="B5966" t="s">
        <v>863</v>
      </c>
      <c r="C5966">
        <v>2011</v>
      </c>
      <c r="D5966">
        <v>4.2</v>
      </c>
      <c r="E5966">
        <v>402</v>
      </c>
      <c r="F5966" t="s">
        <v>1405</v>
      </c>
      <c r="G5966" t="s">
        <v>42</v>
      </c>
      <c r="H5966" s="32">
        <v>28.53</v>
      </c>
      <c r="I5966" t="s">
        <v>43</v>
      </c>
      <c r="J5966">
        <v>4</v>
      </c>
      <c r="K5966">
        <v>3</v>
      </c>
    </row>
    <row r="5967" spans="1:11" x14ac:dyDescent="0.35">
      <c r="A5967" t="s">
        <v>487</v>
      </c>
      <c r="B5967" t="s">
        <v>488</v>
      </c>
      <c r="C5967">
        <v>2019</v>
      </c>
      <c r="D5967">
        <v>4.2</v>
      </c>
      <c r="E5967">
        <v>400</v>
      </c>
      <c r="F5967" t="s">
        <v>1405</v>
      </c>
      <c r="G5967" t="s">
        <v>2</v>
      </c>
      <c r="H5967" s="32">
        <v>27.89</v>
      </c>
      <c r="I5967" t="s">
        <v>3</v>
      </c>
      <c r="J5967">
        <v>5</v>
      </c>
      <c r="K5967">
        <v>3</v>
      </c>
    </row>
    <row r="5968" spans="1:11" x14ac:dyDescent="0.35">
      <c r="A5968" t="s">
        <v>4</v>
      </c>
      <c r="B5968" t="s">
        <v>448</v>
      </c>
      <c r="C5968">
        <v>2016</v>
      </c>
      <c r="D5968">
        <v>4.2</v>
      </c>
      <c r="E5968">
        <v>398</v>
      </c>
      <c r="F5968" t="s">
        <v>1405</v>
      </c>
      <c r="G5968" t="s">
        <v>1406</v>
      </c>
      <c r="H5968" s="32">
        <v>48.96</v>
      </c>
      <c r="I5968" t="s">
        <v>6</v>
      </c>
      <c r="J5968">
        <v>4</v>
      </c>
      <c r="K5968">
        <v>2</v>
      </c>
    </row>
    <row r="5969" spans="1:11" x14ac:dyDescent="0.35">
      <c r="A5969" t="s">
        <v>193</v>
      </c>
      <c r="B5969" t="s">
        <v>921</v>
      </c>
      <c r="C5969">
        <v>2011</v>
      </c>
      <c r="D5969">
        <v>4.2</v>
      </c>
      <c r="E5969">
        <v>395</v>
      </c>
      <c r="F5969" t="s">
        <v>1405</v>
      </c>
      <c r="G5969" t="s">
        <v>42</v>
      </c>
      <c r="H5969" s="32">
        <v>61.94</v>
      </c>
      <c r="I5969" t="s">
        <v>43</v>
      </c>
      <c r="J5969">
        <v>4</v>
      </c>
      <c r="K5969">
        <v>3</v>
      </c>
    </row>
    <row r="5970" spans="1:11" x14ac:dyDescent="0.35">
      <c r="A5970" t="s">
        <v>193</v>
      </c>
      <c r="B5970" t="s">
        <v>187</v>
      </c>
      <c r="C5970">
        <v>2016</v>
      </c>
      <c r="D5970">
        <v>4.2</v>
      </c>
      <c r="E5970">
        <v>392</v>
      </c>
      <c r="F5970" t="s">
        <v>1405</v>
      </c>
      <c r="G5970" t="s">
        <v>42</v>
      </c>
      <c r="H5970" s="32">
        <v>19.98</v>
      </c>
      <c r="I5970" t="s">
        <v>43</v>
      </c>
      <c r="J5970">
        <v>4</v>
      </c>
      <c r="K5970">
        <v>3</v>
      </c>
    </row>
    <row r="5971" spans="1:11" x14ac:dyDescent="0.35">
      <c r="A5971" t="s">
        <v>790</v>
      </c>
      <c r="B5971" t="s">
        <v>1367</v>
      </c>
      <c r="C5971">
        <v>2018</v>
      </c>
      <c r="D5971">
        <v>4.2</v>
      </c>
      <c r="E5971">
        <v>390</v>
      </c>
      <c r="F5971" t="s">
        <v>1405</v>
      </c>
      <c r="G5971" t="s">
        <v>32</v>
      </c>
      <c r="H5971" s="32">
        <v>16.760000000000002</v>
      </c>
      <c r="I5971" t="s">
        <v>33</v>
      </c>
      <c r="J5971">
        <v>4</v>
      </c>
      <c r="K5971">
        <v>3</v>
      </c>
    </row>
    <row r="5972" spans="1:11" x14ac:dyDescent="0.35">
      <c r="A5972" t="s">
        <v>574</v>
      </c>
      <c r="B5972" t="s">
        <v>880</v>
      </c>
      <c r="C5972">
        <v>2017</v>
      </c>
      <c r="D5972">
        <v>4.2</v>
      </c>
      <c r="E5972">
        <v>390</v>
      </c>
      <c r="F5972" t="s">
        <v>1405</v>
      </c>
      <c r="G5972" t="s">
        <v>576</v>
      </c>
      <c r="H5972" s="32">
        <v>24.45</v>
      </c>
      <c r="I5972" t="s">
        <v>21</v>
      </c>
      <c r="J5972">
        <v>4</v>
      </c>
      <c r="K5972">
        <v>3</v>
      </c>
    </row>
    <row r="5973" spans="1:11" x14ac:dyDescent="0.35">
      <c r="A5973" t="s">
        <v>144</v>
      </c>
      <c r="B5973" t="s">
        <v>120</v>
      </c>
      <c r="C5973">
        <v>2011</v>
      </c>
      <c r="D5973">
        <v>4.2</v>
      </c>
      <c r="E5973">
        <v>389</v>
      </c>
      <c r="F5973" t="s">
        <v>1405</v>
      </c>
      <c r="G5973" t="s">
        <v>9</v>
      </c>
      <c r="H5973" s="32">
        <v>64.5</v>
      </c>
      <c r="I5973" t="s">
        <v>10</v>
      </c>
      <c r="J5973">
        <v>5</v>
      </c>
      <c r="K5973">
        <v>3</v>
      </c>
    </row>
    <row r="5974" spans="1:11" x14ac:dyDescent="0.35">
      <c r="A5974" t="s">
        <v>385</v>
      </c>
      <c r="B5974" t="s">
        <v>1334</v>
      </c>
      <c r="C5974">
        <v>2016</v>
      </c>
      <c r="D5974">
        <v>4.2</v>
      </c>
      <c r="E5974">
        <v>388</v>
      </c>
      <c r="F5974" t="s">
        <v>1405</v>
      </c>
      <c r="G5974" t="s">
        <v>9</v>
      </c>
      <c r="H5974" s="32">
        <v>31.63</v>
      </c>
      <c r="I5974" t="s">
        <v>10</v>
      </c>
      <c r="J5974">
        <v>5</v>
      </c>
      <c r="K5974">
        <v>3</v>
      </c>
    </row>
    <row r="5975" spans="1:11" x14ac:dyDescent="0.35">
      <c r="A5975" t="s">
        <v>53</v>
      </c>
      <c r="B5975" t="s">
        <v>845</v>
      </c>
      <c r="C5975">
        <v>2005</v>
      </c>
      <c r="D5975">
        <v>4.2</v>
      </c>
      <c r="E5975">
        <v>384</v>
      </c>
      <c r="F5975" t="s">
        <v>1405</v>
      </c>
      <c r="G5975" t="s">
        <v>42</v>
      </c>
      <c r="H5975" s="32">
        <v>73</v>
      </c>
      <c r="I5975" t="s">
        <v>43</v>
      </c>
      <c r="J5975">
        <v>4</v>
      </c>
      <c r="K5975">
        <v>3</v>
      </c>
    </row>
    <row r="5976" spans="1:11" x14ac:dyDescent="0.35">
      <c r="A5976" t="s">
        <v>537</v>
      </c>
      <c r="B5976" t="s">
        <v>187</v>
      </c>
      <c r="C5976">
        <v>2015</v>
      </c>
      <c r="D5976">
        <v>4.2</v>
      </c>
      <c r="E5976">
        <v>420</v>
      </c>
      <c r="F5976" t="s">
        <v>1405</v>
      </c>
      <c r="G5976" t="s">
        <v>42</v>
      </c>
      <c r="H5976" s="32">
        <v>17.5</v>
      </c>
      <c r="I5976" t="s">
        <v>43</v>
      </c>
      <c r="J5976">
        <v>4</v>
      </c>
      <c r="K5976">
        <v>3</v>
      </c>
    </row>
    <row r="5977" spans="1:11" x14ac:dyDescent="0.35">
      <c r="A5977" t="s">
        <v>1357</v>
      </c>
      <c r="B5977" t="s">
        <v>1358</v>
      </c>
      <c r="C5977">
        <v>2017</v>
      </c>
      <c r="D5977">
        <v>4.2</v>
      </c>
      <c r="E5977">
        <v>420</v>
      </c>
      <c r="F5977" t="s">
        <v>1405</v>
      </c>
      <c r="G5977" t="s">
        <v>127</v>
      </c>
      <c r="H5977" s="32">
        <v>18.899999999999999</v>
      </c>
      <c r="I5977" t="s">
        <v>21</v>
      </c>
      <c r="J5977">
        <v>4</v>
      </c>
      <c r="K5977">
        <v>3</v>
      </c>
    </row>
    <row r="5978" spans="1:11" x14ac:dyDescent="0.35">
      <c r="A5978" t="s">
        <v>1359</v>
      </c>
      <c r="B5978" t="s">
        <v>1360</v>
      </c>
      <c r="C5978">
        <v>2011</v>
      </c>
      <c r="D5978">
        <v>4.2</v>
      </c>
      <c r="E5978">
        <v>420</v>
      </c>
      <c r="F5978" t="s">
        <v>1405</v>
      </c>
      <c r="G5978" t="s">
        <v>254</v>
      </c>
      <c r="H5978" s="32">
        <v>23.95</v>
      </c>
      <c r="I5978" t="s">
        <v>21</v>
      </c>
      <c r="J5978">
        <v>4</v>
      </c>
      <c r="K5978">
        <v>3</v>
      </c>
    </row>
    <row r="5979" spans="1:11" x14ac:dyDescent="0.35">
      <c r="A5979" t="s">
        <v>40</v>
      </c>
      <c r="B5979" t="s">
        <v>396</v>
      </c>
      <c r="C5979">
        <v>2012</v>
      </c>
      <c r="D5979">
        <v>4.2</v>
      </c>
      <c r="E5979">
        <v>420</v>
      </c>
      <c r="F5979" t="s">
        <v>1405</v>
      </c>
      <c r="G5979" t="s">
        <v>42</v>
      </c>
      <c r="H5979" s="32">
        <v>28.3</v>
      </c>
      <c r="I5979" t="s">
        <v>43</v>
      </c>
      <c r="J5979">
        <v>4</v>
      </c>
      <c r="K5979">
        <v>3</v>
      </c>
    </row>
    <row r="5980" spans="1:11" x14ac:dyDescent="0.35">
      <c r="A5980" t="s">
        <v>513</v>
      </c>
      <c r="B5980" t="s">
        <v>283</v>
      </c>
      <c r="C5980">
        <v>2004</v>
      </c>
      <c r="D5980">
        <v>4.2</v>
      </c>
      <c r="E5980">
        <v>417</v>
      </c>
      <c r="F5980" t="s">
        <v>1405</v>
      </c>
      <c r="G5980" t="s">
        <v>42</v>
      </c>
      <c r="H5980" s="32">
        <v>45</v>
      </c>
      <c r="I5980" t="s">
        <v>43</v>
      </c>
      <c r="J5980">
        <v>4</v>
      </c>
      <c r="K5980">
        <v>3</v>
      </c>
    </row>
    <row r="5981" spans="1:11" x14ac:dyDescent="0.35">
      <c r="A5981" t="s">
        <v>423</v>
      </c>
      <c r="B5981" t="s">
        <v>1020</v>
      </c>
      <c r="C5981">
        <v>2018</v>
      </c>
      <c r="D5981">
        <v>4.2</v>
      </c>
      <c r="E5981">
        <v>415</v>
      </c>
      <c r="F5981" t="s">
        <v>1405</v>
      </c>
      <c r="G5981" t="s">
        <v>46</v>
      </c>
      <c r="H5981" s="32">
        <v>17.899999999999999</v>
      </c>
      <c r="I5981" t="s">
        <v>213</v>
      </c>
      <c r="J5981">
        <v>3</v>
      </c>
      <c r="K5981">
        <v>3</v>
      </c>
    </row>
    <row r="5982" spans="1:11" x14ac:dyDescent="0.35">
      <c r="A5982" t="s">
        <v>1292</v>
      </c>
      <c r="B5982" t="s">
        <v>1361</v>
      </c>
      <c r="C5982">
        <v>2015</v>
      </c>
      <c r="D5982">
        <v>4.2</v>
      </c>
      <c r="E5982">
        <v>414</v>
      </c>
      <c r="F5982" t="s">
        <v>1405</v>
      </c>
      <c r="G5982" t="s">
        <v>326</v>
      </c>
      <c r="H5982" s="32">
        <v>16.78</v>
      </c>
      <c r="I5982" t="s">
        <v>327</v>
      </c>
      <c r="J5982">
        <v>3</v>
      </c>
      <c r="K5982">
        <v>3</v>
      </c>
    </row>
    <row r="5983" spans="1:11" x14ac:dyDescent="0.35">
      <c r="A5983" t="s">
        <v>47</v>
      </c>
      <c r="B5983" t="s">
        <v>1302</v>
      </c>
      <c r="C5983">
        <v>2018</v>
      </c>
      <c r="D5983">
        <v>4.2</v>
      </c>
      <c r="E5983">
        <v>410</v>
      </c>
      <c r="F5983" t="s">
        <v>1405</v>
      </c>
      <c r="G5983" t="s">
        <v>42</v>
      </c>
      <c r="H5983" s="32">
        <v>13.58</v>
      </c>
      <c r="I5983" t="s">
        <v>43</v>
      </c>
      <c r="J5983">
        <v>4</v>
      </c>
      <c r="K5983">
        <v>3</v>
      </c>
    </row>
    <row r="5984" spans="1:11" x14ac:dyDescent="0.35">
      <c r="A5984" t="s">
        <v>1308</v>
      </c>
      <c r="B5984" t="s">
        <v>1309</v>
      </c>
      <c r="C5984">
        <v>2015</v>
      </c>
      <c r="D5984">
        <v>4.2</v>
      </c>
      <c r="E5984">
        <v>412</v>
      </c>
      <c r="F5984" t="s">
        <v>1405</v>
      </c>
      <c r="G5984" t="s">
        <v>9</v>
      </c>
      <c r="H5984" s="32">
        <v>37.9</v>
      </c>
      <c r="I5984" t="s">
        <v>10</v>
      </c>
      <c r="J5984">
        <v>5</v>
      </c>
      <c r="K5984">
        <v>3</v>
      </c>
    </row>
    <row r="5985" spans="1:11" x14ac:dyDescent="0.35">
      <c r="A5985" t="s">
        <v>270</v>
      </c>
      <c r="B5985" t="s">
        <v>120</v>
      </c>
      <c r="C5985">
        <v>2011</v>
      </c>
      <c r="D5985">
        <v>4.2</v>
      </c>
      <c r="E5985">
        <v>410</v>
      </c>
      <c r="F5985" t="s">
        <v>1405</v>
      </c>
      <c r="G5985" t="s">
        <v>9</v>
      </c>
      <c r="H5985" s="32">
        <v>51.35</v>
      </c>
      <c r="I5985" t="s">
        <v>10</v>
      </c>
      <c r="J5985">
        <v>5</v>
      </c>
      <c r="K5985">
        <v>3</v>
      </c>
    </row>
    <row r="5986" spans="1:11" x14ac:dyDescent="0.35">
      <c r="A5986" t="s">
        <v>930</v>
      </c>
      <c r="B5986" t="s">
        <v>848</v>
      </c>
      <c r="C5986">
        <v>2012</v>
      </c>
      <c r="D5986">
        <v>4.2</v>
      </c>
      <c r="E5986">
        <v>410</v>
      </c>
      <c r="F5986" t="s">
        <v>1405</v>
      </c>
      <c r="G5986" t="s">
        <v>42</v>
      </c>
      <c r="H5986" s="32">
        <v>22.99</v>
      </c>
      <c r="I5986" t="s">
        <v>43</v>
      </c>
      <c r="J5986">
        <v>4</v>
      </c>
      <c r="K5986">
        <v>3</v>
      </c>
    </row>
    <row r="5987" spans="1:11" x14ac:dyDescent="0.35">
      <c r="A5987" t="s">
        <v>1362</v>
      </c>
      <c r="B5987" t="s">
        <v>1363</v>
      </c>
      <c r="C5987">
        <v>2020</v>
      </c>
      <c r="D5987">
        <v>4.2</v>
      </c>
      <c r="E5987">
        <v>407</v>
      </c>
      <c r="F5987" t="s">
        <v>1405</v>
      </c>
      <c r="G5987" t="s">
        <v>204</v>
      </c>
      <c r="H5987" s="32">
        <v>11.95</v>
      </c>
      <c r="I5987" t="s">
        <v>85</v>
      </c>
      <c r="J5987" t="s">
        <v>85</v>
      </c>
      <c r="K5987" t="s">
        <v>85</v>
      </c>
    </row>
    <row r="5988" spans="1:11" x14ac:dyDescent="0.35">
      <c r="A5988" t="s">
        <v>861</v>
      </c>
      <c r="B5988" t="s">
        <v>1364</v>
      </c>
      <c r="C5988" t="s">
        <v>24</v>
      </c>
      <c r="D5988">
        <v>4.2</v>
      </c>
      <c r="E5988">
        <v>405</v>
      </c>
      <c r="F5988" t="s">
        <v>1405</v>
      </c>
      <c r="G5988" t="s">
        <v>25</v>
      </c>
      <c r="H5988" s="32">
        <v>7.1</v>
      </c>
      <c r="I5988" t="s">
        <v>26</v>
      </c>
      <c r="J5988">
        <v>4</v>
      </c>
      <c r="K5988">
        <v>3</v>
      </c>
    </row>
    <row r="5989" spans="1:11" x14ac:dyDescent="0.35">
      <c r="A5989" t="s">
        <v>606</v>
      </c>
      <c r="B5989" t="s">
        <v>619</v>
      </c>
      <c r="C5989">
        <v>2014</v>
      </c>
      <c r="D5989">
        <v>4.2</v>
      </c>
      <c r="E5989">
        <v>404</v>
      </c>
      <c r="F5989" t="s">
        <v>1405</v>
      </c>
      <c r="G5989" t="s">
        <v>32</v>
      </c>
      <c r="H5989" s="32">
        <v>77.36</v>
      </c>
      <c r="I5989" t="s">
        <v>33</v>
      </c>
      <c r="J5989">
        <v>4</v>
      </c>
      <c r="K5989">
        <v>3</v>
      </c>
    </row>
    <row r="5990" spans="1:11" x14ac:dyDescent="0.35">
      <c r="A5990" t="s">
        <v>1365</v>
      </c>
      <c r="B5990" t="s">
        <v>1366</v>
      </c>
      <c r="C5990">
        <v>2020</v>
      </c>
      <c r="D5990">
        <v>4.2</v>
      </c>
      <c r="E5990">
        <v>404</v>
      </c>
      <c r="F5990" t="s">
        <v>1405</v>
      </c>
      <c r="G5990" t="s">
        <v>207</v>
      </c>
      <c r="H5990" s="32">
        <v>19.899999999999999</v>
      </c>
      <c r="I5990" t="s">
        <v>85</v>
      </c>
      <c r="J5990" t="s">
        <v>85</v>
      </c>
      <c r="K5990" t="s">
        <v>85</v>
      </c>
    </row>
    <row r="5991" spans="1:11" x14ac:dyDescent="0.35">
      <c r="A5991" t="s">
        <v>682</v>
      </c>
      <c r="B5991" t="s">
        <v>863</v>
      </c>
      <c r="C5991">
        <v>2011</v>
      </c>
      <c r="D5991">
        <v>4.2</v>
      </c>
      <c r="E5991">
        <v>402</v>
      </c>
      <c r="F5991" t="s">
        <v>1405</v>
      </c>
      <c r="G5991" t="s">
        <v>42</v>
      </c>
      <c r="H5991" s="32">
        <v>28.53</v>
      </c>
      <c r="I5991" t="s">
        <v>43</v>
      </c>
      <c r="J5991">
        <v>4</v>
      </c>
      <c r="K5991">
        <v>3</v>
      </c>
    </row>
    <row r="5992" spans="1:11" x14ac:dyDescent="0.35">
      <c r="A5992" t="s">
        <v>487</v>
      </c>
      <c r="B5992" t="s">
        <v>488</v>
      </c>
      <c r="C5992">
        <v>2019</v>
      </c>
      <c r="D5992">
        <v>4.2</v>
      </c>
      <c r="E5992">
        <v>400</v>
      </c>
      <c r="F5992" t="s">
        <v>1405</v>
      </c>
      <c r="G5992" t="s">
        <v>2</v>
      </c>
      <c r="H5992" s="32">
        <v>27.89</v>
      </c>
      <c r="I5992" t="s">
        <v>3</v>
      </c>
      <c r="J5992">
        <v>5</v>
      </c>
      <c r="K5992">
        <v>3</v>
      </c>
    </row>
    <row r="5993" spans="1:11" x14ac:dyDescent="0.35">
      <c r="A5993" t="s">
        <v>4</v>
      </c>
      <c r="B5993" t="s">
        <v>448</v>
      </c>
      <c r="C5993">
        <v>2016</v>
      </c>
      <c r="D5993">
        <v>4.2</v>
      </c>
      <c r="E5993">
        <v>398</v>
      </c>
      <c r="F5993" t="s">
        <v>1405</v>
      </c>
      <c r="G5993" t="s">
        <v>1406</v>
      </c>
      <c r="H5993" s="32">
        <v>48.96</v>
      </c>
      <c r="I5993" t="s">
        <v>6</v>
      </c>
      <c r="J5993">
        <v>4</v>
      </c>
      <c r="K5993">
        <v>2</v>
      </c>
    </row>
    <row r="5994" spans="1:11" x14ac:dyDescent="0.35">
      <c r="A5994" t="s">
        <v>193</v>
      </c>
      <c r="B5994" t="s">
        <v>921</v>
      </c>
      <c r="C5994">
        <v>2011</v>
      </c>
      <c r="D5994">
        <v>4.2</v>
      </c>
      <c r="E5994">
        <v>395</v>
      </c>
      <c r="F5994" t="s">
        <v>1405</v>
      </c>
      <c r="G5994" t="s">
        <v>42</v>
      </c>
      <c r="H5994" s="32">
        <v>61.94</v>
      </c>
      <c r="I5994" t="s">
        <v>43</v>
      </c>
      <c r="J5994">
        <v>4</v>
      </c>
      <c r="K5994">
        <v>3</v>
      </c>
    </row>
    <row r="5995" spans="1:11" x14ac:dyDescent="0.35">
      <c r="A5995" t="s">
        <v>193</v>
      </c>
      <c r="B5995" t="s">
        <v>187</v>
      </c>
      <c r="C5995">
        <v>2016</v>
      </c>
      <c r="D5995">
        <v>4.2</v>
      </c>
      <c r="E5995">
        <v>392</v>
      </c>
      <c r="F5995" t="s">
        <v>1405</v>
      </c>
      <c r="G5995" t="s">
        <v>42</v>
      </c>
      <c r="H5995" s="32">
        <v>19.98</v>
      </c>
      <c r="I5995" t="s">
        <v>43</v>
      </c>
      <c r="J5995">
        <v>4</v>
      </c>
      <c r="K5995">
        <v>3</v>
      </c>
    </row>
    <row r="5996" spans="1:11" x14ac:dyDescent="0.35">
      <c r="A5996" t="s">
        <v>790</v>
      </c>
      <c r="B5996" t="s">
        <v>1367</v>
      </c>
      <c r="C5996">
        <v>2018</v>
      </c>
      <c r="D5996">
        <v>4.2</v>
      </c>
      <c r="E5996">
        <v>390</v>
      </c>
      <c r="F5996" t="s">
        <v>1405</v>
      </c>
      <c r="G5996" t="s">
        <v>32</v>
      </c>
      <c r="H5996" s="32">
        <v>16.760000000000002</v>
      </c>
      <c r="I5996" t="s">
        <v>33</v>
      </c>
      <c r="J5996">
        <v>4</v>
      </c>
      <c r="K5996">
        <v>3</v>
      </c>
    </row>
    <row r="5997" spans="1:11" x14ac:dyDescent="0.35">
      <c r="A5997" t="s">
        <v>574</v>
      </c>
      <c r="B5997" t="s">
        <v>880</v>
      </c>
      <c r="C5997">
        <v>2017</v>
      </c>
      <c r="D5997">
        <v>4.2</v>
      </c>
      <c r="E5997">
        <v>390</v>
      </c>
      <c r="F5997" t="s">
        <v>1405</v>
      </c>
      <c r="G5997" t="s">
        <v>576</v>
      </c>
      <c r="H5997" s="32">
        <v>24.45</v>
      </c>
      <c r="I5997" t="s">
        <v>21</v>
      </c>
      <c r="J5997">
        <v>4</v>
      </c>
      <c r="K5997">
        <v>3</v>
      </c>
    </row>
    <row r="5998" spans="1:11" x14ac:dyDescent="0.35">
      <c r="A5998" t="s">
        <v>144</v>
      </c>
      <c r="B5998" t="s">
        <v>120</v>
      </c>
      <c r="C5998">
        <v>2011</v>
      </c>
      <c r="D5998">
        <v>4.2</v>
      </c>
      <c r="E5998">
        <v>389</v>
      </c>
      <c r="F5998" t="s">
        <v>1405</v>
      </c>
      <c r="G5998" t="s">
        <v>9</v>
      </c>
      <c r="H5998" s="32">
        <v>64.5</v>
      </c>
      <c r="I5998" t="s">
        <v>10</v>
      </c>
      <c r="J5998">
        <v>5</v>
      </c>
      <c r="K5998">
        <v>3</v>
      </c>
    </row>
    <row r="5999" spans="1:11" x14ac:dyDescent="0.35">
      <c r="A5999" t="s">
        <v>385</v>
      </c>
      <c r="B5999" t="s">
        <v>1334</v>
      </c>
      <c r="C5999">
        <v>2016</v>
      </c>
      <c r="D5999">
        <v>4.2</v>
      </c>
      <c r="E5999">
        <v>388</v>
      </c>
      <c r="F5999" t="s">
        <v>1405</v>
      </c>
      <c r="G5999" t="s">
        <v>9</v>
      </c>
      <c r="H5999" s="32">
        <v>31.63</v>
      </c>
      <c r="I5999" t="s">
        <v>10</v>
      </c>
      <c r="J5999">
        <v>5</v>
      </c>
      <c r="K5999">
        <v>3</v>
      </c>
    </row>
    <row r="6000" spans="1:11" x14ac:dyDescent="0.35">
      <c r="A6000" t="s">
        <v>53</v>
      </c>
      <c r="B6000" t="s">
        <v>845</v>
      </c>
      <c r="C6000">
        <v>2005</v>
      </c>
      <c r="D6000">
        <v>4.2</v>
      </c>
      <c r="E6000">
        <v>384</v>
      </c>
      <c r="F6000" t="s">
        <v>1405</v>
      </c>
      <c r="G6000" t="s">
        <v>42</v>
      </c>
      <c r="H6000" s="32">
        <v>73</v>
      </c>
      <c r="I6000" t="s">
        <v>43</v>
      </c>
      <c r="J6000">
        <v>4</v>
      </c>
      <c r="K6000">
        <v>3</v>
      </c>
    </row>
    <row r="6001" spans="1:11" x14ac:dyDescent="0.35">
      <c r="A6001" t="s">
        <v>537</v>
      </c>
      <c r="B6001" t="s">
        <v>187</v>
      </c>
      <c r="C6001">
        <v>2015</v>
      </c>
      <c r="D6001">
        <v>4.2</v>
      </c>
      <c r="E6001">
        <v>420</v>
      </c>
      <c r="F6001" t="s">
        <v>1405</v>
      </c>
      <c r="G6001" t="s">
        <v>42</v>
      </c>
      <c r="H6001" s="32">
        <v>17.5</v>
      </c>
      <c r="I6001" t="s">
        <v>43</v>
      </c>
      <c r="J6001">
        <v>4</v>
      </c>
      <c r="K6001">
        <v>3</v>
      </c>
    </row>
    <row r="6002" spans="1:11" x14ac:dyDescent="0.35">
      <c r="A6002" t="s">
        <v>1357</v>
      </c>
      <c r="B6002" t="s">
        <v>1358</v>
      </c>
      <c r="C6002">
        <v>2017</v>
      </c>
      <c r="D6002">
        <v>4.2</v>
      </c>
      <c r="E6002">
        <v>420</v>
      </c>
      <c r="F6002" t="s">
        <v>1405</v>
      </c>
      <c r="G6002" t="s">
        <v>127</v>
      </c>
      <c r="H6002" s="32">
        <v>18.899999999999999</v>
      </c>
      <c r="I6002" t="s">
        <v>21</v>
      </c>
      <c r="J6002">
        <v>4</v>
      </c>
      <c r="K6002">
        <v>3</v>
      </c>
    </row>
    <row r="6003" spans="1:11" x14ac:dyDescent="0.35">
      <c r="A6003" t="s">
        <v>1359</v>
      </c>
      <c r="B6003" t="s">
        <v>1360</v>
      </c>
      <c r="C6003">
        <v>2011</v>
      </c>
      <c r="D6003">
        <v>4.2</v>
      </c>
      <c r="E6003">
        <v>420</v>
      </c>
      <c r="F6003" t="s">
        <v>1405</v>
      </c>
      <c r="G6003" t="s">
        <v>254</v>
      </c>
      <c r="H6003" s="32">
        <v>23.95</v>
      </c>
      <c r="I6003" t="s">
        <v>21</v>
      </c>
      <c r="J6003">
        <v>4</v>
      </c>
      <c r="K6003">
        <v>3</v>
      </c>
    </row>
    <row r="6004" spans="1:11" x14ac:dyDescent="0.35">
      <c r="A6004" t="s">
        <v>40</v>
      </c>
      <c r="B6004" t="s">
        <v>396</v>
      </c>
      <c r="C6004">
        <v>2012</v>
      </c>
      <c r="D6004">
        <v>4.2</v>
      </c>
      <c r="E6004">
        <v>420</v>
      </c>
      <c r="F6004" t="s">
        <v>1405</v>
      </c>
      <c r="G6004" t="s">
        <v>42</v>
      </c>
      <c r="H6004" s="32">
        <v>28.3</v>
      </c>
      <c r="I6004" t="s">
        <v>43</v>
      </c>
      <c r="J6004">
        <v>4</v>
      </c>
      <c r="K6004">
        <v>3</v>
      </c>
    </row>
    <row r="6005" spans="1:11" x14ac:dyDescent="0.35">
      <c r="A6005" t="s">
        <v>513</v>
      </c>
      <c r="B6005" t="s">
        <v>283</v>
      </c>
      <c r="C6005">
        <v>2004</v>
      </c>
      <c r="D6005">
        <v>4.2</v>
      </c>
      <c r="E6005">
        <v>417</v>
      </c>
      <c r="F6005" t="s">
        <v>1405</v>
      </c>
      <c r="G6005" t="s">
        <v>42</v>
      </c>
      <c r="H6005" s="32">
        <v>45</v>
      </c>
      <c r="I6005" t="s">
        <v>43</v>
      </c>
      <c r="J6005">
        <v>4</v>
      </c>
      <c r="K6005">
        <v>3</v>
      </c>
    </row>
    <row r="6006" spans="1:11" x14ac:dyDescent="0.35">
      <c r="A6006" t="s">
        <v>423</v>
      </c>
      <c r="B6006" t="s">
        <v>1020</v>
      </c>
      <c r="C6006">
        <v>2018</v>
      </c>
      <c r="D6006">
        <v>4.2</v>
      </c>
      <c r="E6006">
        <v>415</v>
      </c>
      <c r="F6006" t="s">
        <v>1405</v>
      </c>
      <c r="G6006" t="s">
        <v>46</v>
      </c>
      <c r="H6006" s="32">
        <v>17.899999999999999</v>
      </c>
      <c r="I6006" t="s">
        <v>213</v>
      </c>
      <c r="J6006">
        <v>3</v>
      </c>
      <c r="K6006">
        <v>3</v>
      </c>
    </row>
    <row r="6007" spans="1:11" x14ac:dyDescent="0.35">
      <c r="A6007" t="s">
        <v>1292</v>
      </c>
      <c r="B6007" t="s">
        <v>1361</v>
      </c>
      <c r="C6007">
        <v>2015</v>
      </c>
      <c r="D6007">
        <v>4.2</v>
      </c>
      <c r="E6007">
        <v>414</v>
      </c>
      <c r="F6007" t="s">
        <v>1405</v>
      </c>
      <c r="G6007" t="s">
        <v>326</v>
      </c>
      <c r="H6007" s="32">
        <v>16.78</v>
      </c>
      <c r="I6007" t="s">
        <v>327</v>
      </c>
      <c r="J6007">
        <v>3</v>
      </c>
      <c r="K6007">
        <v>3</v>
      </c>
    </row>
    <row r="6008" spans="1:11" x14ac:dyDescent="0.35">
      <c r="A6008" t="s">
        <v>47</v>
      </c>
      <c r="B6008" t="s">
        <v>1302</v>
      </c>
      <c r="C6008">
        <v>2018</v>
      </c>
      <c r="D6008">
        <v>4.2</v>
      </c>
      <c r="E6008">
        <v>410</v>
      </c>
      <c r="F6008" t="s">
        <v>1405</v>
      </c>
      <c r="G6008" t="s">
        <v>42</v>
      </c>
      <c r="H6008" s="32">
        <v>13.58</v>
      </c>
      <c r="I6008" t="s">
        <v>43</v>
      </c>
      <c r="J6008">
        <v>4</v>
      </c>
      <c r="K6008">
        <v>3</v>
      </c>
    </row>
    <row r="6009" spans="1:11" x14ac:dyDescent="0.35">
      <c r="A6009" t="s">
        <v>1308</v>
      </c>
      <c r="B6009" t="s">
        <v>1309</v>
      </c>
      <c r="C6009">
        <v>2015</v>
      </c>
      <c r="D6009">
        <v>4.2</v>
      </c>
      <c r="E6009">
        <v>412</v>
      </c>
      <c r="F6009" t="s">
        <v>1405</v>
      </c>
      <c r="G6009" t="s">
        <v>9</v>
      </c>
      <c r="H6009" s="32">
        <v>37.9</v>
      </c>
      <c r="I6009" t="s">
        <v>10</v>
      </c>
      <c r="J6009">
        <v>5</v>
      </c>
      <c r="K6009">
        <v>3</v>
      </c>
    </row>
    <row r="6010" spans="1:11" x14ac:dyDescent="0.35">
      <c r="A6010" t="s">
        <v>270</v>
      </c>
      <c r="B6010" t="s">
        <v>120</v>
      </c>
      <c r="C6010">
        <v>2011</v>
      </c>
      <c r="D6010">
        <v>4.2</v>
      </c>
      <c r="E6010">
        <v>410</v>
      </c>
      <c r="F6010" t="s">
        <v>1405</v>
      </c>
      <c r="G6010" t="s">
        <v>9</v>
      </c>
      <c r="H6010" s="32">
        <v>51.35</v>
      </c>
      <c r="I6010" t="s">
        <v>10</v>
      </c>
      <c r="J6010">
        <v>5</v>
      </c>
      <c r="K6010">
        <v>3</v>
      </c>
    </row>
    <row r="6011" spans="1:11" x14ac:dyDescent="0.35">
      <c r="A6011" t="s">
        <v>930</v>
      </c>
      <c r="B6011" t="s">
        <v>848</v>
      </c>
      <c r="C6011">
        <v>2012</v>
      </c>
      <c r="D6011">
        <v>4.2</v>
      </c>
      <c r="E6011">
        <v>410</v>
      </c>
      <c r="F6011" t="s">
        <v>1405</v>
      </c>
      <c r="G6011" t="s">
        <v>42</v>
      </c>
      <c r="H6011" s="32">
        <v>22.99</v>
      </c>
      <c r="I6011" t="s">
        <v>43</v>
      </c>
      <c r="J6011">
        <v>4</v>
      </c>
      <c r="K6011">
        <v>3</v>
      </c>
    </row>
    <row r="6012" spans="1:11" x14ac:dyDescent="0.35">
      <c r="A6012" t="s">
        <v>1362</v>
      </c>
      <c r="B6012" t="s">
        <v>1363</v>
      </c>
      <c r="C6012">
        <v>2020</v>
      </c>
      <c r="D6012">
        <v>4.2</v>
      </c>
      <c r="E6012">
        <v>407</v>
      </c>
      <c r="F6012" t="s">
        <v>1405</v>
      </c>
      <c r="G6012" t="s">
        <v>204</v>
      </c>
      <c r="H6012" s="32">
        <v>11.95</v>
      </c>
      <c r="I6012" t="s">
        <v>85</v>
      </c>
      <c r="J6012" t="s">
        <v>85</v>
      </c>
      <c r="K6012" t="s">
        <v>85</v>
      </c>
    </row>
    <row r="6013" spans="1:11" x14ac:dyDescent="0.35">
      <c r="A6013" t="s">
        <v>861</v>
      </c>
      <c r="B6013" t="s">
        <v>1364</v>
      </c>
      <c r="C6013" t="s">
        <v>24</v>
      </c>
      <c r="D6013">
        <v>4.2</v>
      </c>
      <c r="E6013">
        <v>405</v>
      </c>
      <c r="F6013" t="s">
        <v>1405</v>
      </c>
      <c r="G6013" t="s">
        <v>25</v>
      </c>
      <c r="H6013" s="32">
        <v>7.1</v>
      </c>
      <c r="I6013" t="s">
        <v>26</v>
      </c>
      <c r="J6013">
        <v>4</v>
      </c>
      <c r="K6013">
        <v>3</v>
      </c>
    </row>
    <row r="6014" spans="1:11" x14ac:dyDescent="0.35">
      <c r="A6014" t="s">
        <v>606</v>
      </c>
      <c r="B6014" t="s">
        <v>619</v>
      </c>
      <c r="C6014">
        <v>2014</v>
      </c>
      <c r="D6014">
        <v>4.2</v>
      </c>
      <c r="E6014">
        <v>404</v>
      </c>
      <c r="F6014" t="s">
        <v>1405</v>
      </c>
      <c r="G6014" t="s">
        <v>32</v>
      </c>
      <c r="H6014" s="32">
        <v>77.36</v>
      </c>
      <c r="I6014" t="s">
        <v>33</v>
      </c>
      <c r="J6014">
        <v>4</v>
      </c>
      <c r="K6014">
        <v>3</v>
      </c>
    </row>
    <row r="6015" spans="1:11" x14ac:dyDescent="0.35">
      <c r="A6015" t="s">
        <v>1365</v>
      </c>
      <c r="B6015" t="s">
        <v>1366</v>
      </c>
      <c r="C6015">
        <v>2020</v>
      </c>
      <c r="D6015">
        <v>4.2</v>
      </c>
      <c r="E6015">
        <v>404</v>
      </c>
      <c r="F6015" t="s">
        <v>1405</v>
      </c>
      <c r="G6015" t="s">
        <v>207</v>
      </c>
      <c r="H6015" s="32">
        <v>19.899999999999999</v>
      </c>
      <c r="I6015" t="s">
        <v>85</v>
      </c>
      <c r="J6015" t="s">
        <v>85</v>
      </c>
      <c r="K6015" t="s">
        <v>85</v>
      </c>
    </row>
    <row r="6016" spans="1:11" x14ac:dyDescent="0.35">
      <c r="A6016" t="s">
        <v>682</v>
      </c>
      <c r="B6016" t="s">
        <v>863</v>
      </c>
      <c r="C6016">
        <v>2011</v>
      </c>
      <c r="D6016">
        <v>4.2</v>
      </c>
      <c r="E6016">
        <v>402</v>
      </c>
      <c r="F6016" t="s">
        <v>1405</v>
      </c>
      <c r="G6016" t="s">
        <v>42</v>
      </c>
      <c r="H6016" s="32">
        <v>28.53</v>
      </c>
      <c r="I6016" t="s">
        <v>43</v>
      </c>
      <c r="J6016">
        <v>4</v>
      </c>
      <c r="K6016">
        <v>3</v>
      </c>
    </row>
    <row r="6017" spans="1:11" x14ac:dyDescent="0.35">
      <c r="A6017" t="s">
        <v>487</v>
      </c>
      <c r="B6017" t="s">
        <v>488</v>
      </c>
      <c r="C6017">
        <v>2019</v>
      </c>
      <c r="D6017">
        <v>4.2</v>
      </c>
      <c r="E6017">
        <v>400</v>
      </c>
      <c r="F6017" t="s">
        <v>1405</v>
      </c>
      <c r="G6017" t="s">
        <v>2</v>
      </c>
      <c r="H6017" s="32">
        <v>27.89</v>
      </c>
      <c r="I6017" t="s">
        <v>3</v>
      </c>
      <c r="J6017">
        <v>5</v>
      </c>
      <c r="K6017">
        <v>3</v>
      </c>
    </row>
    <row r="6018" spans="1:11" x14ac:dyDescent="0.35">
      <c r="A6018" t="s">
        <v>4</v>
      </c>
      <c r="B6018" t="s">
        <v>448</v>
      </c>
      <c r="C6018">
        <v>2016</v>
      </c>
      <c r="D6018">
        <v>4.2</v>
      </c>
      <c r="E6018">
        <v>398</v>
      </c>
      <c r="F6018" t="s">
        <v>1405</v>
      </c>
      <c r="G6018" t="s">
        <v>1406</v>
      </c>
      <c r="H6018" s="32">
        <v>48.96</v>
      </c>
      <c r="I6018" t="s">
        <v>6</v>
      </c>
      <c r="J6018">
        <v>4</v>
      </c>
      <c r="K6018">
        <v>2</v>
      </c>
    </row>
    <row r="6019" spans="1:11" x14ac:dyDescent="0.35">
      <c r="A6019" t="s">
        <v>193</v>
      </c>
      <c r="B6019" t="s">
        <v>921</v>
      </c>
      <c r="C6019">
        <v>2011</v>
      </c>
      <c r="D6019">
        <v>4.2</v>
      </c>
      <c r="E6019">
        <v>395</v>
      </c>
      <c r="F6019" t="s">
        <v>1405</v>
      </c>
      <c r="G6019" t="s">
        <v>42</v>
      </c>
      <c r="H6019" s="32">
        <v>61.94</v>
      </c>
      <c r="I6019" t="s">
        <v>43</v>
      </c>
      <c r="J6019">
        <v>4</v>
      </c>
      <c r="K6019">
        <v>3</v>
      </c>
    </row>
    <row r="6020" spans="1:11" x14ac:dyDescent="0.35">
      <c r="A6020" t="s">
        <v>193</v>
      </c>
      <c r="B6020" t="s">
        <v>187</v>
      </c>
      <c r="C6020">
        <v>2016</v>
      </c>
      <c r="D6020">
        <v>4.2</v>
      </c>
      <c r="E6020">
        <v>392</v>
      </c>
      <c r="F6020" t="s">
        <v>1405</v>
      </c>
      <c r="G6020" t="s">
        <v>42</v>
      </c>
      <c r="H6020" s="32">
        <v>19.98</v>
      </c>
      <c r="I6020" t="s">
        <v>43</v>
      </c>
      <c r="J6020">
        <v>4</v>
      </c>
      <c r="K6020">
        <v>3</v>
      </c>
    </row>
    <row r="6021" spans="1:11" x14ac:dyDescent="0.35">
      <c r="A6021" t="s">
        <v>790</v>
      </c>
      <c r="B6021" t="s">
        <v>1367</v>
      </c>
      <c r="C6021">
        <v>2018</v>
      </c>
      <c r="D6021">
        <v>4.2</v>
      </c>
      <c r="E6021">
        <v>390</v>
      </c>
      <c r="F6021" t="s">
        <v>1405</v>
      </c>
      <c r="G6021" t="s">
        <v>32</v>
      </c>
      <c r="H6021" s="32">
        <v>16.760000000000002</v>
      </c>
      <c r="I6021" t="s">
        <v>33</v>
      </c>
      <c r="J6021">
        <v>4</v>
      </c>
      <c r="K6021">
        <v>3</v>
      </c>
    </row>
    <row r="6022" spans="1:11" x14ac:dyDescent="0.35">
      <c r="A6022" t="s">
        <v>574</v>
      </c>
      <c r="B6022" t="s">
        <v>880</v>
      </c>
      <c r="C6022">
        <v>2017</v>
      </c>
      <c r="D6022">
        <v>4.2</v>
      </c>
      <c r="E6022">
        <v>390</v>
      </c>
      <c r="F6022" t="s">
        <v>1405</v>
      </c>
      <c r="G6022" t="s">
        <v>576</v>
      </c>
      <c r="H6022" s="32">
        <v>24.45</v>
      </c>
      <c r="I6022" t="s">
        <v>21</v>
      </c>
      <c r="J6022">
        <v>4</v>
      </c>
      <c r="K6022">
        <v>3</v>
      </c>
    </row>
    <row r="6023" spans="1:11" x14ac:dyDescent="0.35">
      <c r="A6023" t="s">
        <v>144</v>
      </c>
      <c r="B6023" t="s">
        <v>120</v>
      </c>
      <c r="C6023">
        <v>2011</v>
      </c>
      <c r="D6023">
        <v>4.2</v>
      </c>
      <c r="E6023">
        <v>389</v>
      </c>
      <c r="F6023" t="s">
        <v>1405</v>
      </c>
      <c r="G6023" t="s">
        <v>9</v>
      </c>
      <c r="H6023" s="32">
        <v>64.5</v>
      </c>
      <c r="I6023" t="s">
        <v>10</v>
      </c>
      <c r="J6023">
        <v>5</v>
      </c>
      <c r="K6023">
        <v>3</v>
      </c>
    </row>
    <row r="6024" spans="1:11" x14ac:dyDescent="0.35">
      <c r="A6024" t="s">
        <v>385</v>
      </c>
      <c r="B6024" t="s">
        <v>1334</v>
      </c>
      <c r="C6024">
        <v>2016</v>
      </c>
      <c r="D6024">
        <v>4.2</v>
      </c>
      <c r="E6024">
        <v>388</v>
      </c>
      <c r="F6024" t="s">
        <v>1405</v>
      </c>
      <c r="G6024" t="s">
        <v>9</v>
      </c>
      <c r="H6024" s="32">
        <v>31.63</v>
      </c>
      <c r="I6024" t="s">
        <v>10</v>
      </c>
      <c r="J6024">
        <v>5</v>
      </c>
      <c r="K6024">
        <v>3</v>
      </c>
    </row>
    <row r="6025" spans="1:11" x14ac:dyDescent="0.35">
      <c r="A6025" t="s">
        <v>53</v>
      </c>
      <c r="B6025" t="s">
        <v>845</v>
      </c>
      <c r="C6025">
        <v>2005</v>
      </c>
      <c r="D6025">
        <v>4.2</v>
      </c>
      <c r="E6025">
        <v>384</v>
      </c>
      <c r="F6025" t="s">
        <v>1405</v>
      </c>
      <c r="G6025" t="s">
        <v>42</v>
      </c>
      <c r="H6025" s="32">
        <v>73</v>
      </c>
      <c r="I6025" t="s">
        <v>43</v>
      </c>
      <c r="J6025">
        <v>4</v>
      </c>
      <c r="K6025">
        <v>3</v>
      </c>
    </row>
    <row r="6026" spans="1:11" x14ac:dyDescent="0.35">
      <c r="A6026" t="s">
        <v>537</v>
      </c>
      <c r="B6026" t="s">
        <v>187</v>
      </c>
      <c r="C6026">
        <v>2015</v>
      </c>
      <c r="D6026">
        <v>4.2</v>
      </c>
      <c r="E6026">
        <v>420</v>
      </c>
      <c r="F6026" t="s">
        <v>1405</v>
      </c>
      <c r="G6026" t="s">
        <v>42</v>
      </c>
      <c r="H6026" s="32">
        <v>17.5</v>
      </c>
      <c r="I6026" t="s">
        <v>43</v>
      </c>
      <c r="J6026">
        <v>4</v>
      </c>
      <c r="K6026">
        <v>3</v>
      </c>
    </row>
    <row r="6027" spans="1:11" x14ac:dyDescent="0.35">
      <c r="A6027" t="s">
        <v>1357</v>
      </c>
      <c r="B6027" t="s">
        <v>1358</v>
      </c>
      <c r="C6027">
        <v>2017</v>
      </c>
      <c r="D6027">
        <v>4.2</v>
      </c>
      <c r="E6027">
        <v>420</v>
      </c>
      <c r="F6027" t="s">
        <v>1405</v>
      </c>
      <c r="G6027" t="s">
        <v>127</v>
      </c>
      <c r="H6027" s="32">
        <v>18.899999999999999</v>
      </c>
      <c r="I6027" t="s">
        <v>21</v>
      </c>
      <c r="J6027">
        <v>4</v>
      </c>
      <c r="K6027">
        <v>3</v>
      </c>
    </row>
    <row r="6028" spans="1:11" x14ac:dyDescent="0.35">
      <c r="A6028" t="s">
        <v>1359</v>
      </c>
      <c r="B6028" t="s">
        <v>1360</v>
      </c>
      <c r="C6028">
        <v>2011</v>
      </c>
      <c r="D6028">
        <v>4.2</v>
      </c>
      <c r="E6028">
        <v>420</v>
      </c>
      <c r="F6028" t="s">
        <v>1405</v>
      </c>
      <c r="G6028" t="s">
        <v>254</v>
      </c>
      <c r="H6028" s="32">
        <v>23.95</v>
      </c>
      <c r="I6028" t="s">
        <v>21</v>
      </c>
      <c r="J6028">
        <v>4</v>
      </c>
      <c r="K6028">
        <v>3</v>
      </c>
    </row>
    <row r="6029" spans="1:11" x14ac:dyDescent="0.35">
      <c r="A6029" t="s">
        <v>40</v>
      </c>
      <c r="B6029" t="s">
        <v>396</v>
      </c>
      <c r="C6029">
        <v>2012</v>
      </c>
      <c r="D6029">
        <v>4.2</v>
      </c>
      <c r="E6029">
        <v>420</v>
      </c>
      <c r="F6029" t="s">
        <v>1405</v>
      </c>
      <c r="G6029" t="s">
        <v>42</v>
      </c>
      <c r="H6029" s="32">
        <v>28.3</v>
      </c>
      <c r="I6029" t="s">
        <v>43</v>
      </c>
      <c r="J6029">
        <v>4</v>
      </c>
      <c r="K6029">
        <v>3</v>
      </c>
    </row>
    <row r="6030" spans="1:11" x14ac:dyDescent="0.35">
      <c r="A6030" t="s">
        <v>513</v>
      </c>
      <c r="B6030" t="s">
        <v>283</v>
      </c>
      <c r="C6030">
        <v>2004</v>
      </c>
      <c r="D6030">
        <v>4.2</v>
      </c>
      <c r="E6030">
        <v>417</v>
      </c>
      <c r="F6030" t="s">
        <v>1405</v>
      </c>
      <c r="G6030" t="s">
        <v>42</v>
      </c>
      <c r="H6030" s="32">
        <v>45</v>
      </c>
      <c r="I6030" t="s">
        <v>43</v>
      </c>
      <c r="J6030">
        <v>4</v>
      </c>
      <c r="K6030">
        <v>3</v>
      </c>
    </row>
    <row r="6031" spans="1:11" x14ac:dyDescent="0.35">
      <c r="A6031" t="s">
        <v>423</v>
      </c>
      <c r="B6031" t="s">
        <v>1020</v>
      </c>
      <c r="C6031">
        <v>2018</v>
      </c>
      <c r="D6031">
        <v>4.2</v>
      </c>
      <c r="E6031">
        <v>415</v>
      </c>
      <c r="F6031" t="s">
        <v>1405</v>
      </c>
      <c r="G6031" t="s">
        <v>46</v>
      </c>
      <c r="H6031" s="32">
        <v>17.899999999999999</v>
      </c>
      <c r="I6031" t="s">
        <v>213</v>
      </c>
      <c r="J6031">
        <v>3</v>
      </c>
      <c r="K6031">
        <v>3</v>
      </c>
    </row>
    <row r="6032" spans="1:11" x14ac:dyDescent="0.35">
      <c r="A6032" t="s">
        <v>1292</v>
      </c>
      <c r="B6032" t="s">
        <v>1361</v>
      </c>
      <c r="C6032">
        <v>2015</v>
      </c>
      <c r="D6032">
        <v>4.2</v>
      </c>
      <c r="E6032">
        <v>414</v>
      </c>
      <c r="F6032" t="s">
        <v>1405</v>
      </c>
      <c r="G6032" t="s">
        <v>326</v>
      </c>
      <c r="H6032" s="32">
        <v>16.78</v>
      </c>
      <c r="I6032" t="s">
        <v>327</v>
      </c>
      <c r="J6032">
        <v>3</v>
      </c>
      <c r="K6032">
        <v>3</v>
      </c>
    </row>
    <row r="6033" spans="1:11" x14ac:dyDescent="0.35">
      <c r="A6033" t="s">
        <v>47</v>
      </c>
      <c r="B6033" t="s">
        <v>1302</v>
      </c>
      <c r="C6033">
        <v>2018</v>
      </c>
      <c r="D6033">
        <v>4.2</v>
      </c>
      <c r="E6033">
        <v>410</v>
      </c>
      <c r="F6033" t="s">
        <v>1405</v>
      </c>
      <c r="G6033" t="s">
        <v>42</v>
      </c>
      <c r="H6033" s="32">
        <v>13.58</v>
      </c>
      <c r="I6033" t="s">
        <v>43</v>
      </c>
      <c r="J6033">
        <v>4</v>
      </c>
      <c r="K6033">
        <v>3</v>
      </c>
    </row>
    <row r="6034" spans="1:11" x14ac:dyDescent="0.35">
      <c r="A6034" t="s">
        <v>1308</v>
      </c>
      <c r="B6034" t="s">
        <v>1309</v>
      </c>
      <c r="C6034">
        <v>2015</v>
      </c>
      <c r="D6034">
        <v>4.2</v>
      </c>
      <c r="E6034">
        <v>412</v>
      </c>
      <c r="F6034" t="s">
        <v>1405</v>
      </c>
      <c r="G6034" t="s">
        <v>9</v>
      </c>
      <c r="H6034" s="32">
        <v>37.9</v>
      </c>
      <c r="I6034" t="s">
        <v>10</v>
      </c>
      <c r="J6034">
        <v>5</v>
      </c>
      <c r="K6034">
        <v>3</v>
      </c>
    </row>
    <row r="6035" spans="1:11" x14ac:dyDescent="0.35">
      <c r="A6035" t="s">
        <v>270</v>
      </c>
      <c r="B6035" t="s">
        <v>120</v>
      </c>
      <c r="C6035">
        <v>2011</v>
      </c>
      <c r="D6035">
        <v>4.2</v>
      </c>
      <c r="E6035">
        <v>410</v>
      </c>
      <c r="F6035" t="s">
        <v>1405</v>
      </c>
      <c r="G6035" t="s">
        <v>9</v>
      </c>
      <c r="H6035" s="32">
        <v>51.35</v>
      </c>
      <c r="I6035" t="s">
        <v>10</v>
      </c>
      <c r="J6035">
        <v>5</v>
      </c>
      <c r="K6035">
        <v>3</v>
      </c>
    </row>
    <row r="6036" spans="1:11" x14ac:dyDescent="0.35">
      <c r="A6036" t="s">
        <v>930</v>
      </c>
      <c r="B6036" t="s">
        <v>848</v>
      </c>
      <c r="C6036">
        <v>2012</v>
      </c>
      <c r="D6036">
        <v>4.2</v>
      </c>
      <c r="E6036">
        <v>410</v>
      </c>
      <c r="F6036" t="s">
        <v>1405</v>
      </c>
      <c r="G6036" t="s">
        <v>42</v>
      </c>
      <c r="H6036" s="32">
        <v>22.99</v>
      </c>
      <c r="I6036" t="s">
        <v>43</v>
      </c>
      <c r="J6036">
        <v>4</v>
      </c>
      <c r="K6036">
        <v>3</v>
      </c>
    </row>
    <row r="6037" spans="1:11" x14ac:dyDescent="0.35">
      <c r="A6037" t="s">
        <v>1362</v>
      </c>
      <c r="B6037" t="s">
        <v>1363</v>
      </c>
      <c r="C6037">
        <v>2020</v>
      </c>
      <c r="D6037">
        <v>4.2</v>
      </c>
      <c r="E6037">
        <v>407</v>
      </c>
      <c r="F6037" t="s">
        <v>1405</v>
      </c>
      <c r="G6037" t="s">
        <v>204</v>
      </c>
      <c r="H6037" s="32">
        <v>11.95</v>
      </c>
      <c r="I6037" t="s">
        <v>85</v>
      </c>
      <c r="J6037" t="s">
        <v>85</v>
      </c>
      <c r="K6037" t="s">
        <v>85</v>
      </c>
    </row>
    <row r="6038" spans="1:11" x14ac:dyDescent="0.35">
      <c r="A6038" t="s">
        <v>861</v>
      </c>
      <c r="B6038" t="s">
        <v>1364</v>
      </c>
      <c r="C6038" t="s">
        <v>24</v>
      </c>
      <c r="D6038">
        <v>4.2</v>
      </c>
      <c r="E6038">
        <v>405</v>
      </c>
      <c r="F6038" t="s">
        <v>1405</v>
      </c>
      <c r="G6038" t="s">
        <v>25</v>
      </c>
      <c r="H6038" s="32">
        <v>7.1</v>
      </c>
      <c r="I6038" t="s">
        <v>26</v>
      </c>
      <c r="J6038">
        <v>4</v>
      </c>
      <c r="K6038">
        <v>3</v>
      </c>
    </row>
    <row r="6039" spans="1:11" x14ac:dyDescent="0.35">
      <c r="A6039" t="s">
        <v>606</v>
      </c>
      <c r="B6039" t="s">
        <v>619</v>
      </c>
      <c r="C6039">
        <v>2014</v>
      </c>
      <c r="D6039">
        <v>4.2</v>
      </c>
      <c r="E6039">
        <v>404</v>
      </c>
      <c r="F6039" t="s">
        <v>1405</v>
      </c>
      <c r="G6039" t="s">
        <v>32</v>
      </c>
      <c r="H6039" s="32">
        <v>77.36</v>
      </c>
      <c r="I6039" t="s">
        <v>33</v>
      </c>
      <c r="J6039">
        <v>4</v>
      </c>
      <c r="K6039">
        <v>3</v>
      </c>
    </row>
    <row r="6040" spans="1:11" x14ac:dyDescent="0.35">
      <c r="A6040" t="s">
        <v>1365</v>
      </c>
      <c r="B6040" t="s">
        <v>1366</v>
      </c>
      <c r="C6040">
        <v>2020</v>
      </c>
      <c r="D6040">
        <v>4.2</v>
      </c>
      <c r="E6040">
        <v>404</v>
      </c>
      <c r="F6040" t="s">
        <v>1405</v>
      </c>
      <c r="G6040" t="s">
        <v>207</v>
      </c>
      <c r="H6040" s="32">
        <v>19.899999999999999</v>
      </c>
      <c r="I6040" t="s">
        <v>85</v>
      </c>
      <c r="J6040" t="s">
        <v>85</v>
      </c>
      <c r="K6040" t="s">
        <v>85</v>
      </c>
    </row>
    <row r="6041" spans="1:11" x14ac:dyDescent="0.35">
      <c r="A6041" t="s">
        <v>682</v>
      </c>
      <c r="B6041" t="s">
        <v>863</v>
      </c>
      <c r="C6041">
        <v>2011</v>
      </c>
      <c r="D6041">
        <v>4.2</v>
      </c>
      <c r="E6041">
        <v>402</v>
      </c>
      <c r="F6041" t="s">
        <v>1405</v>
      </c>
      <c r="G6041" t="s">
        <v>42</v>
      </c>
      <c r="H6041" s="32">
        <v>28.53</v>
      </c>
      <c r="I6041" t="s">
        <v>43</v>
      </c>
      <c r="J6041">
        <v>4</v>
      </c>
      <c r="K6041">
        <v>3</v>
      </c>
    </row>
    <row r="6042" spans="1:11" x14ac:dyDescent="0.35">
      <c r="A6042" t="s">
        <v>487</v>
      </c>
      <c r="B6042" t="s">
        <v>488</v>
      </c>
      <c r="C6042">
        <v>2019</v>
      </c>
      <c r="D6042">
        <v>4.2</v>
      </c>
      <c r="E6042">
        <v>400</v>
      </c>
      <c r="F6042" t="s">
        <v>1405</v>
      </c>
      <c r="G6042" t="s">
        <v>2</v>
      </c>
      <c r="H6042" s="32">
        <v>27.89</v>
      </c>
      <c r="I6042" t="s">
        <v>3</v>
      </c>
      <c r="J6042">
        <v>5</v>
      </c>
      <c r="K6042">
        <v>3</v>
      </c>
    </row>
    <row r="6043" spans="1:11" x14ac:dyDescent="0.35">
      <c r="A6043" t="s">
        <v>4</v>
      </c>
      <c r="B6043" t="s">
        <v>448</v>
      </c>
      <c r="C6043">
        <v>2016</v>
      </c>
      <c r="D6043">
        <v>4.2</v>
      </c>
      <c r="E6043">
        <v>398</v>
      </c>
      <c r="F6043" t="s">
        <v>1405</v>
      </c>
      <c r="G6043" t="s">
        <v>1406</v>
      </c>
      <c r="H6043" s="32">
        <v>48.96</v>
      </c>
      <c r="I6043" t="s">
        <v>6</v>
      </c>
      <c r="J6043">
        <v>4</v>
      </c>
      <c r="K6043">
        <v>2</v>
      </c>
    </row>
    <row r="6044" spans="1:11" x14ac:dyDescent="0.35">
      <c r="A6044" t="s">
        <v>193</v>
      </c>
      <c r="B6044" t="s">
        <v>921</v>
      </c>
      <c r="C6044">
        <v>2011</v>
      </c>
      <c r="D6044">
        <v>4.2</v>
      </c>
      <c r="E6044">
        <v>395</v>
      </c>
      <c r="F6044" t="s">
        <v>1405</v>
      </c>
      <c r="G6044" t="s">
        <v>42</v>
      </c>
      <c r="H6044" s="32">
        <v>61.94</v>
      </c>
      <c r="I6044" t="s">
        <v>43</v>
      </c>
      <c r="J6044">
        <v>4</v>
      </c>
      <c r="K6044">
        <v>3</v>
      </c>
    </row>
    <row r="6045" spans="1:11" x14ac:dyDescent="0.35">
      <c r="A6045" t="s">
        <v>193</v>
      </c>
      <c r="B6045" t="s">
        <v>187</v>
      </c>
      <c r="C6045">
        <v>2016</v>
      </c>
      <c r="D6045">
        <v>4.2</v>
      </c>
      <c r="E6045">
        <v>392</v>
      </c>
      <c r="F6045" t="s">
        <v>1405</v>
      </c>
      <c r="G6045" t="s">
        <v>42</v>
      </c>
      <c r="H6045" s="32">
        <v>19.98</v>
      </c>
      <c r="I6045" t="s">
        <v>43</v>
      </c>
      <c r="J6045">
        <v>4</v>
      </c>
      <c r="K6045">
        <v>3</v>
      </c>
    </row>
    <row r="6046" spans="1:11" x14ac:dyDescent="0.35">
      <c r="A6046" t="s">
        <v>790</v>
      </c>
      <c r="B6046" t="s">
        <v>1367</v>
      </c>
      <c r="C6046">
        <v>2018</v>
      </c>
      <c r="D6046">
        <v>4.2</v>
      </c>
      <c r="E6046">
        <v>390</v>
      </c>
      <c r="F6046" t="s">
        <v>1405</v>
      </c>
      <c r="G6046" t="s">
        <v>32</v>
      </c>
      <c r="H6046" s="32">
        <v>16.760000000000002</v>
      </c>
      <c r="I6046" t="s">
        <v>33</v>
      </c>
      <c r="J6046">
        <v>4</v>
      </c>
      <c r="K6046">
        <v>3</v>
      </c>
    </row>
    <row r="6047" spans="1:11" x14ac:dyDescent="0.35">
      <c r="A6047" t="s">
        <v>574</v>
      </c>
      <c r="B6047" t="s">
        <v>880</v>
      </c>
      <c r="C6047">
        <v>2017</v>
      </c>
      <c r="D6047">
        <v>4.2</v>
      </c>
      <c r="E6047">
        <v>390</v>
      </c>
      <c r="F6047" t="s">
        <v>1405</v>
      </c>
      <c r="G6047" t="s">
        <v>576</v>
      </c>
      <c r="H6047" s="32">
        <v>24.45</v>
      </c>
      <c r="I6047" t="s">
        <v>21</v>
      </c>
      <c r="J6047">
        <v>4</v>
      </c>
      <c r="K6047">
        <v>3</v>
      </c>
    </row>
    <row r="6048" spans="1:11" x14ac:dyDescent="0.35">
      <c r="A6048" t="s">
        <v>144</v>
      </c>
      <c r="B6048" t="s">
        <v>120</v>
      </c>
      <c r="C6048">
        <v>2011</v>
      </c>
      <c r="D6048">
        <v>4.2</v>
      </c>
      <c r="E6048">
        <v>389</v>
      </c>
      <c r="F6048" t="s">
        <v>1405</v>
      </c>
      <c r="G6048" t="s">
        <v>9</v>
      </c>
      <c r="H6048" s="32">
        <v>64.5</v>
      </c>
      <c r="I6048" t="s">
        <v>10</v>
      </c>
      <c r="J6048">
        <v>5</v>
      </c>
      <c r="K6048">
        <v>3</v>
      </c>
    </row>
    <row r="6049" spans="1:11" x14ac:dyDescent="0.35">
      <c r="A6049" t="s">
        <v>385</v>
      </c>
      <c r="B6049" t="s">
        <v>1334</v>
      </c>
      <c r="C6049">
        <v>2016</v>
      </c>
      <c r="D6049">
        <v>4.2</v>
      </c>
      <c r="E6049">
        <v>388</v>
      </c>
      <c r="F6049" t="s">
        <v>1405</v>
      </c>
      <c r="G6049" t="s">
        <v>9</v>
      </c>
      <c r="H6049" s="32">
        <v>31.63</v>
      </c>
      <c r="I6049" t="s">
        <v>10</v>
      </c>
      <c r="J6049">
        <v>5</v>
      </c>
      <c r="K6049">
        <v>3</v>
      </c>
    </row>
    <row r="6050" spans="1:11" x14ac:dyDescent="0.35">
      <c r="A6050" t="s">
        <v>53</v>
      </c>
      <c r="B6050" t="s">
        <v>845</v>
      </c>
      <c r="C6050">
        <v>2005</v>
      </c>
      <c r="D6050">
        <v>4.2</v>
      </c>
      <c r="E6050">
        <v>384</v>
      </c>
      <c r="F6050" t="s">
        <v>1405</v>
      </c>
      <c r="G6050" t="s">
        <v>42</v>
      </c>
      <c r="H6050" s="32">
        <v>73</v>
      </c>
      <c r="I6050" t="s">
        <v>43</v>
      </c>
      <c r="J6050">
        <v>4</v>
      </c>
      <c r="K6050">
        <v>3</v>
      </c>
    </row>
    <row r="6051" spans="1:11" x14ac:dyDescent="0.35">
      <c r="A6051" t="s">
        <v>66</v>
      </c>
      <c r="B6051" t="s">
        <v>551</v>
      </c>
      <c r="C6051">
        <v>2017</v>
      </c>
      <c r="D6051">
        <v>4.2</v>
      </c>
      <c r="E6051">
        <v>421</v>
      </c>
      <c r="F6051" t="s">
        <v>1405</v>
      </c>
      <c r="G6051" t="s">
        <v>42</v>
      </c>
      <c r="H6051" s="32">
        <v>29.15</v>
      </c>
      <c r="I6051" t="s">
        <v>52</v>
      </c>
      <c r="J6051" t="s">
        <v>85</v>
      </c>
      <c r="K6051" t="s">
        <v>85</v>
      </c>
    </row>
    <row r="6052" spans="1:11" x14ac:dyDescent="0.35">
      <c r="A6052" t="s">
        <v>537</v>
      </c>
      <c r="B6052" t="s">
        <v>187</v>
      </c>
      <c r="C6052">
        <v>2015</v>
      </c>
      <c r="D6052">
        <v>4.2</v>
      </c>
      <c r="E6052">
        <v>420</v>
      </c>
      <c r="F6052" t="s">
        <v>1405</v>
      </c>
      <c r="G6052" t="s">
        <v>42</v>
      </c>
      <c r="H6052" s="32">
        <v>17.5</v>
      </c>
      <c r="I6052" t="s">
        <v>43</v>
      </c>
      <c r="J6052" t="s">
        <v>85</v>
      </c>
      <c r="K6052" t="s">
        <v>85</v>
      </c>
    </row>
    <row r="6053" spans="1:11" x14ac:dyDescent="0.35">
      <c r="A6053" t="s">
        <v>1357</v>
      </c>
      <c r="B6053" t="s">
        <v>1358</v>
      </c>
      <c r="C6053">
        <v>2017</v>
      </c>
      <c r="D6053">
        <v>4.2</v>
      </c>
      <c r="E6053">
        <v>420</v>
      </c>
      <c r="F6053" t="s">
        <v>1405</v>
      </c>
      <c r="G6053" t="s">
        <v>127</v>
      </c>
      <c r="H6053" s="32">
        <v>18.899999999999999</v>
      </c>
      <c r="I6053" t="s">
        <v>21</v>
      </c>
      <c r="J6053" t="s">
        <v>85</v>
      </c>
      <c r="K6053" t="s">
        <v>85</v>
      </c>
    </row>
    <row r="6054" spans="1:11" x14ac:dyDescent="0.35">
      <c r="A6054" t="s">
        <v>1359</v>
      </c>
      <c r="B6054" t="s">
        <v>1360</v>
      </c>
      <c r="C6054">
        <v>2011</v>
      </c>
      <c r="D6054">
        <v>4.2</v>
      </c>
      <c r="E6054">
        <v>420</v>
      </c>
      <c r="F6054" t="s">
        <v>1405</v>
      </c>
      <c r="G6054" t="s">
        <v>254</v>
      </c>
      <c r="H6054" s="32">
        <v>23.95</v>
      </c>
      <c r="I6054" t="s">
        <v>21</v>
      </c>
      <c r="J6054" t="s">
        <v>85</v>
      </c>
      <c r="K6054" t="s">
        <v>85</v>
      </c>
    </row>
    <row r="6055" spans="1:11" x14ac:dyDescent="0.35">
      <c r="A6055" t="s">
        <v>40</v>
      </c>
      <c r="B6055" t="s">
        <v>396</v>
      </c>
      <c r="C6055">
        <v>2012</v>
      </c>
      <c r="D6055">
        <v>4.2</v>
      </c>
      <c r="E6055">
        <v>420</v>
      </c>
      <c r="F6055" t="s">
        <v>1405</v>
      </c>
      <c r="G6055" t="s">
        <v>42</v>
      </c>
      <c r="H6055" s="32">
        <v>28.3</v>
      </c>
      <c r="I6055" t="s">
        <v>43</v>
      </c>
      <c r="J6055" t="s">
        <v>85</v>
      </c>
      <c r="K6055" t="s">
        <v>85</v>
      </c>
    </row>
    <row r="6056" spans="1:11" x14ac:dyDescent="0.35">
      <c r="A6056" t="s">
        <v>513</v>
      </c>
      <c r="B6056" t="s">
        <v>283</v>
      </c>
      <c r="C6056">
        <v>2004</v>
      </c>
      <c r="D6056">
        <v>4.2</v>
      </c>
      <c r="E6056">
        <v>417</v>
      </c>
      <c r="F6056" t="s">
        <v>1405</v>
      </c>
      <c r="G6056" t="s">
        <v>42</v>
      </c>
      <c r="H6056" s="32">
        <v>45</v>
      </c>
      <c r="I6056" t="s">
        <v>43</v>
      </c>
      <c r="J6056" t="s">
        <v>85</v>
      </c>
      <c r="K6056" t="s">
        <v>85</v>
      </c>
    </row>
    <row r="6057" spans="1:11" x14ac:dyDescent="0.35">
      <c r="A6057" t="s">
        <v>423</v>
      </c>
      <c r="B6057" t="s">
        <v>1020</v>
      </c>
      <c r="C6057">
        <v>2018</v>
      </c>
      <c r="D6057">
        <v>4.2</v>
      </c>
      <c r="E6057">
        <v>415</v>
      </c>
      <c r="F6057" t="s">
        <v>1405</v>
      </c>
      <c r="G6057" t="s">
        <v>46</v>
      </c>
      <c r="H6057" s="32">
        <v>17.899999999999999</v>
      </c>
      <c r="I6057" t="s">
        <v>213</v>
      </c>
      <c r="J6057" t="s">
        <v>85</v>
      </c>
      <c r="K6057" t="s">
        <v>85</v>
      </c>
    </row>
    <row r="6058" spans="1:11" x14ac:dyDescent="0.35">
      <c r="A6058" t="s">
        <v>1292</v>
      </c>
      <c r="B6058" t="s">
        <v>1361</v>
      </c>
      <c r="C6058">
        <v>2015</v>
      </c>
      <c r="D6058">
        <v>4.2</v>
      </c>
      <c r="E6058">
        <v>414</v>
      </c>
      <c r="F6058" t="s">
        <v>1405</v>
      </c>
      <c r="G6058" t="s">
        <v>326</v>
      </c>
      <c r="H6058" s="32">
        <v>16.78</v>
      </c>
      <c r="I6058" t="s">
        <v>327</v>
      </c>
      <c r="J6058" t="s">
        <v>85</v>
      </c>
      <c r="K6058" t="s">
        <v>85</v>
      </c>
    </row>
    <row r="6059" spans="1:11" x14ac:dyDescent="0.35">
      <c r="A6059" t="s">
        <v>47</v>
      </c>
      <c r="B6059" t="s">
        <v>1302</v>
      </c>
      <c r="C6059">
        <v>2018</v>
      </c>
      <c r="D6059">
        <v>4.2</v>
      </c>
      <c r="E6059">
        <v>410</v>
      </c>
      <c r="F6059" t="s">
        <v>1405</v>
      </c>
      <c r="G6059" t="s">
        <v>42</v>
      </c>
      <c r="H6059" s="32">
        <v>13.58</v>
      </c>
      <c r="I6059" t="s">
        <v>43</v>
      </c>
      <c r="J6059" t="s">
        <v>85</v>
      </c>
      <c r="K6059" t="s">
        <v>85</v>
      </c>
    </row>
    <row r="6060" spans="1:11" x14ac:dyDescent="0.35">
      <c r="A6060" t="s">
        <v>1308</v>
      </c>
      <c r="B6060" t="s">
        <v>1309</v>
      </c>
      <c r="C6060">
        <v>2015</v>
      </c>
      <c r="D6060">
        <v>4.2</v>
      </c>
      <c r="E6060">
        <v>412</v>
      </c>
      <c r="F6060" t="s">
        <v>1405</v>
      </c>
      <c r="G6060" t="s">
        <v>9</v>
      </c>
      <c r="H6060" s="32">
        <v>37.9</v>
      </c>
      <c r="I6060" t="s">
        <v>10</v>
      </c>
      <c r="J6060" t="s">
        <v>85</v>
      </c>
      <c r="K6060" t="s">
        <v>85</v>
      </c>
    </row>
    <row r="6061" spans="1:11" x14ac:dyDescent="0.35">
      <c r="A6061" t="s">
        <v>270</v>
      </c>
      <c r="B6061" t="s">
        <v>120</v>
      </c>
      <c r="C6061">
        <v>2011</v>
      </c>
      <c r="D6061">
        <v>4.2</v>
      </c>
      <c r="E6061">
        <v>410</v>
      </c>
      <c r="F6061" t="s">
        <v>1405</v>
      </c>
      <c r="G6061" t="s">
        <v>9</v>
      </c>
      <c r="H6061" s="32">
        <v>51.35</v>
      </c>
      <c r="I6061" t="s">
        <v>10</v>
      </c>
      <c r="J6061" t="s">
        <v>85</v>
      </c>
      <c r="K6061" t="s">
        <v>85</v>
      </c>
    </row>
    <row r="6062" spans="1:11" x14ac:dyDescent="0.35">
      <c r="A6062" t="s">
        <v>930</v>
      </c>
      <c r="B6062" t="s">
        <v>848</v>
      </c>
      <c r="C6062">
        <v>2012</v>
      </c>
      <c r="D6062">
        <v>4.2</v>
      </c>
      <c r="E6062">
        <v>410</v>
      </c>
      <c r="F6062" t="s">
        <v>1405</v>
      </c>
      <c r="G6062" t="s">
        <v>42</v>
      </c>
      <c r="H6062" s="32">
        <v>22.99</v>
      </c>
      <c r="I6062" t="s">
        <v>43</v>
      </c>
      <c r="J6062" t="s">
        <v>85</v>
      </c>
      <c r="K6062" t="s">
        <v>85</v>
      </c>
    </row>
    <row r="6063" spans="1:11" x14ac:dyDescent="0.35">
      <c r="A6063" t="s">
        <v>1362</v>
      </c>
      <c r="B6063" t="s">
        <v>1363</v>
      </c>
      <c r="C6063">
        <v>2020</v>
      </c>
      <c r="D6063">
        <v>4.2</v>
      </c>
      <c r="E6063">
        <v>407</v>
      </c>
      <c r="F6063" t="s">
        <v>1405</v>
      </c>
      <c r="G6063" t="s">
        <v>204</v>
      </c>
      <c r="H6063" s="32">
        <v>11.95</v>
      </c>
      <c r="I6063" t="s">
        <v>85</v>
      </c>
      <c r="J6063" t="s">
        <v>85</v>
      </c>
      <c r="K6063" t="s">
        <v>85</v>
      </c>
    </row>
    <row r="6064" spans="1:11" x14ac:dyDescent="0.35">
      <c r="A6064" t="s">
        <v>861</v>
      </c>
      <c r="B6064" t="s">
        <v>1364</v>
      </c>
      <c r="C6064" t="s">
        <v>24</v>
      </c>
      <c r="D6064">
        <v>4.2</v>
      </c>
      <c r="E6064">
        <v>405</v>
      </c>
      <c r="F6064" t="s">
        <v>1405</v>
      </c>
      <c r="G6064" t="s">
        <v>25</v>
      </c>
      <c r="H6064" s="32">
        <v>7.1</v>
      </c>
      <c r="I6064" t="s">
        <v>26</v>
      </c>
      <c r="J6064" t="s">
        <v>85</v>
      </c>
      <c r="K6064" t="s">
        <v>85</v>
      </c>
    </row>
    <row r="6065" spans="1:11" x14ac:dyDescent="0.35">
      <c r="A6065" t="s">
        <v>606</v>
      </c>
      <c r="B6065" t="s">
        <v>619</v>
      </c>
      <c r="C6065">
        <v>2014</v>
      </c>
      <c r="D6065">
        <v>4.2</v>
      </c>
      <c r="E6065">
        <v>404</v>
      </c>
      <c r="F6065" t="s">
        <v>1405</v>
      </c>
      <c r="G6065" t="s">
        <v>32</v>
      </c>
      <c r="H6065" s="32">
        <v>77.36</v>
      </c>
      <c r="I6065" t="s">
        <v>33</v>
      </c>
      <c r="J6065" t="s">
        <v>85</v>
      </c>
      <c r="K6065" t="s">
        <v>85</v>
      </c>
    </row>
    <row r="6066" spans="1:11" x14ac:dyDescent="0.35">
      <c r="A6066" t="s">
        <v>1365</v>
      </c>
      <c r="B6066" t="s">
        <v>1366</v>
      </c>
      <c r="C6066">
        <v>2020</v>
      </c>
      <c r="D6066">
        <v>4.2</v>
      </c>
      <c r="E6066">
        <v>404</v>
      </c>
      <c r="F6066" t="s">
        <v>1405</v>
      </c>
      <c r="G6066" t="s">
        <v>207</v>
      </c>
      <c r="H6066" s="32">
        <v>19.899999999999999</v>
      </c>
      <c r="I6066" t="s">
        <v>85</v>
      </c>
      <c r="J6066" t="s">
        <v>85</v>
      </c>
      <c r="K6066" t="s">
        <v>85</v>
      </c>
    </row>
    <row r="6067" spans="1:11" x14ac:dyDescent="0.35">
      <c r="A6067" t="s">
        <v>682</v>
      </c>
      <c r="B6067" t="s">
        <v>863</v>
      </c>
      <c r="C6067">
        <v>2011</v>
      </c>
      <c r="D6067">
        <v>4.2</v>
      </c>
      <c r="E6067">
        <v>402</v>
      </c>
      <c r="F6067" t="s">
        <v>1405</v>
      </c>
      <c r="G6067" t="s">
        <v>42</v>
      </c>
      <c r="H6067" s="32">
        <v>28.53</v>
      </c>
      <c r="I6067" t="s">
        <v>43</v>
      </c>
      <c r="J6067" t="s">
        <v>85</v>
      </c>
      <c r="K6067" t="s">
        <v>85</v>
      </c>
    </row>
    <row r="6068" spans="1:11" x14ac:dyDescent="0.35">
      <c r="A6068" t="s">
        <v>487</v>
      </c>
      <c r="B6068" t="s">
        <v>488</v>
      </c>
      <c r="C6068">
        <v>2019</v>
      </c>
      <c r="D6068">
        <v>4.2</v>
      </c>
      <c r="E6068">
        <v>400</v>
      </c>
      <c r="F6068" t="s">
        <v>1405</v>
      </c>
      <c r="G6068" t="s">
        <v>2</v>
      </c>
      <c r="H6068" s="32">
        <v>27.89</v>
      </c>
      <c r="I6068" t="s">
        <v>3</v>
      </c>
      <c r="J6068" t="s">
        <v>85</v>
      </c>
      <c r="K6068" t="s">
        <v>85</v>
      </c>
    </row>
    <row r="6069" spans="1:11" x14ac:dyDescent="0.35">
      <c r="A6069" t="s">
        <v>4</v>
      </c>
      <c r="B6069" t="s">
        <v>448</v>
      </c>
      <c r="C6069">
        <v>2016</v>
      </c>
      <c r="D6069">
        <v>4.2</v>
      </c>
      <c r="E6069">
        <v>398</v>
      </c>
      <c r="F6069" t="s">
        <v>1405</v>
      </c>
      <c r="G6069" t="s">
        <v>1406</v>
      </c>
      <c r="H6069" s="32">
        <v>48.96</v>
      </c>
      <c r="I6069" t="s">
        <v>6</v>
      </c>
      <c r="J6069" t="s">
        <v>85</v>
      </c>
      <c r="K6069" t="s">
        <v>85</v>
      </c>
    </row>
    <row r="6070" spans="1:11" x14ac:dyDescent="0.35">
      <c r="A6070" t="s">
        <v>193</v>
      </c>
      <c r="B6070" t="s">
        <v>921</v>
      </c>
      <c r="C6070">
        <v>2011</v>
      </c>
      <c r="D6070">
        <v>4.2</v>
      </c>
      <c r="E6070">
        <v>395</v>
      </c>
      <c r="F6070" t="s">
        <v>1405</v>
      </c>
      <c r="G6070" t="s">
        <v>42</v>
      </c>
      <c r="H6070" s="32">
        <v>61.94</v>
      </c>
      <c r="I6070" t="s">
        <v>43</v>
      </c>
      <c r="J6070" t="s">
        <v>85</v>
      </c>
      <c r="K6070" t="s">
        <v>85</v>
      </c>
    </row>
    <row r="6071" spans="1:11" x14ac:dyDescent="0.35">
      <c r="A6071" t="s">
        <v>193</v>
      </c>
      <c r="B6071" t="s">
        <v>187</v>
      </c>
      <c r="C6071">
        <v>2016</v>
      </c>
      <c r="D6071">
        <v>4.2</v>
      </c>
      <c r="E6071">
        <v>392</v>
      </c>
      <c r="F6071" t="s">
        <v>1405</v>
      </c>
      <c r="G6071" t="s">
        <v>42</v>
      </c>
      <c r="H6071" s="32">
        <v>19.98</v>
      </c>
      <c r="I6071" t="s">
        <v>43</v>
      </c>
      <c r="J6071" t="s">
        <v>85</v>
      </c>
      <c r="K6071" t="s">
        <v>85</v>
      </c>
    </row>
    <row r="6072" spans="1:11" x14ac:dyDescent="0.35">
      <c r="A6072" t="s">
        <v>790</v>
      </c>
      <c r="B6072" t="s">
        <v>1367</v>
      </c>
      <c r="C6072">
        <v>2018</v>
      </c>
      <c r="D6072">
        <v>4.2</v>
      </c>
      <c r="E6072">
        <v>390</v>
      </c>
      <c r="F6072" t="s">
        <v>1405</v>
      </c>
      <c r="G6072" t="s">
        <v>32</v>
      </c>
      <c r="H6072" s="32">
        <v>16.760000000000002</v>
      </c>
      <c r="I6072" t="s">
        <v>33</v>
      </c>
      <c r="J6072" t="s">
        <v>85</v>
      </c>
      <c r="K6072" t="s">
        <v>85</v>
      </c>
    </row>
    <row r="6073" spans="1:11" x14ac:dyDescent="0.35">
      <c r="A6073" t="s">
        <v>574</v>
      </c>
      <c r="B6073" t="s">
        <v>880</v>
      </c>
      <c r="C6073">
        <v>2017</v>
      </c>
      <c r="D6073">
        <v>4.2</v>
      </c>
      <c r="E6073">
        <v>390</v>
      </c>
      <c r="F6073" t="s">
        <v>1405</v>
      </c>
      <c r="G6073" t="s">
        <v>576</v>
      </c>
      <c r="H6073" s="32">
        <v>24.45</v>
      </c>
      <c r="I6073" t="s">
        <v>21</v>
      </c>
      <c r="J6073" t="s">
        <v>85</v>
      </c>
      <c r="K6073" t="s">
        <v>85</v>
      </c>
    </row>
    <row r="6074" spans="1:11" x14ac:dyDescent="0.35">
      <c r="A6074" t="s">
        <v>144</v>
      </c>
      <c r="B6074" t="s">
        <v>120</v>
      </c>
      <c r="C6074">
        <v>2011</v>
      </c>
      <c r="D6074">
        <v>4.2</v>
      </c>
      <c r="E6074">
        <v>389</v>
      </c>
      <c r="F6074" t="s">
        <v>1405</v>
      </c>
      <c r="G6074" t="s">
        <v>9</v>
      </c>
      <c r="H6074" s="32">
        <v>64.5</v>
      </c>
      <c r="I6074" t="s">
        <v>10</v>
      </c>
      <c r="J6074" t="s">
        <v>85</v>
      </c>
      <c r="K6074" t="s">
        <v>85</v>
      </c>
    </row>
    <row r="6075" spans="1:11" x14ac:dyDescent="0.35">
      <c r="A6075" t="s">
        <v>385</v>
      </c>
      <c r="B6075" t="s">
        <v>1334</v>
      </c>
      <c r="C6075">
        <v>2016</v>
      </c>
      <c r="D6075">
        <v>4.2</v>
      </c>
      <c r="E6075">
        <v>388</v>
      </c>
      <c r="F6075" t="s">
        <v>1405</v>
      </c>
      <c r="G6075" t="s">
        <v>9</v>
      </c>
      <c r="H6075" s="32">
        <v>31.63</v>
      </c>
      <c r="I6075" t="s">
        <v>10</v>
      </c>
      <c r="J6075" t="s">
        <v>85</v>
      </c>
      <c r="K6075" t="s">
        <v>85</v>
      </c>
    </row>
    <row r="6076" spans="1:11" x14ac:dyDescent="0.35">
      <c r="A6076" t="s">
        <v>66</v>
      </c>
      <c r="B6076" t="s">
        <v>551</v>
      </c>
      <c r="C6076">
        <v>2017</v>
      </c>
      <c r="D6076">
        <v>4.2</v>
      </c>
      <c r="E6076">
        <v>421</v>
      </c>
      <c r="F6076" t="s">
        <v>1405</v>
      </c>
      <c r="G6076" t="s">
        <v>42</v>
      </c>
      <c r="H6076" s="32">
        <v>29.15</v>
      </c>
      <c r="I6076" t="s">
        <v>52</v>
      </c>
      <c r="J6076" t="s">
        <v>85</v>
      </c>
      <c r="K6076" t="s">
        <v>85</v>
      </c>
    </row>
    <row r="6077" spans="1:11" x14ac:dyDescent="0.35">
      <c r="A6077" t="s">
        <v>537</v>
      </c>
      <c r="B6077" t="s">
        <v>187</v>
      </c>
      <c r="C6077">
        <v>2015</v>
      </c>
      <c r="D6077">
        <v>4.2</v>
      </c>
      <c r="E6077">
        <v>420</v>
      </c>
      <c r="F6077" t="s">
        <v>1405</v>
      </c>
      <c r="G6077" t="s">
        <v>42</v>
      </c>
      <c r="H6077" s="32">
        <v>17.5</v>
      </c>
      <c r="I6077" t="s">
        <v>43</v>
      </c>
      <c r="J6077" t="s">
        <v>85</v>
      </c>
      <c r="K6077" t="s">
        <v>85</v>
      </c>
    </row>
    <row r="6078" spans="1:11" x14ac:dyDescent="0.35">
      <c r="A6078" t="s">
        <v>1357</v>
      </c>
      <c r="B6078" t="s">
        <v>1358</v>
      </c>
      <c r="C6078">
        <v>2017</v>
      </c>
      <c r="D6078">
        <v>4.2</v>
      </c>
      <c r="E6078">
        <v>420</v>
      </c>
      <c r="F6078" t="s">
        <v>1405</v>
      </c>
      <c r="G6078" t="s">
        <v>127</v>
      </c>
      <c r="H6078" s="32">
        <v>18.899999999999999</v>
      </c>
      <c r="I6078" t="s">
        <v>21</v>
      </c>
      <c r="J6078" t="s">
        <v>85</v>
      </c>
      <c r="K6078" t="s">
        <v>85</v>
      </c>
    </row>
    <row r="6079" spans="1:11" x14ac:dyDescent="0.35">
      <c r="A6079" t="s">
        <v>1359</v>
      </c>
      <c r="B6079" t="s">
        <v>1360</v>
      </c>
      <c r="C6079">
        <v>2011</v>
      </c>
      <c r="D6079">
        <v>4.2</v>
      </c>
      <c r="E6079">
        <v>420</v>
      </c>
      <c r="F6079" t="s">
        <v>1405</v>
      </c>
      <c r="G6079" t="s">
        <v>254</v>
      </c>
      <c r="H6079" s="32">
        <v>23.95</v>
      </c>
      <c r="I6079" t="s">
        <v>21</v>
      </c>
      <c r="J6079" t="s">
        <v>85</v>
      </c>
      <c r="K6079" t="s">
        <v>85</v>
      </c>
    </row>
    <row r="6080" spans="1:11" x14ac:dyDescent="0.35">
      <c r="A6080" t="s">
        <v>40</v>
      </c>
      <c r="B6080" t="s">
        <v>396</v>
      </c>
      <c r="C6080">
        <v>2012</v>
      </c>
      <c r="D6080">
        <v>4.2</v>
      </c>
      <c r="E6080">
        <v>420</v>
      </c>
      <c r="F6080" t="s">
        <v>1405</v>
      </c>
      <c r="G6080" t="s">
        <v>42</v>
      </c>
      <c r="H6080" s="32">
        <v>28.3</v>
      </c>
      <c r="I6080" t="s">
        <v>43</v>
      </c>
      <c r="J6080" t="s">
        <v>85</v>
      </c>
      <c r="K6080" t="s">
        <v>85</v>
      </c>
    </row>
    <row r="6081" spans="1:11" x14ac:dyDescent="0.35">
      <c r="A6081" t="s">
        <v>513</v>
      </c>
      <c r="B6081" t="s">
        <v>283</v>
      </c>
      <c r="C6081">
        <v>2004</v>
      </c>
      <c r="D6081">
        <v>4.2</v>
      </c>
      <c r="E6081">
        <v>417</v>
      </c>
      <c r="F6081" t="s">
        <v>1405</v>
      </c>
      <c r="G6081" t="s">
        <v>42</v>
      </c>
      <c r="H6081" s="32">
        <v>45</v>
      </c>
      <c r="I6081" t="s">
        <v>43</v>
      </c>
      <c r="J6081" t="s">
        <v>85</v>
      </c>
      <c r="K6081" t="s">
        <v>85</v>
      </c>
    </row>
    <row r="6082" spans="1:11" x14ac:dyDescent="0.35">
      <c r="A6082" t="s">
        <v>423</v>
      </c>
      <c r="B6082" t="s">
        <v>1020</v>
      </c>
      <c r="C6082">
        <v>2018</v>
      </c>
      <c r="D6082">
        <v>4.2</v>
      </c>
      <c r="E6082">
        <v>415</v>
      </c>
      <c r="F6082" t="s">
        <v>1405</v>
      </c>
      <c r="G6082" t="s">
        <v>46</v>
      </c>
      <c r="H6082" s="32">
        <v>17.899999999999999</v>
      </c>
      <c r="I6082" t="s">
        <v>213</v>
      </c>
      <c r="J6082" t="s">
        <v>85</v>
      </c>
      <c r="K6082" t="s">
        <v>85</v>
      </c>
    </row>
    <row r="6083" spans="1:11" x14ac:dyDescent="0.35">
      <c r="A6083" t="s">
        <v>1292</v>
      </c>
      <c r="B6083" t="s">
        <v>1361</v>
      </c>
      <c r="C6083">
        <v>2015</v>
      </c>
      <c r="D6083">
        <v>4.2</v>
      </c>
      <c r="E6083">
        <v>414</v>
      </c>
      <c r="F6083" t="s">
        <v>1405</v>
      </c>
      <c r="G6083" t="s">
        <v>326</v>
      </c>
      <c r="H6083" s="32">
        <v>16.78</v>
      </c>
      <c r="I6083" t="s">
        <v>327</v>
      </c>
      <c r="J6083" t="s">
        <v>85</v>
      </c>
      <c r="K6083" t="s">
        <v>85</v>
      </c>
    </row>
    <row r="6084" spans="1:11" x14ac:dyDescent="0.35">
      <c r="A6084" t="s">
        <v>47</v>
      </c>
      <c r="B6084" t="s">
        <v>1302</v>
      </c>
      <c r="C6084">
        <v>2018</v>
      </c>
      <c r="D6084">
        <v>4.2</v>
      </c>
      <c r="E6084">
        <v>410</v>
      </c>
      <c r="F6084" t="s">
        <v>1405</v>
      </c>
      <c r="G6084" t="s">
        <v>42</v>
      </c>
      <c r="H6084" s="32">
        <v>13.58</v>
      </c>
      <c r="I6084" t="s">
        <v>43</v>
      </c>
      <c r="J6084" t="s">
        <v>85</v>
      </c>
      <c r="K6084" t="s">
        <v>85</v>
      </c>
    </row>
    <row r="6085" spans="1:11" x14ac:dyDescent="0.35">
      <c r="A6085" t="s">
        <v>1308</v>
      </c>
      <c r="B6085" t="s">
        <v>1309</v>
      </c>
      <c r="C6085">
        <v>2015</v>
      </c>
      <c r="D6085">
        <v>4.2</v>
      </c>
      <c r="E6085">
        <v>412</v>
      </c>
      <c r="F6085" t="s">
        <v>1405</v>
      </c>
      <c r="G6085" t="s">
        <v>9</v>
      </c>
      <c r="H6085" s="32">
        <v>37.9</v>
      </c>
      <c r="I6085" t="s">
        <v>10</v>
      </c>
      <c r="J6085" t="s">
        <v>85</v>
      </c>
      <c r="K6085" t="s">
        <v>85</v>
      </c>
    </row>
    <row r="6086" spans="1:11" x14ac:dyDescent="0.35">
      <c r="A6086" t="s">
        <v>270</v>
      </c>
      <c r="B6086" t="s">
        <v>120</v>
      </c>
      <c r="C6086">
        <v>2011</v>
      </c>
      <c r="D6086">
        <v>4.2</v>
      </c>
      <c r="E6086">
        <v>410</v>
      </c>
      <c r="F6086" t="s">
        <v>1405</v>
      </c>
      <c r="G6086" t="s">
        <v>9</v>
      </c>
      <c r="H6086" s="32">
        <v>51.35</v>
      </c>
      <c r="I6086" t="s">
        <v>10</v>
      </c>
      <c r="J6086" t="s">
        <v>85</v>
      </c>
      <c r="K6086" t="s">
        <v>85</v>
      </c>
    </row>
    <row r="6087" spans="1:11" x14ac:dyDescent="0.35">
      <c r="A6087" t="s">
        <v>930</v>
      </c>
      <c r="B6087" t="s">
        <v>848</v>
      </c>
      <c r="C6087">
        <v>2012</v>
      </c>
      <c r="D6087">
        <v>4.2</v>
      </c>
      <c r="E6087">
        <v>410</v>
      </c>
      <c r="F6087" t="s">
        <v>1405</v>
      </c>
      <c r="G6087" t="s">
        <v>42</v>
      </c>
      <c r="H6087" s="32">
        <v>22.99</v>
      </c>
      <c r="I6087" t="s">
        <v>43</v>
      </c>
      <c r="J6087" t="s">
        <v>85</v>
      </c>
      <c r="K6087" t="s">
        <v>85</v>
      </c>
    </row>
    <row r="6088" spans="1:11" x14ac:dyDescent="0.35">
      <c r="A6088" t="s">
        <v>1362</v>
      </c>
      <c r="B6088" t="s">
        <v>1363</v>
      </c>
      <c r="C6088">
        <v>2020</v>
      </c>
      <c r="D6088">
        <v>4.2</v>
      </c>
      <c r="E6088">
        <v>407</v>
      </c>
      <c r="F6088" t="s">
        <v>1405</v>
      </c>
      <c r="G6088" t="s">
        <v>204</v>
      </c>
      <c r="H6088" s="32">
        <v>11.95</v>
      </c>
      <c r="I6088" t="s">
        <v>85</v>
      </c>
      <c r="J6088" t="s">
        <v>85</v>
      </c>
      <c r="K6088" t="s">
        <v>85</v>
      </c>
    </row>
    <row r="6089" spans="1:11" x14ac:dyDescent="0.35">
      <c r="A6089" t="s">
        <v>861</v>
      </c>
      <c r="B6089" t="s">
        <v>1364</v>
      </c>
      <c r="C6089" t="s">
        <v>24</v>
      </c>
      <c r="D6089">
        <v>4.2</v>
      </c>
      <c r="E6089">
        <v>405</v>
      </c>
      <c r="F6089" t="s">
        <v>1405</v>
      </c>
      <c r="G6089" t="s">
        <v>25</v>
      </c>
      <c r="H6089" s="32">
        <v>7.1</v>
      </c>
      <c r="I6089" t="s">
        <v>26</v>
      </c>
      <c r="J6089" t="s">
        <v>85</v>
      </c>
      <c r="K6089" t="s">
        <v>85</v>
      </c>
    </row>
    <row r="6090" spans="1:11" x14ac:dyDescent="0.35">
      <c r="A6090" t="s">
        <v>606</v>
      </c>
      <c r="B6090" t="s">
        <v>619</v>
      </c>
      <c r="C6090">
        <v>2014</v>
      </c>
      <c r="D6090">
        <v>4.2</v>
      </c>
      <c r="E6090">
        <v>404</v>
      </c>
      <c r="F6090" t="s">
        <v>1405</v>
      </c>
      <c r="G6090" t="s">
        <v>32</v>
      </c>
      <c r="H6090" s="32">
        <v>77.36</v>
      </c>
      <c r="I6090" t="s">
        <v>33</v>
      </c>
      <c r="J6090" t="s">
        <v>85</v>
      </c>
      <c r="K6090" t="s">
        <v>85</v>
      </c>
    </row>
    <row r="6091" spans="1:11" x14ac:dyDescent="0.35">
      <c r="A6091" t="s">
        <v>1365</v>
      </c>
      <c r="B6091" t="s">
        <v>1366</v>
      </c>
      <c r="C6091">
        <v>2020</v>
      </c>
      <c r="D6091">
        <v>4.2</v>
      </c>
      <c r="E6091">
        <v>404</v>
      </c>
      <c r="F6091" t="s">
        <v>1405</v>
      </c>
      <c r="G6091" t="s">
        <v>207</v>
      </c>
      <c r="H6091" s="32">
        <v>19.899999999999999</v>
      </c>
      <c r="I6091" t="s">
        <v>85</v>
      </c>
      <c r="J6091" t="s">
        <v>85</v>
      </c>
      <c r="K6091" t="s">
        <v>85</v>
      </c>
    </row>
    <row r="6092" spans="1:11" x14ac:dyDescent="0.35">
      <c r="A6092" t="s">
        <v>682</v>
      </c>
      <c r="B6092" t="s">
        <v>863</v>
      </c>
      <c r="C6092">
        <v>2011</v>
      </c>
      <c r="D6092">
        <v>4.2</v>
      </c>
      <c r="E6092">
        <v>402</v>
      </c>
      <c r="F6092" t="s">
        <v>1405</v>
      </c>
      <c r="G6092" t="s">
        <v>42</v>
      </c>
      <c r="H6092" s="32">
        <v>28.53</v>
      </c>
      <c r="I6092" t="s">
        <v>43</v>
      </c>
      <c r="J6092" t="s">
        <v>85</v>
      </c>
      <c r="K6092" t="s">
        <v>85</v>
      </c>
    </row>
    <row r="6093" spans="1:11" x14ac:dyDescent="0.35">
      <c r="A6093" t="s">
        <v>487</v>
      </c>
      <c r="B6093" t="s">
        <v>488</v>
      </c>
      <c r="C6093">
        <v>2019</v>
      </c>
      <c r="D6093">
        <v>4.2</v>
      </c>
      <c r="E6093">
        <v>400</v>
      </c>
      <c r="F6093" t="s">
        <v>1405</v>
      </c>
      <c r="G6093" t="s">
        <v>2</v>
      </c>
      <c r="H6093" s="32">
        <v>27.89</v>
      </c>
      <c r="I6093" t="s">
        <v>3</v>
      </c>
      <c r="J6093" t="s">
        <v>85</v>
      </c>
      <c r="K6093" t="s">
        <v>85</v>
      </c>
    </row>
    <row r="6094" spans="1:11" x14ac:dyDescent="0.35">
      <c r="A6094" t="s">
        <v>4</v>
      </c>
      <c r="B6094" t="s">
        <v>448</v>
      </c>
      <c r="C6094">
        <v>2016</v>
      </c>
      <c r="D6094">
        <v>4.2</v>
      </c>
      <c r="E6094">
        <v>398</v>
      </c>
      <c r="F6094" t="s">
        <v>1405</v>
      </c>
      <c r="G6094" t="s">
        <v>1406</v>
      </c>
      <c r="H6094" s="32">
        <v>48.96</v>
      </c>
      <c r="I6094" t="s">
        <v>6</v>
      </c>
      <c r="J6094" t="s">
        <v>85</v>
      </c>
      <c r="K6094" t="s">
        <v>85</v>
      </c>
    </row>
    <row r="6095" spans="1:11" x14ac:dyDescent="0.35">
      <c r="A6095" t="s">
        <v>193</v>
      </c>
      <c r="B6095" t="s">
        <v>921</v>
      </c>
      <c r="C6095">
        <v>2011</v>
      </c>
      <c r="D6095">
        <v>4.2</v>
      </c>
      <c r="E6095">
        <v>395</v>
      </c>
      <c r="F6095" t="s">
        <v>1405</v>
      </c>
      <c r="G6095" t="s">
        <v>42</v>
      </c>
      <c r="H6095" s="32">
        <v>61.94</v>
      </c>
      <c r="I6095" t="s">
        <v>43</v>
      </c>
      <c r="J6095" t="s">
        <v>85</v>
      </c>
      <c r="K6095" t="s">
        <v>85</v>
      </c>
    </row>
    <row r="6096" spans="1:11" x14ac:dyDescent="0.35">
      <c r="A6096" t="s">
        <v>193</v>
      </c>
      <c r="B6096" t="s">
        <v>187</v>
      </c>
      <c r="C6096">
        <v>2016</v>
      </c>
      <c r="D6096">
        <v>4.2</v>
      </c>
      <c r="E6096">
        <v>392</v>
      </c>
      <c r="F6096" t="s">
        <v>1405</v>
      </c>
      <c r="G6096" t="s">
        <v>42</v>
      </c>
      <c r="H6096" s="32">
        <v>19.98</v>
      </c>
      <c r="I6096" t="s">
        <v>43</v>
      </c>
      <c r="J6096" t="s">
        <v>85</v>
      </c>
      <c r="K6096" t="s">
        <v>85</v>
      </c>
    </row>
    <row r="6097" spans="1:11" x14ac:dyDescent="0.35">
      <c r="A6097" t="s">
        <v>790</v>
      </c>
      <c r="B6097" t="s">
        <v>1367</v>
      </c>
      <c r="C6097">
        <v>2018</v>
      </c>
      <c r="D6097">
        <v>4.2</v>
      </c>
      <c r="E6097">
        <v>390</v>
      </c>
      <c r="F6097" t="s">
        <v>1405</v>
      </c>
      <c r="G6097" t="s">
        <v>32</v>
      </c>
      <c r="H6097" s="32">
        <v>16.760000000000002</v>
      </c>
      <c r="I6097" t="s">
        <v>33</v>
      </c>
      <c r="J6097" t="s">
        <v>85</v>
      </c>
      <c r="K6097" t="s">
        <v>85</v>
      </c>
    </row>
    <row r="6098" spans="1:11" x14ac:dyDescent="0.35">
      <c r="A6098" t="s">
        <v>574</v>
      </c>
      <c r="B6098" t="s">
        <v>880</v>
      </c>
      <c r="C6098">
        <v>2017</v>
      </c>
      <c r="D6098">
        <v>4.2</v>
      </c>
      <c r="E6098">
        <v>390</v>
      </c>
      <c r="F6098" t="s">
        <v>1405</v>
      </c>
      <c r="G6098" t="s">
        <v>576</v>
      </c>
      <c r="H6098" s="32">
        <v>24.45</v>
      </c>
      <c r="I6098" t="s">
        <v>21</v>
      </c>
      <c r="J6098" t="s">
        <v>85</v>
      </c>
      <c r="K6098" t="s">
        <v>85</v>
      </c>
    </row>
    <row r="6099" spans="1:11" x14ac:dyDescent="0.35">
      <c r="A6099" t="s">
        <v>144</v>
      </c>
      <c r="B6099" t="s">
        <v>120</v>
      </c>
      <c r="C6099">
        <v>2011</v>
      </c>
      <c r="D6099">
        <v>4.2</v>
      </c>
      <c r="E6099">
        <v>389</v>
      </c>
      <c r="F6099" t="s">
        <v>1405</v>
      </c>
      <c r="G6099" t="s">
        <v>9</v>
      </c>
      <c r="H6099" s="32">
        <v>64.5</v>
      </c>
      <c r="I6099" t="s">
        <v>10</v>
      </c>
      <c r="J6099" t="s">
        <v>85</v>
      </c>
      <c r="K6099" t="s">
        <v>85</v>
      </c>
    </row>
    <row r="6100" spans="1:11" x14ac:dyDescent="0.35">
      <c r="A6100" t="s">
        <v>385</v>
      </c>
      <c r="B6100" t="s">
        <v>1334</v>
      </c>
      <c r="C6100">
        <v>2016</v>
      </c>
      <c r="D6100">
        <v>4.2</v>
      </c>
      <c r="E6100">
        <v>388</v>
      </c>
      <c r="F6100" t="s">
        <v>1405</v>
      </c>
      <c r="G6100" t="s">
        <v>9</v>
      </c>
      <c r="H6100" s="32">
        <v>31.63</v>
      </c>
      <c r="I6100" t="s">
        <v>10</v>
      </c>
      <c r="J6100" t="s">
        <v>85</v>
      </c>
      <c r="K6100" t="s">
        <v>85</v>
      </c>
    </row>
    <row r="6101" spans="1:11" x14ac:dyDescent="0.35">
      <c r="A6101" t="s">
        <v>66</v>
      </c>
      <c r="B6101" t="s">
        <v>551</v>
      </c>
      <c r="C6101">
        <v>2017</v>
      </c>
      <c r="D6101">
        <v>4.2</v>
      </c>
      <c r="E6101">
        <v>421</v>
      </c>
      <c r="F6101" t="s">
        <v>1405</v>
      </c>
      <c r="G6101" t="s">
        <v>42</v>
      </c>
      <c r="H6101" s="32">
        <v>29.15</v>
      </c>
      <c r="I6101" t="s">
        <v>52</v>
      </c>
      <c r="J6101">
        <v>3</v>
      </c>
      <c r="K6101">
        <v>3</v>
      </c>
    </row>
    <row r="6102" spans="1:11" x14ac:dyDescent="0.35">
      <c r="A6102" t="s">
        <v>537</v>
      </c>
      <c r="B6102" t="s">
        <v>187</v>
      </c>
      <c r="C6102">
        <v>2015</v>
      </c>
      <c r="D6102">
        <v>4.2</v>
      </c>
      <c r="E6102">
        <v>420</v>
      </c>
      <c r="F6102" t="s">
        <v>1405</v>
      </c>
      <c r="G6102" t="s">
        <v>42</v>
      </c>
      <c r="H6102" s="32">
        <v>17.5</v>
      </c>
      <c r="I6102" t="s">
        <v>43</v>
      </c>
      <c r="J6102">
        <v>4</v>
      </c>
      <c r="K6102">
        <v>3</v>
      </c>
    </row>
    <row r="6103" spans="1:11" x14ac:dyDescent="0.35">
      <c r="A6103" t="s">
        <v>1357</v>
      </c>
      <c r="B6103" t="s">
        <v>1358</v>
      </c>
      <c r="C6103">
        <v>2017</v>
      </c>
      <c r="D6103">
        <v>4.2</v>
      </c>
      <c r="E6103">
        <v>420</v>
      </c>
      <c r="F6103" t="s">
        <v>1405</v>
      </c>
      <c r="G6103" t="s">
        <v>127</v>
      </c>
      <c r="H6103" s="32">
        <v>18.899999999999999</v>
      </c>
      <c r="I6103" t="s">
        <v>21</v>
      </c>
      <c r="J6103">
        <v>4</v>
      </c>
      <c r="K6103">
        <v>3</v>
      </c>
    </row>
    <row r="6104" spans="1:11" x14ac:dyDescent="0.35">
      <c r="A6104" t="s">
        <v>1359</v>
      </c>
      <c r="B6104" t="s">
        <v>1360</v>
      </c>
      <c r="C6104">
        <v>2011</v>
      </c>
      <c r="D6104">
        <v>4.2</v>
      </c>
      <c r="E6104">
        <v>420</v>
      </c>
      <c r="F6104" t="s">
        <v>1405</v>
      </c>
      <c r="G6104" t="s">
        <v>254</v>
      </c>
      <c r="H6104" s="32">
        <v>23.95</v>
      </c>
      <c r="I6104" t="s">
        <v>21</v>
      </c>
      <c r="J6104">
        <v>4</v>
      </c>
      <c r="K6104">
        <v>3</v>
      </c>
    </row>
    <row r="6105" spans="1:11" x14ac:dyDescent="0.35">
      <c r="A6105" t="s">
        <v>40</v>
      </c>
      <c r="B6105" t="s">
        <v>396</v>
      </c>
      <c r="C6105">
        <v>2012</v>
      </c>
      <c r="D6105">
        <v>4.2</v>
      </c>
      <c r="E6105">
        <v>420</v>
      </c>
      <c r="F6105" t="s">
        <v>1405</v>
      </c>
      <c r="G6105" t="s">
        <v>42</v>
      </c>
      <c r="H6105" s="32">
        <v>28.3</v>
      </c>
      <c r="I6105" t="s">
        <v>43</v>
      </c>
      <c r="J6105">
        <v>4</v>
      </c>
      <c r="K6105">
        <v>3</v>
      </c>
    </row>
    <row r="6106" spans="1:11" x14ac:dyDescent="0.35">
      <c r="A6106" t="s">
        <v>513</v>
      </c>
      <c r="B6106" t="s">
        <v>283</v>
      </c>
      <c r="C6106">
        <v>2004</v>
      </c>
      <c r="D6106">
        <v>4.2</v>
      </c>
      <c r="E6106">
        <v>417</v>
      </c>
      <c r="F6106" t="s">
        <v>1405</v>
      </c>
      <c r="G6106" t="s">
        <v>42</v>
      </c>
      <c r="H6106" s="32">
        <v>45</v>
      </c>
      <c r="I6106" t="s">
        <v>43</v>
      </c>
      <c r="J6106">
        <v>4</v>
      </c>
      <c r="K6106">
        <v>3</v>
      </c>
    </row>
    <row r="6107" spans="1:11" x14ac:dyDescent="0.35">
      <c r="A6107" t="s">
        <v>423</v>
      </c>
      <c r="B6107" t="s">
        <v>1020</v>
      </c>
      <c r="C6107">
        <v>2018</v>
      </c>
      <c r="D6107">
        <v>4.2</v>
      </c>
      <c r="E6107">
        <v>415</v>
      </c>
      <c r="F6107" t="s">
        <v>1405</v>
      </c>
      <c r="G6107" t="s">
        <v>46</v>
      </c>
      <c r="H6107" s="32">
        <v>17.899999999999999</v>
      </c>
      <c r="I6107" t="s">
        <v>213</v>
      </c>
      <c r="J6107">
        <v>3</v>
      </c>
      <c r="K6107">
        <v>3</v>
      </c>
    </row>
    <row r="6108" spans="1:11" x14ac:dyDescent="0.35">
      <c r="A6108" t="s">
        <v>1292</v>
      </c>
      <c r="B6108" t="s">
        <v>1361</v>
      </c>
      <c r="C6108">
        <v>2015</v>
      </c>
      <c r="D6108">
        <v>4.2</v>
      </c>
      <c r="E6108">
        <v>414</v>
      </c>
      <c r="F6108" t="s">
        <v>1405</v>
      </c>
      <c r="G6108" t="s">
        <v>326</v>
      </c>
      <c r="H6108" s="32">
        <v>16.78</v>
      </c>
      <c r="I6108" t="s">
        <v>327</v>
      </c>
      <c r="J6108">
        <v>3</v>
      </c>
      <c r="K6108">
        <v>3</v>
      </c>
    </row>
    <row r="6109" spans="1:11" x14ac:dyDescent="0.35">
      <c r="A6109" t="s">
        <v>47</v>
      </c>
      <c r="B6109" t="s">
        <v>1302</v>
      </c>
      <c r="C6109">
        <v>2018</v>
      </c>
      <c r="D6109">
        <v>4.2</v>
      </c>
      <c r="E6109">
        <v>410</v>
      </c>
      <c r="F6109" t="s">
        <v>1405</v>
      </c>
      <c r="G6109" t="s">
        <v>42</v>
      </c>
      <c r="H6109" s="32">
        <v>13.58</v>
      </c>
      <c r="I6109" t="s">
        <v>43</v>
      </c>
      <c r="J6109">
        <v>4</v>
      </c>
      <c r="K6109">
        <v>3</v>
      </c>
    </row>
    <row r="6110" spans="1:11" x14ac:dyDescent="0.35">
      <c r="A6110" t="s">
        <v>1308</v>
      </c>
      <c r="B6110" t="s">
        <v>1309</v>
      </c>
      <c r="C6110">
        <v>2015</v>
      </c>
      <c r="D6110">
        <v>4.2</v>
      </c>
      <c r="E6110">
        <v>412</v>
      </c>
      <c r="F6110" t="s">
        <v>1405</v>
      </c>
      <c r="G6110" t="s">
        <v>9</v>
      </c>
      <c r="H6110" s="32">
        <v>37.9</v>
      </c>
      <c r="I6110" t="s">
        <v>10</v>
      </c>
      <c r="J6110">
        <v>5</v>
      </c>
      <c r="K6110">
        <v>3</v>
      </c>
    </row>
    <row r="6111" spans="1:11" x14ac:dyDescent="0.35">
      <c r="A6111" t="s">
        <v>270</v>
      </c>
      <c r="B6111" t="s">
        <v>120</v>
      </c>
      <c r="C6111">
        <v>2011</v>
      </c>
      <c r="D6111">
        <v>4.2</v>
      </c>
      <c r="E6111">
        <v>410</v>
      </c>
      <c r="F6111" t="s">
        <v>1405</v>
      </c>
      <c r="G6111" t="s">
        <v>9</v>
      </c>
      <c r="H6111" s="32">
        <v>51.35</v>
      </c>
      <c r="I6111" t="s">
        <v>10</v>
      </c>
      <c r="J6111">
        <v>5</v>
      </c>
      <c r="K6111">
        <v>3</v>
      </c>
    </row>
    <row r="6112" spans="1:11" x14ac:dyDescent="0.35">
      <c r="A6112" t="s">
        <v>930</v>
      </c>
      <c r="B6112" t="s">
        <v>848</v>
      </c>
      <c r="C6112">
        <v>2012</v>
      </c>
      <c r="D6112">
        <v>4.2</v>
      </c>
      <c r="E6112">
        <v>410</v>
      </c>
      <c r="F6112" t="s">
        <v>1405</v>
      </c>
      <c r="G6112" t="s">
        <v>42</v>
      </c>
      <c r="H6112" s="32">
        <v>22.99</v>
      </c>
      <c r="I6112" t="s">
        <v>43</v>
      </c>
      <c r="J6112">
        <v>4</v>
      </c>
      <c r="K6112">
        <v>3</v>
      </c>
    </row>
    <row r="6113" spans="1:11" x14ac:dyDescent="0.35">
      <c r="A6113" t="s">
        <v>1362</v>
      </c>
      <c r="B6113" t="s">
        <v>1363</v>
      </c>
      <c r="C6113">
        <v>2020</v>
      </c>
      <c r="D6113">
        <v>4.2</v>
      </c>
      <c r="E6113">
        <v>407</v>
      </c>
      <c r="F6113" t="s">
        <v>1405</v>
      </c>
      <c r="G6113" t="s">
        <v>204</v>
      </c>
      <c r="H6113" s="32">
        <v>11.95</v>
      </c>
      <c r="I6113" t="s">
        <v>85</v>
      </c>
      <c r="J6113" t="s">
        <v>85</v>
      </c>
      <c r="K6113" t="s">
        <v>85</v>
      </c>
    </row>
    <row r="6114" spans="1:11" x14ac:dyDescent="0.35">
      <c r="A6114" t="s">
        <v>861</v>
      </c>
      <c r="B6114" t="s">
        <v>1364</v>
      </c>
      <c r="C6114" t="s">
        <v>24</v>
      </c>
      <c r="D6114">
        <v>4.2</v>
      </c>
      <c r="E6114">
        <v>405</v>
      </c>
      <c r="F6114" t="s">
        <v>1405</v>
      </c>
      <c r="G6114" t="s">
        <v>25</v>
      </c>
      <c r="H6114" s="32">
        <v>7.1</v>
      </c>
      <c r="I6114" t="s">
        <v>26</v>
      </c>
      <c r="J6114">
        <v>4</v>
      </c>
      <c r="K6114">
        <v>3</v>
      </c>
    </row>
    <row r="6115" spans="1:11" x14ac:dyDescent="0.35">
      <c r="A6115" t="s">
        <v>606</v>
      </c>
      <c r="B6115" t="s">
        <v>619</v>
      </c>
      <c r="C6115">
        <v>2014</v>
      </c>
      <c r="D6115">
        <v>4.2</v>
      </c>
      <c r="E6115">
        <v>404</v>
      </c>
      <c r="F6115" t="s">
        <v>1405</v>
      </c>
      <c r="G6115" t="s">
        <v>32</v>
      </c>
      <c r="H6115" s="32">
        <v>77.36</v>
      </c>
      <c r="I6115" t="s">
        <v>33</v>
      </c>
      <c r="J6115">
        <v>4</v>
      </c>
      <c r="K6115">
        <v>3</v>
      </c>
    </row>
    <row r="6116" spans="1:11" x14ac:dyDescent="0.35">
      <c r="A6116" t="s">
        <v>1365</v>
      </c>
      <c r="B6116" t="s">
        <v>1366</v>
      </c>
      <c r="C6116">
        <v>2020</v>
      </c>
      <c r="D6116">
        <v>4.2</v>
      </c>
      <c r="E6116">
        <v>404</v>
      </c>
      <c r="F6116" t="s">
        <v>1405</v>
      </c>
      <c r="G6116" t="s">
        <v>207</v>
      </c>
      <c r="H6116" s="32">
        <v>19.899999999999999</v>
      </c>
      <c r="I6116" t="s">
        <v>85</v>
      </c>
      <c r="J6116" t="s">
        <v>85</v>
      </c>
      <c r="K6116" t="s">
        <v>85</v>
      </c>
    </row>
    <row r="6117" spans="1:11" x14ac:dyDescent="0.35">
      <c r="A6117" t="s">
        <v>682</v>
      </c>
      <c r="B6117" t="s">
        <v>863</v>
      </c>
      <c r="C6117">
        <v>2011</v>
      </c>
      <c r="D6117">
        <v>4.2</v>
      </c>
      <c r="E6117">
        <v>402</v>
      </c>
      <c r="F6117" t="s">
        <v>1405</v>
      </c>
      <c r="G6117" t="s">
        <v>42</v>
      </c>
      <c r="H6117" s="32">
        <v>28.53</v>
      </c>
      <c r="I6117" t="s">
        <v>43</v>
      </c>
      <c r="J6117">
        <v>4</v>
      </c>
      <c r="K6117">
        <v>3</v>
      </c>
    </row>
    <row r="6118" spans="1:11" x14ac:dyDescent="0.35">
      <c r="A6118" t="s">
        <v>487</v>
      </c>
      <c r="B6118" t="s">
        <v>488</v>
      </c>
      <c r="C6118">
        <v>2019</v>
      </c>
      <c r="D6118">
        <v>4.2</v>
      </c>
      <c r="E6118">
        <v>400</v>
      </c>
      <c r="F6118" t="s">
        <v>1405</v>
      </c>
      <c r="G6118" t="s">
        <v>2</v>
      </c>
      <c r="H6118" s="32">
        <v>27.89</v>
      </c>
      <c r="I6118" t="s">
        <v>3</v>
      </c>
      <c r="J6118">
        <v>5</v>
      </c>
      <c r="K6118">
        <v>3</v>
      </c>
    </row>
    <row r="6119" spans="1:11" x14ac:dyDescent="0.35">
      <c r="A6119" t="s">
        <v>4</v>
      </c>
      <c r="B6119" t="s">
        <v>448</v>
      </c>
      <c r="C6119">
        <v>2016</v>
      </c>
      <c r="D6119">
        <v>4.2</v>
      </c>
      <c r="E6119">
        <v>398</v>
      </c>
      <c r="F6119" t="s">
        <v>1405</v>
      </c>
      <c r="G6119" t="s">
        <v>1406</v>
      </c>
      <c r="H6119" s="32">
        <v>48.96</v>
      </c>
      <c r="I6119" t="s">
        <v>6</v>
      </c>
      <c r="J6119">
        <v>4</v>
      </c>
      <c r="K6119">
        <v>2</v>
      </c>
    </row>
    <row r="6120" spans="1:11" x14ac:dyDescent="0.35">
      <c r="A6120" t="s">
        <v>193</v>
      </c>
      <c r="B6120" t="s">
        <v>921</v>
      </c>
      <c r="C6120">
        <v>2011</v>
      </c>
      <c r="D6120">
        <v>4.2</v>
      </c>
      <c r="E6120">
        <v>395</v>
      </c>
      <c r="F6120" t="s">
        <v>1405</v>
      </c>
      <c r="G6120" t="s">
        <v>42</v>
      </c>
      <c r="H6120" s="32">
        <v>61.94</v>
      </c>
      <c r="I6120" t="s">
        <v>43</v>
      </c>
      <c r="J6120">
        <v>4</v>
      </c>
      <c r="K6120">
        <v>3</v>
      </c>
    </row>
    <row r="6121" spans="1:11" x14ac:dyDescent="0.35">
      <c r="A6121" t="s">
        <v>193</v>
      </c>
      <c r="B6121" t="s">
        <v>187</v>
      </c>
      <c r="C6121">
        <v>2016</v>
      </c>
      <c r="D6121">
        <v>4.2</v>
      </c>
      <c r="E6121">
        <v>392</v>
      </c>
      <c r="F6121" t="s">
        <v>1405</v>
      </c>
      <c r="G6121" t="s">
        <v>42</v>
      </c>
      <c r="H6121" s="32">
        <v>19.98</v>
      </c>
      <c r="I6121" t="s">
        <v>43</v>
      </c>
      <c r="J6121">
        <v>4</v>
      </c>
      <c r="K6121">
        <v>3</v>
      </c>
    </row>
    <row r="6122" spans="1:11" x14ac:dyDescent="0.35">
      <c r="A6122" t="s">
        <v>790</v>
      </c>
      <c r="B6122" t="s">
        <v>1367</v>
      </c>
      <c r="C6122">
        <v>2018</v>
      </c>
      <c r="D6122">
        <v>4.2</v>
      </c>
      <c r="E6122">
        <v>390</v>
      </c>
      <c r="F6122" t="s">
        <v>1405</v>
      </c>
      <c r="G6122" t="s">
        <v>32</v>
      </c>
      <c r="H6122" s="32">
        <v>16.760000000000002</v>
      </c>
      <c r="I6122" t="s">
        <v>33</v>
      </c>
      <c r="J6122">
        <v>4</v>
      </c>
      <c r="K6122">
        <v>3</v>
      </c>
    </row>
    <row r="6123" spans="1:11" x14ac:dyDescent="0.35">
      <c r="A6123" t="s">
        <v>574</v>
      </c>
      <c r="B6123" t="s">
        <v>880</v>
      </c>
      <c r="C6123">
        <v>2017</v>
      </c>
      <c r="D6123">
        <v>4.2</v>
      </c>
      <c r="E6123">
        <v>390</v>
      </c>
      <c r="F6123" t="s">
        <v>1405</v>
      </c>
      <c r="G6123" t="s">
        <v>576</v>
      </c>
      <c r="H6123" s="32">
        <v>24.45</v>
      </c>
      <c r="I6123" t="s">
        <v>21</v>
      </c>
      <c r="J6123">
        <v>4</v>
      </c>
      <c r="K6123">
        <v>3</v>
      </c>
    </row>
    <row r="6124" spans="1:11" x14ac:dyDescent="0.35">
      <c r="A6124" t="s">
        <v>144</v>
      </c>
      <c r="B6124" t="s">
        <v>120</v>
      </c>
      <c r="C6124">
        <v>2011</v>
      </c>
      <c r="D6124">
        <v>4.2</v>
      </c>
      <c r="E6124">
        <v>389</v>
      </c>
      <c r="F6124" t="s">
        <v>1405</v>
      </c>
      <c r="G6124" t="s">
        <v>9</v>
      </c>
      <c r="H6124" s="32">
        <v>64.5</v>
      </c>
      <c r="I6124" t="s">
        <v>10</v>
      </c>
      <c r="J6124">
        <v>5</v>
      </c>
      <c r="K6124">
        <v>3</v>
      </c>
    </row>
    <row r="6125" spans="1:11" x14ac:dyDescent="0.35">
      <c r="A6125" t="s">
        <v>385</v>
      </c>
      <c r="B6125" t="s">
        <v>1334</v>
      </c>
      <c r="C6125">
        <v>2016</v>
      </c>
      <c r="D6125">
        <v>4.2</v>
      </c>
      <c r="E6125">
        <v>388</v>
      </c>
      <c r="F6125" t="s">
        <v>1405</v>
      </c>
      <c r="G6125" t="s">
        <v>9</v>
      </c>
      <c r="H6125" s="32">
        <v>31.63</v>
      </c>
      <c r="I6125" t="s">
        <v>10</v>
      </c>
      <c r="J6125">
        <v>5</v>
      </c>
      <c r="K6125">
        <v>3</v>
      </c>
    </row>
    <row r="6126" spans="1:11" x14ac:dyDescent="0.35">
      <c r="A6126" t="s">
        <v>66</v>
      </c>
      <c r="B6126" t="s">
        <v>551</v>
      </c>
      <c r="C6126">
        <v>2017</v>
      </c>
      <c r="D6126">
        <v>4.2</v>
      </c>
      <c r="E6126">
        <v>421</v>
      </c>
      <c r="F6126" t="s">
        <v>1405</v>
      </c>
      <c r="G6126" t="s">
        <v>42</v>
      </c>
      <c r="H6126" s="32">
        <v>29.15</v>
      </c>
      <c r="I6126" t="s">
        <v>52</v>
      </c>
      <c r="J6126">
        <v>3</v>
      </c>
      <c r="K6126">
        <v>3</v>
      </c>
    </row>
    <row r="6127" spans="1:11" x14ac:dyDescent="0.35">
      <c r="A6127" t="s">
        <v>537</v>
      </c>
      <c r="B6127" t="s">
        <v>187</v>
      </c>
      <c r="C6127">
        <v>2015</v>
      </c>
      <c r="D6127">
        <v>4.2</v>
      </c>
      <c r="E6127">
        <v>420</v>
      </c>
      <c r="F6127" t="s">
        <v>1405</v>
      </c>
      <c r="G6127" t="s">
        <v>42</v>
      </c>
      <c r="H6127" s="32">
        <v>17.5</v>
      </c>
      <c r="I6127" t="s">
        <v>43</v>
      </c>
      <c r="J6127">
        <v>4</v>
      </c>
      <c r="K6127">
        <v>3</v>
      </c>
    </row>
    <row r="6128" spans="1:11" x14ac:dyDescent="0.35">
      <c r="A6128" t="s">
        <v>1357</v>
      </c>
      <c r="B6128" t="s">
        <v>1358</v>
      </c>
      <c r="C6128">
        <v>2017</v>
      </c>
      <c r="D6128">
        <v>4.2</v>
      </c>
      <c r="E6128">
        <v>420</v>
      </c>
      <c r="F6128" t="s">
        <v>1405</v>
      </c>
      <c r="G6128" t="s">
        <v>127</v>
      </c>
      <c r="H6128" s="32">
        <v>18.899999999999999</v>
      </c>
      <c r="I6128" t="s">
        <v>21</v>
      </c>
      <c r="J6128">
        <v>4</v>
      </c>
      <c r="K6128">
        <v>3</v>
      </c>
    </row>
    <row r="6129" spans="1:11" x14ac:dyDescent="0.35">
      <c r="A6129" t="s">
        <v>1359</v>
      </c>
      <c r="B6129" t="s">
        <v>1360</v>
      </c>
      <c r="C6129">
        <v>2011</v>
      </c>
      <c r="D6129">
        <v>4.2</v>
      </c>
      <c r="E6129">
        <v>420</v>
      </c>
      <c r="F6129" t="s">
        <v>1405</v>
      </c>
      <c r="G6129" t="s">
        <v>254</v>
      </c>
      <c r="H6129" s="32">
        <v>23.95</v>
      </c>
      <c r="I6129" t="s">
        <v>21</v>
      </c>
      <c r="J6129">
        <v>4</v>
      </c>
      <c r="K6129">
        <v>3</v>
      </c>
    </row>
    <row r="6130" spans="1:11" x14ac:dyDescent="0.35">
      <c r="A6130" t="s">
        <v>40</v>
      </c>
      <c r="B6130" t="s">
        <v>396</v>
      </c>
      <c r="C6130">
        <v>2012</v>
      </c>
      <c r="D6130">
        <v>4.2</v>
      </c>
      <c r="E6130">
        <v>420</v>
      </c>
      <c r="F6130" t="s">
        <v>1405</v>
      </c>
      <c r="G6130" t="s">
        <v>42</v>
      </c>
      <c r="H6130" s="32">
        <v>28.3</v>
      </c>
      <c r="I6130" t="s">
        <v>43</v>
      </c>
      <c r="J6130">
        <v>4</v>
      </c>
      <c r="K6130">
        <v>3</v>
      </c>
    </row>
    <row r="6131" spans="1:11" x14ac:dyDescent="0.35">
      <c r="A6131" t="s">
        <v>513</v>
      </c>
      <c r="B6131" t="s">
        <v>283</v>
      </c>
      <c r="C6131">
        <v>2004</v>
      </c>
      <c r="D6131">
        <v>4.2</v>
      </c>
      <c r="E6131">
        <v>417</v>
      </c>
      <c r="F6131" t="s">
        <v>1405</v>
      </c>
      <c r="G6131" t="s">
        <v>42</v>
      </c>
      <c r="H6131" s="32">
        <v>45</v>
      </c>
      <c r="I6131" t="s">
        <v>43</v>
      </c>
      <c r="J6131">
        <v>4</v>
      </c>
      <c r="K6131">
        <v>3</v>
      </c>
    </row>
    <row r="6132" spans="1:11" x14ac:dyDescent="0.35">
      <c r="A6132" t="s">
        <v>423</v>
      </c>
      <c r="B6132" t="s">
        <v>1020</v>
      </c>
      <c r="C6132">
        <v>2018</v>
      </c>
      <c r="D6132">
        <v>4.2</v>
      </c>
      <c r="E6132">
        <v>415</v>
      </c>
      <c r="F6132" t="s">
        <v>1405</v>
      </c>
      <c r="G6132" t="s">
        <v>46</v>
      </c>
      <c r="H6132" s="32">
        <v>17.899999999999999</v>
      </c>
      <c r="I6132" t="s">
        <v>213</v>
      </c>
      <c r="J6132">
        <v>3</v>
      </c>
      <c r="K6132">
        <v>3</v>
      </c>
    </row>
    <row r="6133" spans="1:11" x14ac:dyDescent="0.35">
      <c r="A6133" t="s">
        <v>1292</v>
      </c>
      <c r="B6133" t="s">
        <v>1361</v>
      </c>
      <c r="C6133">
        <v>2015</v>
      </c>
      <c r="D6133">
        <v>4.2</v>
      </c>
      <c r="E6133">
        <v>414</v>
      </c>
      <c r="F6133" t="s">
        <v>1405</v>
      </c>
      <c r="G6133" t="s">
        <v>326</v>
      </c>
      <c r="H6133" s="32">
        <v>16.78</v>
      </c>
      <c r="I6133" t="s">
        <v>327</v>
      </c>
      <c r="J6133">
        <v>3</v>
      </c>
      <c r="K6133">
        <v>3</v>
      </c>
    </row>
    <row r="6134" spans="1:11" x14ac:dyDescent="0.35">
      <c r="A6134" t="s">
        <v>47</v>
      </c>
      <c r="B6134" t="s">
        <v>1302</v>
      </c>
      <c r="C6134">
        <v>2018</v>
      </c>
      <c r="D6134">
        <v>4.2</v>
      </c>
      <c r="E6134">
        <v>410</v>
      </c>
      <c r="F6134" t="s">
        <v>1405</v>
      </c>
      <c r="G6134" t="s">
        <v>42</v>
      </c>
      <c r="H6134" s="32">
        <v>13.58</v>
      </c>
      <c r="I6134" t="s">
        <v>43</v>
      </c>
      <c r="J6134">
        <v>4</v>
      </c>
      <c r="K6134">
        <v>3</v>
      </c>
    </row>
    <row r="6135" spans="1:11" x14ac:dyDescent="0.35">
      <c r="A6135" t="s">
        <v>1308</v>
      </c>
      <c r="B6135" t="s">
        <v>1309</v>
      </c>
      <c r="C6135">
        <v>2015</v>
      </c>
      <c r="D6135">
        <v>4.2</v>
      </c>
      <c r="E6135">
        <v>412</v>
      </c>
      <c r="F6135" t="s">
        <v>1405</v>
      </c>
      <c r="G6135" t="s">
        <v>9</v>
      </c>
      <c r="H6135" s="32">
        <v>37.9</v>
      </c>
      <c r="I6135" t="s">
        <v>10</v>
      </c>
      <c r="J6135">
        <v>5</v>
      </c>
      <c r="K6135">
        <v>3</v>
      </c>
    </row>
    <row r="6136" spans="1:11" x14ac:dyDescent="0.35">
      <c r="A6136" t="s">
        <v>270</v>
      </c>
      <c r="B6136" t="s">
        <v>120</v>
      </c>
      <c r="C6136">
        <v>2011</v>
      </c>
      <c r="D6136">
        <v>4.2</v>
      </c>
      <c r="E6136">
        <v>410</v>
      </c>
      <c r="F6136" t="s">
        <v>1405</v>
      </c>
      <c r="G6136" t="s">
        <v>9</v>
      </c>
      <c r="H6136" s="32">
        <v>51.35</v>
      </c>
      <c r="I6136" t="s">
        <v>10</v>
      </c>
      <c r="J6136">
        <v>5</v>
      </c>
      <c r="K6136">
        <v>3</v>
      </c>
    </row>
    <row r="6137" spans="1:11" x14ac:dyDescent="0.35">
      <c r="A6137" t="s">
        <v>930</v>
      </c>
      <c r="B6137" t="s">
        <v>848</v>
      </c>
      <c r="C6137">
        <v>2012</v>
      </c>
      <c r="D6137">
        <v>4.2</v>
      </c>
      <c r="E6137">
        <v>410</v>
      </c>
      <c r="F6137" t="s">
        <v>1405</v>
      </c>
      <c r="G6137" t="s">
        <v>42</v>
      </c>
      <c r="H6137" s="32">
        <v>22.99</v>
      </c>
      <c r="I6137" t="s">
        <v>43</v>
      </c>
      <c r="J6137">
        <v>4</v>
      </c>
      <c r="K6137">
        <v>3</v>
      </c>
    </row>
    <row r="6138" spans="1:11" x14ac:dyDescent="0.35">
      <c r="A6138" t="s">
        <v>1362</v>
      </c>
      <c r="B6138" t="s">
        <v>1363</v>
      </c>
      <c r="C6138">
        <v>2020</v>
      </c>
      <c r="D6138">
        <v>4.2</v>
      </c>
      <c r="E6138">
        <v>407</v>
      </c>
      <c r="F6138" t="s">
        <v>1405</v>
      </c>
      <c r="G6138" t="s">
        <v>204</v>
      </c>
      <c r="H6138" s="32">
        <v>11.95</v>
      </c>
      <c r="I6138" t="s">
        <v>85</v>
      </c>
      <c r="J6138" t="s">
        <v>85</v>
      </c>
      <c r="K6138" t="s">
        <v>85</v>
      </c>
    </row>
    <row r="6139" spans="1:11" x14ac:dyDescent="0.35">
      <c r="A6139" t="s">
        <v>861</v>
      </c>
      <c r="B6139" t="s">
        <v>1364</v>
      </c>
      <c r="C6139" t="s">
        <v>24</v>
      </c>
      <c r="D6139">
        <v>4.2</v>
      </c>
      <c r="E6139">
        <v>405</v>
      </c>
      <c r="F6139" t="s">
        <v>1405</v>
      </c>
      <c r="G6139" t="s">
        <v>25</v>
      </c>
      <c r="H6139" s="32">
        <v>7.1</v>
      </c>
      <c r="I6139" t="s">
        <v>26</v>
      </c>
      <c r="J6139">
        <v>4</v>
      </c>
      <c r="K6139">
        <v>3</v>
      </c>
    </row>
    <row r="6140" spans="1:11" x14ac:dyDescent="0.35">
      <c r="A6140" t="s">
        <v>606</v>
      </c>
      <c r="B6140" t="s">
        <v>619</v>
      </c>
      <c r="C6140">
        <v>2014</v>
      </c>
      <c r="D6140">
        <v>4.2</v>
      </c>
      <c r="E6140">
        <v>404</v>
      </c>
      <c r="F6140" t="s">
        <v>1405</v>
      </c>
      <c r="G6140" t="s">
        <v>32</v>
      </c>
      <c r="H6140" s="32">
        <v>77.36</v>
      </c>
      <c r="I6140" t="s">
        <v>33</v>
      </c>
      <c r="J6140">
        <v>4</v>
      </c>
      <c r="K6140">
        <v>3</v>
      </c>
    </row>
    <row r="6141" spans="1:11" x14ac:dyDescent="0.35">
      <c r="A6141" t="s">
        <v>1365</v>
      </c>
      <c r="B6141" t="s">
        <v>1366</v>
      </c>
      <c r="C6141">
        <v>2020</v>
      </c>
      <c r="D6141">
        <v>4.2</v>
      </c>
      <c r="E6141">
        <v>404</v>
      </c>
      <c r="F6141" t="s">
        <v>1405</v>
      </c>
      <c r="G6141" t="s">
        <v>207</v>
      </c>
      <c r="H6141" s="32">
        <v>19.899999999999999</v>
      </c>
      <c r="I6141" t="s">
        <v>85</v>
      </c>
      <c r="J6141" t="s">
        <v>85</v>
      </c>
      <c r="K6141" t="s">
        <v>85</v>
      </c>
    </row>
    <row r="6142" spans="1:11" x14ac:dyDescent="0.35">
      <c r="A6142" t="s">
        <v>682</v>
      </c>
      <c r="B6142" t="s">
        <v>863</v>
      </c>
      <c r="C6142">
        <v>2011</v>
      </c>
      <c r="D6142">
        <v>4.2</v>
      </c>
      <c r="E6142">
        <v>402</v>
      </c>
      <c r="F6142" t="s">
        <v>1405</v>
      </c>
      <c r="G6142" t="s">
        <v>42</v>
      </c>
      <c r="H6142" s="32">
        <v>28.53</v>
      </c>
      <c r="I6142" t="s">
        <v>43</v>
      </c>
      <c r="J6142">
        <v>4</v>
      </c>
      <c r="K6142">
        <v>3</v>
      </c>
    </row>
    <row r="6143" spans="1:11" x14ac:dyDescent="0.35">
      <c r="A6143" t="s">
        <v>487</v>
      </c>
      <c r="B6143" t="s">
        <v>488</v>
      </c>
      <c r="C6143">
        <v>2019</v>
      </c>
      <c r="D6143">
        <v>4.2</v>
      </c>
      <c r="E6143">
        <v>400</v>
      </c>
      <c r="F6143" t="s">
        <v>1405</v>
      </c>
      <c r="G6143" t="s">
        <v>2</v>
      </c>
      <c r="H6143" s="32">
        <v>27.89</v>
      </c>
      <c r="I6143" t="s">
        <v>3</v>
      </c>
      <c r="J6143">
        <v>5</v>
      </c>
      <c r="K6143">
        <v>3</v>
      </c>
    </row>
    <row r="6144" spans="1:11" x14ac:dyDescent="0.35">
      <c r="A6144" t="s">
        <v>4</v>
      </c>
      <c r="B6144" t="s">
        <v>448</v>
      </c>
      <c r="C6144">
        <v>2016</v>
      </c>
      <c r="D6144">
        <v>4.2</v>
      </c>
      <c r="E6144">
        <v>398</v>
      </c>
      <c r="F6144" t="s">
        <v>1405</v>
      </c>
      <c r="G6144" t="s">
        <v>1406</v>
      </c>
      <c r="H6144" s="32">
        <v>48.96</v>
      </c>
      <c r="I6144" t="s">
        <v>6</v>
      </c>
      <c r="J6144">
        <v>4</v>
      </c>
      <c r="K6144">
        <v>2</v>
      </c>
    </row>
    <row r="6145" spans="1:11" x14ac:dyDescent="0.35">
      <c r="A6145" t="s">
        <v>193</v>
      </c>
      <c r="B6145" t="s">
        <v>921</v>
      </c>
      <c r="C6145">
        <v>2011</v>
      </c>
      <c r="D6145">
        <v>4.2</v>
      </c>
      <c r="E6145">
        <v>395</v>
      </c>
      <c r="F6145" t="s">
        <v>1405</v>
      </c>
      <c r="G6145" t="s">
        <v>42</v>
      </c>
      <c r="H6145" s="32">
        <v>61.94</v>
      </c>
      <c r="I6145" t="s">
        <v>43</v>
      </c>
      <c r="J6145">
        <v>4</v>
      </c>
      <c r="K6145">
        <v>3</v>
      </c>
    </row>
    <row r="6146" spans="1:11" x14ac:dyDescent="0.35">
      <c r="A6146" t="s">
        <v>193</v>
      </c>
      <c r="B6146" t="s">
        <v>187</v>
      </c>
      <c r="C6146">
        <v>2016</v>
      </c>
      <c r="D6146">
        <v>4.2</v>
      </c>
      <c r="E6146">
        <v>392</v>
      </c>
      <c r="F6146" t="s">
        <v>1405</v>
      </c>
      <c r="G6146" t="s">
        <v>42</v>
      </c>
      <c r="H6146" s="32">
        <v>19.98</v>
      </c>
      <c r="I6146" t="s">
        <v>43</v>
      </c>
      <c r="J6146">
        <v>4</v>
      </c>
      <c r="K6146">
        <v>3</v>
      </c>
    </row>
    <row r="6147" spans="1:11" x14ac:dyDescent="0.35">
      <c r="A6147" t="s">
        <v>790</v>
      </c>
      <c r="B6147" t="s">
        <v>1367</v>
      </c>
      <c r="C6147">
        <v>2018</v>
      </c>
      <c r="D6147">
        <v>4.2</v>
      </c>
      <c r="E6147">
        <v>390</v>
      </c>
      <c r="F6147" t="s">
        <v>1405</v>
      </c>
      <c r="G6147" t="s">
        <v>32</v>
      </c>
      <c r="H6147" s="32">
        <v>16.760000000000002</v>
      </c>
      <c r="I6147" t="s">
        <v>33</v>
      </c>
      <c r="J6147">
        <v>4</v>
      </c>
      <c r="K6147">
        <v>3</v>
      </c>
    </row>
    <row r="6148" spans="1:11" x14ac:dyDescent="0.35">
      <c r="A6148" t="s">
        <v>574</v>
      </c>
      <c r="B6148" t="s">
        <v>880</v>
      </c>
      <c r="C6148">
        <v>2017</v>
      </c>
      <c r="D6148">
        <v>4.2</v>
      </c>
      <c r="E6148">
        <v>390</v>
      </c>
      <c r="F6148" t="s">
        <v>1405</v>
      </c>
      <c r="G6148" t="s">
        <v>576</v>
      </c>
      <c r="H6148" s="32">
        <v>24.45</v>
      </c>
      <c r="I6148" t="s">
        <v>21</v>
      </c>
      <c r="J6148">
        <v>4</v>
      </c>
      <c r="K6148">
        <v>3</v>
      </c>
    </row>
    <row r="6149" spans="1:11" x14ac:dyDescent="0.35">
      <c r="A6149" t="s">
        <v>144</v>
      </c>
      <c r="B6149" t="s">
        <v>120</v>
      </c>
      <c r="C6149">
        <v>2011</v>
      </c>
      <c r="D6149">
        <v>4.2</v>
      </c>
      <c r="E6149">
        <v>389</v>
      </c>
      <c r="F6149" t="s">
        <v>1405</v>
      </c>
      <c r="G6149" t="s">
        <v>9</v>
      </c>
      <c r="H6149" s="32">
        <v>64.5</v>
      </c>
      <c r="I6149" t="s">
        <v>10</v>
      </c>
      <c r="J6149">
        <v>5</v>
      </c>
      <c r="K6149">
        <v>3</v>
      </c>
    </row>
    <row r="6150" spans="1:11" x14ac:dyDescent="0.35">
      <c r="A6150" t="s">
        <v>385</v>
      </c>
      <c r="B6150" t="s">
        <v>1334</v>
      </c>
      <c r="C6150">
        <v>2016</v>
      </c>
      <c r="D6150">
        <v>4.2</v>
      </c>
      <c r="E6150">
        <v>388</v>
      </c>
      <c r="F6150" t="s">
        <v>1405</v>
      </c>
      <c r="G6150" t="s">
        <v>9</v>
      </c>
      <c r="H6150" s="32">
        <v>31.63</v>
      </c>
      <c r="I6150" t="s">
        <v>10</v>
      </c>
      <c r="J6150">
        <v>5</v>
      </c>
      <c r="K6150">
        <v>3</v>
      </c>
    </row>
    <row r="6151" spans="1:11" x14ac:dyDescent="0.35">
      <c r="A6151" t="s">
        <v>66</v>
      </c>
      <c r="B6151" t="s">
        <v>551</v>
      </c>
      <c r="C6151">
        <v>2017</v>
      </c>
      <c r="D6151">
        <v>4.2</v>
      </c>
      <c r="E6151">
        <v>421</v>
      </c>
      <c r="F6151" t="s">
        <v>1405</v>
      </c>
      <c r="G6151" t="s">
        <v>42</v>
      </c>
      <c r="H6151" s="32">
        <v>29.15</v>
      </c>
      <c r="I6151" t="s">
        <v>52</v>
      </c>
      <c r="J6151">
        <v>3</v>
      </c>
      <c r="K6151">
        <v>3</v>
      </c>
    </row>
    <row r="6152" spans="1:11" x14ac:dyDescent="0.35">
      <c r="A6152" t="s">
        <v>537</v>
      </c>
      <c r="B6152" t="s">
        <v>187</v>
      </c>
      <c r="C6152">
        <v>2015</v>
      </c>
      <c r="D6152">
        <v>4.2</v>
      </c>
      <c r="E6152">
        <v>420</v>
      </c>
      <c r="F6152" t="s">
        <v>1405</v>
      </c>
      <c r="G6152" t="s">
        <v>42</v>
      </c>
      <c r="H6152" s="32">
        <v>17.5</v>
      </c>
      <c r="I6152" t="s">
        <v>43</v>
      </c>
      <c r="J6152">
        <v>4</v>
      </c>
      <c r="K6152">
        <v>3</v>
      </c>
    </row>
    <row r="6153" spans="1:11" x14ac:dyDescent="0.35">
      <c r="A6153" t="s">
        <v>1357</v>
      </c>
      <c r="B6153" t="s">
        <v>1358</v>
      </c>
      <c r="C6153">
        <v>2017</v>
      </c>
      <c r="D6153">
        <v>4.2</v>
      </c>
      <c r="E6153">
        <v>420</v>
      </c>
      <c r="F6153" t="s">
        <v>1405</v>
      </c>
      <c r="G6153" t="s">
        <v>127</v>
      </c>
      <c r="H6153" s="32">
        <v>18.899999999999999</v>
      </c>
      <c r="I6153" t="s">
        <v>21</v>
      </c>
      <c r="J6153">
        <v>4</v>
      </c>
      <c r="K6153">
        <v>3</v>
      </c>
    </row>
    <row r="6154" spans="1:11" x14ac:dyDescent="0.35">
      <c r="A6154" t="s">
        <v>1359</v>
      </c>
      <c r="B6154" t="s">
        <v>1360</v>
      </c>
      <c r="C6154">
        <v>2011</v>
      </c>
      <c r="D6154">
        <v>4.2</v>
      </c>
      <c r="E6154">
        <v>420</v>
      </c>
      <c r="F6154" t="s">
        <v>1405</v>
      </c>
      <c r="G6154" t="s">
        <v>254</v>
      </c>
      <c r="H6154" s="32">
        <v>23.95</v>
      </c>
      <c r="I6154" t="s">
        <v>21</v>
      </c>
      <c r="J6154">
        <v>4</v>
      </c>
      <c r="K6154">
        <v>3</v>
      </c>
    </row>
    <row r="6155" spans="1:11" x14ac:dyDescent="0.35">
      <c r="A6155" t="s">
        <v>40</v>
      </c>
      <c r="B6155" t="s">
        <v>396</v>
      </c>
      <c r="C6155">
        <v>2012</v>
      </c>
      <c r="D6155">
        <v>4.2</v>
      </c>
      <c r="E6155">
        <v>420</v>
      </c>
      <c r="F6155" t="s">
        <v>1405</v>
      </c>
      <c r="G6155" t="s">
        <v>42</v>
      </c>
      <c r="H6155" s="32">
        <v>28.3</v>
      </c>
      <c r="I6155" t="s">
        <v>43</v>
      </c>
      <c r="J6155">
        <v>4</v>
      </c>
      <c r="K6155">
        <v>3</v>
      </c>
    </row>
    <row r="6156" spans="1:11" x14ac:dyDescent="0.35">
      <c r="A6156" t="s">
        <v>513</v>
      </c>
      <c r="B6156" t="s">
        <v>283</v>
      </c>
      <c r="C6156">
        <v>2004</v>
      </c>
      <c r="D6156">
        <v>4.2</v>
      </c>
      <c r="E6156">
        <v>417</v>
      </c>
      <c r="F6156" t="s">
        <v>1405</v>
      </c>
      <c r="G6156" t="s">
        <v>42</v>
      </c>
      <c r="H6156" s="32">
        <v>45</v>
      </c>
      <c r="I6156" t="s">
        <v>43</v>
      </c>
      <c r="J6156">
        <v>4</v>
      </c>
      <c r="K6156">
        <v>3</v>
      </c>
    </row>
    <row r="6157" spans="1:11" x14ac:dyDescent="0.35">
      <c r="A6157" t="s">
        <v>423</v>
      </c>
      <c r="B6157" t="s">
        <v>1020</v>
      </c>
      <c r="C6157">
        <v>2018</v>
      </c>
      <c r="D6157">
        <v>4.2</v>
      </c>
      <c r="E6157">
        <v>415</v>
      </c>
      <c r="F6157" t="s">
        <v>1405</v>
      </c>
      <c r="G6157" t="s">
        <v>46</v>
      </c>
      <c r="H6157" s="32">
        <v>17.899999999999999</v>
      </c>
      <c r="I6157" t="s">
        <v>213</v>
      </c>
      <c r="J6157">
        <v>3</v>
      </c>
      <c r="K6157">
        <v>3</v>
      </c>
    </row>
    <row r="6158" spans="1:11" x14ac:dyDescent="0.35">
      <c r="A6158" t="s">
        <v>1292</v>
      </c>
      <c r="B6158" t="s">
        <v>1361</v>
      </c>
      <c r="C6158">
        <v>2015</v>
      </c>
      <c r="D6158">
        <v>4.2</v>
      </c>
      <c r="E6158">
        <v>414</v>
      </c>
      <c r="F6158" t="s">
        <v>1405</v>
      </c>
      <c r="G6158" t="s">
        <v>326</v>
      </c>
      <c r="H6158" s="32">
        <v>16.78</v>
      </c>
      <c r="I6158" t="s">
        <v>327</v>
      </c>
      <c r="J6158">
        <v>3</v>
      </c>
      <c r="K6158">
        <v>3</v>
      </c>
    </row>
    <row r="6159" spans="1:11" x14ac:dyDescent="0.35">
      <c r="A6159" t="s">
        <v>47</v>
      </c>
      <c r="B6159" t="s">
        <v>1302</v>
      </c>
      <c r="C6159">
        <v>2018</v>
      </c>
      <c r="D6159">
        <v>4.2</v>
      </c>
      <c r="E6159">
        <v>410</v>
      </c>
      <c r="F6159" t="s">
        <v>1405</v>
      </c>
      <c r="G6159" t="s">
        <v>42</v>
      </c>
      <c r="H6159" s="32">
        <v>13.58</v>
      </c>
      <c r="I6159" t="s">
        <v>43</v>
      </c>
      <c r="J6159">
        <v>4</v>
      </c>
      <c r="K6159">
        <v>3</v>
      </c>
    </row>
    <row r="6160" spans="1:11" x14ac:dyDescent="0.35">
      <c r="A6160" t="s">
        <v>1308</v>
      </c>
      <c r="B6160" t="s">
        <v>1309</v>
      </c>
      <c r="C6160">
        <v>2015</v>
      </c>
      <c r="D6160">
        <v>4.2</v>
      </c>
      <c r="E6160">
        <v>412</v>
      </c>
      <c r="F6160" t="s">
        <v>1405</v>
      </c>
      <c r="G6160" t="s">
        <v>9</v>
      </c>
      <c r="H6160" s="32">
        <v>37.9</v>
      </c>
      <c r="I6160" t="s">
        <v>10</v>
      </c>
      <c r="J6160">
        <v>5</v>
      </c>
      <c r="K6160">
        <v>3</v>
      </c>
    </row>
    <row r="6161" spans="1:11" x14ac:dyDescent="0.35">
      <c r="A6161" t="s">
        <v>270</v>
      </c>
      <c r="B6161" t="s">
        <v>120</v>
      </c>
      <c r="C6161">
        <v>2011</v>
      </c>
      <c r="D6161">
        <v>4.2</v>
      </c>
      <c r="E6161">
        <v>410</v>
      </c>
      <c r="F6161" t="s">
        <v>1405</v>
      </c>
      <c r="G6161" t="s">
        <v>9</v>
      </c>
      <c r="H6161" s="32">
        <v>51.35</v>
      </c>
      <c r="I6161" t="s">
        <v>10</v>
      </c>
      <c r="J6161">
        <v>5</v>
      </c>
      <c r="K6161">
        <v>3</v>
      </c>
    </row>
    <row r="6162" spans="1:11" x14ac:dyDescent="0.35">
      <c r="A6162" t="s">
        <v>930</v>
      </c>
      <c r="B6162" t="s">
        <v>848</v>
      </c>
      <c r="C6162">
        <v>2012</v>
      </c>
      <c r="D6162">
        <v>4.2</v>
      </c>
      <c r="E6162">
        <v>410</v>
      </c>
      <c r="F6162" t="s">
        <v>1405</v>
      </c>
      <c r="G6162" t="s">
        <v>42</v>
      </c>
      <c r="H6162" s="32">
        <v>22.99</v>
      </c>
      <c r="I6162" t="s">
        <v>43</v>
      </c>
      <c r="J6162">
        <v>4</v>
      </c>
      <c r="K6162">
        <v>3</v>
      </c>
    </row>
    <row r="6163" spans="1:11" x14ac:dyDescent="0.35">
      <c r="A6163" t="s">
        <v>1362</v>
      </c>
      <c r="B6163" t="s">
        <v>1363</v>
      </c>
      <c r="C6163">
        <v>2020</v>
      </c>
      <c r="D6163">
        <v>4.2</v>
      </c>
      <c r="E6163">
        <v>407</v>
      </c>
      <c r="F6163" t="s">
        <v>1405</v>
      </c>
      <c r="G6163" t="s">
        <v>204</v>
      </c>
      <c r="H6163" s="32">
        <v>11.95</v>
      </c>
      <c r="I6163" t="s">
        <v>85</v>
      </c>
      <c r="J6163" t="s">
        <v>85</v>
      </c>
      <c r="K6163" t="s">
        <v>85</v>
      </c>
    </row>
    <row r="6164" spans="1:11" x14ac:dyDescent="0.35">
      <c r="A6164" t="s">
        <v>861</v>
      </c>
      <c r="B6164" t="s">
        <v>1364</v>
      </c>
      <c r="C6164" t="s">
        <v>24</v>
      </c>
      <c r="D6164">
        <v>4.2</v>
      </c>
      <c r="E6164">
        <v>405</v>
      </c>
      <c r="F6164" t="s">
        <v>1405</v>
      </c>
      <c r="G6164" t="s">
        <v>25</v>
      </c>
      <c r="H6164" s="32">
        <v>7.1</v>
      </c>
      <c r="I6164" t="s">
        <v>26</v>
      </c>
      <c r="J6164">
        <v>4</v>
      </c>
      <c r="K6164">
        <v>3</v>
      </c>
    </row>
    <row r="6165" spans="1:11" x14ac:dyDescent="0.35">
      <c r="A6165" t="s">
        <v>606</v>
      </c>
      <c r="B6165" t="s">
        <v>619</v>
      </c>
      <c r="C6165">
        <v>2014</v>
      </c>
      <c r="D6165">
        <v>4.2</v>
      </c>
      <c r="E6165">
        <v>404</v>
      </c>
      <c r="F6165" t="s">
        <v>1405</v>
      </c>
      <c r="G6165" t="s">
        <v>32</v>
      </c>
      <c r="H6165" s="32">
        <v>77.36</v>
      </c>
      <c r="I6165" t="s">
        <v>33</v>
      </c>
      <c r="J6165">
        <v>4</v>
      </c>
      <c r="K6165">
        <v>3</v>
      </c>
    </row>
    <row r="6166" spans="1:11" x14ac:dyDescent="0.35">
      <c r="A6166" t="s">
        <v>1365</v>
      </c>
      <c r="B6166" t="s">
        <v>1366</v>
      </c>
      <c r="C6166">
        <v>2020</v>
      </c>
      <c r="D6166">
        <v>4.2</v>
      </c>
      <c r="E6166">
        <v>404</v>
      </c>
      <c r="F6166" t="s">
        <v>1405</v>
      </c>
      <c r="G6166" t="s">
        <v>207</v>
      </c>
      <c r="H6166" s="32">
        <v>19.899999999999999</v>
      </c>
      <c r="I6166" t="s">
        <v>85</v>
      </c>
      <c r="J6166" t="s">
        <v>85</v>
      </c>
      <c r="K6166" t="s">
        <v>85</v>
      </c>
    </row>
    <row r="6167" spans="1:11" x14ac:dyDescent="0.35">
      <c r="A6167" t="s">
        <v>682</v>
      </c>
      <c r="B6167" t="s">
        <v>863</v>
      </c>
      <c r="C6167">
        <v>2011</v>
      </c>
      <c r="D6167">
        <v>4.2</v>
      </c>
      <c r="E6167">
        <v>402</v>
      </c>
      <c r="F6167" t="s">
        <v>1405</v>
      </c>
      <c r="G6167" t="s">
        <v>42</v>
      </c>
      <c r="H6167" s="32">
        <v>28.53</v>
      </c>
      <c r="I6167" t="s">
        <v>43</v>
      </c>
      <c r="J6167">
        <v>4</v>
      </c>
      <c r="K6167">
        <v>3</v>
      </c>
    </row>
    <row r="6168" spans="1:11" x14ac:dyDescent="0.35">
      <c r="A6168" t="s">
        <v>487</v>
      </c>
      <c r="B6168" t="s">
        <v>488</v>
      </c>
      <c r="C6168">
        <v>2019</v>
      </c>
      <c r="D6168">
        <v>4.2</v>
      </c>
      <c r="E6168">
        <v>400</v>
      </c>
      <c r="F6168" t="s">
        <v>1405</v>
      </c>
      <c r="G6168" t="s">
        <v>2</v>
      </c>
      <c r="H6168" s="32">
        <v>27.89</v>
      </c>
      <c r="I6168" t="s">
        <v>3</v>
      </c>
      <c r="J6168">
        <v>5</v>
      </c>
      <c r="K6168">
        <v>3</v>
      </c>
    </row>
    <row r="6169" spans="1:11" x14ac:dyDescent="0.35">
      <c r="A6169" t="s">
        <v>4</v>
      </c>
      <c r="B6169" t="s">
        <v>448</v>
      </c>
      <c r="C6169">
        <v>2016</v>
      </c>
      <c r="D6169">
        <v>4.2</v>
      </c>
      <c r="E6169">
        <v>398</v>
      </c>
      <c r="F6169" t="s">
        <v>1405</v>
      </c>
      <c r="G6169" t="s">
        <v>1406</v>
      </c>
      <c r="H6169" s="32">
        <v>48.96</v>
      </c>
      <c r="I6169" t="s">
        <v>6</v>
      </c>
      <c r="J6169">
        <v>4</v>
      </c>
      <c r="K6169">
        <v>2</v>
      </c>
    </row>
    <row r="6170" spans="1:11" x14ac:dyDescent="0.35">
      <c r="A6170" t="s">
        <v>193</v>
      </c>
      <c r="B6170" t="s">
        <v>921</v>
      </c>
      <c r="C6170">
        <v>2011</v>
      </c>
      <c r="D6170">
        <v>4.2</v>
      </c>
      <c r="E6170">
        <v>395</v>
      </c>
      <c r="F6170" t="s">
        <v>1405</v>
      </c>
      <c r="G6170" t="s">
        <v>42</v>
      </c>
      <c r="H6170" s="32">
        <v>61.94</v>
      </c>
      <c r="I6170" t="s">
        <v>43</v>
      </c>
      <c r="J6170">
        <v>4</v>
      </c>
      <c r="K6170">
        <v>3</v>
      </c>
    </row>
    <row r="6171" spans="1:11" x14ac:dyDescent="0.35">
      <c r="A6171" t="s">
        <v>193</v>
      </c>
      <c r="B6171" t="s">
        <v>187</v>
      </c>
      <c r="C6171">
        <v>2016</v>
      </c>
      <c r="D6171">
        <v>4.2</v>
      </c>
      <c r="E6171">
        <v>392</v>
      </c>
      <c r="F6171" t="s">
        <v>1405</v>
      </c>
      <c r="G6171" t="s">
        <v>42</v>
      </c>
      <c r="H6171" s="32">
        <v>19.98</v>
      </c>
      <c r="I6171" t="s">
        <v>43</v>
      </c>
      <c r="J6171">
        <v>4</v>
      </c>
      <c r="K6171">
        <v>3</v>
      </c>
    </row>
    <row r="6172" spans="1:11" x14ac:dyDescent="0.35">
      <c r="A6172" t="s">
        <v>790</v>
      </c>
      <c r="B6172" t="s">
        <v>1367</v>
      </c>
      <c r="C6172">
        <v>2018</v>
      </c>
      <c r="D6172">
        <v>4.2</v>
      </c>
      <c r="E6172">
        <v>390</v>
      </c>
      <c r="F6172" t="s">
        <v>1405</v>
      </c>
      <c r="G6172" t="s">
        <v>32</v>
      </c>
      <c r="H6172" s="32">
        <v>16.760000000000002</v>
      </c>
      <c r="I6172" t="s">
        <v>33</v>
      </c>
      <c r="J6172">
        <v>4</v>
      </c>
      <c r="K6172">
        <v>3</v>
      </c>
    </row>
    <row r="6173" spans="1:11" x14ac:dyDescent="0.35">
      <c r="A6173" t="s">
        <v>574</v>
      </c>
      <c r="B6173" t="s">
        <v>880</v>
      </c>
      <c r="C6173">
        <v>2017</v>
      </c>
      <c r="D6173">
        <v>4.2</v>
      </c>
      <c r="E6173">
        <v>390</v>
      </c>
      <c r="F6173" t="s">
        <v>1405</v>
      </c>
      <c r="G6173" t="s">
        <v>576</v>
      </c>
      <c r="H6173" s="32">
        <v>24.45</v>
      </c>
      <c r="I6173" t="s">
        <v>21</v>
      </c>
      <c r="J6173">
        <v>4</v>
      </c>
      <c r="K6173">
        <v>3</v>
      </c>
    </row>
    <row r="6174" spans="1:11" x14ac:dyDescent="0.35">
      <c r="A6174" t="s">
        <v>144</v>
      </c>
      <c r="B6174" t="s">
        <v>120</v>
      </c>
      <c r="C6174">
        <v>2011</v>
      </c>
      <c r="D6174">
        <v>4.2</v>
      </c>
      <c r="E6174">
        <v>389</v>
      </c>
      <c r="F6174" t="s">
        <v>1405</v>
      </c>
      <c r="G6174" t="s">
        <v>9</v>
      </c>
      <c r="H6174" s="32">
        <v>64.5</v>
      </c>
      <c r="I6174" t="s">
        <v>10</v>
      </c>
      <c r="J6174">
        <v>5</v>
      </c>
      <c r="K6174">
        <v>3</v>
      </c>
    </row>
    <row r="6175" spans="1:11" x14ac:dyDescent="0.35">
      <c r="A6175" t="s">
        <v>385</v>
      </c>
      <c r="B6175" t="s">
        <v>1334</v>
      </c>
      <c r="C6175">
        <v>2016</v>
      </c>
      <c r="D6175">
        <v>4.2</v>
      </c>
      <c r="E6175">
        <v>388</v>
      </c>
      <c r="F6175" t="s">
        <v>1405</v>
      </c>
      <c r="G6175" t="s">
        <v>9</v>
      </c>
      <c r="H6175" s="32">
        <v>31.63</v>
      </c>
      <c r="I6175" t="s">
        <v>10</v>
      </c>
      <c r="J6175">
        <v>5</v>
      </c>
      <c r="K6175">
        <v>3</v>
      </c>
    </row>
    <row r="6176" spans="1:11" x14ac:dyDescent="0.35">
      <c r="A6176" t="s">
        <v>66</v>
      </c>
      <c r="B6176" t="s">
        <v>551</v>
      </c>
      <c r="C6176">
        <v>2017</v>
      </c>
      <c r="D6176">
        <v>4.2</v>
      </c>
      <c r="E6176">
        <v>421</v>
      </c>
      <c r="F6176" t="s">
        <v>1405</v>
      </c>
      <c r="G6176" t="s">
        <v>42</v>
      </c>
      <c r="H6176" s="32">
        <v>29.15</v>
      </c>
      <c r="I6176" t="s">
        <v>52</v>
      </c>
      <c r="J6176">
        <v>3</v>
      </c>
      <c r="K6176">
        <v>3</v>
      </c>
    </row>
    <row r="6177" spans="1:11" x14ac:dyDescent="0.35">
      <c r="A6177" t="s">
        <v>537</v>
      </c>
      <c r="B6177" t="s">
        <v>187</v>
      </c>
      <c r="C6177">
        <v>2015</v>
      </c>
      <c r="D6177">
        <v>4.2</v>
      </c>
      <c r="E6177">
        <v>420</v>
      </c>
      <c r="F6177" t="s">
        <v>1405</v>
      </c>
      <c r="G6177" t="s">
        <v>42</v>
      </c>
      <c r="H6177" s="32">
        <v>17.5</v>
      </c>
      <c r="I6177" t="s">
        <v>43</v>
      </c>
      <c r="J6177">
        <v>4</v>
      </c>
      <c r="K6177">
        <v>3</v>
      </c>
    </row>
    <row r="6178" spans="1:11" x14ac:dyDescent="0.35">
      <c r="A6178" t="s">
        <v>1357</v>
      </c>
      <c r="B6178" t="s">
        <v>1358</v>
      </c>
      <c r="C6178">
        <v>2017</v>
      </c>
      <c r="D6178">
        <v>4.2</v>
      </c>
      <c r="E6178">
        <v>420</v>
      </c>
      <c r="F6178" t="s">
        <v>1405</v>
      </c>
      <c r="G6178" t="s">
        <v>127</v>
      </c>
      <c r="H6178" s="32">
        <v>18.899999999999999</v>
      </c>
      <c r="I6178" t="s">
        <v>21</v>
      </c>
      <c r="J6178">
        <v>4</v>
      </c>
      <c r="K6178">
        <v>3</v>
      </c>
    </row>
    <row r="6179" spans="1:11" x14ac:dyDescent="0.35">
      <c r="A6179" t="s">
        <v>1359</v>
      </c>
      <c r="B6179" t="s">
        <v>1360</v>
      </c>
      <c r="C6179">
        <v>2011</v>
      </c>
      <c r="D6179">
        <v>4.2</v>
      </c>
      <c r="E6179">
        <v>420</v>
      </c>
      <c r="F6179" t="s">
        <v>1405</v>
      </c>
      <c r="G6179" t="s">
        <v>254</v>
      </c>
      <c r="H6179" s="32">
        <v>23.95</v>
      </c>
      <c r="I6179" t="s">
        <v>21</v>
      </c>
      <c r="J6179">
        <v>4</v>
      </c>
      <c r="K6179">
        <v>3</v>
      </c>
    </row>
    <row r="6180" spans="1:11" x14ac:dyDescent="0.35">
      <c r="A6180" t="s">
        <v>40</v>
      </c>
      <c r="B6180" t="s">
        <v>396</v>
      </c>
      <c r="C6180">
        <v>2012</v>
      </c>
      <c r="D6180">
        <v>4.2</v>
      </c>
      <c r="E6180">
        <v>420</v>
      </c>
      <c r="F6180" t="s">
        <v>1405</v>
      </c>
      <c r="G6180" t="s">
        <v>42</v>
      </c>
      <c r="H6180" s="32">
        <v>28.3</v>
      </c>
      <c r="I6180" t="s">
        <v>43</v>
      </c>
      <c r="J6180">
        <v>4</v>
      </c>
      <c r="K6180">
        <v>3</v>
      </c>
    </row>
    <row r="6181" spans="1:11" x14ac:dyDescent="0.35">
      <c r="A6181" t="s">
        <v>513</v>
      </c>
      <c r="B6181" t="s">
        <v>283</v>
      </c>
      <c r="C6181">
        <v>2004</v>
      </c>
      <c r="D6181">
        <v>4.2</v>
      </c>
      <c r="E6181">
        <v>417</v>
      </c>
      <c r="F6181" t="s">
        <v>1405</v>
      </c>
      <c r="G6181" t="s">
        <v>42</v>
      </c>
      <c r="H6181" s="32">
        <v>45</v>
      </c>
      <c r="I6181" t="s">
        <v>43</v>
      </c>
      <c r="J6181">
        <v>4</v>
      </c>
      <c r="K6181">
        <v>3</v>
      </c>
    </row>
    <row r="6182" spans="1:11" x14ac:dyDescent="0.35">
      <c r="A6182" t="s">
        <v>423</v>
      </c>
      <c r="B6182" t="s">
        <v>1020</v>
      </c>
      <c r="C6182">
        <v>2018</v>
      </c>
      <c r="D6182">
        <v>4.2</v>
      </c>
      <c r="E6182">
        <v>415</v>
      </c>
      <c r="F6182" t="s">
        <v>1405</v>
      </c>
      <c r="G6182" t="s">
        <v>46</v>
      </c>
      <c r="H6182" s="32">
        <v>17.899999999999999</v>
      </c>
      <c r="I6182" t="s">
        <v>213</v>
      </c>
      <c r="J6182">
        <v>3</v>
      </c>
      <c r="K6182">
        <v>3</v>
      </c>
    </row>
    <row r="6183" spans="1:11" x14ac:dyDescent="0.35">
      <c r="A6183" t="s">
        <v>1292</v>
      </c>
      <c r="B6183" t="s">
        <v>1361</v>
      </c>
      <c r="C6183">
        <v>2015</v>
      </c>
      <c r="D6183">
        <v>4.2</v>
      </c>
      <c r="E6183">
        <v>414</v>
      </c>
      <c r="F6183" t="s">
        <v>1405</v>
      </c>
      <c r="G6183" t="s">
        <v>326</v>
      </c>
      <c r="H6183" s="32">
        <v>16.78</v>
      </c>
      <c r="I6183" t="s">
        <v>327</v>
      </c>
      <c r="J6183">
        <v>3</v>
      </c>
      <c r="K6183">
        <v>3</v>
      </c>
    </row>
    <row r="6184" spans="1:11" x14ac:dyDescent="0.35">
      <c r="A6184" t="s">
        <v>47</v>
      </c>
      <c r="B6184" t="s">
        <v>1302</v>
      </c>
      <c r="C6184">
        <v>2018</v>
      </c>
      <c r="D6184">
        <v>4.2</v>
      </c>
      <c r="E6184">
        <v>410</v>
      </c>
      <c r="F6184" t="s">
        <v>1405</v>
      </c>
      <c r="G6184" t="s">
        <v>42</v>
      </c>
      <c r="H6184" s="32">
        <v>13.58</v>
      </c>
      <c r="I6184" t="s">
        <v>43</v>
      </c>
      <c r="J6184">
        <v>4</v>
      </c>
      <c r="K6184">
        <v>3</v>
      </c>
    </row>
    <row r="6185" spans="1:11" x14ac:dyDescent="0.35">
      <c r="A6185" t="s">
        <v>1308</v>
      </c>
      <c r="B6185" t="s">
        <v>1309</v>
      </c>
      <c r="C6185">
        <v>2015</v>
      </c>
      <c r="D6185">
        <v>4.2</v>
      </c>
      <c r="E6185">
        <v>412</v>
      </c>
      <c r="F6185" t="s">
        <v>1405</v>
      </c>
      <c r="G6185" t="s">
        <v>9</v>
      </c>
      <c r="H6185" s="32">
        <v>37.9</v>
      </c>
      <c r="I6185" t="s">
        <v>10</v>
      </c>
      <c r="J6185">
        <v>5</v>
      </c>
      <c r="K6185">
        <v>3</v>
      </c>
    </row>
    <row r="6186" spans="1:11" x14ac:dyDescent="0.35">
      <c r="A6186" t="s">
        <v>270</v>
      </c>
      <c r="B6186" t="s">
        <v>120</v>
      </c>
      <c r="C6186">
        <v>2011</v>
      </c>
      <c r="D6186">
        <v>4.2</v>
      </c>
      <c r="E6186">
        <v>410</v>
      </c>
      <c r="F6186" t="s">
        <v>1405</v>
      </c>
      <c r="G6186" t="s">
        <v>9</v>
      </c>
      <c r="H6186" s="32">
        <v>51.35</v>
      </c>
      <c r="I6186" t="s">
        <v>10</v>
      </c>
      <c r="J6186">
        <v>5</v>
      </c>
      <c r="K6186">
        <v>3</v>
      </c>
    </row>
    <row r="6187" spans="1:11" x14ac:dyDescent="0.35">
      <c r="A6187" t="s">
        <v>930</v>
      </c>
      <c r="B6187" t="s">
        <v>848</v>
      </c>
      <c r="C6187">
        <v>2012</v>
      </c>
      <c r="D6187">
        <v>4.2</v>
      </c>
      <c r="E6187">
        <v>410</v>
      </c>
      <c r="F6187" t="s">
        <v>1405</v>
      </c>
      <c r="G6187" t="s">
        <v>42</v>
      </c>
      <c r="H6187" s="32">
        <v>22.99</v>
      </c>
      <c r="I6187" t="s">
        <v>43</v>
      </c>
      <c r="J6187">
        <v>4</v>
      </c>
      <c r="K6187">
        <v>3</v>
      </c>
    </row>
    <row r="6188" spans="1:11" x14ac:dyDescent="0.35">
      <c r="A6188" t="s">
        <v>1362</v>
      </c>
      <c r="B6188" t="s">
        <v>1363</v>
      </c>
      <c r="C6188">
        <v>2020</v>
      </c>
      <c r="D6188">
        <v>4.2</v>
      </c>
      <c r="E6188">
        <v>407</v>
      </c>
      <c r="F6188" t="s">
        <v>1405</v>
      </c>
      <c r="G6188" t="s">
        <v>204</v>
      </c>
      <c r="H6188" s="32">
        <v>11.95</v>
      </c>
      <c r="I6188" t="s">
        <v>85</v>
      </c>
      <c r="J6188" t="s">
        <v>85</v>
      </c>
      <c r="K6188" t="s">
        <v>85</v>
      </c>
    </row>
    <row r="6189" spans="1:11" x14ac:dyDescent="0.35">
      <c r="A6189" t="s">
        <v>861</v>
      </c>
      <c r="B6189" t="s">
        <v>1364</v>
      </c>
      <c r="C6189" t="s">
        <v>24</v>
      </c>
      <c r="D6189">
        <v>4.2</v>
      </c>
      <c r="E6189">
        <v>405</v>
      </c>
      <c r="F6189" t="s">
        <v>1405</v>
      </c>
      <c r="G6189" t="s">
        <v>25</v>
      </c>
      <c r="H6189" s="32">
        <v>7.1</v>
      </c>
      <c r="I6189" t="s">
        <v>26</v>
      </c>
      <c r="J6189">
        <v>4</v>
      </c>
      <c r="K6189">
        <v>3</v>
      </c>
    </row>
    <row r="6190" spans="1:11" x14ac:dyDescent="0.35">
      <c r="A6190" t="s">
        <v>606</v>
      </c>
      <c r="B6190" t="s">
        <v>619</v>
      </c>
      <c r="C6190">
        <v>2014</v>
      </c>
      <c r="D6190">
        <v>4.2</v>
      </c>
      <c r="E6190">
        <v>404</v>
      </c>
      <c r="F6190" t="s">
        <v>1405</v>
      </c>
      <c r="G6190" t="s">
        <v>32</v>
      </c>
      <c r="H6190" s="32">
        <v>77.36</v>
      </c>
      <c r="I6190" t="s">
        <v>33</v>
      </c>
      <c r="J6190">
        <v>4</v>
      </c>
      <c r="K6190">
        <v>3</v>
      </c>
    </row>
    <row r="6191" spans="1:11" x14ac:dyDescent="0.35">
      <c r="A6191" t="s">
        <v>1365</v>
      </c>
      <c r="B6191" t="s">
        <v>1366</v>
      </c>
      <c r="C6191">
        <v>2020</v>
      </c>
      <c r="D6191">
        <v>4.2</v>
      </c>
      <c r="E6191">
        <v>404</v>
      </c>
      <c r="F6191" t="s">
        <v>1405</v>
      </c>
      <c r="G6191" t="s">
        <v>207</v>
      </c>
      <c r="H6191" s="32">
        <v>19.899999999999999</v>
      </c>
      <c r="I6191" t="s">
        <v>85</v>
      </c>
      <c r="J6191" t="s">
        <v>85</v>
      </c>
      <c r="K6191" t="s">
        <v>85</v>
      </c>
    </row>
    <row r="6192" spans="1:11" x14ac:dyDescent="0.35">
      <c r="A6192" t="s">
        <v>682</v>
      </c>
      <c r="B6192" t="s">
        <v>863</v>
      </c>
      <c r="C6192">
        <v>2011</v>
      </c>
      <c r="D6192">
        <v>4.2</v>
      </c>
      <c r="E6192">
        <v>402</v>
      </c>
      <c r="F6192" t="s">
        <v>1405</v>
      </c>
      <c r="G6192" t="s">
        <v>42</v>
      </c>
      <c r="H6192" s="32">
        <v>28.53</v>
      </c>
      <c r="I6192" t="s">
        <v>43</v>
      </c>
      <c r="J6192">
        <v>4</v>
      </c>
      <c r="K6192">
        <v>3</v>
      </c>
    </row>
    <row r="6193" spans="1:11" x14ac:dyDescent="0.35">
      <c r="A6193" t="s">
        <v>487</v>
      </c>
      <c r="B6193" t="s">
        <v>488</v>
      </c>
      <c r="C6193">
        <v>2019</v>
      </c>
      <c r="D6193">
        <v>4.2</v>
      </c>
      <c r="E6193">
        <v>400</v>
      </c>
      <c r="F6193" t="s">
        <v>1405</v>
      </c>
      <c r="G6193" t="s">
        <v>2</v>
      </c>
      <c r="H6193" s="32">
        <v>27.89</v>
      </c>
      <c r="I6193" t="s">
        <v>3</v>
      </c>
      <c r="J6193">
        <v>5</v>
      </c>
      <c r="K6193">
        <v>3</v>
      </c>
    </row>
    <row r="6194" spans="1:11" x14ac:dyDescent="0.35">
      <c r="A6194" t="s">
        <v>4</v>
      </c>
      <c r="B6194" t="s">
        <v>448</v>
      </c>
      <c r="C6194">
        <v>2016</v>
      </c>
      <c r="D6194">
        <v>4.2</v>
      </c>
      <c r="E6194">
        <v>398</v>
      </c>
      <c r="F6194" t="s">
        <v>1405</v>
      </c>
      <c r="G6194" t="s">
        <v>1406</v>
      </c>
      <c r="H6194" s="32">
        <v>48.96</v>
      </c>
      <c r="I6194" t="s">
        <v>6</v>
      </c>
      <c r="J6194">
        <v>4</v>
      </c>
      <c r="K6194">
        <v>2</v>
      </c>
    </row>
    <row r="6195" spans="1:11" x14ac:dyDescent="0.35">
      <c r="A6195" t="s">
        <v>193</v>
      </c>
      <c r="B6195" t="s">
        <v>921</v>
      </c>
      <c r="C6195">
        <v>2011</v>
      </c>
      <c r="D6195">
        <v>4.2</v>
      </c>
      <c r="E6195">
        <v>395</v>
      </c>
      <c r="F6195" t="s">
        <v>1405</v>
      </c>
      <c r="G6195" t="s">
        <v>42</v>
      </c>
      <c r="H6195" s="32">
        <v>61.94</v>
      </c>
      <c r="I6195" t="s">
        <v>43</v>
      </c>
      <c r="J6195">
        <v>4</v>
      </c>
      <c r="K6195">
        <v>3</v>
      </c>
    </row>
    <row r="6196" spans="1:11" x14ac:dyDescent="0.35">
      <c r="A6196" t="s">
        <v>193</v>
      </c>
      <c r="B6196" t="s">
        <v>187</v>
      </c>
      <c r="C6196">
        <v>2016</v>
      </c>
      <c r="D6196">
        <v>4.2</v>
      </c>
      <c r="E6196">
        <v>392</v>
      </c>
      <c r="F6196" t="s">
        <v>1405</v>
      </c>
      <c r="G6196" t="s">
        <v>42</v>
      </c>
      <c r="H6196" s="32">
        <v>19.98</v>
      </c>
      <c r="I6196" t="s">
        <v>43</v>
      </c>
      <c r="J6196">
        <v>4</v>
      </c>
      <c r="K6196">
        <v>3</v>
      </c>
    </row>
    <row r="6197" spans="1:11" x14ac:dyDescent="0.35">
      <c r="A6197" t="s">
        <v>790</v>
      </c>
      <c r="B6197" t="s">
        <v>1367</v>
      </c>
      <c r="C6197">
        <v>2018</v>
      </c>
      <c r="D6197">
        <v>4.2</v>
      </c>
      <c r="E6197">
        <v>390</v>
      </c>
      <c r="F6197" t="s">
        <v>1405</v>
      </c>
      <c r="G6197" t="s">
        <v>32</v>
      </c>
      <c r="H6197" s="32">
        <v>16.760000000000002</v>
      </c>
      <c r="I6197" t="s">
        <v>33</v>
      </c>
      <c r="J6197">
        <v>4</v>
      </c>
      <c r="K6197">
        <v>3</v>
      </c>
    </row>
    <row r="6198" spans="1:11" x14ac:dyDescent="0.35">
      <c r="A6198" t="s">
        <v>574</v>
      </c>
      <c r="B6198" t="s">
        <v>880</v>
      </c>
      <c r="C6198">
        <v>2017</v>
      </c>
      <c r="D6198">
        <v>4.2</v>
      </c>
      <c r="E6198">
        <v>390</v>
      </c>
      <c r="F6198" t="s">
        <v>1405</v>
      </c>
      <c r="G6198" t="s">
        <v>576</v>
      </c>
      <c r="H6198" s="32">
        <v>24.45</v>
      </c>
      <c r="I6198" t="s">
        <v>21</v>
      </c>
      <c r="J6198">
        <v>4</v>
      </c>
      <c r="K6198">
        <v>3</v>
      </c>
    </row>
    <row r="6199" spans="1:11" x14ac:dyDescent="0.35">
      <c r="A6199" t="s">
        <v>144</v>
      </c>
      <c r="B6199" t="s">
        <v>120</v>
      </c>
      <c r="C6199">
        <v>2011</v>
      </c>
      <c r="D6199">
        <v>4.2</v>
      </c>
      <c r="E6199">
        <v>389</v>
      </c>
      <c r="F6199" t="s">
        <v>1405</v>
      </c>
      <c r="G6199" t="s">
        <v>9</v>
      </c>
      <c r="H6199" s="32">
        <v>64.5</v>
      </c>
      <c r="I6199" t="s">
        <v>10</v>
      </c>
      <c r="J6199">
        <v>5</v>
      </c>
      <c r="K6199">
        <v>3</v>
      </c>
    </row>
    <row r="6200" spans="1:11" x14ac:dyDescent="0.35">
      <c r="A6200" t="s">
        <v>385</v>
      </c>
      <c r="B6200" t="s">
        <v>1334</v>
      </c>
      <c r="C6200">
        <v>2016</v>
      </c>
      <c r="D6200">
        <v>4.2</v>
      </c>
      <c r="E6200">
        <v>388</v>
      </c>
      <c r="F6200" t="s">
        <v>1405</v>
      </c>
      <c r="G6200" t="s">
        <v>9</v>
      </c>
      <c r="H6200" s="32">
        <v>31.63</v>
      </c>
      <c r="I6200" t="s">
        <v>10</v>
      </c>
      <c r="J6200">
        <v>5</v>
      </c>
      <c r="K6200">
        <v>3</v>
      </c>
    </row>
    <row r="6201" spans="1:11" x14ac:dyDescent="0.35">
      <c r="A6201" t="s">
        <v>66</v>
      </c>
      <c r="B6201" t="s">
        <v>551</v>
      </c>
      <c r="C6201">
        <v>2017</v>
      </c>
      <c r="D6201">
        <v>4.2</v>
      </c>
      <c r="E6201">
        <v>421</v>
      </c>
      <c r="F6201" t="s">
        <v>1405</v>
      </c>
      <c r="G6201" t="s">
        <v>42</v>
      </c>
      <c r="H6201" s="32">
        <v>29.15</v>
      </c>
      <c r="I6201" t="s">
        <v>52</v>
      </c>
      <c r="J6201">
        <v>3</v>
      </c>
      <c r="K6201">
        <v>3</v>
      </c>
    </row>
    <row r="6202" spans="1:11" x14ac:dyDescent="0.35">
      <c r="A6202" t="s">
        <v>537</v>
      </c>
      <c r="B6202" t="s">
        <v>187</v>
      </c>
      <c r="C6202">
        <v>2015</v>
      </c>
      <c r="D6202">
        <v>4.2</v>
      </c>
      <c r="E6202">
        <v>420</v>
      </c>
      <c r="F6202" t="s">
        <v>1405</v>
      </c>
      <c r="G6202" t="s">
        <v>42</v>
      </c>
      <c r="H6202" s="32">
        <v>17.5</v>
      </c>
      <c r="I6202" t="s">
        <v>43</v>
      </c>
      <c r="J6202">
        <v>4</v>
      </c>
      <c r="K6202">
        <v>3</v>
      </c>
    </row>
    <row r="6203" spans="1:11" x14ac:dyDescent="0.35">
      <c r="A6203" t="s">
        <v>1357</v>
      </c>
      <c r="B6203" t="s">
        <v>1358</v>
      </c>
      <c r="C6203">
        <v>2017</v>
      </c>
      <c r="D6203">
        <v>4.2</v>
      </c>
      <c r="E6203">
        <v>420</v>
      </c>
      <c r="F6203" t="s">
        <v>1405</v>
      </c>
      <c r="G6203" t="s">
        <v>127</v>
      </c>
      <c r="H6203" s="32">
        <v>18.899999999999999</v>
      </c>
      <c r="I6203" t="s">
        <v>21</v>
      </c>
      <c r="J6203">
        <v>4</v>
      </c>
      <c r="K6203">
        <v>3</v>
      </c>
    </row>
    <row r="6204" spans="1:11" x14ac:dyDescent="0.35">
      <c r="A6204" t="s">
        <v>1359</v>
      </c>
      <c r="B6204" t="s">
        <v>1360</v>
      </c>
      <c r="C6204">
        <v>2011</v>
      </c>
      <c r="D6204">
        <v>4.2</v>
      </c>
      <c r="E6204">
        <v>420</v>
      </c>
      <c r="F6204" t="s">
        <v>1405</v>
      </c>
      <c r="G6204" t="s">
        <v>254</v>
      </c>
      <c r="H6204" s="32">
        <v>23.95</v>
      </c>
      <c r="I6204" t="s">
        <v>21</v>
      </c>
      <c r="J6204">
        <v>4</v>
      </c>
      <c r="K6204">
        <v>3</v>
      </c>
    </row>
    <row r="6205" spans="1:11" x14ac:dyDescent="0.35">
      <c r="A6205" t="s">
        <v>40</v>
      </c>
      <c r="B6205" t="s">
        <v>396</v>
      </c>
      <c r="C6205">
        <v>2012</v>
      </c>
      <c r="D6205">
        <v>4.2</v>
      </c>
      <c r="E6205">
        <v>420</v>
      </c>
      <c r="F6205" t="s">
        <v>1405</v>
      </c>
      <c r="G6205" t="s">
        <v>42</v>
      </c>
      <c r="H6205" s="32">
        <v>28.3</v>
      </c>
      <c r="I6205" t="s">
        <v>43</v>
      </c>
      <c r="J6205">
        <v>4</v>
      </c>
      <c r="K6205">
        <v>3</v>
      </c>
    </row>
    <row r="6206" spans="1:11" x14ac:dyDescent="0.35">
      <c r="A6206" t="s">
        <v>513</v>
      </c>
      <c r="B6206" t="s">
        <v>283</v>
      </c>
      <c r="C6206">
        <v>2004</v>
      </c>
      <c r="D6206">
        <v>4.2</v>
      </c>
      <c r="E6206">
        <v>417</v>
      </c>
      <c r="F6206" t="s">
        <v>1405</v>
      </c>
      <c r="G6206" t="s">
        <v>42</v>
      </c>
      <c r="H6206" s="32">
        <v>45</v>
      </c>
      <c r="I6206" t="s">
        <v>43</v>
      </c>
      <c r="J6206">
        <v>4</v>
      </c>
      <c r="K6206">
        <v>3</v>
      </c>
    </row>
    <row r="6207" spans="1:11" x14ac:dyDescent="0.35">
      <c r="A6207" t="s">
        <v>423</v>
      </c>
      <c r="B6207" t="s">
        <v>1020</v>
      </c>
      <c r="C6207">
        <v>2018</v>
      </c>
      <c r="D6207">
        <v>4.2</v>
      </c>
      <c r="E6207">
        <v>415</v>
      </c>
      <c r="F6207" t="s">
        <v>1405</v>
      </c>
      <c r="G6207" t="s">
        <v>46</v>
      </c>
      <c r="H6207" s="32">
        <v>17.899999999999999</v>
      </c>
      <c r="I6207" t="s">
        <v>213</v>
      </c>
      <c r="J6207">
        <v>3</v>
      </c>
      <c r="K6207">
        <v>3</v>
      </c>
    </row>
    <row r="6208" spans="1:11" x14ac:dyDescent="0.35">
      <c r="A6208" t="s">
        <v>1292</v>
      </c>
      <c r="B6208" t="s">
        <v>1361</v>
      </c>
      <c r="C6208">
        <v>2015</v>
      </c>
      <c r="D6208">
        <v>4.2</v>
      </c>
      <c r="E6208">
        <v>414</v>
      </c>
      <c r="F6208" t="s">
        <v>1405</v>
      </c>
      <c r="G6208" t="s">
        <v>326</v>
      </c>
      <c r="H6208" s="32">
        <v>16.78</v>
      </c>
      <c r="I6208" t="s">
        <v>327</v>
      </c>
      <c r="J6208">
        <v>3</v>
      </c>
      <c r="K6208">
        <v>3</v>
      </c>
    </row>
    <row r="6209" spans="1:11" x14ac:dyDescent="0.35">
      <c r="A6209" t="s">
        <v>47</v>
      </c>
      <c r="B6209" t="s">
        <v>1302</v>
      </c>
      <c r="C6209">
        <v>2018</v>
      </c>
      <c r="D6209">
        <v>4.2</v>
      </c>
      <c r="E6209">
        <v>410</v>
      </c>
      <c r="F6209" t="s">
        <v>1405</v>
      </c>
      <c r="G6209" t="s">
        <v>42</v>
      </c>
      <c r="H6209" s="32">
        <v>13.58</v>
      </c>
      <c r="I6209" t="s">
        <v>43</v>
      </c>
      <c r="J6209">
        <v>4</v>
      </c>
      <c r="K6209">
        <v>3</v>
      </c>
    </row>
    <row r="6210" spans="1:11" x14ac:dyDescent="0.35">
      <c r="A6210" t="s">
        <v>1308</v>
      </c>
      <c r="B6210" t="s">
        <v>1309</v>
      </c>
      <c r="C6210">
        <v>2015</v>
      </c>
      <c r="D6210">
        <v>4.2</v>
      </c>
      <c r="E6210">
        <v>412</v>
      </c>
      <c r="F6210" t="s">
        <v>1405</v>
      </c>
      <c r="G6210" t="s">
        <v>9</v>
      </c>
      <c r="H6210" s="32">
        <v>37.9</v>
      </c>
      <c r="I6210" t="s">
        <v>10</v>
      </c>
      <c r="J6210">
        <v>5</v>
      </c>
      <c r="K6210">
        <v>3</v>
      </c>
    </row>
    <row r="6211" spans="1:11" x14ac:dyDescent="0.35">
      <c r="A6211" t="s">
        <v>270</v>
      </c>
      <c r="B6211" t="s">
        <v>120</v>
      </c>
      <c r="C6211">
        <v>2011</v>
      </c>
      <c r="D6211">
        <v>4.2</v>
      </c>
      <c r="E6211">
        <v>410</v>
      </c>
      <c r="F6211" t="s">
        <v>1405</v>
      </c>
      <c r="G6211" t="s">
        <v>9</v>
      </c>
      <c r="H6211" s="32">
        <v>51.35</v>
      </c>
      <c r="I6211" t="s">
        <v>10</v>
      </c>
      <c r="J6211">
        <v>5</v>
      </c>
      <c r="K6211">
        <v>3</v>
      </c>
    </row>
    <row r="6212" spans="1:11" x14ac:dyDescent="0.35">
      <c r="A6212" t="s">
        <v>930</v>
      </c>
      <c r="B6212" t="s">
        <v>848</v>
      </c>
      <c r="C6212">
        <v>2012</v>
      </c>
      <c r="D6212">
        <v>4.2</v>
      </c>
      <c r="E6212">
        <v>410</v>
      </c>
      <c r="F6212" t="s">
        <v>1405</v>
      </c>
      <c r="G6212" t="s">
        <v>42</v>
      </c>
      <c r="H6212" s="32">
        <v>22.99</v>
      </c>
      <c r="I6212" t="s">
        <v>43</v>
      </c>
      <c r="J6212">
        <v>4</v>
      </c>
      <c r="K6212">
        <v>3</v>
      </c>
    </row>
    <row r="6213" spans="1:11" x14ac:dyDescent="0.35">
      <c r="A6213" t="s">
        <v>1362</v>
      </c>
      <c r="B6213" t="s">
        <v>1363</v>
      </c>
      <c r="C6213">
        <v>2020</v>
      </c>
      <c r="D6213">
        <v>4.2</v>
      </c>
      <c r="E6213">
        <v>407</v>
      </c>
      <c r="F6213" t="s">
        <v>1405</v>
      </c>
      <c r="G6213" t="s">
        <v>204</v>
      </c>
      <c r="H6213" s="32">
        <v>11.95</v>
      </c>
      <c r="I6213" t="s">
        <v>85</v>
      </c>
      <c r="J6213" t="s">
        <v>85</v>
      </c>
      <c r="K6213" t="s">
        <v>85</v>
      </c>
    </row>
    <row r="6214" spans="1:11" x14ac:dyDescent="0.35">
      <c r="A6214" t="s">
        <v>861</v>
      </c>
      <c r="B6214" t="s">
        <v>1364</v>
      </c>
      <c r="C6214" t="s">
        <v>24</v>
      </c>
      <c r="D6214">
        <v>4.2</v>
      </c>
      <c r="E6214">
        <v>405</v>
      </c>
      <c r="F6214" t="s">
        <v>1405</v>
      </c>
      <c r="G6214" t="s">
        <v>25</v>
      </c>
      <c r="H6214" s="32">
        <v>7.1</v>
      </c>
      <c r="I6214" t="s">
        <v>26</v>
      </c>
      <c r="J6214">
        <v>4</v>
      </c>
      <c r="K6214">
        <v>3</v>
      </c>
    </row>
    <row r="6215" spans="1:11" x14ac:dyDescent="0.35">
      <c r="A6215" t="s">
        <v>606</v>
      </c>
      <c r="B6215" t="s">
        <v>619</v>
      </c>
      <c r="C6215">
        <v>2014</v>
      </c>
      <c r="D6215">
        <v>4.2</v>
      </c>
      <c r="E6215">
        <v>404</v>
      </c>
      <c r="F6215" t="s">
        <v>1405</v>
      </c>
      <c r="G6215" t="s">
        <v>32</v>
      </c>
      <c r="H6215" s="32">
        <v>77.36</v>
      </c>
      <c r="I6215" t="s">
        <v>33</v>
      </c>
      <c r="J6215">
        <v>4</v>
      </c>
      <c r="K6215">
        <v>3</v>
      </c>
    </row>
    <row r="6216" spans="1:11" x14ac:dyDescent="0.35">
      <c r="A6216" t="s">
        <v>1365</v>
      </c>
      <c r="B6216" t="s">
        <v>1366</v>
      </c>
      <c r="C6216">
        <v>2020</v>
      </c>
      <c r="D6216">
        <v>4.2</v>
      </c>
      <c r="E6216">
        <v>404</v>
      </c>
      <c r="F6216" t="s">
        <v>1405</v>
      </c>
      <c r="G6216" t="s">
        <v>207</v>
      </c>
      <c r="H6216" s="32">
        <v>19.899999999999999</v>
      </c>
      <c r="I6216" t="s">
        <v>85</v>
      </c>
      <c r="J6216" t="s">
        <v>85</v>
      </c>
      <c r="K6216" t="s">
        <v>85</v>
      </c>
    </row>
    <row r="6217" spans="1:11" x14ac:dyDescent="0.35">
      <c r="A6217" t="s">
        <v>682</v>
      </c>
      <c r="B6217" t="s">
        <v>863</v>
      </c>
      <c r="C6217">
        <v>2011</v>
      </c>
      <c r="D6217">
        <v>4.2</v>
      </c>
      <c r="E6217">
        <v>402</v>
      </c>
      <c r="F6217" t="s">
        <v>1405</v>
      </c>
      <c r="G6217" t="s">
        <v>42</v>
      </c>
      <c r="H6217" s="32">
        <v>28.53</v>
      </c>
      <c r="I6217" t="s">
        <v>43</v>
      </c>
      <c r="J6217">
        <v>4</v>
      </c>
      <c r="K6217">
        <v>3</v>
      </c>
    </row>
    <row r="6218" spans="1:11" x14ac:dyDescent="0.35">
      <c r="A6218" t="s">
        <v>487</v>
      </c>
      <c r="B6218" t="s">
        <v>488</v>
      </c>
      <c r="C6218">
        <v>2019</v>
      </c>
      <c r="D6218">
        <v>4.2</v>
      </c>
      <c r="E6218">
        <v>400</v>
      </c>
      <c r="F6218" t="s">
        <v>1405</v>
      </c>
      <c r="G6218" t="s">
        <v>2</v>
      </c>
      <c r="H6218" s="32">
        <v>27.89</v>
      </c>
      <c r="I6218" t="s">
        <v>3</v>
      </c>
      <c r="J6218">
        <v>5</v>
      </c>
      <c r="K6218">
        <v>3</v>
      </c>
    </row>
    <row r="6219" spans="1:11" x14ac:dyDescent="0.35">
      <c r="A6219" t="s">
        <v>4</v>
      </c>
      <c r="B6219" t="s">
        <v>448</v>
      </c>
      <c r="C6219">
        <v>2016</v>
      </c>
      <c r="D6219">
        <v>4.2</v>
      </c>
      <c r="E6219">
        <v>398</v>
      </c>
      <c r="F6219" t="s">
        <v>1405</v>
      </c>
      <c r="G6219" t="s">
        <v>1406</v>
      </c>
      <c r="H6219" s="32">
        <v>48.96</v>
      </c>
      <c r="I6219" t="s">
        <v>6</v>
      </c>
      <c r="J6219">
        <v>4</v>
      </c>
      <c r="K6219">
        <v>2</v>
      </c>
    </row>
    <row r="6220" spans="1:11" x14ac:dyDescent="0.35">
      <c r="A6220" t="s">
        <v>193</v>
      </c>
      <c r="B6220" t="s">
        <v>921</v>
      </c>
      <c r="C6220">
        <v>2011</v>
      </c>
      <c r="D6220">
        <v>4.2</v>
      </c>
      <c r="E6220">
        <v>395</v>
      </c>
      <c r="F6220" t="s">
        <v>1405</v>
      </c>
      <c r="G6220" t="s">
        <v>42</v>
      </c>
      <c r="H6220" s="32">
        <v>61.94</v>
      </c>
      <c r="I6220" t="s">
        <v>43</v>
      </c>
      <c r="J6220">
        <v>4</v>
      </c>
      <c r="K6220">
        <v>3</v>
      </c>
    </row>
    <row r="6221" spans="1:11" x14ac:dyDescent="0.35">
      <c r="A6221" t="s">
        <v>193</v>
      </c>
      <c r="B6221" t="s">
        <v>187</v>
      </c>
      <c r="C6221">
        <v>2016</v>
      </c>
      <c r="D6221">
        <v>4.2</v>
      </c>
      <c r="E6221">
        <v>392</v>
      </c>
      <c r="F6221" t="s">
        <v>1405</v>
      </c>
      <c r="G6221" t="s">
        <v>42</v>
      </c>
      <c r="H6221" s="32">
        <v>19.98</v>
      </c>
      <c r="I6221" t="s">
        <v>43</v>
      </c>
      <c r="J6221">
        <v>4</v>
      </c>
      <c r="K6221">
        <v>3</v>
      </c>
    </row>
    <row r="6222" spans="1:11" x14ac:dyDescent="0.35">
      <c r="A6222" t="s">
        <v>790</v>
      </c>
      <c r="B6222" t="s">
        <v>1367</v>
      </c>
      <c r="C6222">
        <v>2018</v>
      </c>
      <c r="D6222">
        <v>4.2</v>
      </c>
      <c r="E6222">
        <v>390</v>
      </c>
      <c r="F6222" t="s">
        <v>1405</v>
      </c>
      <c r="G6222" t="s">
        <v>32</v>
      </c>
      <c r="H6222" s="32">
        <v>16.760000000000002</v>
      </c>
      <c r="I6222" t="s">
        <v>33</v>
      </c>
      <c r="J6222">
        <v>4</v>
      </c>
      <c r="K6222">
        <v>3</v>
      </c>
    </row>
    <row r="6223" spans="1:11" x14ac:dyDescent="0.35">
      <c r="A6223" t="s">
        <v>574</v>
      </c>
      <c r="B6223" t="s">
        <v>880</v>
      </c>
      <c r="C6223">
        <v>2017</v>
      </c>
      <c r="D6223">
        <v>4.2</v>
      </c>
      <c r="E6223">
        <v>390</v>
      </c>
      <c r="F6223" t="s">
        <v>1405</v>
      </c>
      <c r="G6223" t="s">
        <v>576</v>
      </c>
      <c r="H6223" s="32">
        <v>24.45</v>
      </c>
      <c r="I6223" t="s">
        <v>21</v>
      </c>
      <c r="J6223">
        <v>4</v>
      </c>
      <c r="K6223">
        <v>3</v>
      </c>
    </row>
    <row r="6224" spans="1:11" x14ac:dyDescent="0.35">
      <c r="A6224" t="s">
        <v>144</v>
      </c>
      <c r="B6224" t="s">
        <v>120</v>
      </c>
      <c r="C6224">
        <v>2011</v>
      </c>
      <c r="D6224">
        <v>4.2</v>
      </c>
      <c r="E6224">
        <v>389</v>
      </c>
      <c r="F6224" t="s">
        <v>1405</v>
      </c>
      <c r="G6224" t="s">
        <v>9</v>
      </c>
      <c r="H6224" s="32">
        <v>64.5</v>
      </c>
      <c r="I6224" t="s">
        <v>10</v>
      </c>
      <c r="J6224">
        <v>5</v>
      </c>
      <c r="K6224">
        <v>3</v>
      </c>
    </row>
    <row r="6225" spans="1:11" x14ac:dyDescent="0.35">
      <c r="A6225" t="s">
        <v>385</v>
      </c>
      <c r="B6225" t="s">
        <v>1334</v>
      </c>
      <c r="C6225">
        <v>2016</v>
      </c>
      <c r="D6225">
        <v>4.2</v>
      </c>
      <c r="E6225">
        <v>388</v>
      </c>
      <c r="F6225" t="s">
        <v>1405</v>
      </c>
      <c r="G6225" t="s">
        <v>9</v>
      </c>
      <c r="H6225" s="32">
        <v>31.63</v>
      </c>
      <c r="I6225" t="s">
        <v>10</v>
      </c>
      <c r="J6225">
        <v>5</v>
      </c>
      <c r="K6225">
        <v>3</v>
      </c>
    </row>
    <row r="6226" spans="1:11" x14ac:dyDescent="0.35">
      <c r="A6226" t="s">
        <v>66</v>
      </c>
      <c r="B6226" t="s">
        <v>551</v>
      </c>
      <c r="C6226">
        <v>2017</v>
      </c>
      <c r="D6226">
        <v>4.2</v>
      </c>
      <c r="E6226">
        <v>421</v>
      </c>
      <c r="F6226" t="s">
        <v>1405</v>
      </c>
      <c r="G6226" t="s">
        <v>42</v>
      </c>
      <c r="H6226" s="32">
        <v>29.15</v>
      </c>
      <c r="I6226" t="s">
        <v>52</v>
      </c>
      <c r="J6226" t="s">
        <v>85</v>
      </c>
      <c r="K6226" t="s">
        <v>85</v>
      </c>
    </row>
    <row r="6227" spans="1:11" x14ac:dyDescent="0.35">
      <c r="A6227" t="s">
        <v>537</v>
      </c>
      <c r="B6227" t="s">
        <v>187</v>
      </c>
      <c r="C6227">
        <v>2015</v>
      </c>
      <c r="D6227">
        <v>4.2</v>
      </c>
      <c r="E6227">
        <v>420</v>
      </c>
      <c r="F6227" t="s">
        <v>1405</v>
      </c>
      <c r="G6227" t="s">
        <v>42</v>
      </c>
      <c r="H6227" s="32">
        <v>17.5</v>
      </c>
      <c r="I6227" t="s">
        <v>43</v>
      </c>
      <c r="J6227" t="s">
        <v>85</v>
      </c>
      <c r="K6227" t="s">
        <v>85</v>
      </c>
    </row>
    <row r="6228" spans="1:11" x14ac:dyDescent="0.35">
      <c r="A6228" t="s">
        <v>1357</v>
      </c>
      <c r="B6228" t="s">
        <v>1358</v>
      </c>
      <c r="C6228">
        <v>2017</v>
      </c>
      <c r="D6228">
        <v>4.2</v>
      </c>
      <c r="E6228">
        <v>420</v>
      </c>
      <c r="F6228" t="s">
        <v>1405</v>
      </c>
      <c r="G6228" t="s">
        <v>127</v>
      </c>
      <c r="H6228" s="32">
        <v>18.899999999999999</v>
      </c>
      <c r="I6228" t="s">
        <v>21</v>
      </c>
      <c r="J6228" t="s">
        <v>85</v>
      </c>
      <c r="K6228" t="s">
        <v>85</v>
      </c>
    </row>
    <row r="6229" spans="1:11" x14ac:dyDescent="0.35">
      <c r="A6229" t="s">
        <v>1359</v>
      </c>
      <c r="B6229" t="s">
        <v>1360</v>
      </c>
      <c r="C6229">
        <v>2011</v>
      </c>
      <c r="D6229">
        <v>4.2</v>
      </c>
      <c r="E6229">
        <v>420</v>
      </c>
      <c r="F6229" t="s">
        <v>1405</v>
      </c>
      <c r="G6229" t="s">
        <v>254</v>
      </c>
      <c r="H6229" s="32">
        <v>23.95</v>
      </c>
      <c r="I6229" t="s">
        <v>21</v>
      </c>
      <c r="J6229" t="s">
        <v>85</v>
      </c>
      <c r="K6229" t="s">
        <v>85</v>
      </c>
    </row>
    <row r="6230" spans="1:11" x14ac:dyDescent="0.35">
      <c r="A6230" t="s">
        <v>40</v>
      </c>
      <c r="B6230" t="s">
        <v>396</v>
      </c>
      <c r="C6230">
        <v>2012</v>
      </c>
      <c r="D6230">
        <v>4.2</v>
      </c>
      <c r="E6230">
        <v>420</v>
      </c>
      <c r="F6230" t="s">
        <v>1405</v>
      </c>
      <c r="G6230" t="s">
        <v>42</v>
      </c>
      <c r="H6230" s="32">
        <v>28.3</v>
      </c>
      <c r="I6230" t="s">
        <v>43</v>
      </c>
      <c r="J6230" t="s">
        <v>85</v>
      </c>
      <c r="K6230" t="s">
        <v>85</v>
      </c>
    </row>
    <row r="6231" spans="1:11" x14ac:dyDescent="0.35">
      <c r="A6231" t="s">
        <v>513</v>
      </c>
      <c r="B6231" t="s">
        <v>283</v>
      </c>
      <c r="C6231">
        <v>2004</v>
      </c>
      <c r="D6231">
        <v>4.2</v>
      </c>
      <c r="E6231">
        <v>417</v>
      </c>
      <c r="F6231" t="s">
        <v>1405</v>
      </c>
      <c r="G6231" t="s">
        <v>42</v>
      </c>
      <c r="H6231" s="32">
        <v>45</v>
      </c>
      <c r="I6231" t="s">
        <v>43</v>
      </c>
      <c r="J6231" t="s">
        <v>85</v>
      </c>
      <c r="K6231" t="s">
        <v>85</v>
      </c>
    </row>
    <row r="6232" spans="1:11" x14ac:dyDescent="0.35">
      <c r="A6232" t="s">
        <v>423</v>
      </c>
      <c r="B6232" t="s">
        <v>1020</v>
      </c>
      <c r="C6232">
        <v>2018</v>
      </c>
      <c r="D6232">
        <v>4.2</v>
      </c>
      <c r="E6232">
        <v>415</v>
      </c>
      <c r="F6232" t="s">
        <v>1405</v>
      </c>
      <c r="G6232" t="s">
        <v>46</v>
      </c>
      <c r="H6232" s="32">
        <v>17.899999999999999</v>
      </c>
      <c r="I6232" t="s">
        <v>213</v>
      </c>
      <c r="J6232" t="s">
        <v>85</v>
      </c>
      <c r="K6232" t="s">
        <v>85</v>
      </c>
    </row>
    <row r="6233" spans="1:11" x14ac:dyDescent="0.35">
      <c r="A6233" t="s">
        <v>1292</v>
      </c>
      <c r="B6233" t="s">
        <v>1361</v>
      </c>
      <c r="C6233">
        <v>2015</v>
      </c>
      <c r="D6233">
        <v>4.2</v>
      </c>
      <c r="E6233">
        <v>414</v>
      </c>
      <c r="F6233" t="s">
        <v>1405</v>
      </c>
      <c r="G6233" t="s">
        <v>326</v>
      </c>
      <c r="H6233" s="32">
        <v>16.78</v>
      </c>
      <c r="I6233" t="s">
        <v>327</v>
      </c>
      <c r="J6233" t="s">
        <v>85</v>
      </c>
      <c r="K6233" t="s">
        <v>85</v>
      </c>
    </row>
    <row r="6234" spans="1:11" x14ac:dyDescent="0.35">
      <c r="A6234" t="s">
        <v>47</v>
      </c>
      <c r="B6234" t="s">
        <v>1302</v>
      </c>
      <c r="C6234">
        <v>2018</v>
      </c>
      <c r="D6234">
        <v>4.2</v>
      </c>
      <c r="E6234">
        <v>410</v>
      </c>
      <c r="F6234" t="s">
        <v>1405</v>
      </c>
      <c r="G6234" t="s">
        <v>42</v>
      </c>
      <c r="H6234" s="32">
        <v>13.58</v>
      </c>
      <c r="I6234" t="s">
        <v>43</v>
      </c>
      <c r="J6234" t="s">
        <v>85</v>
      </c>
      <c r="K6234" t="s">
        <v>85</v>
      </c>
    </row>
    <row r="6235" spans="1:11" x14ac:dyDescent="0.35">
      <c r="A6235" t="s">
        <v>1308</v>
      </c>
      <c r="B6235" t="s">
        <v>1309</v>
      </c>
      <c r="C6235">
        <v>2015</v>
      </c>
      <c r="D6235">
        <v>4.2</v>
      </c>
      <c r="E6235">
        <v>412</v>
      </c>
      <c r="F6235" t="s">
        <v>1405</v>
      </c>
      <c r="G6235" t="s">
        <v>9</v>
      </c>
      <c r="H6235" s="32">
        <v>37.9</v>
      </c>
      <c r="I6235" t="s">
        <v>10</v>
      </c>
      <c r="J6235" t="s">
        <v>85</v>
      </c>
      <c r="K6235" t="s">
        <v>85</v>
      </c>
    </row>
    <row r="6236" spans="1:11" x14ac:dyDescent="0.35">
      <c r="A6236" t="s">
        <v>270</v>
      </c>
      <c r="B6236" t="s">
        <v>120</v>
      </c>
      <c r="C6236">
        <v>2011</v>
      </c>
      <c r="D6236">
        <v>4.2</v>
      </c>
      <c r="E6236">
        <v>410</v>
      </c>
      <c r="F6236" t="s">
        <v>1405</v>
      </c>
      <c r="G6236" t="s">
        <v>9</v>
      </c>
      <c r="H6236" s="32">
        <v>51.35</v>
      </c>
      <c r="I6236" t="s">
        <v>10</v>
      </c>
      <c r="J6236" t="s">
        <v>85</v>
      </c>
      <c r="K6236" t="s">
        <v>85</v>
      </c>
    </row>
    <row r="6237" spans="1:11" x14ac:dyDescent="0.35">
      <c r="A6237" t="s">
        <v>930</v>
      </c>
      <c r="B6237" t="s">
        <v>848</v>
      </c>
      <c r="C6237">
        <v>2012</v>
      </c>
      <c r="D6237">
        <v>4.2</v>
      </c>
      <c r="E6237">
        <v>410</v>
      </c>
      <c r="F6237" t="s">
        <v>1405</v>
      </c>
      <c r="G6237" t="s">
        <v>42</v>
      </c>
      <c r="H6237" s="32">
        <v>22.99</v>
      </c>
      <c r="I6237" t="s">
        <v>43</v>
      </c>
      <c r="J6237" t="s">
        <v>85</v>
      </c>
      <c r="K6237" t="s">
        <v>85</v>
      </c>
    </row>
    <row r="6238" spans="1:11" x14ac:dyDescent="0.35">
      <c r="A6238" t="s">
        <v>1362</v>
      </c>
      <c r="B6238" t="s">
        <v>1363</v>
      </c>
      <c r="C6238">
        <v>2020</v>
      </c>
      <c r="D6238">
        <v>4.2</v>
      </c>
      <c r="E6238">
        <v>407</v>
      </c>
      <c r="F6238" t="s">
        <v>1405</v>
      </c>
      <c r="G6238" t="s">
        <v>204</v>
      </c>
      <c r="H6238" s="32">
        <v>11.95</v>
      </c>
      <c r="I6238" t="s">
        <v>85</v>
      </c>
      <c r="J6238" t="s">
        <v>85</v>
      </c>
      <c r="K6238" t="s">
        <v>85</v>
      </c>
    </row>
    <row r="6239" spans="1:11" x14ac:dyDescent="0.35">
      <c r="A6239" t="s">
        <v>861</v>
      </c>
      <c r="B6239" t="s">
        <v>1364</v>
      </c>
      <c r="C6239" t="s">
        <v>24</v>
      </c>
      <c r="D6239">
        <v>4.2</v>
      </c>
      <c r="E6239">
        <v>405</v>
      </c>
      <c r="F6239" t="s">
        <v>1405</v>
      </c>
      <c r="G6239" t="s">
        <v>25</v>
      </c>
      <c r="H6239" s="32">
        <v>7.1</v>
      </c>
      <c r="I6239" t="s">
        <v>26</v>
      </c>
      <c r="J6239" t="s">
        <v>85</v>
      </c>
      <c r="K6239" t="s">
        <v>85</v>
      </c>
    </row>
    <row r="6240" spans="1:11" x14ac:dyDescent="0.35">
      <c r="A6240" t="s">
        <v>606</v>
      </c>
      <c r="B6240" t="s">
        <v>619</v>
      </c>
      <c r="C6240">
        <v>2014</v>
      </c>
      <c r="D6240">
        <v>4.2</v>
      </c>
      <c r="E6240">
        <v>404</v>
      </c>
      <c r="F6240" t="s">
        <v>1405</v>
      </c>
      <c r="G6240" t="s">
        <v>32</v>
      </c>
      <c r="H6240" s="32">
        <v>77.36</v>
      </c>
      <c r="I6240" t="s">
        <v>33</v>
      </c>
      <c r="J6240" t="s">
        <v>85</v>
      </c>
      <c r="K6240" t="s">
        <v>85</v>
      </c>
    </row>
    <row r="6241" spans="1:11" x14ac:dyDescent="0.35">
      <c r="A6241" t="s">
        <v>1365</v>
      </c>
      <c r="B6241" t="s">
        <v>1366</v>
      </c>
      <c r="C6241">
        <v>2020</v>
      </c>
      <c r="D6241">
        <v>4.2</v>
      </c>
      <c r="E6241">
        <v>404</v>
      </c>
      <c r="F6241" t="s">
        <v>1405</v>
      </c>
      <c r="G6241" t="s">
        <v>207</v>
      </c>
      <c r="H6241" s="32">
        <v>19.899999999999999</v>
      </c>
      <c r="I6241" t="s">
        <v>85</v>
      </c>
      <c r="J6241" t="s">
        <v>85</v>
      </c>
      <c r="K6241" t="s">
        <v>85</v>
      </c>
    </row>
    <row r="6242" spans="1:11" x14ac:dyDescent="0.35">
      <c r="A6242" t="s">
        <v>682</v>
      </c>
      <c r="B6242" t="s">
        <v>863</v>
      </c>
      <c r="C6242">
        <v>2011</v>
      </c>
      <c r="D6242">
        <v>4.2</v>
      </c>
      <c r="E6242">
        <v>402</v>
      </c>
      <c r="F6242" t="s">
        <v>1405</v>
      </c>
      <c r="G6242" t="s">
        <v>42</v>
      </c>
      <c r="H6242" s="32">
        <v>28.53</v>
      </c>
      <c r="I6242" t="s">
        <v>43</v>
      </c>
      <c r="J6242" t="s">
        <v>85</v>
      </c>
      <c r="K6242" t="s">
        <v>85</v>
      </c>
    </row>
    <row r="6243" spans="1:11" x14ac:dyDescent="0.35">
      <c r="A6243" t="s">
        <v>487</v>
      </c>
      <c r="B6243" t="s">
        <v>488</v>
      </c>
      <c r="C6243">
        <v>2019</v>
      </c>
      <c r="D6243">
        <v>4.2</v>
      </c>
      <c r="E6243">
        <v>400</v>
      </c>
      <c r="F6243" t="s">
        <v>1405</v>
      </c>
      <c r="G6243" t="s">
        <v>2</v>
      </c>
      <c r="H6243" s="32">
        <v>27.89</v>
      </c>
      <c r="I6243" t="s">
        <v>3</v>
      </c>
      <c r="J6243" t="s">
        <v>85</v>
      </c>
      <c r="K6243" t="s">
        <v>85</v>
      </c>
    </row>
    <row r="6244" spans="1:11" x14ac:dyDescent="0.35">
      <c r="A6244" t="s">
        <v>4</v>
      </c>
      <c r="B6244" t="s">
        <v>448</v>
      </c>
      <c r="C6244">
        <v>2016</v>
      </c>
      <c r="D6244">
        <v>4.2</v>
      </c>
      <c r="E6244">
        <v>398</v>
      </c>
      <c r="F6244" t="s">
        <v>1405</v>
      </c>
      <c r="G6244" t="s">
        <v>1406</v>
      </c>
      <c r="H6244" s="32">
        <v>48.96</v>
      </c>
      <c r="I6244" t="s">
        <v>6</v>
      </c>
      <c r="J6244" t="s">
        <v>85</v>
      </c>
      <c r="K6244" t="s">
        <v>85</v>
      </c>
    </row>
    <row r="6245" spans="1:11" x14ac:dyDescent="0.35">
      <c r="A6245" t="s">
        <v>193</v>
      </c>
      <c r="B6245" t="s">
        <v>921</v>
      </c>
      <c r="C6245">
        <v>2011</v>
      </c>
      <c r="D6245">
        <v>4.2</v>
      </c>
      <c r="E6245">
        <v>395</v>
      </c>
      <c r="F6245" t="s">
        <v>1405</v>
      </c>
      <c r="G6245" t="s">
        <v>42</v>
      </c>
      <c r="H6245" s="32">
        <v>61.94</v>
      </c>
      <c r="I6245" t="s">
        <v>43</v>
      </c>
      <c r="J6245" t="s">
        <v>85</v>
      </c>
      <c r="K6245" t="s">
        <v>85</v>
      </c>
    </row>
    <row r="6246" spans="1:11" x14ac:dyDescent="0.35">
      <c r="A6246" t="s">
        <v>193</v>
      </c>
      <c r="B6246" t="s">
        <v>187</v>
      </c>
      <c r="C6246">
        <v>2016</v>
      </c>
      <c r="D6246">
        <v>4.2</v>
      </c>
      <c r="E6246">
        <v>392</v>
      </c>
      <c r="F6246" t="s">
        <v>1405</v>
      </c>
      <c r="G6246" t="s">
        <v>42</v>
      </c>
      <c r="H6246" s="32">
        <v>19.98</v>
      </c>
      <c r="I6246" t="s">
        <v>43</v>
      </c>
      <c r="J6246" t="s">
        <v>85</v>
      </c>
      <c r="K6246" t="s">
        <v>85</v>
      </c>
    </row>
    <row r="6247" spans="1:11" x14ac:dyDescent="0.35">
      <c r="A6247" t="s">
        <v>790</v>
      </c>
      <c r="B6247" t="s">
        <v>1367</v>
      </c>
      <c r="C6247">
        <v>2018</v>
      </c>
      <c r="D6247">
        <v>4.2</v>
      </c>
      <c r="E6247">
        <v>390</v>
      </c>
      <c r="F6247" t="s">
        <v>1405</v>
      </c>
      <c r="G6247" t="s">
        <v>32</v>
      </c>
      <c r="H6247" s="32">
        <v>16.760000000000002</v>
      </c>
      <c r="I6247" t="s">
        <v>33</v>
      </c>
      <c r="J6247" t="s">
        <v>85</v>
      </c>
      <c r="K6247" t="s">
        <v>85</v>
      </c>
    </row>
    <row r="6248" spans="1:11" x14ac:dyDescent="0.35">
      <c r="A6248" t="s">
        <v>574</v>
      </c>
      <c r="B6248" t="s">
        <v>880</v>
      </c>
      <c r="C6248">
        <v>2017</v>
      </c>
      <c r="D6248">
        <v>4.2</v>
      </c>
      <c r="E6248">
        <v>390</v>
      </c>
      <c r="F6248" t="s">
        <v>1405</v>
      </c>
      <c r="G6248" t="s">
        <v>576</v>
      </c>
      <c r="H6248" s="32">
        <v>24.45</v>
      </c>
      <c r="I6248" t="s">
        <v>21</v>
      </c>
      <c r="J6248" t="s">
        <v>85</v>
      </c>
      <c r="K6248" t="s">
        <v>85</v>
      </c>
    </row>
    <row r="6249" spans="1:11" x14ac:dyDescent="0.35">
      <c r="A6249" t="s">
        <v>144</v>
      </c>
      <c r="B6249" t="s">
        <v>120</v>
      </c>
      <c r="C6249">
        <v>2011</v>
      </c>
      <c r="D6249">
        <v>4.2</v>
      </c>
      <c r="E6249">
        <v>389</v>
      </c>
      <c r="F6249" t="s">
        <v>1405</v>
      </c>
      <c r="G6249" t="s">
        <v>9</v>
      </c>
      <c r="H6249" s="32">
        <v>64.5</v>
      </c>
      <c r="I6249" t="s">
        <v>10</v>
      </c>
      <c r="J6249" t="s">
        <v>85</v>
      </c>
      <c r="K6249" t="s">
        <v>85</v>
      </c>
    </row>
    <row r="6250" spans="1:11" x14ac:dyDescent="0.35">
      <c r="A6250" t="s">
        <v>385</v>
      </c>
      <c r="B6250" t="s">
        <v>1334</v>
      </c>
      <c r="C6250">
        <v>2016</v>
      </c>
      <c r="D6250">
        <v>4.2</v>
      </c>
      <c r="E6250">
        <v>388</v>
      </c>
      <c r="F6250" t="s">
        <v>1405</v>
      </c>
      <c r="G6250" t="s">
        <v>9</v>
      </c>
      <c r="H6250" s="32">
        <v>31.63</v>
      </c>
      <c r="I6250" t="s">
        <v>10</v>
      </c>
      <c r="J6250" t="s">
        <v>85</v>
      </c>
      <c r="K6250" t="s">
        <v>85</v>
      </c>
    </row>
    <row r="6251" spans="1:11" x14ac:dyDescent="0.35">
      <c r="A6251" t="s">
        <v>66</v>
      </c>
      <c r="B6251" t="s">
        <v>551</v>
      </c>
      <c r="C6251">
        <v>2017</v>
      </c>
      <c r="D6251">
        <v>4.2</v>
      </c>
      <c r="E6251">
        <v>421</v>
      </c>
      <c r="F6251" t="s">
        <v>1405</v>
      </c>
      <c r="G6251" t="s">
        <v>42</v>
      </c>
      <c r="H6251" s="32">
        <v>29.15</v>
      </c>
      <c r="I6251" t="s">
        <v>52</v>
      </c>
      <c r="J6251">
        <v>3</v>
      </c>
      <c r="K6251">
        <v>3</v>
      </c>
    </row>
    <row r="6252" spans="1:11" x14ac:dyDescent="0.35">
      <c r="A6252" t="s">
        <v>537</v>
      </c>
      <c r="B6252" t="s">
        <v>187</v>
      </c>
      <c r="C6252">
        <v>2015</v>
      </c>
      <c r="D6252">
        <v>4.2</v>
      </c>
      <c r="E6252">
        <v>420</v>
      </c>
      <c r="F6252" t="s">
        <v>1405</v>
      </c>
      <c r="G6252" t="s">
        <v>42</v>
      </c>
      <c r="H6252" s="32">
        <v>17.5</v>
      </c>
      <c r="I6252" t="s">
        <v>43</v>
      </c>
      <c r="J6252">
        <v>4</v>
      </c>
      <c r="K6252">
        <v>3</v>
      </c>
    </row>
    <row r="6253" spans="1:11" x14ac:dyDescent="0.35">
      <c r="A6253" t="s">
        <v>1357</v>
      </c>
      <c r="B6253" t="s">
        <v>1358</v>
      </c>
      <c r="C6253">
        <v>2017</v>
      </c>
      <c r="D6253">
        <v>4.2</v>
      </c>
      <c r="E6253">
        <v>420</v>
      </c>
      <c r="F6253" t="s">
        <v>1405</v>
      </c>
      <c r="G6253" t="s">
        <v>127</v>
      </c>
      <c r="H6253" s="32">
        <v>18.899999999999999</v>
      </c>
      <c r="I6253" t="s">
        <v>21</v>
      </c>
      <c r="J6253">
        <v>4</v>
      </c>
      <c r="K6253">
        <v>3</v>
      </c>
    </row>
    <row r="6254" spans="1:11" x14ac:dyDescent="0.35">
      <c r="A6254" t="s">
        <v>1359</v>
      </c>
      <c r="B6254" t="s">
        <v>1360</v>
      </c>
      <c r="C6254">
        <v>2011</v>
      </c>
      <c r="D6254">
        <v>4.2</v>
      </c>
      <c r="E6254">
        <v>420</v>
      </c>
      <c r="F6254" t="s">
        <v>1405</v>
      </c>
      <c r="G6254" t="s">
        <v>254</v>
      </c>
      <c r="H6254" s="32">
        <v>23.95</v>
      </c>
      <c r="I6254" t="s">
        <v>21</v>
      </c>
      <c r="J6254">
        <v>4</v>
      </c>
      <c r="K6254">
        <v>3</v>
      </c>
    </row>
    <row r="6255" spans="1:11" x14ac:dyDescent="0.35">
      <c r="A6255" t="s">
        <v>40</v>
      </c>
      <c r="B6255" t="s">
        <v>396</v>
      </c>
      <c r="C6255">
        <v>2012</v>
      </c>
      <c r="D6255">
        <v>4.2</v>
      </c>
      <c r="E6255">
        <v>420</v>
      </c>
      <c r="F6255" t="s">
        <v>1405</v>
      </c>
      <c r="G6255" t="s">
        <v>42</v>
      </c>
      <c r="H6255" s="32">
        <v>28.3</v>
      </c>
      <c r="I6255" t="s">
        <v>43</v>
      </c>
      <c r="J6255">
        <v>4</v>
      </c>
      <c r="K6255">
        <v>3</v>
      </c>
    </row>
    <row r="6256" spans="1:11" x14ac:dyDescent="0.35">
      <c r="A6256" t="s">
        <v>513</v>
      </c>
      <c r="B6256" t="s">
        <v>283</v>
      </c>
      <c r="C6256">
        <v>2004</v>
      </c>
      <c r="D6256">
        <v>4.2</v>
      </c>
      <c r="E6256">
        <v>417</v>
      </c>
      <c r="F6256" t="s">
        <v>1405</v>
      </c>
      <c r="G6256" t="s">
        <v>42</v>
      </c>
      <c r="H6256" s="32">
        <v>45</v>
      </c>
      <c r="I6256" t="s">
        <v>43</v>
      </c>
      <c r="J6256">
        <v>4</v>
      </c>
      <c r="K6256">
        <v>3</v>
      </c>
    </row>
    <row r="6257" spans="1:11" x14ac:dyDescent="0.35">
      <c r="A6257" t="s">
        <v>423</v>
      </c>
      <c r="B6257" t="s">
        <v>1020</v>
      </c>
      <c r="C6257">
        <v>2018</v>
      </c>
      <c r="D6257">
        <v>4.2</v>
      </c>
      <c r="E6257">
        <v>415</v>
      </c>
      <c r="F6257" t="s">
        <v>1405</v>
      </c>
      <c r="G6257" t="s">
        <v>46</v>
      </c>
      <c r="H6257" s="32">
        <v>17.899999999999999</v>
      </c>
      <c r="I6257" t="s">
        <v>213</v>
      </c>
      <c r="J6257">
        <v>3</v>
      </c>
      <c r="K6257">
        <v>3</v>
      </c>
    </row>
    <row r="6258" spans="1:11" x14ac:dyDescent="0.35">
      <c r="A6258" t="s">
        <v>1292</v>
      </c>
      <c r="B6258" t="s">
        <v>1361</v>
      </c>
      <c r="C6258">
        <v>2015</v>
      </c>
      <c r="D6258">
        <v>4.2</v>
      </c>
      <c r="E6258">
        <v>414</v>
      </c>
      <c r="F6258" t="s">
        <v>1405</v>
      </c>
      <c r="G6258" t="s">
        <v>326</v>
      </c>
      <c r="H6258" s="32">
        <v>16.78</v>
      </c>
      <c r="I6258" t="s">
        <v>327</v>
      </c>
      <c r="J6258">
        <v>3</v>
      </c>
      <c r="K6258">
        <v>3</v>
      </c>
    </row>
    <row r="6259" spans="1:11" x14ac:dyDescent="0.35">
      <c r="A6259" t="s">
        <v>47</v>
      </c>
      <c r="B6259" t="s">
        <v>1302</v>
      </c>
      <c r="C6259">
        <v>2018</v>
      </c>
      <c r="D6259">
        <v>4.2</v>
      </c>
      <c r="E6259">
        <v>410</v>
      </c>
      <c r="F6259" t="s">
        <v>1405</v>
      </c>
      <c r="G6259" t="s">
        <v>42</v>
      </c>
      <c r="H6259" s="32">
        <v>13.58</v>
      </c>
      <c r="I6259" t="s">
        <v>43</v>
      </c>
      <c r="J6259">
        <v>4</v>
      </c>
      <c r="K6259">
        <v>3</v>
      </c>
    </row>
    <row r="6260" spans="1:11" x14ac:dyDescent="0.35">
      <c r="A6260" t="s">
        <v>1308</v>
      </c>
      <c r="B6260" t="s">
        <v>1309</v>
      </c>
      <c r="C6260">
        <v>2015</v>
      </c>
      <c r="D6260">
        <v>4.2</v>
      </c>
      <c r="E6260">
        <v>412</v>
      </c>
      <c r="F6260" t="s">
        <v>1405</v>
      </c>
      <c r="G6260" t="s">
        <v>9</v>
      </c>
      <c r="H6260" s="32">
        <v>37.9</v>
      </c>
      <c r="I6260" t="s">
        <v>10</v>
      </c>
      <c r="J6260">
        <v>5</v>
      </c>
      <c r="K6260">
        <v>3</v>
      </c>
    </row>
    <row r="6261" spans="1:11" x14ac:dyDescent="0.35">
      <c r="A6261" t="s">
        <v>270</v>
      </c>
      <c r="B6261" t="s">
        <v>120</v>
      </c>
      <c r="C6261">
        <v>2011</v>
      </c>
      <c r="D6261">
        <v>4.2</v>
      </c>
      <c r="E6261">
        <v>410</v>
      </c>
      <c r="F6261" t="s">
        <v>1405</v>
      </c>
      <c r="G6261" t="s">
        <v>9</v>
      </c>
      <c r="H6261" s="32">
        <v>51.35</v>
      </c>
      <c r="I6261" t="s">
        <v>10</v>
      </c>
      <c r="J6261">
        <v>5</v>
      </c>
      <c r="K6261">
        <v>3</v>
      </c>
    </row>
    <row r="6262" spans="1:11" x14ac:dyDescent="0.35">
      <c r="A6262" t="s">
        <v>930</v>
      </c>
      <c r="B6262" t="s">
        <v>848</v>
      </c>
      <c r="C6262">
        <v>2012</v>
      </c>
      <c r="D6262">
        <v>4.2</v>
      </c>
      <c r="E6262">
        <v>410</v>
      </c>
      <c r="F6262" t="s">
        <v>1405</v>
      </c>
      <c r="G6262" t="s">
        <v>42</v>
      </c>
      <c r="H6262" s="32">
        <v>22.99</v>
      </c>
      <c r="I6262" t="s">
        <v>43</v>
      </c>
      <c r="J6262">
        <v>4</v>
      </c>
      <c r="K6262">
        <v>3</v>
      </c>
    </row>
    <row r="6263" spans="1:11" x14ac:dyDescent="0.35">
      <c r="A6263" t="s">
        <v>1362</v>
      </c>
      <c r="B6263" t="s">
        <v>1363</v>
      </c>
      <c r="C6263">
        <v>2020</v>
      </c>
      <c r="D6263">
        <v>4.2</v>
      </c>
      <c r="E6263">
        <v>407</v>
      </c>
      <c r="F6263" t="s">
        <v>1405</v>
      </c>
      <c r="G6263" t="s">
        <v>204</v>
      </c>
      <c r="H6263" s="32">
        <v>11.95</v>
      </c>
      <c r="I6263" t="s">
        <v>85</v>
      </c>
      <c r="J6263" t="s">
        <v>85</v>
      </c>
      <c r="K6263" t="s">
        <v>85</v>
      </c>
    </row>
    <row r="6264" spans="1:11" x14ac:dyDescent="0.35">
      <c r="A6264" t="s">
        <v>861</v>
      </c>
      <c r="B6264" t="s">
        <v>1364</v>
      </c>
      <c r="C6264" t="s">
        <v>24</v>
      </c>
      <c r="D6264">
        <v>4.2</v>
      </c>
      <c r="E6264">
        <v>405</v>
      </c>
      <c r="F6264" t="s">
        <v>1405</v>
      </c>
      <c r="G6264" t="s">
        <v>25</v>
      </c>
      <c r="H6264" s="32">
        <v>7.1</v>
      </c>
      <c r="I6264" t="s">
        <v>26</v>
      </c>
      <c r="J6264">
        <v>4</v>
      </c>
      <c r="K6264">
        <v>3</v>
      </c>
    </row>
    <row r="6265" spans="1:11" x14ac:dyDescent="0.35">
      <c r="A6265" t="s">
        <v>606</v>
      </c>
      <c r="B6265" t="s">
        <v>619</v>
      </c>
      <c r="C6265">
        <v>2014</v>
      </c>
      <c r="D6265">
        <v>4.2</v>
      </c>
      <c r="E6265">
        <v>404</v>
      </c>
      <c r="F6265" t="s">
        <v>1405</v>
      </c>
      <c r="G6265" t="s">
        <v>32</v>
      </c>
      <c r="H6265" s="32">
        <v>77.36</v>
      </c>
      <c r="I6265" t="s">
        <v>33</v>
      </c>
      <c r="J6265">
        <v>4</v>
      </c>
      <c r="K6265">
        <v>3</v>
      </c>
    </row>
    <row r="6266" spans="1:11" x14ac:dyDescent="0.35">
      <c r="A6266" t="s">
        <v>1365</v>
      </c>
      <c r="B6266" t="s">
        <v>1366</v>
      </c>
      <c r="C6266">
        <v>2020</v>
      </c>
      <c r="D6266">
        <v>4.2</v>
      </c>
      <c r="E6266">
        <v>404</v>
      </c>
      <c r="F6266" t="s">
        <v>1405</v>
      </c>
      <c r="G6266" t="s">
        <v>207</v>
      </c>
      <c r="H6266" s="32">
        <v>19.899999999999999</v>
      </c>
      <c r="I6266" t="s">
        <v>85</v>
      </c>
      <c r="J6266" t="s">
        <v>85</v>
      </c>
      <c r="K6266" t="s">
        <v>85</v>
      </c>
    </row>
    <row r="6267" spans="1:11" x14ac:dyDescent="0.35">
      <c r="A6267" t="s">
        <v>682</v>
      </c>
      <c r="B6267" t="s">
        <v>863</v>
      </c>
      <c r="C6267">
        <v>2011</v>
      </c>
      <c r="D6267">
        <v>4.2</v>
      </c>
      <c r="E6267">
        <v>402</v>
      </c>
      <c r="F6267" t="s">
        <v>1405</v>
      </c>
      <c r="G6267" t="s">
        <v>42</v>
      </c>
      <c r="H6267" s="32">
        <v>28.53</v>
      </c>
      <c r="I6267" t="s">
        <v>43</v>
      </c>
      <c r="J6267">
        <v>4</v>
      </c>
      <c r="K6267">
        <v>3</v>
      </c>
    </row>
    <row r="6268" spans="1:11" x14ac:dyDescent="0.35">
      <c r="A6268" t="s">
        <v>487</v>
      </c>
      <c r="B6268" t="s">
        <v>488</v>
      </c>
      <c r="C6268">
        <v>2019</v>
      </c>
      <c r="D6268">
        <v>4.2</v>
      </c>
      <c r="E6268">
        <v>400</v>
      </c>
      <c r="F6268" t="s">
        <v>1405</v>
      </c>
      <c r="G6268" t="s">
        <v>2</v>
      </c>
      <c r="H6268" s="32">
        <v>27.89</v>
      </c>
      <c r="I6268" t="s">
        <v>3</v>
      </c>
      <c r="J6268">
        <v>5</v>
      </c>
      <c r="K6268">
        <v>3</v>
      </c>
    </row>
    <row r="6269" spans="1:11" x14ac:dyDescent="0.35">
      <c r="A6269" t="s">
        <v>4</v>
      </c>
      <c r="B6269" t="s">
        <v>448</v>
      </c>
      <c r="C6269">
        <v>2016</v>
      </c>
      <c r="D6269">
        <v>4.2</v>
      </c>
      <c r="E6269">
        <v>398</v>
      </c>
      <c r="F6269" t="s">
        <v>1405</v>
      </c>
      <c r="G6269" t="s">
        <v>1406</v>
      </c>
      <c r="H6269" s="32">
        <v>48.96</v>
      </c>
      <c r="I6269" t="s">
        <v>6</v>
      </c>
      <c r="J6269">
        <v>4</v>
      </c>
      <c r="K6269">
        <v>2</v>
      </c>
    </row>
    <row r="6270" spans="1:11" x14ac:dyDescent="0.35">
      <c r="A6270" t="s">
        <v>193</v>
      </c>
      <c r="B6270" t="s">
        <v>921</v>
      </c>
      <c r="C6270">
        <v>2011</v>
      </c>
      <c r="D6270">
        <v>4.2</v>
      </c>
      <c r="E6270">
        <v>395</v>
      </c>
      <c r="F6270" t="s">
        <v>1405</v>
      </c>
      <c r="G6270" t="s">
        <v>42</v>
      </c>
      <c r="H6270" s="32">
        <v>61.94</v>
      </c>
      <c r="I6270" t="s">
        <v>43</v>
      </c>
      <c r="J6270">
        <v>4</v>
      </c>
      <c r="K6270">
        <v>3</v>
      </c>
    </row>
    <row r="6271" spans="1:11" x14ac:dyDescent="0.35">
      <c r="A6271" t="s">
        <v>193</v>
      </c>
      <c r="B6271" t="s">
        <v>187</v>
      </c>
      <c r="C6271">
        <v>2016</v>
      </c>
      <c r="D6271">
        <v>4.2</v>
      </c>
      <c r="E6271">
        <v>392</v>
      </c>
      <c r="F6271" t="s">
        <v>1405</v>
      </c>
      <c r="G6271" t="s">
        <v>42</v>
      </c>
      <c r="H6271" s="32">
        <v>19.98</v>
      </c>
      <c r="I6271" t="s">
        <v>43</v>
      </c>
      <c r="J6271">
        <v>4</v>
      </c>
      <c r="K6271">
        <v>3</v>
      </c>
    </row>
    <row r="6272" spans="1:11" x14ac:dyDescent="0.35">
      <c r="A6272" t="s">
        <v>790</v>
      </c>
      <c r="B6272" t="s">
        <v>1367</v>
      </c>
      <c r="C6272">
        <v>2018</v>
      </c>
      <c r="D6272">
        <v>4.2</v>
      </c>
      <c r="E6272">
        <v>390</v>
      </c>
      <c r="F6272" t="s">
        <v>1405</v>
      </c>
      <c r="G6272" t="s">
        <v>32</v>
      </c>
      <c r="H6272" s="32">
        <v>16.760000000000002</v>
      </c>
      <c r="I6272" t="s">
        <v>33</v>
      </c>
      <c r="J6272">
        <v>4</v>
      </c>
      <c r="K6272">
        <v>3</v>
      </c>
    </row>
    <row r="6273" spans="1:11" x14ac:dyDescent="0.35">
      <c r="A6273" t="s">
        <v>574</v>
      </c>
      <c r="B6273" t="s">
        <v>880</v>
      </c>
      <c r="C6273">
        <v>2017</v>
      </c>
      <c r="D6273">
        <v>4.2</v>
      </c>
      <c r="E6273">
        <v>390</v>
      </c>
      <c r="F6273" t="s">
        <v>1405</v>
      </c>
      <c r="G6273" t="s">
        <v>576</v>
      </c>
      <c r="H6273" s="32">
        <v>24.45</v>
      </c>
      <c r="I6273" t="s">
        <v>21</v>
      </c>
      <c r="J6273">
        <v>4</v>
      </c>
      <c r="K6273">
        <v>3</v>
      </c>
    </row>
    <row r="6274" spans="1:11" x14ac:dyDescent="0.35">
      <c r="A6274" t="s">
        <v>144</v>
      </c>
      <c r="B6274" t="s">
        <v>120</v>
      </c>
      <c r="C6274">
        <v>2011</v>
      </c>
      <c r="D6274">
        <v>4.2</v>
      </c>
      <c r="E6274">
        <v>389</v>
      </c>
      <c r="F6274" t="s">
        <v>1405</v>
      </c>
      <c r="G6274" t="s">
        <v>9</v>
      </c>
      <c r="H6274" s="32">
        <v>64.5</v>
      </c>
      <c r="I6274" t="s">
        <v>10</v>
      </c>
      <c r="J6274">
        <v>5</v>
      </c>
      <c r="K6274">
        <v>3</v>
      </c>
    </row>
    <row r="6275" spans="1:11" x14ac:dyDescent="0.35">
      <c r="A6275" t="s">
        <v>385</v>
      </c>
      <c r="B6275" t="s">
        <v>1334</v>
      </c>
      <c r="C6275">
        <v>2016</v>
      </c>
      <c r="D6275">
        <v>4.2</v>
      </c>
      <c r="E6275">
        <v>388</v>
      </c>
      <c r="F6275" t="s">
        <v>1405</v>
      </c>
      <c r="G6275" t="s">
        <v>9</v>
      </c>
      <c r="H6275" s="32">
        <v>31.63</v>
      </c>
      <c r="I6275" t="s">
        <v>10</v>
      </c>
      <c r="J6275">
        <v>5</v>
      </c>
      <c r="K6275">
        <v>3</v>
      </c>
    </row>
    <row r="6276" spans="1:11" x14ac:dyDescent="0.35">
      <c r="A6276" t="s">
        <v>66</v>
      </c>
      <c r="B6276" t="s">
        <v>551</v>
      </c>
      <c r="C6276">
        <v>2017</v>
      </c>
      <c r="D6276">
        <v>4.2</v>
      </c>
      <c r="E6276">
        <v>421</v>
      </c>
      <c r="F6276" t="s">
        <v>1405</v>
      </c>
      <c r="G6276" t="s">
        <v>42</v>
      </c>
      <c r="H6276" s="32">
        <v>29.15</v>
      </c>
      <c r="I6276" t="s">
        <v>52</v>
      </c>
      <c r="J6276">
        <v>3</v>
      </c>
      <c r="K6276">
        <v>3</v>
      </c>
    </row>
    <row r="6277" spans="1:11" x14ac:dyDescent="0.35">
      <c r="A6277" t="s">
        <v>537</v>
      </c>
      <c r="B6277" t="s">
        <v>187</v>
      </c>
      <c r="C6277">
        <v>2015</v>
      </c>
      <c r="D6277">
        <v>4.2</v>
      </c>
      <c r="E6277">
        <v>420</v>
      </c>
      <c r="F6277" t="s">
        <v>1405</v>
      </c>
      <c r="G6277" t="s">
        <v>42</v>
      </c>
      <c r="H6277" s="32">
        <v>17.5</v>
      </c>
      <c r="I6277" t="s">
        <v>43</v>
      </c>
      <c r="J6277">
        <v>4</v>
      </c>
      <c r="K6277">
        <v>3</v>
      </c>
    </row>
    <row r="6278" spans="1:11" x14ac:dyDescent="0.35">
      <c r="A6278" t="s">
        <v>1357</v>
      </c>
      <c r="B6278" t="s">
        <v>1358</v>
      </c>
      <c r="C6278">
        <v>2017</v>
      </c>
      <c r="D6278">
        <v>4.2</v>
      </c>
      <c r="E6278">
        <v>420</v>
      </c>
      <c r="F6278" t="s">
        <v>1405</v>
      </c>
      <c r="G6278" t="s">
        <v>127</v>
      </c>
      <c r="H6278" s="32">
        <v>18.899999999999999</v>
      </c>
      <c r="I6278" t="s">
        <v>21</v>
      </c>
      <c r="J6278">
        <v>4</v>
      </c>
      <c r="K6278">
        <v>3</v>
      </c>
    </row>
    <row r="6279" spans="1:11" x14ac:dyDescent="0.35">
      <c r="A6279" t="s">
        <v>1359</v>
      </c>
      <c r="B6279" t="s">
        <v>1360</v>
      </c>
      <c r="C6279">
        <v>2011</v>
      </c>
      <c r="D6279">
        <v>4.2</v>
      </c>
      <c r="E6279">
        <v>420</v>
      </c>
      <c r="F6279" t="s">
        <v>1405</v>
      </c>
      <c r="G6279" t="s">
        <v>254</v>
      </c>
      <c r="H6279" s="32">
        <v>23.95</v>
      </c>
      <c r="I6279" t="s">
        <v>21</v>
      </c>
      <c r="J6279">
        <v>4</v>
      </c>
      <c r="K6279">
        <v>3</v>
      </c>
    </row>
    <row r="6280" spans="1:11" x14ac:dyDescent="0.35">
      <c r="A6280" t="s">
        <v>40</v>
      </c>
      <c r="B6280" t="s">
        <v>396</v>
      </c>
      <c r="C6280">
        <v>2012</v>
      </c>
      <c r="D6280">
        <v>4.2</v>
      </c>
      <c r="E6280">
        <v>420</v>
      </c>
      <c r="F6280" t="s">
        <v>1405</v>
      </c>
      <c r="G6280" t="s">
        <v>42</v>
      </c>
      <c r="H6280" s="32">
        <v>28.3</v>
      </c>
      <c r="I6280" t="s">
        <v>43</v>
      </c>
      <c r="J6280">
        <v>4</v>
      </c>
      <c r="K6280">
        <v>3</v>
      </c>
    </row>
    <row r="6281" spans="1:11" x14ac:dyDescent="0.35">
      <c r="A6281" t="s">
        <v>513</v>
      </c>
      <c r="B6281" t="s">
        <v>283</v>
      </c>
      <c r="C6281">
        <v>2004</v>
      </c>
      <c r="D6281">
        <v>4.2</v>
      </c>
      <c r="E6281">
        <v>417</v>
      </c>
      <c r="F6281" t="s">
        <v>1405</v>
      </c>
      <c r="G6281" t="s">
        <v>42</v>
      </c>
      <c r="H6281" s="32">
        <v>45</v>
      </c>
      <c r="I6281" t="s">
        <v>43</v>
      </c>
      <c r="J6281">
        <v>4</v>
      </c>
      <c r="K6281">
        <v>3</v>
      </c>
    </row>
    <row r="6282" spans="1:11" x14ac:dyDescent="0.35">
      <c r="A6282" t="s">
        <v>423</v>
      </c>
      <c r="B6282" t="s">
        <v>1020</v>
      </c>
      <c r="C6282">
        <v>2018</v>
      </c>
      <c r="D6282">
        <v>4.2</v>
      </c>
      <c r="E6282">
        <v>415</v>
      </c>
      <c r="F6282" t="s">
        <v>1405</v>
      </c>
      <c r="G6282" t="s">
        <v>46</v>
      </c>
      <c r="H6282" s="32">
        <v>17.899999999999999</v>
      </c>
      <c r="I6282" t="s">
        <v>213</v>
      </c>
      <c r="J6282">
        <v>3</v>
      </c>
      <c r="K6282">
        <v>3</v>
      </c>
    </row>
    <row r="6283" spans="1:11" x14ac:dyDescent="0.35">
      <c r="A6283" t="s">
        <v>1292</v>
      </c>
      <c r="B6283" t="s">
        <v>1361</v>
      </c>
      <c r="C6283">
        <v>2015</v>
      </c>
      <c r="D6283">
        <v>4.2</v>
      </c>
      <c r="E6283">
        <v>414</v>
      </c>
      <c r="F6283" t="s">
        <v>1405</v>
      </c>
      <c r="G6283" t="s">
        <v>326</v>
      </c>
      <c r="H6283" s="32">
        <v>16.78</v>
      </c>
      <c r="I6283" t="s">
        <v>327</v>
      </c>
      <c r="J6283">
        <v>3</v>
      </c>
      <c r="K6283">
        <v>3</v>
      </c>
    </row>
    <row r="6284" spans="1:11" x14ac:dyDescent="0.35">
      <c r="A6284" t="s">
        <v>47</v>
      </c>
      <c r="B6284" t="s">
        <v>1302</v>
      </c>
      <c r="C6284">
        <v>2018</v>
      </c>
      <c r="D6284">
        <v>4.2</v>
      </c>
      <c r="E6284">
        <v>410</v>
      </c>
      <c r="F6284" t="s">
        <v>1405</v>
      </c>
      <c r="G6284" t="s">
        <v>42</v>
      </c>
      <c r="H6284" s="32">
        <v>13.58</v>
      </c>
      <c r="I6284" t="s">
        <v>43</v>
      </c>
      <c r="J6284">
        <v>4</v>
      </c>
      <c r="K6284">
        <v>3</v>
      </c>
    </row>
    <row r="6285" spans="1:11" x14ac:dyDescent="0.35">
      <c r="A6285" t="s">
        <v>1308</v>
      </c>
      <c r="B6285" t="s">
        <v>1309</v>
      </c>
      <c r="C6285">
        <v>2015</v>
      </c>
      <c r="D6285">
        <v>4.2</v>
      </c>
      <c r="E6285">
        <v>412</v>
      </c>
      <c r="F6285" t="s">
        <v>1405</v>
      </c>
      <c r="G6285" t="s">
        <v>9</v>
      </c>
      <c r="H6285" s="32">
        <v>37.9</v>
      </c>
      <c r="I6285" t="s">
        <v>10</v>
      </c>
      <c r="J6285">
        <v>5</v>
      </c>
      <c r="K6285">
        <v>3</v>
      </c>
    </row>
    <row r="6286" spans="1:11" x14ac:dyDescent="0.35">
      <c r="A6286" t="s">
        <v>270</v>
      </c>
      <c r="B6286" t="s">
        <v>120</v>
      </c>
      <c r="C6286">
        <v>2011</v>
      </c>
      <c r="D6286">
        <v>4.2</v>
      </c>
      <c r="E6286">
        <v>410</v>
      </c>
      <c r="F6286" t="s">
        <v>1405</v>
      </c>
      <c r="G6286" t="s">
        <v>9</v>
      </c>
      <c r="H6286" s="32">
        <v>51.35</v>
      </c>
      <c r="I6286" t="s">
        <v>10</v>
      </c>
      <c r="J6286">
        <v>5</v>
      </c>
      <c r="K6286">
        <v>3</v>
      </c>
    </row>
    <row r="6287" spans="1:11" x14ac:dyDescent="0.35">
      <c r="A6287" t="s">
        <v>930</v>
      </c>
      <c r="B6287" t="s">
        <v>848</v>
      </c>
      <c r="C6287">
        <v>2012</v>
      </c>
      <c r="D6287">
        <v>4.2</v>
      </c>
      <c r="E6287">
        <v>410</v>
      </c>
      <c r="F6287" t="s">
        <v>1405</v>
      </c>
      <c r="G6287" t="s">
        <v>42</v>
      </c>
      <c r="H6287" s="32">
        <v>22.99</v>
      </c>
      <c r="I6287" t="s">
        <v>43</v>
      </c>
      <c r="J6287">
        <v>4</v>
      </c>
      <c r="K6287">
        <v>3</v>
      </c>
    </row>
    <row r="6288" spans="1:11" x14ac:dyDescent="0.35">
      <c r="A6288" t="s">
        <v>1362</v>
      </c>
      <c r="B6288" t="s">
        <v>1363</v>
      </c>
      <c r="C6288">
        <v>2020</v>
      </c>
      <c r="D6288">
        <v>4.2</v>
      </c>
      <c r="E6288">
        <v>407</v>
      </c>
      <c r="F6288" t="s">
        <v>1405</v>
      </c>
      <c r="G6288" t="s">
        <v>204</v>
      </c>
      <c r="H6288" s="32">
        <v>11.95</v>
      </c>
      <c r="I6288" t="s">
        <v>85</v>
      </c>
      <c r="J6288" t="s">
        <v>85</v>
      </c>
      <c r="K6288" t="s">
        <v>85</v>
      </c>
    </row>
    <row r="6289" spans="1:11" x14ac:dyDescent="0.35">
      <c r="A6289" t="s">
        <v>861</v>
      </c>
      <c r="B6289" t="s">
        <v>1364</v>
      </c>
      <c r="C6289" t="s">
        <v>24</v>
      </c>
      <c r="D6289">
        <v>4.2</v>
      </c>
      <c r="E6289">
        <v>405</v>
      </c>
      <c r="F6289" t="s">
        <v>1405</v>
      </c>
      <c r="G6289" t="s">
        <v>25</v>
      </c>
      <c r="H6289" s="32">
        <v>7.1</v>
      </c>
      <c r="I6289" t="s">
        <v>26</v>
      </c>
      <c r="J6289">
        <v>4</v>
      </c>
      <c r="K6289">
        <v>3</v>
      </c>
    </row>
    <row r="6290" spans="1:11" x14ac:dyDescent="0.35">
      <c r="A6290" t="s">
        <v>606</v>
      </c>
      <c r="B6290" t="s">
        <v>619</v>
      </c>
      <c r="C6290">
        <v>2014</v>
      </c>
      <c r="D6290">
        <v>4.2</v>
      </c>
      <c r="E6290">
        <v>404</v>
      </c>
      <c r="F6290" t="s">
        <v>1405</v>
      </c>
      <c r="G6290" t="s">
        <v>32</v>
      </c>
      <c r="H6290" s="32">
        <v>77.36</v>
      </c>
      <c r="I6290" t="s">
        <v>33</v>
      </c>
      <c r="J6290">
        <v>4</v>
      </c>
      <c r="K6290">
        <v>3</v>
      </c>
    </row>
    <row r="6291" spans="1:11" x14ac:dyDescent="0.35">
      <c r="A6291" t="s">
        <v>1365</v>
      </c>
      <c r="B6291" t="s">
        <v>1366</v>
      </c>
      <c r="C6291">
        <v>2020</v>
      </c>
      <c r="D6291">
        <v>4.2</v>
      </c>
      <c r="E6291">
        <v>404</v>
      </c>
      <c r="F6291" t="s">
        <v>1405</v>
      </c>
      <c r="G6291" t="s">
        <v>207</v>
      </c>
      <c r="H6291" s="32">
        <v>19.899999999999999</v>
      </c>
      <c r="I6291" t="s">
        <v>85</v>
      </c>
      <c r="J6291" t="s">
        <v>85</v>
      </c>
      <c r="K6291" t="s">
        <v>85</v>
      </c>
    </row>
    <row r="6292" spans="1:11" x14ac:dyDescent="0.35">
      <c r="A6292" t="s">
        <v>682</v>
      </c>
      <c r="B6292" t="s">
        <v>863</v>
      </c>
      <c r="C6292">
        <v>2011</v>
      </c>
      <c r="D6292">
        <v>4.2</v>
      </c>
      <c r="E6292">
        <v>402</v>
      </c>
      <c r="F6292" t="s">
        <v>1405</v>
      </c>
      <c r="G6292" t="s">
        <v>42</v>
      </c>
      <c r="H6292" s="32">
        <v>28.53</v>
      </c>
      <c r="I6292" t="s">
        <v>43</v>
      </c>
      <c r="J6292">
        <v>4</v>
      </c>
      <c r="K6292">
        <v>3</v>
      </c>
    </row>
    <row r="6293" spans="1:11" x14ac:dyDescent="0.35">
      <c r="A6293" t="s">
        <v>487</v>
      </c>
      <c r="B6293" t="s">
        <v>488</v>
      </c>
      <c r="C6293">
        <v>2019</v>
      </c>
      <c r="D6293">
        <v>4.2</v>
      </c>
      <c r="E6293">
        <v>400</v>
      </c>
      <c r="F6293" t="s">
        <v>1405</v>
      </c>
      <c r="G6293" t="s">
        <v>2</v>
      </c>
      <c r="H6293" s="32">
        <v>27.89</v>
      </c>
      <c r="I6293" t="s">
        <v>3</v>
      </c>
      <c r="J6293">
        <v>5</v>
      </c>
      <c r="K6293">
        <v>3</v>
      </c>
    </row>
    <row r="6294" spans="1:11" x14ac:dyDescent="0.35">
      <c r="A6294" t="s">
        <v>4</v>
      </c>
      <c r="B6294" t="s">
        <v>448</v>
      </c>
      <c r="C6294">
        <v>2016</v>
      </c>
      <c r="D6294">
        <v>4.2</v>
      </c>
      <c r="E6294">
        <v>398</v>
      </c>
      <c r="F6294" t="s">
        <v>1405</v>
      </c>
      <c r="G6294" t="s">
        <v>1406</v>
      </c>
      <c r="H6294" s="32">
        <v>48.96</v>
      </c>
      <c r="I6294" t="s">
        <v>6</v>
      </c>
      <c r="J6294">
        <v>4</v>
      </c>
      <c r="K6294">
        <v>2</v>
      </c>
    </row>
    <row r="6295" spans="1:11" x14ac:dyDescent="0.35">
      <c r="A6295" t="s">
        <v>193</v>
      </c>
      <c r="B6295" t="s">
        <v>921</v>
      </c>
      <c r="C6295">
        <v>2011</v>
      </c>
      <c r="D6295">
        <v>4.2</v>
      </c>
      <c r="E6295">
        <v>395</v>
      </c>
      <c r="F6295" t="s">
        <v>1405</v>
      </c>
      <c r="G6295" t="s">
        <v>42</v>
      </c>
      <c r="H6295" s="32">
        <v>61.94</v>
      </c>
      <c r="I6295" t="s">
        <v>43</v>
      </c>
      <c r="J6295">
        <v>4</v>
      </c>
      <c r="K6295">
        <v>3</v>
      </c>
    </row>
    <row r="6296" spans="1:11" x14ac:dyDescent="0.35">
      <c r="A6296" t="s">
        <v>193</v>
      </c>
      <c r="B6296" t="s">
        <v>187</v>
      </c>
      <c r="C6296">
        <v>2016</v>
      </c>
      <c r="D6296">
        <v>4.2</v>
      </c>
      <c r="E6296">
        <v>392</v>
      </c>
      <c r="F6296" t="s">
        <v>1405</v>
      </c>
      <c r="G6296" t="s">
        <v>42</v>
      </c>
      <c r="H6296" s="32">
        <v>19.98</v>
      </c>
      <c r="I6296" t="s">
        <v>43</v>
      </c>
      <c r="J6296">
        <v>4</v>
      </c>
      <c r="K6296">
        <v>3</v>
      </c>
    </row>
    <row r="6297" spans="1:11" x14ac:dyDescent="0.35">
      <c r="A6297" t="s">
        <v>790</v>
      </c>
      <c r="B6297" t="s">
        <v>1367</v>
      </c>
      <c r="C6297">
        <v>2018</v>
      </c>
      <c r="D6297">
        <v>4.2</v>
      </c>
      <c r="E6297">
        <v>390</v>
      </c>
      <c r="F6297" t="s">
        <v>1405</v>
      </c>
      <c r="G6297" t="s">
        <v>32</v>
      </c>
      <c r="H6297" s="32">
        <v>16.760000000000002</v>
      </c>
      <c r="I6297" t="s">
        <v>33</v>
      </c>
      <c r="J6297">
        <v>4</v>
      </c>
      <c r="K6297">
        <v>3</v>
      </c>
    </row>
    <row r="6298" spans="1:11" x14ac:dyDescent="0.35">
      <c r="A6298" t="s">
        <v>574</v>
      </c>
      <c r="B6298" t="s">
        <v>880</v>
      </c>
      <c r="C6298">
        <v>2017</v>
      </c>
      <c r="D6298">
        <v>4.2</v>
      </c>
      <c r="E6298">
        <v>390</v>
      </c>
      <c r="F6298" t="s">
        <v>1405</v>
      </c>
      <c r="G6298" t="s">
        <v>576</v>
      </c>
      <c r="H6298" s="32">
        <v>24.45</v>
      </c>
      <c r="I6298" t="s">
        <v>21</v>
      </c>
      <c r="J6298">
        <v>4</v>
      </c>
      <c r="K6298">
        <v>3</v>
      </c>
    </row>
    <row r="6299" spans="1:11" x14ac:dyDescent="0.35">
      <c r="A6299" t="s">
        <v>144</v>
      </c>
      <c r="B6299" t="s">
        <v>120</v>
      </c>
      <c r="C6299">
        <v>2011</v>
      </c>
      <c r="D6299">
        <v>4.2</v>
      </c>
      <c r="E6299">
        <v>389</v>
      </c>
      <c r="F6299" t="s">
        <v>1405</v>
      </c>
      <c r="G6299" t="s">
        <v>9</v>
      </c>
      <c r="H6299" s="32">
        <v>64.5</v>
      </c>
      <c r="I6299" t="s">
        <v>10</v>
      </c>
      <c r="J6299">
        <v>5</v>
      </c>
      <c r="K6299">
        <v>3</v>
      </c>
    </row>
    <row r="6300" spans="1:11" x14ac:dyDescent="0.35">
      <c r="A6300" t="s">
        <v>385</v>
      </c>
      <c r="B6300" t="s">
        <v>1334</v>
      </c>
      <c r="C6300">
        <v>2016</v>
      </c>
      <c r="D6300">
        <v>4.2</v>
      </c>
      <c r="E6300">
        <v>388</v>
      </c>
      <c r="F6300" t="s">
        <v>1405</v>
      </c>
      <c r="G6300" t="s">
        <v>9</v>
      </c>
      <c r="H6300" s="32">
        <v>31.63</v>
      </c>
      <c r="I6300" t="s">
        <v>10</v>
      </c>
      <c r="J6300">
        <v>5</v>
      </c>
      <c r="K6300">
        <v>3</v>
      </c>
    </row>
    <row r="6301" spans="1:11" x14ac:dyDescent="0.35">
      <c r="A6301" t="s">
        <v>66</v>
      </c>
      <c r="B6301" t="s">
        <v>551</v>
      </c>
      <c r="C6301">
        <v>2017</v>
      </c>
      <c r="D6301">
        <v>4.2</v>
      </c>
      <c r="E6301">
        <v>421</v>
      </c>
      <c r="F6301" t="s">
        <v>1405</v>
      </c>
      <c r="G6301" t="s">
        <v>42</v>
      </c>
      <c r="H6301" s="32">
        <v>29.15</v>
      </c>
      <c r="I6301" t="s">
        <v>52</v>
      </c>
      <c r="J6301">
        <v>3</v>
      </c>
      <c r="K6301">
        <v>3</v>
      </c>
    </row>
    <row r="6302" spans="1:11" x14ac:dyDescent="0.35">
      <c r="A6302" t="s">
        <v>537</v>
      </c>
      <c r="B6302" t="s">
        <v>187</v>
      </c>
      <c r="C6302">
        <v>2015</v>
      </c>
      <c r="D6302">
        <v>4.2</v>
      </c>
      <c r="E6302">
        <v>420</v>
      </c>
      <c r="F6302" t="s">
        <v>1405</v>
      </c>
      <c r="G6302" t="s">
        <v>42</v>
      </c>
      <c r="H6302" s="32">
        <v>17.5</v>
      </c>
      <c r="I6302" t="s">
        <v>43</v>
      </c>
      <c r="J6302">
        <v>4</v>
      </c>
      <c r="K6302">
        <v>3</v>
      </c>
    </row>
    <row r="6303" spans="1:11" x14ac:dyDescent="0.35">
      <c r="A6303" t="s">
        <v>1357</v>
      </c>
      <c r="B6303" t="s">
        <v>1358</v>
      </c>
      <c r="C6303">
        <v>2017</v>
      </c>
      <c r="D6303">
        <v>4.2</v>
      </c>
      <c r="E6303">
        <v>420</v>
      </c>
      <c r="F6303" t="s">
        <v>1405</v>
      </c>
      <c r="G6303" t="s">
        <v>127</v>
      </c>
      <c r="H6303" s="32">
        <v>18.899999999999999</v>
      </c>
      <c r="I6303" t="s">
        <v>21</v>
      </c>
      <c r="J6303">
        <v>4</v>
      </c>
      <c r="K6303">
        <v>3</v>
      </c>
    </row>
    <row r="6304" spans="1:11" x14ac:dyDescent="0.35">
      <c r="A6304" t="s">
        <v>1359</v>
      </c>
      <c r="B6304" t="s">
        <v>1360</v>
      </c>
      <c r="C6304">
        <v>2011</v>
      </c>
      <c r="D6304">
        <v>4.2</v>
      </c>
      <c r="E6304">
        <v>420</v>
      </c>
      <c r="F6304" t="s">
        <v>1405</v>
      </c>
      <c r="G6304" t="s">
        <v>254</v>
      </c>
      <c r="H6304" s="32">
        <v>23.95</v>
      </c>
      <c r="I6304" t="s">
        <v>21</v>
      </c>
      <c r="J6304">
        <v>4</v>
      </c>
      <c r="K6304">
        <v>3</v>
      </c>
    </row>
    <row r="6305" spans="1:11" x14ac:dyDescent="0.35">
      <c r="A6305" t="s">
        <v>40</v>
      </c>
      <c r="B6305" t="s">
        <v>396</v>
      </c>
      <c r="C6305">
        <v>2012</v>
      </c>
      <c r="D6305">
        <v>4.2</v>
      </c>
      <c r="E6305">
        <v>420</v>
      </c>
      <c r="F6305" t="s">
        <v>1405</v>
      </c>
      <c r="G6305" t="s">
        <v>42</v>
      </c>
      <c r="H6305" s="32">
        <v>28.3</v>
      </c>
      <c r="I6305" t="s">
        <v>43</v>
      </c>
      <c r="J6305">
        <v>4</v>
      </c>
      <c r="K6305">
        <v>3</v>
      </c>
    </row>
    <row r="6306" spans="1:11" x14ac:dyDescent="0.35">
      <c r="A6306" t="s">
        <v>513</v>
      </c>
      <c r="B6306" t="s">
        <v>283</v>
      </c>
      <c r="C6306">
        <v>2004</v>
      </c>
      <c r="D6306">
        <v>4.2</v>
      </c>
      <c r="E6306">
        <v>417</v>
      </c>
      <c r="F6306" t="s">
        <v>1405</v>
      </c>
      <c r="G6306" t="s">
        <v>42</v>
      </c>
      <c r="H6306" s="32">
        <v>45</v>
      </c>
      <c r="I6306" t="s">
        <v>43</v>
      </c>
      <c r="J6306">
        <v>4</v>
      </c>
      <c r="K6306">
        <v>3</v>
      </c>
    </row>
    <row r="6307" spans="1:11" x14ac:dyDescent="0.35">
      <c r="A6307" t="s">
        <v>423</v>
      </c>
      <c r="B6307" t="s">
        <v>1020</v>
      </c>
      <c r="C6307">
        <v>2018</v>
      </c>
      <c r="D6307">
        <v>4.2</v>
      </c>
      <c r="E6307">
        <v>415</v>
      </c>
      <c r="F6307" t="s">
        <v>1405</v>
      </c>
      <c r="G6307" t="s">
        <v>46</v>
      </c>
      <c r="H6307" s="32">
        <v>17.899999999999999</v>
      </c>
      <c r="I6307" t="s">
        <v>213</v>
      </c>
      <c r="J6307">
        <v>3</v>
      </c>
      <c r="K6307">
        <v>3</v>
      </c>
    </row>
    <row r="6308" spans="1:11" x14ac:dyDescent="0.35">
      <c r="A6308" t="s">
        <v>1292</v>
      </c>
      <c r="B6308" t="s">
        <v>1361</v>
      </c>
      <c r="C6308">
        <v>2015</v>
      </c>
      <c r="D6308">
        <v>4.2</v>
      </c>
      <c r="E6308">
        <v>414</v>
      </c>
      <c r="F6308" t="s">
        <v>1405</v>
      </c>
      <c r="G6308" t="s">
        <v>326</v>
      </c>
      <c r="H6308" s="32">
        <v>16.78</v>
      </c>
      <c r="I6308" t="s">
        <v>327</v>
      </c>
      <c r="J6308">
        <v>3</v>
      </c>
      <c r="K6308">
        <v>3</v>
      </c>
    </row>
    <row r="6309" spans="1:11" x14ac:dyDescent="0.35">
      <c r="A6309" t="s">
        <v>47</v>
      </c>
      <c r="B6309" t="s">
        <v>1302</v>
      </c>
      <c r="C6309">
        <v>2018</v>
      </c>
      <c r="D6309">
        <v>4.2</v>
      </c>
      <c r="E6309">
        <v>410</v>
      </c>
      <c r="F6309" t="s">
        <v>1405</v>
      </c>
      <c r="G6309" t="s">
        <v>42</v>
      </c>
      <c r="H6309" s="32">
        <v>13.58</v>
      </c>
      <c r="I6309" t="s">
        <v>43</v>
      </c>
      <c r="J6309">
        <v>4</v>
      </c>
      <c r="K6309">
        <v>3</v>
      </c>
    </row>
    <row r="6310" spans="1:11" x14ac:dyDescent="0.35">
      <c r="A6310" t="s">
        <v>1308</v>
      </c>
      <c r="B6310" t="s">
        <v>1309</v>
      </c>
      <c r="C6310">
        <v>2015</v>
      </c>
      <c r="D6310">
        <v>4.2</v>
      </c>
      <c r="E6310">
        <v>412</v>
      </c>
      <c r="F6310" t="s">
        <v>1405</v>
      </c>
      <c r="G6310" t="s">
        <v>9</v>
      </c>
      <c r="H6310" s="32">
        <v>37.9</v>
      </c>
      <c r="I6310" t="s">
        <v>10</v>
      </c>
      <c r="J6310">
        <v>5</v>
      </c>
      <c r="K6310">
        <v>3</v>
      </c>
    </row>
    <row r="6311" spans="1:11" x14ac:dyDescent="0.35">
      <c r="A6311" t="s">
        <v>270</v>
      </c>
      <c r="B6311" t="s">
        <v>120</v>
      </c>
      <c r="C6311">
        <v>2011</v>
      </c>
      <c r="D6311">
        <v>4.2</v>
      </c>
      <c r="E6311">
        <v>410</v>
      </c>
      <c r="F6311" t="s">
        <v>1405</v>
      </c>
      <c r="G6311" t="s">
        <v>9</v>
      </c>
      <c r="H6311" s="32">
        <v>51.35</v>
      </c>
      <c r="I6311" t="s">
        <v>10</v>
      </c>
      <c r="J6311">
        <v>5</v>
      </c>
      <c r="K6311">
        <v>3</v>
      </c>
    </row>
    <row r="6312" spans="1:11" x14ac:dyDescent="0.35">
      <c r="A6312" t="s">
        <v>930</v>
      </c>
      <c r="B6312" t="s">
        <v>848</v>
      </c>
      <c r="C6312">
        <v>2012</v>
      </c>
      <c r="D6312">
        <v>4.2</v>
      </c>
      <c r="E6312">
        <v>410</v>
      </c>
      <c r="F6312" t="s">
        <v>1405</v>
      </c>
      <c r="G6312" t="s">
        <v>42</v>
      </c>
      <c r="H6312" s="32">
        <v>22.99</v>
      </c>
      <c r="I6312" t="s">
        <v>43</v>
      </c>
      <c r="J6312">
        <v>4</v>
      </c>
      <c r="K6312">
        <v>3</v>
      </c>
    </row>
    <row r="6313" spans="1:11" x14ac:dyDescent="0.35">
      <c r="A6313" t="s">
        <v>1362</v>
      </c>
      <c r="B6313" t="s">
        <v>1363</v>
      </c>
      <c r="C6313">
        <v>2020</v>
      </c>
      <c r="D6313">
        <v>4.2</v>
      </c>
      <c r="E6313">
        <v>407</v>
      </c>
      <c r="F6313" t="s">
        <v>1405</v>
      </c>
      <c r="G6313" t="s">
        <v>204</v>
      </c>
      <c r="H6313" s="32">
        <v>11.95</v>
      </c>
      <c r="I6313" t="s">
        <v>85</v>
      </c>
      <c r="J6313" t="s">
        <v>85</v>
      </c>
      <c r="K6313" t="s">
        <v>85</v>
      </c>
    </row>
    <row r="6314" spans="1:11" x14ac:dyDescent="0.35">
      <c r="A6314" t="s">
        <v>861</v>
      </c>
      <c r="B6314" t="s">
        <v>1364</v>
      </c>
      <c r="C6314" t="s">
        <v>24</v>
      </c>
      <c r="D6314">
        <v>4.2</v>
      </c>
      <c r="E6314">
        <v>405</v>
      </c>
      <c r="F6314" t="s">
        <v>1405</v>
      </c>
      <c r="G6314" t="s">
        <v>25</v>
      </c>
      <c r="H6314" s="32">
        <v>7.1</v>
      </c>
      <c r="I6314" t="s">
        <v>26</v>
      </c>
      <c r="J6314">
        <v>4</v>
      </c>
      <c r="K6314">
        <v>3</v>
      </c>
    </row>
    <row r="6315" spans="1:11" x14ac:dyDescent="0.35">
      <c r="A6315" t="s">
        <v>606</v>
      </c>
      <c r="B6315" t="s">
        <v>619</v>
      </c>
      <c r="C6315">
        <v>2014</v>
      </c>
      <c r="D6315">
        <v>4.2</v>
      </c>
      <c r="E6315">
        <v>404</v>
      </c>
      <c r="F6315" t="s">
        <v>1405</v>
      </c>
      <c r="G6315" t="s">
        <v>32</v>
      </c>
      <c r="H6315" s="32">
        <v>77.36</v>
      </c>
      <c r="I6315" t="s">
        <v>33</v>
      </c>
      <c r="J6315">
        <v>4</v>
      </c>
      <c r="K6315">
        <v>3</v>
      </c>
    </row>
    <row r="6316" spans="1:11" x14ac:dyDescent="0.35">
      <c r="A6316" t="s">
        <v>1365</v>
      </c>
      <c r="B6316" t="s">
        <v>1366</v>
      </c>
      <c r="C6316">
        <v>2020</v>
      </c>
      <c r="D6316">
        <v>4.2</v>
      </c>
      <c r="E6316">
        <v>404</v>
      </c>
      <c r="F6316" t="s">
        <v>1405</v>
      </c>
      <c r="G6316" t="s">
        <v>207</v>
      </c>
      <c r="H6316" s="32">
        <v>19.899999999999999</v>
      </c>
      <c r="I6316" t="s">
        <v>85</v>
      </c>
      <c r="J6316" t="s">
        <v>85</v>
      </c>
      <c r="K6316" t="s">
        <v>85</v>
      </c>
    </row>
    <row r="6317" spans="1:11" x14ac:dyDescent="0.35">
      <c r="A6317" t="s">
        <v>682</v>
      </c>
      <c r="B6317" t="s">
        <v>863</v>
      </c>
      <c r="C6317">
        <v>2011</v>
      </c>
      <c r="D6317">
        <v>4.2</v>
      </c>
      <c r="E6317">
        <v>402</v>
      </c>
      <c r="F6317" t="s">
        <v>1405</v>
      </c>
      <c r="G6317" t="s">
        <v>42</v>
      </c>
      <c r="H6317" s="32">
        <v>28.53</v>
      </c>
      <c r="I6317" t="s">
        <v>43</v>
      </c>
      <c r="J6317">
        <v>4</v>
      </c>
      <c r="K6317">
        <v>3</v>
      </c>
    </row>
    <row r="6318" spans="1:11" x14ac:dyDescent="0.35">
      <c r="A6318" t="s">
        <v>487</v>
      </c>
      <c r="B6318" t="s">
        <v>488</v>
      </c>
      <c r="C6318">
        <v>2019</v>
      </c>
      <c r="D6318">
        <v>4.2</v>
      </c>
      <c r="E6318">
        <v>400</v>
      </c>
      <c r="F6318" t="s">
        <v>1405</v>
      </c>
      <c r="G6318" t="s">
        <v>2</v>
      </c>
      <c r="H6318" s="32">
        <v>27.89</v>
      </c>
      <c r="I6318" t="s">
        <v>3</v>
      </c>
      <c r="J6318">
        <v>5</v>
      </c>
      <c r="K6318">
        <v>3</v>
      </c>
    </row>
    <row r="6319" spans="1:11" x14ac:dyDescent="0.35">
      <c r="A6319" t="s">
        <v>4</v>
      </c>
      <c r="B6319" t="s">
        <v>448</v>
      </c>
      <c r="C6319">
        <v>2016</v>
      </c>
      <c r="D6319">
        <v>4.2</v>
      </c>
      <c r="E6319">
        <v>398</v>
      </c>
      <c r="F6319" t="s">
        <v>1405</v>
      </c>
      <c r="G6319" t="s">
        <v>1406</v>
      </c>
      <c r="H6319" s="32">
        <v>48.96</v>
      </c>
      <c r="I6319" t="s">
        <v>6</v>
      </c>
      <c r="J6319">
        <v>4</v>
      </c>
      <c r="K6319">
        <v>2</v>
      </c>
    </row>
    <row r="6320" spans="1:11" x14ac:dyDescent="0.35">
      <c r="A6320" t="s">
        <v>193</v>
      </c>
      <c r="B6320" t="s">
        <v>921</v>
      </c>
      <c r="C6320">
        <v>2011</v>
      </c>
      <c r="D6320">
        <v>4.2</v>
      </c>
      <c r="E6320">
        <v>395</v>
      </c>
      <c r="F6320" t="s">
        <v>1405</v>
      </c>
      <c r="G6320" t="s">
        <v>42</v>
      </c>
      <c r="H6320" s="32">
        <v>61.94</v>
      </c>
      <c r="I6320" t="s">
        <v>43</v>
      </c>
      <c r="J6320">
        <v>4</v>
      </c>
      <c r="K6320">
        <v>3</v>
      </c>
    </row>
    <row r="6321" spans="1:11" x14ac:dyDescent="0.35">
      <c r="A6321" t="s">
        <v>193</v>
      </c>
      <c r="B6321" t="s">
        <v>187</v>
      </c>
      <c r="C6321">
        <v>2016</v>
      </c>
      <c r="D6321">
        <v>4.2</v>
      </c>
      <c r="E6321">
        <v>392</v>
      </c>
      <c r="F6321" t="s">
        <v>1405</v>
      </c>
      <c r="G6321" t="s">
        <v>42</v>
      </c>
      <c r="H6321" s="32">
        <v>19.98</v>
      </c>
      <c r="I6321" t="s">
        <v>43</v>
      </c>
      <c r="J6321">
        <v>4</v>
      </c>
      <c r="K6321">
        <v>3</v>
      </c>
    </row>
    <row r="6322" spans="1:11" x14ac:dyDescent="0.35">
      <c r="A6322" t="s">
        <v>790</v>
      </c>
      <c r="B6322" t="s">
        <v>1367</v>
      </c>
      <c r="C6322">
        <v>2018</v>
      </c>
      <c r="D6322">
        <v>4.2</v>
      </c>
      <c r="E6322">
        <v>390</v>
      </c>
      <c r="F6322" t="s">
        <v>1405</v>
      </c>
      <c r="G6322" t="s">
        <v>32</v>
      </c>
      <c r="H6322" s="32">
        <v>16.760000000000002</v>
      </c>
      <c r="I6322" t="s">
        <v>33</v>
      </c>
      <c r="J6322">
        <v>4</v>
      </c>
      <c r="K6322">
        <v>3</v>
      </c>
    </row>
    <row r="6323" spans="1:11" x14ac:dyDescent="0.35">
      <c r="A6323" t="s">
        <v>574</v>
      </c>
      <c r="B6323" t="s">
        <v>880</v>
      </c>
      <c r="C6323">
        <v>2017</v>
      </c>
      <c r="D6323">
        <v>4.2</v>
      </c>
      <c r="E6323">
        <v>390</v>
      </c>
      <c r="F6323" t="s">
        <v>1405</v>
      </c>
      <c r="G6323" t="s">
        <v>576</v>
      </c>
      <c r="H6323" s="32">
        <v>24.45</v>
      </c>
      <c r="I6323" t="s">
        <v>21</v>
      </c>
      <c r="J6323">
        <v>4</v>
      </c>
      <c r="K6323">
        <v>3</v>
      </c>
    </row>
    <row r="6324" spans="1:11" x14ac:dyDescent="0.35">
      <c r="A6324" t="s">
        <v>144</v>
      </c>
      <c r="B6324" t="s">
        <v>120</v>
      </c>
      <c r="C6324">
        <v>2011</v>
      </c>
      <c r="D6324">
        <v>4.2</v>
      </c>
      <c r="E6324">
        <v>389</v>
      </c>
      <c r="F6324" t="s">
        <v>1405</v>
      </c>
      <c r="G6324" t="s">
        <v>9</v>
      </c>
      <c r="H6324" s="32">
        <v>64.5</v>
      </c>
      <c r="I6324" t="s">
        <v>10</v>
      </c>
      <c r="J6324">
        <v>5</v>
      </c>
      <c r="K6324">
        <v>3</v>
      </c>
    </row>
    <row r="6325" spans="1:11" x14ac:dyDescent="0.35">
      <c r="A6325" t="s">
        <v>385</v>
      </c>
      <c r="B6325" t="s">
        <v>1334</v>
      </c>
      <c r="C6325">
        <v>2016</v>
      </c>
      <c r="D6325">
        <v>4.2</v>
      </c>
      <c r="E6325">
        <v>388</v>
      </c>
      <c r="F6325" t="s">
        <v>1405</v>
      </c>
      <c r="G6325" t="s">
        <v>9</v>
      </c>
      <c r="H6325" s="32">
        <v>31.63</v>
      </c>
      <c r="I6325" t="s">
        <v>10</v>
      </c>
      <c r="J6325">
        <v>5</v>
      </c>
      <c r="K6325">
        <v>3</v>
      </c>
    </row>
    <row r="6326" spans="1:11" x14ac:dyDescent="0.35">
      <c r="A6326" t="s">
        <v>66</v>
      </c>
      <c r="B6326" t="s">
        <v>551</v>
      </c>
      <c r="C6326">
        <v>2017</v>
      </c>
      <c r="D6326">
        <v>4.2</v>
      </c>
      <c r="E6326">
        <v>421</v>
      </c>
      <c r="F6326" t="s">
        <v>1405</v>
      </c>
      <c r="G6326" t="s">
        <v>42</v>
      </c>
      <c r="H6326" s="32">
        <v>29.15</v>
      </c>
      <c r="I6326" t="s">
        <v>52</v>
      </c>
      <c r="J6326">
        <v>3</v>
      </c>
      <c r="K6326">
        <v>3</v>
      </c>
    </row>
    <row r="6327" spans="1:11" x14ac:dyDescent="0.35">
      <c r="A6327" t="s">
        <v>537</v>
      </c>
      <c r="B6327" t="s">
        <v>187</v>
      </c>
      <c r="C6327">
        <v>2015</v>
      </c>
      <c r="D6327">
        <v>4.2</v>
      </c>
      <c r="E6327">
        <v>420</v>
      </c>
      <c r="F6327" t="s">
        <v>1405</v>
      </c>
      <c r="G6327" t="s">
        <v>42</v>
      </c>
      <c r="H6327" s="32">
        <v>17.5</v>
      </c>
      <c r="I6327" t="s">
        <v>43</v>
      </c>
      <c r="J6327">
        <v>4</v>
      </c>
      <c r="K6327">
        <v>3</v>
      </c>
    </row>
    <row r="6328" spans="1:11" x14ac:dyDescent="0.35">
      <c r="A6328" t="s">
        <v>1357</v>
      </c>
      <c r="B6328" t="s">
        <v>1358</v>
      </c>
      <c r="C6328">
        <v>2017</v>
      </c>
      <c r="D6328">
        <v>4.2</v>
      </c>
      <c r="E6328">
        <v>420</v>
      </c>
      <c r="F6328" t="s">
        <v>1405</v>
      </c>
      <c r="G6328" t="s">
        <v>127</v>
      </c>
      <c r="H6328" s="32">
        <v>18.899999999999999</v>
      </c>
      <c r="I6328" t="s">
        <v>21</v>
      </c>
      <c r="J6328">
        <v>4</v>
      </c>
      <c r="K6328">
        <v>3</v>
      </c>
    </row>
    <row r="6329" spans="1:11" x14ac:dyDescent="0.35">
      <c r="A6329" t="s">
        <v>1359</v>
      </c>
      <c r="B6329" t="s">
        <v>1360</v>
      </c>
      <c r="C6329">
        <v>2011</v>
      </c>
      <c r="D6329">
        <v>4.2</v>
      </c>
      <c r="E6329">
        <v>420</v>
      </c>
      <c r="F6329" t="s">
        <v>1405</v>
      </c>
      <c r="G6329" t="s">
        <v>254</v>
      </c>
      <c r="H6329" s="32">
        <v>23.95</v>
      </c>
      <c r="I6329" t="s">
        <v>21</v>
      </c>
      <c r="J6329">
        <v>4</v>
      </c>
      <c r="K6329">
        <v>3</v>
      </c>
    </row>
    <row r="6330" spans="1:11" x14ac:dyDescent="0.35">
      <c r="A6330" t="s">
        <v>40</v>
      </c>
      <c r="B6330" t="s">
        <v>396</v>
      </c>
      <c r="C6330">
        <v>2012</v>
      </c>
      <c r="D6330">
        <v>4.2</v>
      </c>
      <c r="E6330">
        <v>420</v>
      </c>
      <c r="F6330" t="s">
        <v>1405</v>
      </c>
      <c r="G6330" t="s">
        <v>42</v>
      </c>
      <c r="H6330" s="32">
        <v>28.3</v>
      </c>
      <c r="I6330" t="s">
        <v>43</v>
      </c>
      <c r="J6330">
        <v>4</v>
      </c>
      <c r="K6330">
        <v>3</v>
      </c>
    </row>
    <row r="6331" spans="1:11" x14ac:dyDescent="0.35">
      <c r="A6331" t="s">
        <v>513</v>
      </c>
      <c r="B6331" t="s">
        <v>283</v>
      </c>
      <c r="C6331">
        <v>2004</v>
      </c>
      <c r="D6331">
        <v>4.2</v>
      </c>
      <c r="E6331">
        <v>417</v>
      </c>
      <c r="F6331" t="s">
        <v>1405</v>
      </c>
      <c r="G6331" t="s">
        <v>42</v>
      </c>
      <c r="H6331" s="32">
        <v>45</v>
      </c>
      <c r="I6331" t="s">
        <v>43</v>
      </c>
      <c r="J6331">
        <v>4</v>
      </c>
      <c r="K6331">
        <v>3</v>
      </c>
    </row>
    <row r="6332" spans="1:11" x14ac:dyDescent="0.35">
      <c r="A6332" t="s">
        <v>423</v>
      </c>
      <c r="B6332" t="s">
        <v>1020</v>
      </c>
      <c r="C6332">
        <v>2018</v>
      </c>
      <c r="D6332">
        <v>4.2</v>
      </c>
      <c r="E6332">
        <v>415</v>
      </c>
      <c r="F6332" t="s">
        <v>1405</v>
      </c>
      <c r="G6332" t="s">
        <v>46</v>
      </c>
      <c r="H6332" s="32">
        <v>17.899999999999999</v>
      </c>
      <c r="I6332" t="s">
        <v>213</v>
      </c>
      <c r="J6332">
        <v>3</v>
      </c>
      <c r="K6332">
        <v>3</v>
      </c>
    </row>
    <row r="6333" spans="1:11" x14ac:dyDescent="0.35">
      <c r="A6333" t="s">
        <v>1292</v>
      </c>
      <c r="B6333" t="s">
        <v>1361</v>
      </c>
      <c r="C6333">
        <v>2015</v>
      </c>
      <c r="D6333">
        <v>4.2</v>
      </c>
      <c r="E6333">
        <v>414</v>
      </c>
      <c r="F6333" t="s">
        <v>1405</v>
      </c>
      <c r="G6333" t="s">
        <v>326</v>
      </c>
      <c r="H6333" s="32">
        <v>16.78</v>
      </c>
      <c r="I6333" t="s">
        <v>327</v>
      </c>
      <c r="J6333">
        <v>3</v>
      </c>
      <c r="K6333">
        <v>3</v>
      </c>
    </row>
    <row r="6334" spans="1:11" x14ac:dyDescent="0.35">
      <c r="A6334" t="s">
        <v>47</v>
      </c>
      <c r="B6334" t="s">
        <v>1302</v>
      </c>
      <c r="C6334">
        <v>2018</v>
      </c>
      <c r="D6334">
        <v>4.2</v>
      </c>
      <c r="E6334">
        <v>410</v>
      </c>
      <c r="F6334" t="s">
        <v>1405</v>
      </c>
      <c r="G6334" t="s">
        <v>42</v>
      </c>
      <c r="H6334" s="32">
        <v>13.58</v>
      </c>
      <c r="I6334" t="s">
        <v>43</v>
      </c>
      <c r="J6334">
        <v>4</v>
      </c>
      <c r="K6334">
        <v>3</v>
      </c>
    </row>
    <row r="6335" spans="1:11" x14ac:dyDescent="0.35">
      <c r="A6335" t="s">
        <v>1308</v>
      </c>
      <c r="B6335" t="s">
        <v>1309</v>
      </c>
      <c r="C6335">
        <v>2015</v>
      </c>
      <c r="D6335">
        <v>4.2</v>
      </c>
      <c r="E6335">
        <v>412</v>
      </c>
      <c r="F6335" t="s">
        <v>1405</v>
      </c>
      <c r="G6335" t="s">
        <v>9</v>
      </c>
      <c r="H6335" s="32">
        <v>37.9</v>
      </c>
      <c r="I6335" t="s">
        <v>10</v>
      </c>
      <c r="J6335">
        <v>5</v>
      </c>
      <c r="K6335">
        <v>3</v>
      </c>
    </row>
    <row r="6336" spans="1:11" x14ac:dyDescent="0.35">
      <c r="A6336" t="s">
        <v>270</v>
      </c>
      <c r="B6336" t="s">
        <v>120</v>
      </c>
      <c r="C6336">
        <v>2011</v>
      </c>
      <c r="D6336">
        <v>4.2</v>
      </c>
      <c r="E6336">
        <v>410</v>
      </c>
      <c r="F6336" t="s">
        <v>1405</v>
      </c>
      <c r="G6336" t="s">
        <v>9</v>
      </c>
      <c r="H6336" s="32">
        <v>51.35</v>
      </c>
      <c r="I6336" t="s">
        <v>10</v>
      </c>
      <c r="J6336">
        <v>5</v>
      </c>
      <c r="K6336">
        <v>3</v>
      </c>
    </row>
    <row r="6337" spans="1:11" x14ac:dyDescent="0.35">
      <c r="A6337" t="s">
        <v>930</v>
      </c>
      <c r="B6337" t="s">
        <v>848</v>
      </c>
      <c r="C6337">
        <v>2012</v>
      </c>
      <c r="D6337">
        <v>4.2</v>
      </c>
      <c r="E6337">
        <v>410</v>
      </c>
      <c r="F6337" t="s">
        <v>1405</v>
      </c>
      <c r="G6337" t="s">
        <v>42</v>
      </c>
      <c r="H6337" s="32">
        <v>22.99</v>
      </c>
      <c r="I6337" t="s">
        <v>43</v>
      </c>
      <c r="J6337">
        <v>4</v>
      </c>
      <c r="K6337">
        <v>3</v>
      </c>
    </row>
    <row r="6338" spans="1:11" x14ac:dyDescent="0.35">
      <c r="A6338" t="s">
        <v>1362</v>
      </c>
      <c r="B6338" t="s">
        <v>1363</v>
      </c>
      <c r="C6338">
        <v>2020</v>
      </c>
      <c r="D6338">
        <v>4.2</v>
      </c>
      <c r="E6338">
        <v>407</v>
      </c>
      <c r="F6338" t="s">
        <v>1405</v>
      </c>
      <c r="G6338" t="s">
        <v>204</v>
      </c>
      <c r="H6338" s="32">
        <v>11.95</v>
      </c>
      <c r="I6338" t="s">
        <v>85</v>
      </c>
      <c r="J6338" t="s">
        <v>85</v>
      </c>
      <c r="K6338" t="s">
        <v>85</v>
      </c>
    </row>
    <row r="6339" spans="1:11" x14ac:dyDescent="0.35">
      <c r="A6339" t="s">
        <v>861</v>
      </c>
      <c r="B6339" t="s">
        <v>1364</v>
      </c>
      <c r="C6339" t="s">
        <v>24</v>
      </c>
      <c r="D6339">
        <v>4.2</v>
      </c>
      <c r="E6339">
        <v>405</v>
      </c>
      <c r="F6339" t="s">
        <v>1405</v>
      </c>
      <c r="G6339" t="s">
        <v>25</v>
      </c>
      <c r="H6339" s="32">
        <v>7.1</v>
      </c>
      <c r="I6339" t="s">
        <v>26</v>
      </c>
      <c r="J6339">
        <v>4</v>
      </c>
      <c r="K6339">
        <v>3</v>
      </c>
    </row>
    <row r="6340" spans="1:11" x14ac:dyDescent="0.35">
      <c r="A6340" t="s">
        <v>606</v>
      </c>
      <c r="B6340" t="s">
        <v>619</v>
      </c>
      <c r="C6340">
        <v>2014</v>
      </c>
      <c r="D6340">
        <v>4.2</v>
      </c>
      <c r="E6340">
        <v>404</v>
      </c>
      <c r="F6340" t="s">
        <v>1405</v>
      </c>
      <c r="G6340" t="s">
        <v>32</v>
      </c>
      <c r="H6340" s="32">
        <v>77.36</v>
      </c>
      <c r="I6340" t="s">
        <v>33</v>
      </c>
      <c r="J6340">
        <v>4</v>
      </c>
      <c r="K6340">
        <v>3</v>
      </c>
    </row>
    <row r="6341" spans="1:11" x14ac:dyDescent="0.35">
      <c r="A6341" t="s">
        <v>1365</v>
      </c>
      <c r="B6341" t="s">
        <v>1366</v>
      </c>
      <c r="C6341">
        <v>2020</v>
      </c>
      <c r="D6341">
        <v>4.2</v>
      </c>
      <c r="E6341">
        <v>404</v>
      </c>
      <c r="F6341" t="s">
        <v>1405</v>
      </c>
      <c r="G6341" t="s">
        <v>207</v>
      </c>
      <c r="H6341" s="32">
        <v>19.899999999999999</v>
      </c>
      <c r="I6341" t="s">
        <v>85</v>
      </c>
      <c r="J6341" t="s">
        <v>85</v>
      </c>
      <c r="K6341" t="s">
        <v>85</v>
      </c>
    </row>
    <row r="6342" spans="1:11" x14ac:dyDescent="0.35">
      <c r="A6342" t="s">
        <v>682</v>
      </c>
      <c r="B6342" t="s">
        <v>863</v>
      </c>
      <c r="C6342">
        <v>2011</v>
      </c>
      <c r="D6342">
        <v>4.2</v>
      </c>
      <c r="E6342">
        <v>402</v>
      </c>
      <c r="F6342" t="s">
        <v>1405</v>
      </c>
      <c r="G6342" t="s">
        <v>42</v>
      </c>
      <c r="H6342" s="32">
        <v>28.53</v>
      </c>
      <c r="I6342" t="s">
        <v>43</v>
      </c>
      <c r="J6342">
        <v>4</v>
      </c>
      <c r="K6342">
        <v>3</v>
      </c>
    </row>
    <row r="6343" spans="1:11" x14ac:dyDescent="0.35">
      <c r="A6343" t="s">
        <v>487</v>
      </c>
      <c r="B6343" t="s">
        <v>488</v>
      </c>
      <c r="C6343">
        <v>2019</v>
      </c>
      <c r="D6343">
        <v>4.2</v>
      </c>
      <c r="E6343">
        <v>400</v>
      </c>
      <c r="F6343" t="s">
        <v>1405</v>
      </c>
      <c r="G6343" t="s">
        <v>2</v>
      </c>
      <c r="H6343" s="32">
        <v>27.89</v>
      </c>
      <c r="I6343" t="s">
        <v>3</v>
      </c>
      <c r="J6343">
        <v>5</v>
      </c>
      <c r="K6343">
        <v>3</v>
      </c>
    </row>
    <row r="6344" spans="1:11" x14ac:dyDescent="0.35">
      <c r="A6344" t="s">
        <v>4</v>
      </c>
      <c r="B6344" t="s">
        <v>448</v>
      </c>
      <c r="C6344">
        <v>2016</v>
      </c>
      <c r="D6344">
        <v>4.2</v>
      </c>
      <c r="E6344">
        <v>398</v>
      </c>
      <c r="F6344" t="s">
        <v>1405</v>
      </c>
      <c r="G6344" t="s">
        <v>1406</v>
      </c>
      <c r="H6344" s="32">
        <v>48.96</v>
      </c>
      <c r="I6344" t="s">
        <v>6</v>
      </c>
      <c r="J6344">
        <v>4</v>
      </c>
      <c r="K6344">
        <v>2</v>
      </c>
    </row>
    <row r="6345" spans="1:11" x14ac:dyDescent="0.35">
      <c r="A6345" t="s">
        <v>193</v>
      </c>
      <c r="B6345" t="s">
        <v>921</v>
      </c>
      <c r="C6345">
        <v>2011</v>
      </c>
      <c r="D6345">
        <v>4.2</v>
      </c>
      <c r="E6345">
        <v>395</v>
      </c>
      <c r="F6345" t="s">
        <v>1405</v>
      </c>
      <c r="G6345" t="s">
        <v>42</v>
      </c>
      <c r="H6345" s="32">
        <v>61.94</v>
      </c>
      <c r="I6345" t="s">
        <v>43</v>
      </c>
      <c r="J6345">
        <v>4</v>
      </c>
      <c r="K6345">
        <v>3</v>
      </c>
    </row>
    <row r="6346" spans="1:11" x14ac:dyDescent="0.35">
      <c r="A6346" t="s">
        <v>193</v>
      </c>
      <c r="B6346" t="s">
        <v>187</v>
      </c>
      <c r="C6346">
        <v>2016</v>
      </c>
      <c r="D6346">
        <v>4.2</v>
      </c>
      <c r="E6346">
        <v>392</v>
      </c>
      <c r="F6346" t="s">
        <v>1405</v>
      </c>
      <c r="G6346" t="s">
        <v>42</v>
      </c>
      <c r="H6346" s="32">
        <v>19.98</v>
      </c>
      <c r="I6346" t="s">
        <v>43</v>
      </c>
      <c r="J6346">
        <v>4</v>
      </c>
      <c r="K6346">
        <v>3</v>
      </c>
    </row>
    <row r="6347" spans="1:11" x14ac:dyDescent="0.35">
      <c r="A6347" t="s">
        <v>790</v>
      </c>
      <c r="B6347" t="s">
        <v>1367</v>
      </c>
      <c r="C6347">
        <v>2018</v>
      </c>
      <c r="D6347">
        <v>4.2</v>
      </c>
      <c r="E6347">
        <v>390</v>
      </c>
      <c r="F6347" t="s">
        <v>1405</v>
      </c>
      <c r="G6347" t="s">
        <v>32</v>
      </c>
      <c r="H6347" s="32">
        <v>16.760000000000002</v>
      </c>
      <c r="I6347" t="s">
        <v>33</v>
      </c>
      <c r="J6347">
        <v>4</v>
      </c>
      <c r="K6347">
        <v>3</v>
      </c>
    </row>
    <row r="6348" spans="1:11" x14ac:dyDescent="0.35">
      <c r="A6348" t="s">
        <v>574</v>
      </c>
      <c r="B6348" t="s">
        <v>880</v>
      </c>
      <c r="C6348">
        <v>2017</v>
      </c>
      <c r="D6348">
        <v>4.2</v>
      </c>
      <c r="E6348">
        <v>390</v>
      </c>
      <c r="F6348" t="s">
        <v>1405</v>
      </c>
      <c r="G6348" t="s">
        <v>576</v>
      </c>
      <c r="H6348" s="32">
        <v>24.45</v>
      </c>
      <c r="I6348" t="s">
        <v>21</v>
      </c>
      <c r="J6348">
        <v>4</v>
      </c>
      <c r="K6348">
        <v>3</v>
      </c>
    </row>
    <row r="6349" spans="1:11" x14ac:dyDescent="0.35">
      <c r="A6349" t="s">
        <v>144</v>
      </c>
      <c r="B6349" t="s">
        <v>120</v>
      </c>
      <c r="C6349">
        <v>2011</v>
      </c>
      <c r="D6349">
        <v>4.2</v>
      </c>
      <c r="E6349">
        <v>389</v>
      </c>
      <c r="F6349" t="s">
        <v>1405</v>
      </c>
      <c r="G6349" t="s">
        <v>9</v>
      </c>
      <c r="H6349" s="32">
        <v>64.5</v>
      </c>
      <c r="I6349" t="s">
        <v>10</v>
      </c>
      <c r="J6349">
        <v>5</v>
      </c>
      <c r="K6349">
        <v>3</v>
      </c>
    </row>
    <row r="6350" spans="1:11" x14ac:dyDescent="0.35">
      <c r="A6350" t="s">
        <v>385</v>
      </c>
      <c r="B6350" t="s">
        <v>1334</v>
      </c>
      <c r="C6350">
        <v>2016</v>
      </c>
      <c r="D6350">
        <v>4.2</v>
      </c>
      <c r="E6350">
        <v>388</v>
      </c>
      <c r="F6350" t="s">
        <v>1405</v>
      </c>
      <c r="G6350" t="s">
        <v>9</v>
      </c>
      <c r="H6350" s="32">
        <v>31.63</v>
      </c>
      <c r="I6350" t="s">
        <v>10</v>
      </c>
      <c r="J6350">
        <v>5</v>
      </c>
      <c r="K6350">
        <v>3</v>
      </c>
    </row>
    <row r="6351" spans="1:11" x14ac:dyDescent="0.35">
      <c r="A6351" t="s">
        <v>66</v>
      </c>
      <c r="B6351" t="s">
        <v>551</v>
      </c>
      <c r="C6351">
        <v>2017</v>
      </c>
      <c r="D6351">
        <v>4.2</v>
      </c>
      <c r="E6351">
        <v>421</v>
      </c>
      <c r="F6351" t="s">
        <v>1405</v>
      </c>
      <c r="G6351" t="s">
        <v>42</v>
      </c>
      <c r="H6351" s="32">
        <v>29.15</v>
      </c>
      <c r="I6351" t="s">
        <v>52</v>
      </c>
      <c r="J6351">
        <v>3</v>
      </c>
      <c r="K6351">
        <v>3</v>
      </c>
    </row>
    <row r="6352" spans="1:11" x14ac:dyDescent="0.35">
      <c r="A6352" t="s">
        <v>537</v>
      </c>
      <c r="B6352" t="s">
        <v>187</v>
      </c>
      <c r="C6352">
        <v>2015</v>
      </c>
      <c r="D6352">
        <v>4.2</v>
      </c>
      <c r="E6352">
        <v>420</v>
      </c>
      <c r="F6352" t="s">
        <v>1405</v>
      </c>
      <c r="G6352" t="s">
        <v>42</v>
      </c>
      <c r="H6352" s="32">
        <v>17.5</v>
      </c>
      <c r="I6352" t="s">
        <v>43</v>
      </c>
      <c r="J6352">
        <v>4</v>
      </c>
      <c r="K6352">
        <v>3</v>
      </c>
    </row>
    <row r="6353" spans="1:11" x14ac:dyDescent="0.35">
      <c r="A6353" t="s">
        <v>1357</v>
      </c>
      <c r="B6353" t="s">
        <v>1358</v>
      </c>
      <c r="C6353">
        <v>2017</v>
      </c>
      <c r="D6353">
        <v>4.2</v>
      </c>
      <c r="E6353">
        <v>420</v>
      </c>
      <c r="F6353" t="s">
        <v>1405</v>
      </c>
      <c r="G6353" t="s">
        <v>127</v>
      </c>
      <c r="H6353" s="32">
        <v>18.899999999999999</v>
      </c>
      <c r="I6353" t="s">
        <v>21</v>
      </c>
      <c r="J6353">
        <v>4</v>
      </c>
      <c r="K6353">
        <v>3</v>
      </c>
    </row>
    <row r="6354" spans="1:11" x14ac:dyDescent="0.35">
      <c r="A6354" t="s">
        <v>1359</v>
      </c>
      <c r="B6354" t="s">
        <v>1360</v>
      </c>
      <c r="C6354">
        <v>2011</v>
      </c>
      <c r="D6354">
        <v>4.2</v>
      </c>
      <c r="E6354">
        <v>420</v>
      </c>
      <c r="F6354" t="s">
        <v>1405</v>
      </c>
      <c r="G6354" t="s">
        <v>254</v>
      </c>
      <c r="H6354" s="32">
        <v>23.95</v>
      </c>
      <c r="I6354" t="s">
        <v>21</v>
      </c>
      <c r="J6354">
        <v>4</v>
      </c>
      <c r="K6354">
        <v>3</v>
      </c>
    </row>
    <row r="6355" spans="1:11" x14ac:dyDescent="0.35">
      <c r="A6355" t="s">
        <v>40</v>
      </c>
      <c r="B6355" t="s">
        <v>396</v>
      </c>
      <c r="C6355">
        <v>2012</v>
      </c>
      <c r="D6355">
        <v>4.2</v>
      </c>
      <c r="E6355">
        <v>420</v>
      </c>
      <c r="F6355" t="s">
        <v>1405</v>
      </c>
      <c r="G6355" t="s">
        <v>42</v>
      </c>
      <c r="H6355" s="32">
        <v>28.3</v>
      </c>
      <c r="I6355" t="s">
        <v>43</v>
      </c>
      <c r="J6355">
        <v>4</v>
      </c>
      <c r="K6355">
        <v>3</v>
      </c>
    </row>
    <row r="6356" spans="1:11" x14ac:dyDescent="0.35">
      <c r="A6356" t="s">
        <v>513</v>
      </c>
      <c r="B6356" t="s">
        <v>283</v>
      </c>
      <c r="C6356">
        <v>2004</v>
      </c>
      <c r="D6356">
        <v>4.2</v>
      </c>
      <c r="E6356">
        <v>417</v>
      </c>
      <c r="F6356" t="s">
        <v>1405</v>
      </c>
      <c r="G6356" t="s">
        <v>42</v>
      </c>
      <c r="H6356" s="32">
        <v>45</v>
      </c>
      <c r="I6356" t="s">
        <v>43</v>
      </c>
      <c r="J6356">
        <v>4</v>
      </c>
      <c r="K6356">
        <v>3</v>
      </c>
    </row>
    <row r="6357" spans="1:11" x14ac:dyDescent="0.35">
      <c r="A6357" t="s">
        <v>423</v>
      </c>
      <c r="B6357" t="s">
        <v>1020</v>
      </c>
      <c r="C6357">
        <v>2018</v>
      </c>
      <c r="D6357">
        <v>4.2</v>
      </c>
      <c r="E6357">
        <v>415</v>
      </c>
      <c r="F6357" t="s">
        <v>1405</v>
      </c>
      <c r="G6357" t="s">
        <v>46</v>
      </c>
      <c r="H6357" s="32">
        <v>17.899999999999999</v>
      </c>
      <c r="I6357" t="s">
        <v>213</v>
      </c>
      <c r="J6357">
        <v>3</v>
      </c>
      <c r="K6357">
        <v>3</v>
      </c>
    </row>
    <row r="6358" spans="1:11" x14ac:dyDescent="0.35">
      <c r="A6358" t="s">
        <v>1292</v>
      </c>
      <c r="B6358" t="s">
        <v>1361</v>
      </c>
      <c r="C6358">
        <v>2015</v>
      </c>
      <c r="D6358">
        <v>4.2</v>
      </c>
      <c r="E6358">
        <v>414</v>
      </c>
      <c r="F6358" t="s">
        <v>1405</v>
      </c>
      <c r="G6358" t="s">
        <v>326</v>
      </c>
      <c r="H6358" s="32">
        <v>16.78</v>
      </c>
      <c r="I6358" t="s">
        <v>327</v>
      </c>
      <c r="J6358">
        <v>3</v>
      </c>
      <c r="K6358">
        <v>3</v>
      </c>
    </row>
    <row r="6359" spans="1:11" x14ac:dyDescent="0.35">
      <c r="A6359" t="s">
        <v>47</v>
      </c>
      <c r="B6359" t="s">
        <v>1302</v>
      </c>
      <c r="C6359">
        <v>2018</v>
      </c>
      <c r="D6359">
        <v>4.2</v>
      </c>
      <c r="E6359">
        <v>410</v>
      </c>
      <c r="F6359" t="s">
        <v>1405</v>
      </c>
      <c r="G6359" t="s">
        <v>42</v>
      </c>
      <c r="H6359" s="32">
        <v>13.58</v>
      </c>
      <c r="I6359" t="s">
        <v>43</v>
      </c>
      <c r="J6359">
        <v>4</v>
      </c>
      <c r="K6359">
        <v>3</v>
      </c>
    </row>
    <row r="6360" spans="1:11" x14ac:dyDescent="0.35">
      <c r="A6360" t="s">
        <v>1308</v>
      </c>
      <c r="B6360" t="s">
        <v>1309</v>
      </c>
      <c r="C6360">
        <v>2015</v>
      </c>
      <c r="D6360">
        <v>4.2</v>
      </c>
      <c r="E6360">
        <v>412</v>
      </c>
      <c r="F6360" t="s">
        <v>1405</v>
      </c>
      <c r="G6360" t="s">
        <v>9</v>
      </c>
      <c r="H6360" s="32">
        <v>37.9</v>
      </c>
      <c r="I6360" t="s">
        <v>10</v>
      </c>
      <c r="J6360">
        <v>5</v>
      </c>
      <c r="K6360">
        <v>3</v>
      </c>
    </row>
    <row r="6361" spans="1:11" x14ac:dyDescent="0.35">
      <c r="A6361" t="s">
        <v>270</v>
      </c>
      <c r="B6361" t="s">
        <v>120</v>
      </c>
      <c r="C6361">
        <v>2011</v>
      </c>
      <c r="D6361">
        <v>4.2</v>
      </c>
      <c r="E6361">
        <v>410</v>
      </c>
      <c r="F6361" t="s">
        <v>1405</v>
      </c>
      <c r="G6361" t="s">
        <v>9</v>
      </c>
      <c r="H6361" s="32">
        <v>51.35</v>
      </c>
      <c r="I6361" t="s">
        <v>10</v>
      </c>
      <c r="J6361">
        <v>5</v>
      </c>
      <c r="K6361">
        <v>3</v>
      </c>
    </row>
    <row r="6362" spans="1:11" x14ac:dyDescent="0.35">
      <c r="A6362" t="s">
        <v>930</v>
      </c>
      <c r="B6362" t="s">
        <v>848</v>
      </c>
      <c r="C6362">
        <v>2012</v>
      </c>
      <c r="D6362">
        <v>4.2</v>
      </c>
      <c r="E6362">
        <v>410</v>
      </c>
      <c r="F6362" t="s">
        <v>1405</v>
      </c>
      <c r="G6362" t="s">
        <v>42</v>
      </c>
      <c r="H6362" s="32">
        <v>22.99</v>
      </c>
      <c r="I6362" t="s">
        <v>43</v>
      </c>
      <c r="J6362">
        <v>4</v>
      </c>
      <c r="K6362">
        <v>3</v>
      </c>
    </row>
    <row r="6363" spans="1:11" x14ac:dyDescent="0.35">
      <c r="A6363" t="s">
        <v>1362</v>
      </c>
      <c r="B6363" t="s">
        <v>1363</v>
      </c>
      <c r="C6363">
        <v>2020</v>
      </c>
      <c r="D6363">
        <v>4.2</v>
      </c>
      <c r="E6363">
        <v>407</v>
      </c>
      <c r="F6363" t="s">
        <v>1405</v>
      </c>
      <c r="G6363" t="s">
        <v>204</v>
      </c>
      <c r="H6363" s="32">
        <v>11.95</v>
      </c>
      <c r="I6363" t="s">
        <v>85</v>
      </c>
      <c r="J6363" t="s">
        <v>85</v>
      </c>
      <c r="K6363" t="s">
        <v>85</v>
      </c>
    </row>
    <row r="6364" spans="1:11" x14ac:dyDescent="0.35">
      <c r="A6364" t="s">
        <v>861</v>
      </c>
      <c r="B6364" t="s">
        <v>1364</v>
      </c>
      <c r="C6364" t="s">
        <v>24</v>
      </c>
      <c r="D6364">
        <v>4.2</v>
      </c>
      <c r="E6364">
        <v>405</v>
      </c>
      <c r="F6364" t="s">
        <v>1405</v>
      </c>
      <c r="G6364" t="s">
        <v>25</v>
      </c>
      <c r="H6364" s="32">
        <v>7.1</v>
      </c>
      <c r="I6364" t="s">
        <v>26</v>
      </c>
      <c r="J6364">
        <v>4</v>
      </c>
      <c r="K6364">
        <v>3</v>
      </c>
    </row>
    <row r="6365" spans="1:11" x14ac:dyDescent="0.35">
      <c r="A6365" t="s">
        <v>606</v>
      </c>
      <c r="B6365" t="s">
        <v>619</v>
      </c>
      <c r="C6365">
        <v>2014</v>
      </c>
      <c r="D6365">
        <v>4.2</v>
      </c>
      <c r="E6365">
        <v>404</v>
      </c>
      <c r="F6365" t="s">
        <v>1405</v>
      </c>
      <c r="G6365" t="s">
        <v>32</v>
      </c>
      <c r="H6365" s="32">
        <v>77.36</v>
      </c>
      <c r="I6365" t="s">
        <v>33</v>
      </c>
      <c r="J6365">
        <v>4</v>
      </c>
      <c r="K6365">
        <v>3</v>
      </c>
    </row>
    <row r="6366" spans="1:11" x14ac:dyDescent="0.35">
      <c r="A6366" t="s">
        <v>1365</v>
      </c>
      <c r="B6366" t="s">
        <v>1366</v>
      </c>
      <c r="C6366">
        <v>2020</v>
      </c>
      <c r="D6366">
        <v>4.2</v>
      </c>
      <c r="E6366">
        <v>404</v>
      </c>
      <c r="F6366" t="s">
        <v>1405</v>
      </c>
      <c r="G6366" t="s">
        <v>207</v>
      </c>
      <c r="H6366" s="32">
        <v>19.899999999999999</v>
      </c>
      <c r="I6366" t="s">
        <v>85</v>
      </c>
      <c r="J6366" t="s">
        <v>85</v>
      </c>
      <c r="K6366" t="s">
        <v>85</v>
      </c>
    </row>
    <row r="6367" spans="1:11" x14ac:dyDescent="0.35">
      <c r="A6367" t="s">
        <v>682</v>
      </c>
      <c r="B6367" t="s">
        <v>863</v>
      </c>
      <c r="C6367">
        <v>2011</v>
      </c>
      <c r="D6367">
        <v>4.2</v>
      </c>
      <c r="E6367">
        <v>402</v>
      </c>
      <c r="F6367" t="s">
        <v>1405</v>
      </c>
      <c r="G6367" t="s">
        <v>42</v>
      </c>
      <c r="H6367" s="32">
        <v>28.53</v>
      </c>
      <c r="I6367" t="s">
        <v>43</v>
      </c>
      <c r="J6367">
        <v>4</v>
      </c>
      <c r="K6367">
        <v>3</v>
      </c>
    </row>
    <row r="6368" spans="1:11" x14ac:dyDescent="0.35">
      <c r="A6368" t="s">
        <v>487</v>
      </c>
      <c r="B6368" t="s">
        <v>488</v>
      </c>
      <c r="C6368">
        <v>2019</v>
      </c>
      <c r="D6368">
        <v>4.2</v>
      </c>
      <c r="E6368">
        <v>400</v>
      </c>
      <c r="F6368" t="s">
        <v>1405</v>
      </c>
      <c r="G6368" t="s">
        <v>2</v>
      </c>
      <c r="H6368" s="32">
        <v>27.89</v>
      </c>
      <c r="I6368" t="s">
        <v>3</v>
      </c>
      <c r="J6368">
        <v>5</v>
      </c>
      <c r="K6368">
        <v>3</v>
      </c>
    </row>
    <row r="6369" spans="1:11" x14ac:dyDescent="0.35">
      <c r="A6369" t="s">
        <v>4</v>
      </c>
      <c r="B6369" t="s">
        <v>448</v>
      </c>
      <c r="C6369">
        <v>2016</v>
      </c>
      <c r="D6369">
        <v>4.2</v>
      </c>
      <c r="E6369">
        <v>398</v>
      </c>
      <c r="F6369" t="s">
        <v>1405</v>
      </c>
      <c r="G6369" t="s">
        <v>1406</v>
      </c>
      <c r="H6369" s="32">
        <v>48.96</v>
      </c>
      <c r="I6369" t="s">
        <v>6</v>
      </c>
      <c r="J6369">
        <v>4</v>
      </c>
      <c r="K6369">
        <v>2</v>
      </c>
    </row>
    <row r="6370" spans="1:11" x14ac:dyDescent="0.35">
      <c r="A6370" t="s">
        <v>193</v>
      </c>
      <c r="B6370" t="s">
        <v>921</v>
      </c>
      <c r="C6370">
        <v>2011</v>
      </c>
      <c r="D6370">
        <v>4.2</v>
      </c>
      <c r="E6370">
        <v>395</v>
      </c>
      <c r="F6370" t="s">
        <v>1405</v>
      </c>
      <c r="G6370" t="s">
        <v>42</v>
      </c>
      <c r="H6370" s="32">
        <v>61.94</v>
      </c>
      <c r="I6370" t="s">
        <v>43</v>
      </c>
      <c r="J6370">
        <v>4</v>
      </c>
      <c r="K6370">
        <v>3</v>
      </c>
    </row>
    <row r="6371" spans="1:11" x14ac:dyDescent="0.35">
      <c r="A6371" t="s">
        <v>193</v>
      </c>
      <c r="B6371" t="s">
        <v>187</v>
      </c>
      <c r="C6371">
        <v>2016</v>
      </c>
      <c r="D6371">
        <v>4.2</v>
      </c>
      <c r="E6371">
        <v>392</v>
      </c>
      <c r="F6371" t="s">
        <v>1405</v>
      </c>
      <c r="G6371" t="s">
        <v>42</v>
      </c>
      <c r="H6371" s="32">
        <v>19.98</v>
      </c>
      <c r="I6371" t="s">
        <v>43</v>
      </c>
      <c r="J6371">
        <v>4</v>
      </c>
      <c r="K6371">
        <v>3</v>
      </c>
    </row>
    <row r="6372" spans="1:11" x14ac:dyDescent="0.35">
      <c r="A6372" t="s">
        <v>790</v>
      </c>
      <c r="B6372" t="s">
        <v>1367</v>
      </c>
      <c r="C6372">
        <v>2018</v>
      </c>
      <c r="D6372">
        <v>4.2</v>
      </c>
      <c r="E6372">
        <v>390</v>
      </c>
      <c r="F6372" t="s">
        <v>1405</v>
      </c>
      <c r="G6372" t="s">
        <v>32</v>
      </c>
      <c r="H6372" s="32">
        <v>16.760000000000002</v>
      </c>
      <c r="I6372" t="s">
        <v>33</v>
      </c>
      <c r="J6372">
        <v>4</v>
      </c>
      <c r="K6372">
        <v>3</v>
      </c>
    </row>
    <row r="6373" spans="1:11" x14ac:dyDescent="0.35">
      <c r="A6373" t="s">
        <v>574</v>
      </c>
      <c r="B6373" t="s">
        <v>880</v>
      </c>
      <c r="C6373">
        <v>2017</v>
      </c>
      <c r="D6373">
        <v>4.2</v>
      </c>
      <c r="E6373">
        <v>390</v>
      </c>
      <c r="F6373" t="s">
        <v>1405</v>
      </c>
      <c r="G6373" t="s">
        <v>576</v>
      </c>
      <c r="H6373" s="32">
        <v>24.45</v>
      </c>
      <c r="I6373" t="s">
        <v>21</v>
      </c>
      <c r="J6373">
        <v>4</v>
      </c>
      <c r="K6373">
        <v>3</v>
      </c>
    </row>
    <row r="6374" spans="1:11" x14ac:dyDescent="0.35">
      <c r="A6374" t="s">
        <v>144</v>
      </c>
      <c r="B6374" t="s">
        <v>120</v>
      </c>
      <c r="C6374">
        <v>2011</v>
      </c>
      <c r="D6374">
        <v>4.2</v>
      </c>
      <c r="E6374">
        <v>389</v>
      </c>
      <c r="F6374" t="s">
        <v>1405</v>
      </c>
      <c r="G6374" t="s">
        <v>9</v>
      </c>
      <c r="H6374" s="32">
        <v>64.5</v>
      </c>
      <c r="I6374" t="s">
        <v>10</v>
      </c>
      <c r="J6374">
        <v>5</v>
      </c>
      <c r="K6374">
        <v>3</v>
      </c>
    </row>
    <row r="6375" spans="1:11" x14ac:dyDescent="0.35">
      <c r="A6375" t="s">
        <v>385</v>
      </c>
      <c r="B6375" t="s">
        <v>1334</v>
      </c>
      <c r="C6375">
        <v>2016</v>
      </c>
      <c r="D6375">
        <v>4.2</v>
      </c>
      <c r="E6375">
        <v>388</v>
      </c>
      <c r="F6375" t="s">
        <v>1405</v>
      </c>
      <c r="G6375" t="s">
        <v>9</v>
      </c>
      <c r="H6375" s="32">
        <v>31.63</v>
      </c>
      <c r="I6375" t="s">
        <v>10</v>
      </c>
      <c r="J6375">
        <v>5</v>
      </c>
      <c r="K6375">
        <v>3</v>
      </c>
    </row>
    <row r="6376" spans="1:11" x14ac:dyDescent="0.35">
      <c r="A6376" t="s">
        <v>66</v>
      </c>
      <c r="B6376" t="s">
        <v>551</v>
      </c>
      <c r="C6376">
        <v>2017</v>
      </c>
      <c r="D6376">
        <v>4.2</v>
      </c>
      <c r="E6376">
        <v>421</v>
      </c>
      <c r="F6376" t="s">
        <v>1405</v>
      </c>
      <c r="G6376" t="s">
        <v>42</v>
      </c>
      <c r="H6376" s="32">
        <v>29.15</v>
      </c>
      <c r="I6376" t="s">
        <v>52</v>
      </c>
      <c r="J6376">
        <v>3</v>
      </c>
      <c r="K6376">
        <v>3</v>
      </c>
    </row>
    <row r="6377" spans="1:11" x14ac:dyDescent="0.35">
      <c r="A6377" t="s">
        <v>537</v>
      </c>
      <c r="B6377" t="s">
        <v>187</v>
      </c>
      <c r="C6377">
        <v>2015</v>
      </c>
      <c r="D6377">
        <v>4.2</v>
      </c>
      <c r="E6377">
        <v>420</v>
      </c>
      <c r="F6377" t="s">
        <v>1405</v>
      </c>
      <c r="G6377" t="s">
        <v>42</v>
      </c>
      <c r="H6377" s="32">
        <v>17.5</v>
      </c>
      <c r="I6377" t="s">
        <v>43</v>
      </c>
      <c r="J6377">
        <v>4</v>
      </c>
      <c r="K6377">
        <v>3</v>
      </c>
    </row>
    <row r="6378" spans="1:11" x14ac:dyDescent="0.35">
      <c r="A6378" t="s">
        <v>1357</v>
      </c>
      <c r="B6378" t="s">
        <v>1358</v>
      </c>
      <c r="C6378">
        <v>2017</v>
      </c>
      <c r="D6378">
        <v>4.2</v>
      </c>
      <c r="E6378">
        <v>420</v>
      </c>
      <c r="F6378" t="s">
        <v>1405</v>
      </c>
      <c r="G6378" t="s">
        <v>127</v>
      </c>
      <c r="H6378" s="32">
        <v>18.899999999999999</v>
      </c>
      <c r="I6378" t="s">
        <v>21</v>
      </c>
      <c r="J6378">
        <v>4</v>
      </c>
      <c r="K6378">
        <v>3</v>
      </c>
    </row>
    <row r="6379" spans="1:11" x14ac:dyDescent="0.35">
      <c r="A6379" t="s">
        <v>1359</v>
      </c>
      <c r="B6379" t="s">
        <v>1360</v>
      </c>
      <c r="C6379">
        <v>2011</v>
      </c>
      <c r="D6379">
        <v>4.2</v>
      </c>
      <c r="E6379">
        <v>420</v>
      </c>
      <c r="F6379" t="s">
        <v>1405</v>
      </c>
      <c r="G6379" t="s">
        <v>254</v>
      </c>
      <c r="H6379" s="32">
        <v>23.95</v>
      </c>
      <c r="I6379" t="s">
        <v>21</v>
      </c>
      <c r="J6379">
        <v>4</v>
      </c>
      <c r="K6379">
        <v>3</v>
      </c>
    </row>
    <row r="6380" spans="1:11" x14ac:dyDescent="0.35">
      <c r="A6380" t="s">
        <v>40</v>
      </c>
      <c r="B6380" t="s">
        <v>396</v>
      </c>
      <c r="C6380">
        <v>2012</v>
      </c>
      <c r="D6380">
        <v>4.2</v>
      </c>
      <c r="E6380">
        <v>420</v>
      </c>
      <c r="F6380" t="s">
        <v>1405</v>
      </c>
      <c r="G6380" t="s">
        <v>42</v>
      </c>
      <c r="H6380" s="32">
        <v>28.3</v>
      </c>
      <c r="I6380" t="s">
        <v>43</v>
      </c>
      <c r="J6380">
        <v>4</v>
      </c>
      <c r="K6380">
        <v>3</v>
      </c>
    </row>
    <row r="6381" spans="1:11" x14ac:dyDescent="0.35">
      <c r="A6381" t="s">
        <v>513</v>
      </c>
      <c r="B6381" t="s">
        <v>283</v>
      </c>
      <c r="C6381">
        <v>2004</v>
      </c>
      <c r="D6381">
        <v>4.2</v>
      </c>
      <c r="E6381">
        <v>417</v>
      </c>
      <c r="F6381" t="s">
        <v>1405</v>
      </c>
      <c r="G6381" t="s">
        <v>42</v>
      </c>
      <c r="H6381" s="32">
        <v>45</v>
      </c>
      <c r="I6381" t="s">
        <v>43</v>
      </c>
      <c r="J6381">
        <v>4</v>
      </c>
      <c r="K6381">
        <v>3</v>
      </c>
    </row>
    <row r="6382" spans="1:11" x14ac:dyDescent="0.35">
      <c r="A6382" t="s">
        <v>423</v>
      </c>
      <c r="B6382" t="s">
        <v>1020</v>
      </c>
      <c r="C6382">
        <v>2018</v>
      </c>
      <c r="D6382">
        <v>4.2</v>
      </c>
      <c r="E6382">
        <v>415</v>
      </c>
      <c r="F6382" t="s">
        <v>1405</v>
      </c>
      <c r="G6382" t="s">
        <v>46</v>
      </c>
      <c r="H6382" s="32">
        <v>17.899999999999999</v>
      </c>
      <c r="I6382" t="s">
        <v>213</v>
      </c>
      <c r="J6382">
        <v>3</v>
      </c>
      <c r="K6382">
        <v>3</v>
      </c>
    </row>
    <row r="6383" spans="1:11" x14ac:dyDescent="0.35">
      <c r="A6383" t="s">
        <v>1292</v>
      </c>
      <c r="B6383" t="s">
        <v>1361</v>
      </c>
      <c r="C6383">
        <v>2015</v>
      </c>
      <c r="D6383">
        <v>4.2</v>
      </c>
      <c r="E6383">
        <v>414</v>
      </c>
      <c r="F6383" t="s">
        <v>1405</v>
      </c>
      <c r="G6383" t="s">
        <v>326</v>
      </c>
      <c r="H6383" s="32">
        <v>16.78</v>
      </c>
      <c r="I6383" t="s">
        <v>327</v>
      </c>
      <c r="J6383">
        <v>3</v>
      </c>
      <c r="K6383">
        <v>3</v>
      </c>
    </row>
    <row r="6384" spans="1:11" x14ac:dyDescent="0.35">
      <c r="A6384" t="s">
        <v>47</v>
      </c>
      <c r="B6384" t="s">
        <v>1302</v>
      </c>
      <c r="C6384">
        <v>2018</v>
      </c>
      <c r="D6384">
        <v>4.2</v>
      </c>
      <c r="E6384">
        <v>410</v>
      </c>
      <c r="F6384" t="s">
        <v>1405</v>
      </c>
      <c r="G6384" t="s">
        <v>42</v>
      </c>
      <c r="H6384" s="32">
        <v>13.58</v>
      </c>
      <c r="I6384" t="s">
        <v>43</v>
      </c>
      <c r="J6384">
        <v>4</v>
      </c>
      <c r="K6384">
        <v>3</v>
      </c>
    </row>
    <row r="6385" spans="1:11" x14ac:dyDescent="0.35">
      <c r="A6385" t="s">
        <v>1308</v>
      </c>
      <c r="B6385" t="s">
        <v>1309</v>
      </c>
      <c r="C6385">
        <v>2015</v>
      </c>
      <c r="D6385">
        <v>4.2</v>
      </c>
      <c r="E6385">
        <v>412</v>
      </c>
      <c r="F6385" t="s">
        <v>1405</v>
      </c>
      <c r="G6385" t="s">
        <v>9</v>
      </c>
      <c r="H6385" s="32">
        <v>37.9</v>
      </c>
      <c r="I6385" t="s">
        <v>10</v>
      </c>
      <c r="J6385">
        <v>5</v>
      </c>
      <c r="K6385">
        <v>3</v>
      </c>
    </row>
    <row r="6386" spans="1:11" x14ac:dyDescent="0.35">
      <c r="A6386" t="s">
        <v>270</v>
      </c>
      <c r="B6386" t="s">
        <v>120</v>
      </c>
      <c r="C6386">
        <v>2011</v>
      </c>
      <c r="D6386">
        <v>4.2</v>
      </c>
      <c r="E6386">
        <v>410</v>
      </c>
      <c r="F6386" t="s">
        <v>1405</v>
      </c>
      <c r="G6386" t="s">
        <v>9</v>
      </c>
      <c r="H6386" s="32">
        <v>51.35</v>
      </c>
      <c r="I6386" t="s">
        <v>10</v>
      </c>
      <c r="J6386">
        <v>5</v>
      </c>
      <c r="K6386">
        <v>3</v>
      </c>
    </row>
    <row r="6387" spans="1:11" x14ac:dyDescent="0.35">
      <c r="A6387" t="s">
        <v>930</v>
      </c>
      <c r="B6387" t="s">
        <v>848</v>
      </c>
      <c r="C6387">
        <v>2012</v>
      </c>
      <c r="D6387">
        <v>4.2</v>
      </c>
      <c r="E6387">
        <v>410</v>
      </c>
      <c r="F6387" t="s">
        <v>1405</v>
      </c>
      <c r="G6387" t="s">
        <v>42</v>
      </c>
      <c r="H6387" s="32">
        <v>22.99</v>
      </c>
      <c r="I6387" t="s">
        <v>43</v>
      </c>
      <c r="J6387">
        <v>4</v>
      </c>
      <c r="K6387">
        <v>3</v>
      </c>
    </row>
    <row r="6388" spans="1:11" x14ac:dyDescent="0.35">
      <c r="A6388" t="s">
        <v>1362</v>
      </c>
      <c r="B6388" t="s">
        <v>1363</v>
      </c>
      <c r="C6388">
        <v>2020</v>
      </c>
      <c r="D6388">
        <v>4.2</v>
      </c>
      <c r="E6388">
        <v>407</v>
      </c>
      <c r="F6388" t="s">
        <v>1405</v>
      </c>
      <c r="G6388" t="s">
        <v>204</v>
      </c>
      <c r="H6388" s="32">
        <v>11.95</v>
      </c>
      <c r="I6388" t="s">
        <v>85</v>
      </c>
      <c r="J6388" t="s">
        <v>85</v>
      </c>
      <c r="K6388" t="s">
        <v>85</v>
      </c>
    </row>
    <row r="6389" spans="1:11" x14ac:dyDescent="0.35">
      <c r="A6389" t="s">
        <v>861</v>
      </c>
      <c r="B6389" t="s">
        <v>1364</v>
      </c>
      <c r="C6389" t="s">
        <v>24</v>
      </c>
      <c r="D6389">
        <v>4.2</v>
      </c>
      <c r="E6389">
        <v>405</v>
      </c>
      <c r="F6389" t="s">
        <v>1405</v>
      </c>
      <c r="G6389" t="s">
        <v>25</v>
      </c>
      <c r="H6389" s="32">
        <v>7.1</v>
      </c>
      <c r="I6389" t="s">
        <v>26</v>
      </c>
      <c r="J6389">
        <v>4</v>
      </c>
      <c r="K6389">
        <v>3</v>
      </c>
    </row>
    <row r="6390" spans="1:11" x14ac:dyDescent="0.35">
      <c r="A6390" t="s">
        <v>606</v>
      </c>
      <c r="B6390" t="s">
        <v>619</v>
      </c>
      <c r="C6390">
        <v>2014</v>
      </c>
      <c r="D6390">
        <v>4.2</v>
      </c>
      <c r="E6390">
        <v>404</v>
      </c>
      <c r="F6390" t="s">
        <v>1405</v>
      </c>
      <c r="G6390" t="s">
        <v>32</v>
      </c>
      <c r="H6390" s="32">
        <v>77.36</v>
      </c>
      <c r="I6390" t="s">
        <v>33</v>
      </c>
      <c r="J6390">
        <v>4</v>
      </c>
      <c r="K6390">
        <v>3</v>
      </c>
    </row>
    <row r="6391" spans="1:11" x14ac:dyDescent="0.35">
      <c r="A6391" t="s">
        <v>1365</v>
      </c>
      <c r="B6391" t="s">
        <v>1366</v>
      </c>
      <c r="C6391">
        <v>2020</v>
      </c>
      <c r="D6391">
        <v>4.2</v>
      </c>
      <c r="E6391">
        <v>404</v>
      </c>
      <c r="F6391" t="s">
        <v>1405</v>
      </c>
      <c r="G6391" t="s">
        <v>207</v>
      </c>
      <c r="H6391" s="32">
        <v>19.899999999999999</v>
      </c>
      <c r="I6391" t="s">
        <v>85</v>
      </c>
      <c r="J6391" t="s">
        <v>85</v>
      </c>
      <c r="K6391" t="s">
        <v>85</v>
      </c>
    </row>
    <row r="6392" spans="1:11" x14ac:dyDescent="0.35">
      <c r="A6392" t="s">
        <v>682</v>
      </c>
      <c r="B6392" t="s">
        <v>863</v>
      </c>
      <c r="C6392">
        <v>2011</v>
      </c>
      <c r="D6392">
        <v>4.2</v>
      </c>
      <c r="E6392">
        <v>402</v>
      </c>
      <c r="F6392" t="s">
        <v>1405</v>
      </c>
      <c r="G6392" t="s">
        <v>42</v>
      </c>
      <c r="H6392" s="32">
        <v>28.53</v>
      </c>
      <c r="I6392" t="s">
        <v>43</v>
      </c>
      <c r="J6392">
        <v>4</v>
      </c>
      <c r="K6392">
        <v>3</v>
      </c>
    </row>
    <row r="6393" spans="1:11" x14ac:dyDescent="0.35">
      <c r="A6393" t="s">
        <v>487</v>
      </c>
      <c r="B6393" t="s">
        <v>488</v>
      </c>
      <c r="C6393">
        <v>2019</v>
      </c>
      <c r="D6393">
        <v>4.2</v>
      </c>
      <c r="E6393">
        <v>400</v>
      </c>
      <c r="F6393" t="s">
        <v>1405</v>
      </c>
      <c r="G6393" t="s">
        <v>2</v>
      </c>
      <c r="H6393" s="32">
        <v>27.89</v>
      </c>
      <c r="I6393" t="s">
        <v>3</v>
      </c>
      <c r="J6393">
        <v>5</v>
      </c>
      <c r="K6393">
        <v>3</v>
      </c>
    </row>
    <row r="6394" spans="1:11" x14ac:dyDescent="0.35">
      <c r="A6394" t="s">
        <v>4</v>
      </c>
      <c r="B6394" t="s">
        <v>448</v>
      </c>
      <c r="C6394">
        <v>2016</v>
      </c>
      <c r="D6394">
        <v>4.2</v>
      </c>
      <c r="E6394">
        <v>398</v>
      </c>
      <c r="F6394" t="s">
        <v>1405</v>
      </c>
      <c r="G6394" t="s">
        <v>1406</v>
      </c>
      <c r="H6394" s="32">
        <v>48.96</v>
      </c>
      <c r="I6394" t="s">
        <v>6</v>
      </c>
      <c r="J6394">
        <v>4</v>
      </c>
      <c r="K6394">
        <v>2</v>
      </c>
    </row>
    <row r="6395" spans="1:11" x14ac:dyDescent="0.35">
      <c r="A6395" t="s">
        <v>193</v>
      </c>
      <c r="B6395" t="s">
        <v>921</v>
      </c>
      <c r="C6395">
        <v>2011</v>
      </c>
      <c r="D6395">
        <v>4.2</v>
      </c>
      <c r="E6395">
        <v>395</v>
      </c>
      <c r="F6395" t="s">
        <v>1405</v>
      </c>
      <c r="G6395" t="s">
        <v>42</v>
      </c>
      <c r="H6395" s="32">
        <v>61.94</v>
      </c>
      <c r="I6395" t="s">
        <v>43</v>
      </c>
      <c r="J6395">
        <v>4</v>
      </c>
      <c r="K6395">
        <v>3</v>
      </c>
    </row>
    <row r="6396" spans="1:11" x14ac:dyDescent="0.35">
      <c r="A6396" t="s">
        <v>193</v>
      </c>
      <c r="B6396" t="s">
        <v>187</v>
      </c>
      <c r="C6396">
        <v>2016</v>
      </c>
      <c r="D6396">
        <v>4.2</v>
      </c>
      <c r="E6396">
        <v>392</v>
      </c>
      <c r="F6396" t="s">
        <v>1405</v>
      </c>
      <c r="G6396" t="s">
        <v>42</v>
      </c>
      <c r="H6396" s="32">
        <v>19.98</v>
      </c>
      <c r="I6396" t="s">
        <v>43</v>
      </c>
      <c r="J6396">
        <v>4</v>
      </c>
      <c r="K6396">
        <v>3</v>
      </c>
    </row>
    <row r="6397" spans="1:11" x14ac:dyDescent="0.35">
      <c r="A6397" t="s">
        <v>790</v>
      </c>
      <c r="B6397" t="s">
        <v>1367</v>
      </c>
      <c r="C6397">
        <v>2018</v>
      </c>
      <c r="D6397">
        <v>4.2</v>
      </c>
      <c r="E6397">
        <v>390</v>
      </c>
      <c r="F6397" t="s">
        <v>1405</v>
      </c>
      <c r="G6397" t="s">
        <v>32</v>
      </c>
      <c r="H6397" s="32">
        <v>16.760000000000002</v>
      </c>
      <c r="I6397" t="s">
        <v>33</v>
      </c>
      <c r="J6397">
        <v>4</v>
      </c>
      <c r="K6397">
        <v>3</v>
      </c>
    </row>
    <row r="6398" spans="1:11" x14ac:dyDescent="0.35">
      <c r="A6398" t="s">
        <v>574</v>
      </c>
      <c r="B6398" t="s">
        <v>880</v>
      </c>
      <c r="C6398">
        <v>2017</v>
      </c>
      <c r="D6398">
        <v>4.2</v>
      </c>
      <c r="E6398">
        <v>390</v>
      </c>
      <c r="F6398" t="s">
        <v>1405</v>
      </c>
      <c r="G6398" t="s">
        <v>576</v>
      </c>
      <c r="H6398" s="32">
        <v>24.45</v>
      </c>
      <c r="I6398" t="s">
        <v>21</v>
      </c>
      <c r="J6398">
        <v>4</v>
      </c>
      <c r="K6398">
        <v>3</v>
      </c>
    </row>
    <row r="6399" spans="1:11" x14ac:dyDescent="0.35">
      <c r="A6399" t="s">
        <v>144</v>
      </c>
      <c r="B6399" t="s">
        <v>120</v>
      </c>
      <c r="C6399">
        <v>2011</v>
      </c>
      <c r="D6399">
        <v>4.2</v>
      </c>
      <c r="E6399">
        <v>389</v>
      </c>
      <c r="F6399" t="s">
        <v>1405</v>
      </c>
      <c r="G6399" t="s">
        <v>9</v>
      </c>
      <c r="H6399" s="32">
        <v>64.5</v>
      </c>
      <c r="I6399" t="s">
        <v>10</v>
      </c>
      <c r="J6399">
        <v>5</v>
      </c>
      <c r="K6399">
        <v>3</v>
      </c>
    </row>
    <row r="6400" spans="1:11" x14ac:dyDescent="0.35">
      <c r="A6400" t="s">
        <v>385</v>
      </c>
      <c r="B6400" t="s">
        <v>1334</v>
      </c>
      <c r="C6400">
        <v>2016</v>
      </c>
      <c r="D6400">
        <v>4.2</v>
      </c>
      <c r="E6400">
        <v>388</v>
      </c>
      <c r="F6400" t="s">
        <v>1405</v>
      </c>
      <c r="G6400" t="s">
        <v>9</v>
      </c>
      <c r="H6400" s="32">
        <v>31.63</v>
      </c>
      <c r="I6400" t="s">
        <v>10</v>
      </c>
      <c r="J6400">
        <v>5</v>
      </c>
      <c r="K6400">
        <v>3</v>
      </c>
    </row>
    <row r="6401" spans="1:11" x14ac:dyDescent="0.35">
      <c r="A6401" t="s">
        <v>66</v>
      </c>
      <c r="B6401" t="s">
        <v>551</v>
      </c>
      <c r="C6401">
        <v>2017</v>
      </c>
      <c r="D6401">
        <v>4.2</v>
      </c>
      <c r="E6401">
        <v>421</v>
      </c>
      <c r="F6401" t="s">
        <v>1405</v>
      </c>
      <c r="G6401" t="s">
        <v>42</v>
      </c>
      <c r="H6401" s="32">
        <v>29.15</v>
      </c>
      <c r="I6401" t="s">
        <v>52</v>
      </c>
      <c r="J6401">
        <v>3</v>
      </c>
      <c r="K6401">
        <v>3</v>
      </c>
    </row>
    <row r="6402" spans="1:11" x14ac:dyDescent="0.35">
      <c r="A6402" t="s">
        <v>537</v>
      </c>
      <c r="B6402" t="s">
        <v>187</v>
      </c>
      <c r="C6402">
        <v>2015</v>
      </c>
      <c r="D6402">
        <v>4.2</v>
      </c>
      <c r="E6402">
        <v>420</v>
      </c>
      <c r="F6402" t="s">
        <v>1405</v>
      </c>
      <c r="G6402" t="s">
        <v>42</v>
      </c>
      <c r="H6402" s="32">
        <v>17.5</v>
      </c>
      <c r="I6402" t="s">
        <v>43</v>
      </c>
      <c r="J6402">
        <v>4</v>
      </c>
      <c r="K6402">
        <v>3</v>
      </c>
    </row>
    <row r="6403" spans="1:11" x14ac:dyDescent="0.35">
      <c r="A6403" t="s">
        <v>1357</v>
      </c>
      <c r="B6403" t="s">
        <v>1358</v>
      </c>
      <c r="C6403">
        <v>2017</v>
      </c>
      <c r="D6403">
        <v>4.2</v>
      </c>
      <c r="E6403">
        <v>420</v>
      </c>
      <c r="F6403" t="s">
        <v>1405</v>
      </c>
      <c r="G6403" t="s">
        <v>127</v>
      </c>
      <c r="H6403" s="32">
        <v>18.899999999999999</v>
      </c>
      <c r="I6403" t="s">
        <v>21</v>
      </c>
      <c r="J6403">
        <v>4</v>
      </c>
      <c r="K6403">
        <v>3</v>
      </c>
    </row>
    <row r="6404" spans="1:11" x14ac:dyDescent="0.35">
      <c r="A6404" t="s">
        <v>1359</v>
      </c>
      <c r="B6404" t="s">
        <v>1360</v>
      </c>
      <c r="C6404">
        <v>2011</v>
      </c>
      <c r="D6404">
        <v>4.2</v>
      </c>
      <c r="E6404">
        <v>420</v>
      </c>
      <c r="F6404" t="s">
        <v>1405</v>
      </c>
      <c r="G6404" t="s">
        <v>254</v>
      </c>
      <c r="H6404" s="32">
        <v>23.95</v>
      </c>
      <c r="I6404" t="s">
        <v>21</v>
      </c>
      <c r="J6404">
        <v>4</v>
      </c>
      <c r="K6404">
        <v>3</v>
      </c>
    </row>
    <row r="6405" spans="1:11" x14ac:dyDescent="0.35">
      <c r="A6405" t="s">
        <v>40</v>
      </c>
      <c r="B6405" t="s">
        <v>396</v>
      </c>
      <c r="C6405">
        <v>2012</v>
      </c>
      <c r="D6405">
        <v>4.2</v>
      </c>
      <c r="E6405">
        <v>420</v>
      </c>
      <c r="F6405" t="s">
        <v>1405</v>
      </c>
      <c r="G6405" t="s">
        <v>42</v>
      </c>
      <c r="H6405" s="32">
        <v>28.3</v>
      </c>
      <c r="I6405" t="s">
        <v>43</v>
      </c>
      <c r="J6405">
        <v>4</v>
      </c>
      <c r="K6405">
        <v>3</v>
      </c>
    </row>
    <row r="6406" spans="1:11" x14ac:dyDescent="0.35">
      <c r="A6406" t="s">
        <v>513</v>
      </c>
      <c r="B6406" t="s">
        <v>283</v>
      </c>
      <c r="C6406">
        <v>2004</v>
      </c>
      <c r="D6406">
        <v>4.2</v>
      </c>
      <c r="E6406">
        <v>417</v>
      </c>
      <c r="F6406" t="s">
        <v>1405</v>
      </c>
      <c r="G6406" t="s">
        <v>42</v>
      </c>
      <c r="H6406" s="32">
        <v>45</v>
      </c>
      <c r="I6406" t="s">
        <v>43</v>
      </c>
      <c r="J6406">
        <v>4</v>
      </c>
      <c r="K6406">
        <v>3</v>
      </c>
    </row>
    <row r="6407" spans="1:11" x14ac:dyDescent="0.35">
      <c r="A6407" t="s">
        <v>423</v>
      </c>
      <c r="B6407" t="s">
        <v>1020</v>
      </c>
      <c r="C6407">
        <v>2018</v>
      </c>
      <c r="D6407">
        <v>4.2</v>
      </c>
      <c r="E6407">
        <v>415</v>
      </c>
      <c r="F6407" t="s">
        <v>1405</v>
      </c>
      <c r="G6407" t="s">
        <v>46</v>
      </c>
      <c r="H6407" s="32">
        <v>17.899999999999999</v>
      </c>
      <c r="I6407" t="s">
        <v>213</v>
      </c>
      <c r="J6407">
        <v>3</v>
      </c>
      <c r="K6407">
        <v>3</v>
      </c>
    </row>
    <row r="6408" spans="1:11" x14ac:dyDescent="0.35">
      <c r="A6408" t="s">
        <v>1292</v>
      </c>
      <c r="B6408" t="s">
        <v>1361</v>
      </c>
      <c r="C6408">
        <v>2015</v>
      </c>
      <c r="D6408">
        <v>4.2</v>
      </c>
      <c r="E6408">
        <v>414</v>
      </c>
      <c r="F6408" t="s">
        <v>1405</v>
      </c>
      <c r="G6408" t="s">
        <v>326</v>
      </c>
      <c r="H6408" s="32">
        <v>16.78</v>
      </c>
      <c r="I6408" t="s">
        <v>327</v>
      </c>
      <c r="J6408">
        <v>3</v>
      </c>
      <c r="K6408">
        <v>3</v>
      </c>
    </row>
    <row r="6409" spans="1:11" x14ac:dyDescent="0.35">
      <c r="A6409" t="s">
        <v>47</v>
      </c>
      <c r="B6409" t="s">
        <v>1302</v>
      </c>
      <c r="C6409">
        <v>2018</v>
      </c>
      <c r="D6409">
        <v>4.2</v>
      </c>
      <c r="E6409">
        <v>410</v>
      </c>
      <c r="F6409" t="s">
        <v>1405</v>
      </c>
      <c r="G6409" t="s">
        <v>42</v>
      </c>
      <c r="H6409" s="32">
        <v>13.58</v>
      </c>
      <c r="I6409" t="s">
        <v>43</v>
      </c>
      <c r="J6409">
        <v>4</v>
      </c>
      <c r="K6409">
        <v>3</v>
      </c>
    </row>
    <row r="6410" spans="1:11" x14ac:dyDescent="0.35">
      <c r="A6410" t="s">
        <v>1308</v>
      </c>
      <c r="B6410" t="s">
        <v>1309</v>
      </c>
      <c r="C6410">
        <v>2015</v>
      </c>
      <c r="D6410">
        <v>4.2</v>
      </c>
      <c r="E6410">
        <v>412</v>
      </c>
      <c r="F6410" t="s">
        <v>1405</v>
      </c>
      <c r="G6410" t="s">
        <v>9</v>
      </c>
      <c r="H6410" s="32">
        <v>37.9</v>
      </c>
      <c r="I6410" t="s">
        <v>10</v>
      </c>
      <c r="J6410">
        <v>5</v>
      </c>
      <c r="K6410">
        <v>3</v>
      </c>
    </row>
    <row r="6411" spans="1:11" x14ac:dyDescent="0.35">
      <c r="A6411" t="s">
        <v>270</v>
      </c>
      <c r="B6411" t="s">
        <v>120</v>
      </c>
      <c r="C6411">
        <v>2011</v>
      </c>
      <c r="D6411">
        <v>4.2</v>
      </c>
      <c r="E6411">
        <v>410</v>
      </c>
      <c r="F6411" t="s">
        <v>1405</v>
      </c>
      <c r="G6411" t="s">
        <v>9</v>
      </c>
      <c r="H6411" s="32">
        <v>51.35</v>
      </c>
      <c r="I6411" t="s">
        <v>10</v>
      </c>
      <c r="J6411">
        <v>5</v>
      </c>
      <c r="K6411">
        <v>3</v>
      </c>
    </row>
    <row r="6412" spans="1:11" x14ac:dyDescent="0.35">
      <c r="A6412" t="s">
        <v>930</v>
      </c>
      <c r="B6412" t="s">
        <v>848</v>
      </c>
      <c r="C6412">
        <v>2012</v>
      </c>
      <c r="D6412">
        <v>4.2</v>
      </c>
      <c r="E6412">
        <v>410</v>
      </c>
      <c r="F6412" t="s">
        <v>1405</v>
      </c>
      <c r="G6412" t="s">
        <v>42</v>
      </c>
      <c r="H6412" s="32">
        <v>22.99</v>
      </c>
      <c r="I6412" t="s">
        <v>43</v>
      </c>
      <c r="J6412">
        <v>4</v>
      </c>
      <c r="K6412">
        <v>3</v>
      </c>
    </row>
    <row r="6413" spans="1:11" x14ac:dyDescent="0.35">
      <c r="A6413" t="s">
        <v>1362</v>
      </c>
      <c r="B6413" t="s">
        <v>1363</v>
      </c>
      <c r="C6413">
        <v>2020</v>
      </c>
      <c r="D6413">
        <v>4.2</v>
      </c>
      <c r="E6413">
        <v>407</v>
      </c>
      <c r="F6413" t="s">
        <v>1405</v>
      </c>
      <c r="G6413" t="s">
        <v>204</v>
      </c>
      <c r="H6413" s="32">
        <v>11.95</v>
      </c>
      <c r="I6413" t="s">
        <v>85</v>
      </c>
      <c r="J6413" t="s">
        <v>85</v>
      </c>
      <c r="K6413" t="s">
        <v>85</v>
      </c>
    </row>
    <row r="6414" spans="1:11" x14ac:dyDescent="0.35">
      <c r="A6414" t="s">
        <v>861</v>
      </c>
      <c r="B6414" t="s">
        <v>1364</v>
      </c>
      <c r="C6414" t="s">
        <v>24</v>
      </c>
      <c r="D6414">
        <v>4.2</v>
      </c>
      <c r="E6414">
        <v>405</v>
      </c>
      <c r="F6414" t="s">
        <v>1405</v>
      </c>
      <c r="G6414" t="s">
        <v>25</v>
      </c>
      <c r="H6414" s="32">
        <v>7.1</v>
      </c>
      <c r="I6414" t="s">
        <v>26</v>
      </c>
      <c r="J6414">
        <v>4</v>
      </c>
      <c r="K6414">
        <v>3</v>
      </c>
    </row>
    <row r="6415" spans="1:11" x14ac:dyDescent="0.35">
      <c r="A6415" t="s">
        <v>606</v>
      </c>
      <c r="B6415" t="s">
        <v>619</v>
      </c>
      <c r="C6415">
        <v>2014</v>
      </c>
      <c r="D6415">
        <v>4.2</v>
      </c>
      <c r="E6415">
        <v>404</v>
      </c>
      <c r="F6415" t="s">
        <v>1405</v>
      </c>
      <c r="G6415" t="s">
        <v>32</v>
      </c>
      <c r="H6415" s="32">
        <v>77.36</v>
      </c>
      <c r="I6415" t="s">
        <v>33</v>
      </c>
      <c r="J6415">
        <v>4</v>
      </c>
      <c r="K6415">
        <v>3</v>
      </c>
    </row>
    <row r="6416" spans="1:11" x14ac:dyDescent="0.35">
      <c r="A6416" t="s">
        <v>1365</v>
      </c>
      <c r="B6416" t="s">
        <v>1366</v>
      </c>
      <c r="C6416">
        <v>2020</v>
      </c>
      <c r="D6416">
        <v>4.2</v>
      </c>
      <c r="E6416">
        <v>404</v>
      </c>
      <c r="F6416" t="s">
        <v>1405</v>
      </c>
      <c r="G6416" t="s">
        <v>207</v>
      </c>
      <c r="H6416" s="32">
        <v>19.899999999999999</v>
      </c>
      <c r="I6416" t="s">
        <v>85</v>
      </c>
      <c r="J6416" t="s">
        <v>85</v>
      </c>
      <c r="K6416" t="s">
        <v>85</v>
      </c>
    </row>
    <row r="6417" spans="1:11" x14ac:dyDescent="0.35">
      <c r="A6417" t="s">
        <v>682</v>
      </c>
      <c r="B6417" t="s">
        <v>863</v>
      </c>
      <c r="C6417">
        <v>2011</v>
      </c>
      <c r="D6417">
        <v>4.2</v>
      </c>
      <c r="E6417">
        <v>402</v>
      </c>
      <c r="F6417" t="s">
        <v>1405</v>
      </c>
      <c r="G6417" t="s">
        <v>42</v>
      </c>
      <c r="H6417" s="32">
        <v>28.53</v>
      </c>
      <c r="I6417" t="s">
        <v>43</v>
      </c>
      <c r="J6417">
        <v>4</v>
      </c>
      <c r="K6417">
        <v>3</v>
      </c>
    </row>
    <row r="6418" spans="1:11" x14ac:dyDescent="0.35">
      <c r="A6418" t="s">
        <v>487</v>
      </c>
      <c r="B6418" t="s">
        <v>488</v>
      </c>
      <c r="C6418">
        <v>2019</v>
      </c>
      <c r="D6418">
        <v>4.2</v>
      </c>
      <c r="E6418">
        <v>400</v>
      </c>
      <c r="F6418" t="s">
        <v>1405</v>
      </c>
      <c r="G6418" t="s">
        <v>2</v>
      </c>
      <c r="H6418" s="32">
        <v>27.89</v>
      </c>
      <c r="I6418" t="s">
        <v>3</v>
      </c>
      <c r="J6418">
        <v>5</v>
      </c>
      <c r="K6418">
        <v>3</v>
      </c>
    </row>
    <row r="6419" spans="1:11" x14ac:dyDescent="0.35">
      <c r="A6419" t="s">
        <v>4</v>
      </c>
      <c r="B6419" t="s">
        <v>448</v>
      </c>
      <c r="C6419">
        <v>2016</v>
      </c>
      <c r="D6419">
        <v>4.2</v>
      </c>
      <c r="E6419">
        <v>398</v>
      </c>
      <c r="F6419" t="s">
        <v>1405</v>
      </c>
      <c r="G6419" t="s">
        <v>1406</v>
      </c>
      <c r="H6419" s="32">
        <v>48.96</v>
      </c>
      <c r="I6419" t="s">
        <v>6</v>
      </c>
      <c r="J6419">
        <v>4</v>
      </c>
      <c r="K6419">
        <v>2</v>
      </c>
    </row>
    <row r="6420" spans="1:11" x14ac:dyDescent="0.35">
      <c r="A6420" t="s">
        <v>193</v>
      </c>
      <c r="B6420" t="s">
        <v>921</v>
      </c>
      <c r="C6420">
        <v>2011</v>
      </c>
      <c r="D6420">
        <v>4.2</v>
      </c>
      <c r="E6420">
        <v>395</v>
      </c>
      <c r="F6420" t="s">
        <v>1405</v>
      </c>
      <c r="G6420" t="s">
        <v>42</v>
      </c>
      <c r="H6420" s="32">
        <v>61.94</v>
      </c>
      <c r="I6420" t="s">
        <v>43</v>
      </c>
      <c r="J6420">
        <v>4</v>
      </c>
      <c r="K6420">
        <v>3</v>
      </c>
    </row>
    <row r="6421" spans="1:11" x14ac:dyDescent="0.35">
      <c r="A6421" t="s">
        <v>193</v>
      </c>
      <c r="B6421" t="s">
        <v>187</v>
      </c>
      <c r="C6421">
        <v>2016</v>
      </c>
      <c r="D6421">
        <v>4.2</v>
      </c>
      <c r="E6421">
        <v>392</v>
      </c>
      <c r="F6421" t="s">
        <v>1405</v>
      </c>
      <c r="G6421" t="s">
        <v>42</v>
      </c>
      <c r="H6421" s="32">
        <v>19.98</v>
      </c>
      <c r="I6421" t="s">
        <v>43</v>
      </c>
      <c r="J6421">
        <v>4</v>
      </c>
      <c r="K6421">
        <v>3</v>
      </c>
    </row>
    <row r="6422" spans="1:11" x14ac:dyDescent="0.35">
      <c r="A6422" t="s">
        <v>790</v>
      </c>
      <c r="B6422" t="s">
        <v>1367</v>
      </c>
      <c r="C6422">
        <v>2018</v>
      </c>
      <c r="D6422">
        <v>4.2</v>
      </c>
      <c r="E6422">
        <v>390</v>
      </c>
      <c r="F6422" t="s">
        <v>1405</v>
      </c>
      <c r="G6422" t="s">
        <v>32</v>
      </c>
      <c r="H6422" s="32">
        <v>16.760000000000002</v>
      </c>
      <c r="I6422" t="s">
        <v>33</v>
      </c>
      <c r="J6422">
        <v>4</v>
      </c>
      <c r="K6422">
        <v>3</v>
      </c>
    </row>
    <row r="6423" spans="1:11" x14ac:dyDescent="0.35">
      <c r="A6423" t="s">
        <v>574</v>
      </c>
      <c r="B6423" t="s">
        <v>880</v>
      </c>
      <c r="C6423">
        <v>2017</v>
      </c>
      <c r="D6423">
        <v>4.2</v>
      </c>
      <c r="E6423">
        <v>390</v>
      </c>
      <c r="F6423" t="s">
        <v>1405</v>
      </c>
      <c r="G6423" t="s">
        <v>576</v>
      </c>
      <c r="H6423" s="32">
        <v>24.45</v>
      </c>
      <c r="I6423" t="s">
        <v>21</v>
      </c>
      <c r="J6423">
        <v>4</v>
      </c>
      <c r="K6423">
        <v>3</v>
      </c>
    </row>
    <row r="6424" spans="1:11" x14ac:dyDescent="0.35">
      <c r="A6424" t="s">
        <v>144</v>
      </c>
      <c r="B6424" t="s">
        <v>120</v>
      </c>
      <c r="C6424">
        <v>2011</v>
      </c>
      <c r="D6424">
        <v>4.2</v>
      </c>
      <c r="E6424">
        <v>389</v>
      </c>
      <c r="F6424" t="s">
        <v>1405</v>
      </c>
      <c r="G6424" t="s">
        <v>9</v>
      </c>
      <c r="H6424" s="32">
        <v>64.5</v>
      </c>
      <c r="I6424" t="s">
        <v>10</v>
      </c>
      <c r="J6424">
        <v>5</v>
      </c>
      <c r="K6424">
        <v>3</v>
      </c>
    </row>
    <row r="6425" spans="1:11" x14ac:dyDescent="0.35">
      <c r="A6425" t="s">
        <v>385</v>
      </c>
      <c r="B6425" t="s">
        <v>1334</v>
      </c>
      <c r="C6425">
        <v>2016</v>
      </c>
      <c r="D6425">
        <v>4.2</v>
      </c>
      <c r="E6425">
        <v>388</v>
      </c>
      <c r="F6425" t="s">
        <v>1405</v>
      </c>
      <c r="G6425" t="s">
        <v>9</v>
      </c>
      <c r="H6425" s="32">
        <v>31.63</v>
      </c>
      <c r="I6425" t="s">
        <v>10</v>
      </c>
      <c r="J6425">
        <v>5</v>
      </c>
      <c r="K6425">
        <v>3</v>
      </c>
    </row>
    <row r="6426" spans="1:11" x14ac:dyDescent="0.35">
      <c r="A6426" t="s">
        <v>66</v>
      </c>
      <c r="B6426" t="s">
        <v>551</v>
      </c>
      <c r="C6426">
        <v>2017</v>
      </c>
      <c r="D6426">
        <v>4.2</v>
      </c>
      <c r="E6426">
        <v>421</v>
      </c>
      <c r="F6426" t="s">
        <v>1405</v>
      </c>
      <c r="G6426" t="s">
        <v>42</v>
      </c>
      <c r="H6426" s="32">
        <v>29.15</v>
      </c>
      <c r="I6426" t="s">
        <v>52</v>
      </c>
      <c r="J6426" t="s">
        <v>85</v>
      </c>
      <c r="K6426" t="s">
        <v>85</v>
      </c>
    </row>
    <row r="6427" spans="1:11" x14ac:dyDescent="0.35">
      <c r="A6427" t="s">
        <v>537</v>
      </c>
      <c r="B6427" t="s">
        <v>187</v>
      </c>
      <c r="C6427">
        <v>2015</v>
      </c>
      <c r="D6427">
        <v>4.2</v>
      </c>
      <c r="E6427">
        <v>420</v>
      </c>
      <c r="F6427" t="s">
        <v>1405</v>
      </c>
      <c r="G6427" t="s">
        <v>42</v>
      </c>
      <c r="H6427" s="32">
        <v>17.5</v>
      </c>
      <c r="I6427" t="s">
        <v>43</v>
      </c>
      <c r="J6427" t="s">
        <v>85</v>
      </c>
      <c r="K6427" t="s">
        <v>85</v>
      </c>
    </row>
    <row r="6428" spans="1:11" x14ac:dyDescent="0.35">
      <c r="A6428" t="s">
        <v>1357</v>
      </c>
      <c r="B6428" t="s">
        <v>1358</v>
      </c>
      <c r="C6428">
        <v>2017</v>
      </c>
      <c r="D6428">
        <v>4.2</v>
      </c>
      <c r="E6428">
        <v>420</v>
      </c>
      <c r="F6428" t="s">
        <v>1405</v>
      </c>
      <c r="G6428" t="s">
        <v>127</v>
      </c>
      <c r="H6428" s="32">
        <v>18.899999999999999</v>
      </c>
      <c r="I6428" t="s">
        <v>21</v>
      </c>
      <c r="J6428" t="s">
        <v>85</v>
      </c>
      <c r="K6428" t="s">
        <v>85</v>
      </c>
    </row>
    <row r="6429" spans="1:11" x14ac:dyDescent="0.35">
      <c r="A6429" t="s">
        <v>1359</v>
      </c>
      <c r="B6429" t="s">
        <v>1360</v>
      </c>
      <c r="C6429">
        <v>2011</v>
      </c>
      <c r="D6429">
        <v>4.2</v>
      </c>
      <c r="E6429">
        <v>420</v>
      </c>
      <c r="F6429" t="s">
        <v>1405</v>
      </c>
      <c r="G6429" t="s">
        <v>254</v>
      </c>
      <c r="H6429" s="32">
        <v>23.95</v>
      </c>
      <c r="I6429" t="s">
        <v>21</v>
      </c>
      <c r="J6429" t="s">
        <v>85</v>
      </c>
      <c r="K6429" t="s">
        <v>85</v>
      </c>
    </row>
    <row r="6430" spans="1:11" x14ac:dyDescent="0.35">
      <c r="A6430" t="s">
        <v>40</v>
      </c>
      <c r="B6430" t="s">
        <v>396</v>
      </c>
      <c r="C6430">
        <v>2012</v>
      </c>
      <c r="D6430">
        <v>4.2</v>
      </c>
      <c r="E6430">
        <v>420</v>
      </c>
      <c r="F6430" t="s">
        <v>1405</v>
      </c>
      <c r="G6430" t="s">
        <v>42</v>
      </c>
      <c r="H6430" s="32">
        <v>28.3</v>
      </c>
      <c r="I6430" t="s">
        <v>43</v>
      </c>
      <c r="J6430" t="s">
        <v>85</v>
      </c>
      <c r="K6430" t="s">
        <v>85</v>
      </c>
    </row>
    <row r="6431" spans="1:11" x14ac:dyDescent="0.35">
      <c r="A6431" t="s">
        <v>513</v>
      </c>
      <c r="B6431" t="s">
        <v>283</v>
      </c>
      <c r="C6431">
        <v>2004</v>
      </c>
      <c r="D6431">
        <v>4.2</v>
      </c>
      <c r="E6431">
        <v>417</v>
      </c>
      <c r="F6431" t="s">
        <v>1405</v>
      </c>
      <c r="G6431" t="s">
        <v>42</v>
      </c>
      <c r="H6431" s="32">
        <v>45</v>
      </c>
      <c r="I6431" t="s">
        <v>43</v>
      </c>
      <c r="J6431" t="s">
        <v>85</v>
      </c>
      <c r="K6431" t="s">
        <v>85</v>
      </c>
    </row>
    <row r="6432" spans="1:11" x14ac:dyDescent="0.35">
      <c r="A6432" t="s">
        <v>423</v>
      </c>
      <c r="B6432" t="s">
        <v>1020</v>
      </c>
      <c r="C6432">
        <v>2018</v>
      </c>
      <c r="D6432">
        <v>4.2</v>
      </c>
      <c r="E6432">
        <v>415</v>
      </c>
      <c r="F6432" t="s">
        <v>1405</v>
      </c>
      <c r="G6432" t="s">
        <v>46</v>
      </c>
      <c r="H6432" s="32">
        <v>17.899999999999999</v>
      </c>
      <c r="I6432" t="s">
        <v>213</v>
      </c>
      <c r="J6432" t="s">
        <v>85</v>
      </c>
      <c r="K6432" t="s">
        <v>85</v>
      </c>
    </row>
    <row r="6433" spans="1:11" x14ac:dyDescent="0.35">
      <c r="A6433" t="s">
        <v>1292</v>
      </c>
      <c r="B6433" t="s">
        <v>1361</v>
      </c>
      <c r="C6433">
        <v>2015</v>
      </c>
      <c r="D6433">
        <v>4.2</v>
      </c>
      <c r="E6433">
        <v>414</v>
      </c>
      <c r="F6433" t="s">
        <v>1405</v>
      </c>
      <c r="G6433" t="s">
        <v>326</v>
      </c>
      <c r="H6433" s="32">
        <v>16.78</v>
      </c>
      <c r="I6433" t="s">
        <v>327</v>
      </c>
      <c r="J6433" t="s">
        <v>85</v>
      </c>
      <c r="K6433" t="s">
        <v>85</v>
      </c>
    </row>
    <row r="6434" spans="1:11" x14ac:dyDescent="0.35">
      <c r="A6434" t="s">
        <v>47</v>
      </c>
      <c r="B6434" t="s">
        <v>1302</v>
      </c>
      <c r="C6434">
        <v>2018</v>
      </c>
      <c r="D6434">
        <v>4.2</v>
      </c>
      <c r="E6434">
        <v>410</v>
      </c>
      <c r="F6434" t="s">
        <v>1405</v>
      </c>
      <c r="G6434" t="s">
        <v>42</v>
      </c>
      <c r="H6434" s="32">
        <v>13.58</v>
      </c>
      <c r="I6434" t="s">
        <v>43</v>
      </c>
      <c r="J6434" t="s">
        <v>85</v>
      </c>
      <c r="K6434" t="s">
        <v>85</v>
      </c>
    </row>
    <row r="6435" spans="1:11" x14ac:dyDescent="0.35">
      <c r="A6435" t="s">
        <v>1308</v>
      </c>
      <c r="B6435" t="s">
        <v>1309</v>
      </c>
      <c r="C6435">
        <v>2015</v>
      </c>
      <c r="D6435">
        <v>4.2</v>
      </c>
      <c r="E6435">
        <v>412</v>
      </c>
      <c r="F6435" t="s">
        <v>1405</v>
      </c>
      <c r="G6435" t="s">
        <v>9</v>
      </c>
      <c r="H6435" s="32">
        <v>37.9</v>
      </c>
      <c r="I6435" t="s">
        <v>10</v>
      </c>
      <c r="J6435" t="s">
        <v>85</v>
      </c>
      <c r="K6435" t="s">
        <v>85</v>
      </c>
    </row>
    <row r="6436" spans="1:11" x14ac:dyDescent="0.35">
      <c r="A6436" t="s">
        <v>270</v>
      </c>
      <c r="B6436" t="s">
        <v>120</v>
      </c>
      <c r="C6436">
        <v>2011</v>
      </c>
      <c r="D6436">
        <v>4.2</v>
      </c>
      <c r="E6436">
        <v>410</v>
      </c>
      <c r="F6436" t="s">
        <v>1405</v>
      </c>
      <c r="G6436" t="s">
        <v>9</v>
      </c>
      <c r="H6436" s="32">
        <v>51.35</v>
      </c>
      <c r="I6436" t="s">
        <v>10</v>
      </c>
      <c r="J6436" t="s">
        <v>85</v>
      </c>
      <c r="K6436" t="s">
        <v>85</v>
      </c>
    </row>
    <row r="6437" spans="1:11" x14ac:dyDescent="0.35">
      <c r="A6437" t="s">
        <v>930</v>
      </c>
      <c r="B6437" t="s">
        <v>848</v>
      </c>
      <c r="C6437">
        <v>2012</v>
      </c>
      <c r="D6437">
        <v>4.2</v>
      </c>
      <c r="E6437">
        <v>410</v>
      </c>
      <c r="F6437" t="s">
        <v>1405</v>
      </c>
      <c r="G6437" t="s">
        <v>42</v>
      </c>
      <c r="H6437" s="32">
        <v>22.99</v>
      </c>
      <c r="I6437" t="s">
        <v>43</v>
      </c>
      <c r="J6437" t="s">
        <v>85</v>
      </c>
      <c r="K6437" t="s">
        <v>85</v>
      </c>
    </row>
    <row r="6438" spans="1:11" x14ac:dyDescent="0.35">
      <c r="A6438" t="s">
        <v>1362</v>
      </c>
      <c r="B6438" t="s">
        <v>1363</v>
      </c>
      <c r="C6438">
        <v>2020</v>
      </c>
      <c r="D6438">
        <v>4.2</v>
      </c>
      <c r="E6438">
        <v>407</v>
      </c>
      <c r="F6438" t="s">
        <v>1405</v>
      </c>
      <c r="G6438" t="s">
        <v>204</v>
      </c>
      <c r="H6438" s="32">
        <v>11.95</v>
      </c>
      <c r="I6438" t="s">
        <v>85</v>
      </c>
      <c r="J6438" t="s">
        <v>85</v>
      </c>
      <c r="K6438" t="s">
        <v>85</v>
      </c>
    </row>
    <row r="6439" spans="1:11" x14ac:dyDescent="0.35">
      <c r="A6439" t="s">
        <v>861</v>
      </c>
      <c r="B6439" t="s">
        <v>1364</v>
      </c>
      <c r="C6439" t="s">
        <v>24</v>
      </c>
      <c r="D6439">
        <v>4.2</v>
      </c>
      <c r="E6439">
        <v>405</v>
      </c>
      <c r="F6439" t="s">
        <v>1405</v>
      </c>
      <c r="G6439" t="s">
        <v>25</v>
      </c>
      <c r="H6439" s="32">
        <v>7.1</v>
      </c>
      <c r="I6439" t="s">
        <v>26</v>
      </c>
      <c r="J6439" t="s">
        <v>85</v>
      </c>
      <c r="K6439" t="s">
        <v>85</v>
      </c>
    </row>
    <row r="6440" spans="1:11" x14ac:dyDescent="0.35">
      <c r="A6440" t="s">
        <v>606</v>
      </c>
      <c r="B6440" t="s">
        <v>619</v>
      </c>
      <c r="C6440">
        <v>2014</v>
      </c>
      <c r="D6440">
        <v>4.2</v>
      </c>
      <c r="E6440">
        <v>404</v>
      </c>
      <c r="F6440" t="s">
        <v>1405</v>
      </c>
      <c r="G6440" t="s">
        <v>32</v>
      </c>
      <c r="H6440" s="32">
        <v>77.36</v>
      </c>
      <c r="I6440" t="s">
        <v>33</v>
      </c>
      <c r="J6440" t="s">
        <v>85</v>
      </c>
      <c r="K6440" t="s">
        <v>85</v>
      </c>
    </row>
    <row r="6441" spans="1:11" x14ac:dyDescent="0.35">
      <c r="A6441" t="s">
        <v>1365</v>
      </c>
      <c r="B6441" t="s">
        <v>1366</v>
      </c>
      <c r="C6441">
        <v>2020</v>
      </c>
      <c r="D6441">
        <v>4.2</v>
      </c>
      <c r="E6441">
        <v>404</v>
      </c>
      <c r="F6441" t="s">
        <v>1405</v>
      </c>
      <c r="G6441" t="s">
        <v>207</v>
      </c>
      <c r="H6441" s="32">
        <v>19.899999999999999</v>
      </c>
      <c r="I6441" t="s">
        <v>85</v>
      </c>
      <c r="J6441" t="s">
        <v>85</v>
      </c>
      <c r="K6441" t="s">
        <v>85</v>
      </c>
    </row>
    <row r="6442" spans="1:11" x14ac:dyDescent="0.35">
      <c r="A6442" t="s">
        <v>682</v>
      </c>
      <c r="B6442" t="s">
        <v>863</v>
      </c>
      <c r="C6442">
        <v>2011</v>
      </c>
      <c r="D6442">
        <v>4.2</v>
      </c>
      <c r="E6442">
        <v>402</v>
      </c>
      <c r="F6442" t="s">
        <v>1405</v>
      </c>
      <c r="G6442" t="s">
        <v>42</v>
      </c>
      <c r="H6442" s="32">
        <v>28.53</v>
      </c>
      <c r="I6442" t="s">
        <v>43</v>
      </c>
      <c r="J6442" t="s">
        <v>85</v>
      </c>
      <c r="K6442" t="s">
        <v>85</v>
      </c>
    </row>
    <row r="6443" spans="1:11" x14ac:dyDescent="0.35">
      <c r="A6443" t="s">
        <v>487</v>
      </c>
      <c r="B6443" t="s">
        <v>488</v>
      </c>
      <c r="C6443">
        <v>2019</v>
      </c>
      <c r="D6443">
        <v>4.2</v>
      </c>
      <c r="E6443">
        <v>400</v>
      </c>
      <c r="F6443" t="s">
        <v>1405</v>
      </c>
      <c r="G6443" t="s">
        <v>2</v>
      </c>
      <c r="H6443" s="32">
        <v>27.89</v>
      </c>
      <c r="I6443" t="s">
        <v>3</v>
      </c>
      <c r="J6443" t="s">
        <v>85</v>
      </c>
      <c r="K6443" t="s">
        <v>85</v>
      </c>
    </row>
    <row r="6444" spans="1:11" x14ac:dyDescent="0.35">
      <c r="A6444" t="s">
        <v>4</v>
      </c>
      <c r="B6444" t="s">
        <v>448</v>
      </c>
      <c r="C6444">
        <v>2016</v>
      </c>
      <c r="D6444">
        <v>4.2</v>
      </c>
      <c r="E6444">
        <v>398</v>
      </c>
      <c r="F6444" t="s">
        <v>1405</v>
      </c>
      <c r="G6444" t="s">
        <v>1406</v>
      </c>
      <c r="H6444" s="32">
        <v>48.96</v>
      </c>
      <c r="I6444" t="s">
        <v>6</v>
      </c>
      <c r="J6444" t="s">
        <v>85</v>
      </c>
      <c r="K6444" t="s">
        <v>85</v>
      </c>
    </row>
    <row r="6445" spans="1:11" x14ac:dyDescent="0.35">
      <c r="A6445" t="s">
        <v>193</v>
      </c>
      <c r="B6445" t="s">
        <v>921</v>
      </c>
      <c r="C6445">
        <v>2011</v>
      </c>
      <c r="D6445">
        <v>4.2</v>
      </c>
      <c r="E6445">
        <v>395</v>
      </c>
      <c r="F6445" t="s">
        <v>1405</v>
      </c>
      <c r="G6445" t="s">
        <v>42</v>
      </c>
      <c r="H6445" s="32">
        <v>61.94</v>
      </c>
      <c r="I6445" t="s">
        <v>43</v>
      </c>
      <c r="J6445" t="s">
        <v>85</v>
      </c>
      <c r="K6445" t="s">
        <v>85</v>
      </c>
    </row>
    <row r="6446" spans="1:11" x14ac:dyDescent="0.35">
      <c r="A6446" t="s">
        <v>193</v>
      </c>
      <c r="B6446" t="s">
        <v>187</v>
      </c>
      <c r="C6446">
        <v>2016</v>
      </c>
      <c r="D6446">
        <v>4.2</v>
      </c>
      <c r="E6446">
        <v>392</v>
      </c>
      <c r="F6446" t="s">
        <v>1405</v>
      </c>
      <c r="G6446" t="s">
        <v>42</v>
      </c>
      <c r="H6446" s="32">
        <v>19.98</v>
      </c>
      <c r="I6446" t="s">
        <v>43</v>
      </c>
      <c r="J6446" t="s">
        <v>85</v>
      </c>
      <c r="K6446" t="s">
        <v>85</v>
      </c>
    </row>
    <row r="6447" spans="1:11" x14ac:dyDescent="0.35">
      <c r="A6447" t="s">
        <v>790</v>
      </c>
      <c r="B6447" t="s">
        <v>1367</v>
      </c>
      <c r="C6447">
        <v>2018</v>
      </c>
      <c r="D6447">
        <v>4.2</v>
      </c>
      <c r="E6447">
        <v>390</v>
      </c>
      <c r="F6447" t="s">
        <v>1405</v>
      </c>
      <c r="G6447" t="s">
        <v>32</v>
      </c>
      <c r="H6447" s="32">
        <v>16.760000000000002</v>
      </c>
      <c r="I6447" t="s">
        <v>33</v>
      </c>
      <c r="J6447" t="s">
        <v>85</v>
      </c>
      <c r="K6447" t="s">
        <v>85</v>
      </c>
    </row>
    <row r="6448" spans="1:11" x14ac:dyDescent="0.35">
      <c r="A6448" t="s">
        <v>574</v>
      </c>
      <c r="B6448" t="s">
        <v>880</v>
      </c>
      <c r="C6448">
        <v>2017</v>
      </c>
      <c r="D6448">
        <v>4.2</v>
      </c>
      <c r="E6448">
        <v>390</v>
      </c>
      <c r="F6448" t="s">
        <v>1405</v>
      </c>
      <c r="G6448" t="s">
        <v>576</v>
      </c>
      <c r="H6448" s="32">
        <v>24.45</v>
      </c>
      <c r="I6448" t="s">
        <v>21</v>
      </c>
      <c r="J6448" t="s">
        <v>85</v>
      </c>
      <c r="K6448" t="s">
        <v>85</v>
      </c>
    </row>
    <row r="6449" spans="1:11" x14ac:dyDescent="0.35">
      <c r="A6449" t="s">
        <v>144</v>
      </c>
      <c r="B6449" t="s">
        <v>120</v>
      </c>
      <c r="C6449">
        <v>2011</v>
      </c>
      <c r="D6449">
        <v>4.2</v>
      </c>
      <c r="E6449">
        <v>389</v>
      </c>
      <c r="F6449" t="s">
        <v>1405</v>
      </c>
      <c r="G6449" t="s">
        <v>9</v>
      </c>
      <c r="H6449" s="32">
        <v>64.5</v>
      </c>
      <c r="I6449" t="s">
        <v>10</v>
      </c>
      <c r="J6449" t="s">
        <v>85</v>
      </c>
      <c r="K6449" t="s">
        <v>85</v>
      </c>
    </row>
    <row r="6450" spans="1:11" x14ac:dyDescent="0.35">
      <c r="A6450" t="s">
        <v>385</v>
      </c>
      <c r="B6450" t="s">
        <v>1334</v>
      </c>
      <c r="C6450">
        <v>2016</v>
      </c>
      <c r="D6450">
        <v>4.2</v>
      </c>
      <c r="E6450">
        <v>388</v>
      </c>
      <c r="F6450" t="s">
        <v>1405</v>
      </c>
      <c r="G6450" t="s">
        <v>9</v>
      </c>
      <c r="H6450" s="32">
        <v>31.63</v>
      </c>
      <c r="I6450" t="s">
        <v>10</v>
      </c>
      <c r="J6450" t="s">
        <v>85</v>
      </c>
      <c r="K6450" t="s">
        <v>85</v>
      </c>
    </row>
    <row r="6451" spans="1:11" x14ac:dyDescent="0.35">
      <c r="A6451" t="s">
        <v>66</v>
      </c>
      <c r="B6451" t="s">
        <v>551</v>
      </c>
      <c r="C6451">
        <v>2017</v>
      </c>
      <c r="D6451">
        <v>4.2</v>
      </c>
      <c r="E6451">
        <v>421</v>
      </c>
      <c r="F6451" t="s">
        <v>1405</v>
      </c>
      <c r="G6451" t="s">
        <v>42</v>
      </c>
      <c r="H6451" s="32">
        <v>29.15</v>
      </c>
      <c r="I6451" t="s">
        <v>52</v>
      </c>
      <c r="J6451">
        <v>3</v>
      </c>
      <c r="K6451">
        <v>3</v>
      </c>
    </row>
    <row r="6452" spans="1:11" x14ac:dyDescent="0.35">
      <c r="A6452" t="s">
        <v>537</v>
      </c>
      <c r="B6452" t="s">
        <v>187</v>
      </c>
      <c r="C6452">
        <v>2015</v>
      </c>
      <c r="D6452">
        <v>4.2</v>
      </c>
      <c r="E6452">
        <v>420</v>
      </c>
      <c r="F6452" t="s">
        <v>1405</v>
      </c>
      <c r="G6452" t="s">
        <v>42</v>
      </c>
      <c r="H6452" s="32">
        <v>17.5</v>
      </c>
      <c r="I6452" t="s">
        <v>43</v>
      </c>
      <c r="J6452">
        <v>4</v>
      </c>
      <c r="K6452">
        <v>3</v>
      </c>
    </row>
    <row r="6453" spans="1:11" x14ac:dyDescent="0.35">
      <c r="A6453" t="s">
        <v>1357</v>
      </c>
      <c r="B6453" t="s">
        <v>1358</v>
      </c>
      <c r="C6453">
        <v>2017</v>
      </c>
      <c r="D6453">
        <v>4.2</v>
      </c>
      <c r="E6453">
        <v>420</v>
      </c>
      <c r="F6453" t="s">
        <v>1405</v>
      </c>
      <c r="G6453" t="s">
        <v>127</v>
      </c>
      <c r="H6453" s="32">
        <v>18.899999999999999</v>
      </c>
      <c r="I6453" t="s">
        <v>21</v>
      </c>
      <c r="J6453">
        <v>4</v>
      </c>
      <c r="K6453">
        <v>3</v>
      </c>
    </row>
    <row r="6454" spans="1:11" x14ac:dyDescent="0.35">
      <c r="A6454" t="s">
        <v>1359</v>
      </c>
      <c r="B6454" t="s">
        <v>1360</v>
      </c>
      <c r="C6454">
        <v>2011</v>
      </c>
      <c r="D6454">
        <v>4.2</v>
      </c>
      <c r="E6454">
        <v>420</v>
      </c>
      <c r="F6454" t="s">
        <v>1405</v>
      </c>
      <c r="G6454" t="s">
        <v>254</v>
      </c>
      <c r="H6454" s="32">
        <v>23.95</v>
      </c>
      <c r="I6454" t="s">
        <v>21</v>
      </c>
      <c r="J6454">
        <v>4</v>
      </c>
      <c r="K6454">
        <v>3</v>
      </c>
    </row>
    <row r="6455" spans="1:11" x14ac:dyDescent="0.35">
      <c r="A6455" t="s">
        <v>40</v>
      </c>
      <c r="B6455" t="s">
        <v>396</v>
      </c>
      <c r="C6455">
        <v>2012</v>
      </c>
      <c r="D6455">
        <v>4.2</v>
      </c>
      <c r="E6455">
        <v>420</v>
      </c>
      <c r="F6455" t="s">
        <v>1405</v>
      </c>
      <c r="G6455" t="s">
        <v>42</v>
      </c>
      <c r="H6455" s="32">
        <v>28.3</v>
      </c>
      <c r="I6455" t="s">
        <v>43</v>
      </c>
      <c r="J6455">
        <v>4</v>
      </c>
      <c r="K6455">
        <v>3</v>
      </c>
    </row>
    <row r="6456" spans="1:11" x14ac:dyDescent="0.35">
      <c r="A6456" t="s">
        <v>513</v>
      </c>
      <c r="B6456" t="s">
        <v>283</v>
      </c>
      <c r="C6456">
        <v>2004</v>
      </c>
      <c r="D6456">
        <v>4.2</v>
      </c>
      <c r="E6456">
        <v>417</v>
      </c>
      <c r="F6456" t="s">
        <v>1405</v>
      </c>
      <c r="G6456" t="s">
        <v>42</v>
      </c>
      <c r="H6456" s="32">
        <v>45</v>
      </c>
      <c r="I6456" t="s">
        <v>43</v>
      </c>
      <c r="J6456">
        <v>4</v>
      </c>
      <c r="K6456">
        <v>3</v>
      </c>
    </row>
    <row r="6457" spans="1:11" x14ac:dyDescent="0.35">
      <c r="A6457" t="s">
        <v>423</v>
      </c>
      <c r="B6457" t="s">
        <v>1020</v>
      </c>
      <c r="C6457">
        <v>2018</v>
      </c>
      <c r="D6457">
        <v>4.2</v>
      </c>
      <c r="E6457">
        <v>415</v>
      </c>
      <c r="F6457" t="s">
        <v>1405</v>
      </c>
      <c r="G6457" t="s">
        <v>46</v>
      </c>
      <c r="H6457" s="32">
        <v>17.899999999999999</v>
      </c>
      <c r="I6457" t="s">
        <v>213</v>
      </c>
      <c r="J6457">
        <v>3</v>
      </c>
      <c r="K6457">
        <v>3</v>
      </c>
    </row>
    <row r="6458" spans="1:11" x14ac:dyDescent="0.35">
      <c r="A6458" t="s">
        <v>1292</v>
      </c>
      <c r="B6458" t="s">
        <v>1361</v>
      </c>
      <c r="C6458">
        <v>2015</v>
      </c>
      <c r="D6458">
        <v>4.2</v>
      </c>
      <c r="E6458">
        <v>414</v>
      </c>
      <c r="F6458" t="s">
        <v>1405</v>
      </c>
      <c r="G6458" t="s">
        <v>326</v>
      </c>
      <c r="H6458" s="32">
        <v>16.78</v>
      </c>
      <c r="I6458" t="s">
        <v>327</v>
      </c>
      <c r="J6458">
        <v>3</v>
      </c>
      <c r="K6458">
        <v>3</v>
      </c>
    </row>
    <row r="6459" spans="1:11" x14ac:dyDescent="0.35">
      <c r="A6459" t="s">
        <v>47</v>
      </c>
      <c r="B6459" t="s">
        <v>1302</v>
      </c>
      <c r="C6459">
        <v>2018</v>
      </c>
      <c r="D6459">
        <v>4.2</v>
      </c>
      <c r="E6459">
        <v>410</v>
      </c>
      <c r="F6459" t="s">
        <v>1405</v>
      </c>
      <c r="G6459" t="s">
        <v>42</v>
      </c>
      <c r="H6459" s="32">
        <v>13.58</v>
      </c>
      <c r="I6459" t="s">
        <v>43</v>
      </c>
      <c r="J6459">
        <v>4</v>
      </c>
      <c r="K6459">
        <v>3</v>
      </c>
    </row>
    <row r="6460" spans="1:11" x14ac:dyDescent="0.35">
      <c r="A6460" t="s">
        <v>1308</v>
      </c>
      <c r="B6460" t="s">
        <v>1309</v>
      </c>
      <c r="C6460">
        <v>2015</v>
      </c>
      <c r="D6460">
        <v>4.2</v>
      </c>
      <c r="E6460">
        <v>412</v>
      </c>
      <c r="F6460" t="s">
        <v>1405</v>
      </c>
      <c r="G6460" t="s">
        <v>9</v>
      </c>
      <c r="H6460" s="32">
        <v>37.9</v>
      </c>
      <c r="I6460" t="s">
        <v>10</v>
      </c>
      <c r="J6460">
        <v>5</v>
      </c>
      <c r="K6460">
        <v>3</v>
      </c>
    </row>
    <row r="6461" spans="1:11" x14ac:dyDescent="0.35">
      <c r="A6461" t="s">
        <v>270</v>
      </c>
      <c r="B6461" t="s">
        <v>120</v>
      </c>
      <c r="C6461">
        <v>2011</v>
      </c>
      <c r="D6461">
        <v>4.2</v>
      </c>
      <c r="E6461">
        <v>410</v>
      </c>
      <c r="F6461" t="s">
        <v>1405</v>
      </c>
      <c r="G6461" t="s">
        <v>9</v>
      </c>
      <c r="H6461" s="32">
        <v>51.35</v>
      </c>
      <c r="I6461" t="s">
        <v>10</v>
      </c>
      <c r="J6461">
        <v>5</v>
      </c>
      <c r="K6461">
        <v>3</v>
      </c>
    </row>
    <row r="6462" spans="1:11" x14ac:dyDescent="0.35">
      <c r="A6462" t="s">
        <v>930</v>
      </c>
      <c r="B6462" t="s">
        <v>848</v>
      </c>
      <c r="C6462">
        <v>2012</v>
      </c>
      <c r="D6462">
        <v>4.2</v>
      </c>
      <c r="E6462">
        <v>410</v>
      </c>
      <c r="F6462" t="s">
        <v>1405</v>
      </c>
      <c r="G6462" t="s">
        <v>42</v>
      </c>
      <c r="H6462" s="32">
        <v>22.99</v>
      </c>
      <c r="I6462" t="s">
        <v>43</v>
      </c>
      <c r="J6462">
        <v>4</v>
      </c>
      <c r="K6462">
        <v>3</v>
      </c>
    </row>
    <row r="6463" spans="1:11" x14ac:dyDescent="0.35">
      <c r="A6463" t="s">
        <v>1362</v>
      </c>
      <c r="B6463" t="s">
        <v>1363</v>
      </c>
      <c r="C6463">
        <v>2020</v>
      </c>
      <c r="D6463">
        <v>4.2</v>
      </c>
      <c r="E6463">
        <v>407</v>
      </c>
      <c r="F6463" t="s">
        <v>1405</v>
      </c>
      <c r="G6463" t="s">
        <v>204</v>
      </c>
      <c r="H6463" s="32">
        <v>11.95</v>
      </c>
      <c r="I6463" t="s">
        <v>85</v>
      </c>
      <c r="J6463" t="s">
        <v>85</v>
      </c>
      <c r="K6463" t="s">
        <v>85</v>
      </c>
    </row>
    <row r="6464" spans="1:11" x14ac:dyDescent="0.35">
      <c r="A6464" t="s">
        <v>861</v>
      </c>
      <c r="B6464" t="s">
        <v>1364</v>
      </c>
      <c r="C6464" t="s">
        <v>24</v>
      </c>
      <c r="D6464">
        <v>4.2</v>
      </c>
      <c r="E6464">
        <v>405</v>
      </c>
      <c r="F6464" t="s">
        <v>1405</v>
      </c>
      <c r="G6464" t="s">
        <v>25</v>
      </c>
      <c r="H6464" s="32">
        <v>7.1</v>
      </c>
      <c r="I6464" t="s">
        <v>26</v>
      </c>
      <c r="J6464">
        <v>4</v>
      </c>
      <c r="K6464">
        <v>3</v>
      </c>
    </row>
    <row r="6465" spans="1:11" x14ac:dyDescent="0.35">
      <c r="A6465" t="s">
        <v>606</v>
      </c>
      <c r="B6465" t="s">
        <v>619</v>
      </c>
      <c r="C6465">
        <v>2014</v>
      </c>
      <c r="D6465">
        <v>4.2</v>
      </c>
      <c r="E6465">
        <v>404</v>
      </c>
      <c r="F6465" t="s">
        <v>1405</v>
      </c>
      <c r="G6465" t="s">
        <v>32</v>
      </c>
      <c r="H6465" s="32">
        <v>77.36</v>
      </c>
      <c r="I6465" t="s">
        <v>33</v>
      </c>
      <c r="J6465">
        <v>4</v>
      </c>
      <c r="K6465">
        <v>3</v>
      </c>
    </row>
    <row r="6466" spans="1:11" x14ac:dyDescent="0.35">
      <c r="A6466" t="s">
        <v>1365</v>
      </c>
      <c r="B6466" t="s">
        <v>1366</v>
      </c>
      <c r="C6466">
        <v>2020</v>
      </c>
      <c r="D6466">
        <v>4.2</v>
      </c>
      <c r="E6466">
        <v>404</v>
      </c>
      <c r="F6466" t="s">
        <v>1405</v>
      </c>
      <c r="G6466" t="s">
        <v>207</v>
      </c>
      <c r="H6466" s="32">
        <v>19.899999999999999</v>
      </c>
      <c r="I6466" t="s">
        <v>85</v>
      </c>
      <c r="J6466" t="s">
        <v>85</v>
      </c>
      <c r="K6466" t="s">
        <v>85</v>
      </c>
    </row>
    <row r="6467" spans="1:11" x14ac:dyDescent="0.35">
      <c r="A6467" t="s">
        <v>682</v>
      </c>
      <c r="B6467" t="s">
        <v>863</v>
      </c>
      <c r="C6467">
        <v>2011</v>
      </c>
      <c r="D6467">
        <v>4.2</v>
      </c>
      <c r="E6467">
        <v>402</v>
      </c>
      <c r="F6467" t="s">
        <v>1405</v>
      </c>
      <c r="G6467" t="s">
        <v>42</v>
      </c>
      <c r="H6467" s="32">
        <v>28.53</v>
      </c>
      <c r="I6467" t="s">
        <v>43</v>
      </c>
      <c r="J6467">
        <v>4</v>
      </c>
      <c r="K6467">
        <v>3</v>
      </c>
    </row>
    <row r="6468" spans="1:11" x14ac:dyDescent="0.35">
      <c r="A6468" t="s">
        <v>487</v>
      </c>
      <c r="B6468" t="s">
        <v>488</v>
      </c>
      <c r="C6468">
        <v>2019</v>
      </c>
      <c r="D6468">
        <v>4.2</v>
      </c>
      <c r="E6468">
        <v>400</v>
      </c>
      <c r="F6468" t="s">
        <v>1405</v>
      </c>
      <c r="G6468" t="s">
        <v>2</v>
      </c>
      <c r="H6468" s="32">
        <v>27.89</v>
      </c>
      <c r="I6468" t="s">
        <v>3</v>
      </c>
      <c r="J6468">
        <v>5</v>
      </c>
      <c r="K6468">
        <v>3</v>
      </c>
    </row>
    <row r="6469" spans="1:11" x14ac:dyDescent="0.35">
      <c r="A6469" t="s">
        <v>4</v>
      </c>
      <c r="B6469" t="s">
        <v>448</v>
      </c>
      <c r="C6469">
        <v>2016</v>
      </c>
      <c r="D6469">
        <v>4.2</v>
      </c>
      <c r="E6469">
        <v>398</v>
      </c>
      <c r="F6469" t="s">
        <v>1405</v>
      </c>
      <c r="G6469" t="s">
        <v>1406</v>
      </c>
      <c r="H6469" s="32">
        <v>48.96</v>
      </c>
      <c r="I6469" t="s">
        <v>6</v>
      </c>
      <c r="J6469">
        <v>4</v>
      </c>
      <c r="K6469">
        <v>2</v>
      </c>
    </row>
    <row r="6470" spans="1:11" x14ac:dyDescent="0.35">
      <c r="A6470" t="s">
        <v>193</v>
      </c>
      <c r="B6470" t="s">
        <v>921</v>
      </c>
      <c r="C6470">
        <v>2011</v>
      </c>
      <c r="D6470">
        <v>4.2</v>
      </c>
      <c r="E6470">
        <v>395</v>
      </c>
      <c r="F6470" t="s">
        <v>1405</v>
      </c>
      <c r="G6470" t="s">
        <v>42</v>
      </c>
      <c r="H6470" s="32">
        <v>61.94</v>
      </c>
      <c r="I6470" t="s">
        <v>43</v>
      </c>
      <c r="J6470">
        <v>4</v>
      </c>
      <c r="K6470">
        <v>3</v>
      </c>
    </row>
    <row r="6471" spans="1:11" x14ac:dyDescent="0.35">
      <c r="A6471" t="s">
        <v>193</v>
      </c>
      <c r="B6471" t="s">
        <v>187</v>
      </c>
      <c r="C6471">
        <v>2016</v>
      </c>
      <c r="D6471">
        <v>4.2</v>
      </c>
      <c r="E6471">
        <v>392</v>
      </c>
      <c r="F6471" t="s">
        <v>1405</v>
      </c>
      <c r="G6471" t="s">
        <v>42</v>
      </c>
      <c r="H6471" s="32">
        <v>19.98</v>
      </c>
      <c r="I6471" t="s">
        <v>43</v>
      </c>
      <c r="J6471">
        <v>4</v>
      </c>
      <c r="K6471">
        <v>3</v>
      </c>
    </row>
    <row r="6472" spans="1:11" x14ac:dyDescent="0.35">
      <c r="A6472" t="s">
        <v>790</v>
      </c>
      <c r="B6472" t="s">
        <v>1367</v>
      </c>
      <c r="C6472">
        <v>2018</v>
      </c>
      <c r="D6472">
        <v>4.2</v>
      </c>
      <c r="E6472">
        <v>390</v>
      </c>
      <c r="F6472" t="s">
        <v>1405</v>
      </c>
      <c r="G6472" t="s">
        <v>32</v>
      </c>
      <c r="H6472" s="32">
        <v>16.760000000000002</v>
      </c>
      <c r="I6472" t="s">
        <v>33</v>
      </c>
      <c r="J6472">
        <v>4</v>
      </c>
      <c r="K6472">
        <v>3</v>
      </c>
    </row>
    <row r="6473" spans="1:11" x14ac:dyDescent="0.35">
      <c r="A6473" t="s">
        <v>574</v>
      </c>
      <c r="B6473" t="s">
        <v>880</v>
      </c>
      <c r="C6473">
        <v>2017</v>
      </c>
      <c r="D6473">
        <v>4.2</v>
      </c>
      <c r="E6473">
        <v>390</v>
      </c>
      <c r="F6473" t="s">
        <v>1405</v>
      </c>
      <c r="G6473" t="s">
        <v>576</v>
      </c>
      <c r="H6473" s="32">
        <v>24.45</v>
      </c>
      <c r="I6473" t="s">
        <v>21</v>
      </c>
      <c r="J6473">
        <v>4</v>
      </c>
      <c r="K6473">
        <v>3</v>
      </c>
    </row>
    <row r="6474" spans="1:11" x14ac:dyDescent="0.35">
      <c r="A6474" t="s">
        <v>144</v>
      </c>
      <c r="B6474" t="s">
        <v>120</v>
      </c>
      <c r="C6474">
        <v>2011</v>
      </c>
      <c r="D6474">
        <v>4.2</v>
      </c>
      <c r="E6474">
        <v>389</v>
      </c>
      <c r="F6474" t="s">
        <v>1405</v>
      </c>
      <c r="G6474" t="s">
        <v>9</v>
      </c>
      <c r="H6474" s="32">
        <v>64.5</v>
      </c>
      <c r="I6474" t="s">
        <v>10</v>
      </c>
      <c r="J6474">
        <v>5</v>
      </c>
      <c r="K6474">
        <v>3</v>
      </c>
    </row>
    <row r="6475" spans="1:11" x14ac:dyDescent="0.35">
      <c r="A6475" t="s">
        <v>385</v>
      </c>
      <c r="B6475" t="s">
        <v>1334</v>
      </c>
      <c r="C6475">
        <v>2016</v>
      </c>
      <c r="D6475">
        <v>4.2</v>
      </c>
      <c r="E6475">
        <v>388</v>
      </c>
      <c r="F6475" t="s">
        <v>1405</v>
      </c>
      <c r="G6475" t="s">
        <v>9</v>
      </c>
      <c r="H6475" s="32">
        <v>31.63</v>
      </c>
      <c r="I6475" t="s">
        <v>10</v>
      </c>
      <c r="J6475">
        <v>5</v>
      </c>
      <c r="K6475">
        <v>3</v>
      </c>
    </row>
    <row r="6476" spans="1:11" x14ac:dyDescent="0.35">
      <c r="A6476" t="s">
        <v>66</v>
      </c>
      <c r="B6476" t="s">
        <v>551</v>
      </c>
      <c r="C6476">
        <v>2017</v>
      </c>
      <c r="D6476">
        <v>4.2</v>
      </c>
      <c r="E6476">
        <v>421</v>
      </c>
      <c r="F6476" t="s">
        <v>1405</v>
      </c>
      <c r="G6476" t="s">
        <v>42</v>
      </c>
      <c r="H6476" s="32">
        <v>29.15</v>
      </c>
      <c r="I6476" t="s">
        <v>52</v>
      </c>
      <c r="J6476">
        <v>3</v>
      </c>
      <c r="K6476">
        <v>3</v>
      </c>
    </row>
    <row r="6477" spans="1:11" x14ac:dyDescent="0.35">
      <c r="A6477" t="s">
        <v>537</v>
      </c>
      <c r="B6477" t="s">
        <v>187</v>
      </c>
      <c r="C6477">
        <v>2015</v>
      </c>
      <c r="D6477">
        <v>4.2</v>
      </c>
      <c r="E6477">
        <v>420</v>
      </c>
      <c r="F6477" t="s">
        <v>1405</v>
      </c>
      <c r="G6477" t="s">
        <v>42</v>
      </c>
      <c r="H6477" s="32">
        <v>17.5</v>
      </c>
      <c r="I6477" t="s">
        <v>43</v>
      </c>
      <c r="J6477">
        <v>4</v>
      </c>
      <c r="K6477">
        <v>3</v>
      </c>
    </row>
    <row r="6478" spans="1:11" x14ac:dyDescent="0.35">
      <c r="A6478" t="s">
        <v>1357</v>
      </c>
      <c r="B6478" t="s">
        <v>1358</v>
      </c>
      <c r="C6478">
        <v>2017</v>
      </c>
      <c r="D6478">
        <v>4.2</v>
      </c>
      <c r="E6478">
        <v>420</v>
      </c>
      <c r="F6478" t="s">
        <v>1405</v>
      </c>
      <c r="G6478" t="s">
        <v>127</v>
      </c>
      <c r="H6478" s="32">
        <v>18.899999999999999</v>
      </c>
      <c r="I6478" t="s">
        <v>21</v>
      </c>
      <c r="J6478">
        <v>4</v>
      </c>
      <c r="K6478">
        <v>3</v>
      </c>
    </row>
    <row r="6479" spans="1:11" x14ac:dyDescent="0.35">
      <c r="A6479" t="s">
        <v>1359</v>
      </c>
      <c r="B6479" t="s">
        <v>1360</v>
      </c>
      <c r="C6479">
        <v>2011</v>
      </c>
      <c r="D6479">
        <v>4.2</v>
      </c>
      <c r="E6479">
        <v>420</v>
      </c>
      <c r="F6479" t="s">
        <v>1405</v>
      </c>
      <c r="G6479" t="s">
        <v>254</v>
      </c>
      <c r="H6479" s="32">
        <v>23.95</v>
      </c>
      <c r="I6479" t="s">
        <v>21</v>
      </c>
      <c r="J6479">
        <v>4</v>
      </c>
      <c r="K6479">
        <v>3</v>
      </c>
    </row>
    <row r="6480" spans="1:11" x14ac:dyDescent="0.35">
      <c r="A6480" t="s">
        <v>40</v>
      </c>
      <c r="B6480" t="s">
        <v>396</v>
      </c>
      <c r="C6480">
        <v>2012</v>
      </c>
      <c r="D6480">
        <v>4.2</v>
      </c>
      <c r="E6480">
        <v>420</v>
      </c>
      <c r="F6480" t="s">
        <v>1405</v>
      </c>
      <c r="G6480" t="s">
        <v>42</v>
      </c>
      <c r="H6480" s="32">
        <v>28.3</v>
      </c>
      <c r="I6480" t="s">
        <v>43</v>
      </c>
      <c r="J6480">
        <v>4</v>
      </c>
      <c r="K6480">
        <v>3</v>
      </c>
    </row>
    <row r="6481" spans="1:11" x14ac:dyDescent="0.35">
      <c r="A6481" t="s">
        <v>513</v>
      </c>
      <c r="B6481" t="s">
        <v>283</v>
      </c>
      <c r="C6481">
        <v>2004</v>
      </c>
      <c r="D6481">
        <v>4.2</v>
      </c>
      <c r="E6481">
        <v>417</v>
      </c>
      <c r="F6481" t="s">
        <v>1405</v>
      </c>
      <c r="G6481" t="s">
        <v>42</v>
      </c>
      <c r="H6481" s="32">
        <v>45</v>
      </c>
      <c r="I6481" t="s">
        <v>43</v>
      </c>
      <c r="J6481">
        <v>4</v>
      </c>
      <c r="K6481">
        <v>3</v>
      </c>
    </row>
    <row r="6482" spans="1:11" x14ac:dyDescent="0.35">
      <c r="A6482" t="s">
        <v>423</v>
      </c>
      <c r="B6482" t="s">
        <v>1020</v>
      </c>
      <c r="C6482">
        <v>2018</v>
      </c>
      <c r="D6482">
        <v>4.2</v>
      </c>
      <c r="E6482">
        <v>415</v>
      </c>
      <c r="F6482" t="s">
        <v>1405</v>
      </c>
      <c r="G6482" t="s">
        <v>46</v>
      </c>
      <c r="H6482" s="32">
        <v>17.899999999999999</v>
      </c>
      <c r="I6482" t="s">
        <v>213</v>
      </c>
      <c r="J6482">
        <v>3</v>
      </c>
      <c r="K6482">
        <v>3</v>
      </c>
    </row>
    <row r="6483" spans="1:11" x14ac:dyDescent="0.35">
      <c r="A6483" t="s">
        <v>1292</v>
      </c>
      <c r="B6483" t="s">
        <v>1361</v>
      </c>
      <c r="C6483">
        <v>2015</v>
      </c>
      <c r="D6483">
        <v>4.2</v>
      </c>
      <c r="E6483">
        <v>414</v>
      </c>
      <c r="F6483" t="s">
        <v>1405</v>
      </c>
      <c r="G6483" t="s">
        <v>326</v>
      </c>
      <c r="H6483" s="32">
        <v>16.78</v>
      </c>
      <c r="I6483" t="s">
        <v>327</v>
      </c>
      <c r="J6483">
        <v>3</v>
      </c>
      <c r="K6483">
        <v>3</v>
      </c>
    </row>
    <row r="6484" spans="1:11" x14ac:dyDescent="0.35">
      <c r="A6484" t="s">
        <v>47</v>
      </c>
      <c r="B6484" t="s">
        <v>1302</v>
      </c>
      <c r="C6484">
        <v>2018</v>
      </c>
      <c r="D6484">
        <v>4.2</v>
      </c>
      <c r="E6484">
        <v>410</v>
      </c>
      <c r="F6484" t="s">
        <v>1405</v>
      </c>
      <c r="G6484" t="s">
        <v>42</v>
      </c>
      <c r="H6484" s="32">
        <v>13.58</v>
      </c>
      <c r="I6484" t="s">
        <v>43</v>
      </c>
      <c r="J6484">
        <v>4</v>
      </c>
      <c r="K6484">
        <v>3</v>
      </c>
    </row>
    <row r="6485" spans="1:11" x14ac:dyDescent="0.35">
      <c r="A6485" t="s">
        <v>1308</v>
      </c>
      <c r="B6485" t="s">
        <v>1309</v>
      </c>
      <c r="C6485">
        <v>2015</v>
      </c>
      <c r="D6485">
        <v>4.2</v>
      </c>
      <c r="E6485">
        <v>412</v>
      </c>
      <c r="F6485" t="s">
        <v>1405</v>
      </c>
      <c r="G6485" t="s">
        <v>9</v>
      </c>
      <c r="H6485" s="32">
        <v>37.9</v>
      </c>
      <c r="I6485" t="s">
        <v>10</v>
      </c>
      <c r="J6485">
        <v>5</v>
      </c>
      <c r="K6485">
        <v>3</v>
      </c>
    </row>
    <row r="6486" spans="1:11" x14ac:dyDescent="0.35">
      <c r="A6486" t="s">
        <v>270</v>
      </c>
      <c r="B6486" t="s">
        <v>120</v>
      </c>
      <c r="C6486">
        <v>2011</v>
      </c>
      <c r="D6486">
        <v>4.2</v>
      </c>
      <c r="E6486">
        <v>410</v>
      </c>
      <c r="F6486" t="s">
        <v>1405</v>
      </c>
      <c r="G6486" t="s">
        <v>9</v>
      </c>
      <c r="H6486" s="32">
        <v>51.35</v>
      </c>
      <c r="I6486" t="s">
        <v>10</v>
      </c>
      <c r="J6486">
        <v>5</v>
      </c>
      <c r="K6486">
        <v>3</v>
      </c>
    </row>
    <row r="6487" spans="1:11" x14ac:dyDescent="0.35">
      <c r="A6487" t="s">
        <v>930</v>
      </c>
      <c r="B6487" t="s">
        <v>848</v>
      </c>
      <c r="C6487">
        <v>2012</v>
      </c>
      <c r="D6487">
        <v>4.2</v>
      </c>
      <c r="E6487">
        <v>410</v>
      </c>
      <c r="F6487" t="s">
        <v>1405</v>
      </c>
      <c r="G6487" t="s">
        <v>42</v>
      </c>
      <c r="H6487" s="32">
        <v>22.99</v>
      </c>
      <c r="I6487" t="s">
        <v>43</v>
      </c>
      <c r="J6487">
        <v>4</v>
      </c>
      <c r="K6487">
        <v>3</v>
      </c>
    </row>
    <row r="6488" spans="1:11" x14ac:dyDescent="0.35">
      <c r="A6488" t="s">
        <v>1362</v>
      </c>
      <c r="B6488" t="s">
        <v>1363</v>
      </c>
      <c r="C6488">
        <v>2020</v>
      </c>
      <c r="D6488">
        <v>4.2</v>
      </c>
      <c r="E6488">
        <v>407</v>
      </c>
      <c r="F6488" t="s">
        <v>1405</v>
      </c>
      <c r="G6488" t="s">
        <v>204</v>
      </c>
      <c r="H6488" s="32">
        <v>11.95</v>
      </c>
      <c r="I6488" t="s">
        <v>85</v>
      </c>
      <c r="J6488" t="s">
        <v>85</v>
      </c>
      <c r="K6488" t="s">
        <v>85</v>
      </c>
    </row>
    <row r="6489" spans="1:11" x14ac:dyDescent="0.35">
      <c r="A6489" t="s">
        <v>861</v>
      </c>
      <c r="B6489" t="s">
        <v>1364</v>
      </c>
      <c r="C6489" t="s">
        <v>24</v>
      </c>
      <c r="D6489">
        <v>4.2</v>
      </c>
      <c r="E6489">
        <v>405</v>
      </c>
      <c r="F6489" t="s">
        <v>1405</v>
      </c>
      <c r="G6489" t="s">
        <v>25</v>
      </c>
      <c r="H6489" s="32">
        <v>7.1</v>
      </c>
      <c r="I6489" t="s">
        <v>26</v>
      </c>
      <c r="J6489">
        <v>4</v>
      </c>
      <c r="K6489">
        <v>3</v>
      </c>
    </row>
    <row r="6490" spans="1:11" x14ac:dyDescent="0.35">
      <c r="A6490" t="s">
        <v>606</v>
      </c>
      <c r="B6490" t="s">
        <v>619</v>
      </c>
      <c r="C6490">
        <v>2014</v>
      </c>
      <c r="D6490">
        <v>4.2</v>
      </c>
      <c r="E6490">
        <v>404</v>
      </c>
      <c r="F6490" t="s">
        <v>1405</v>
      </c>
      <c r="G6490" t="s">
        <v>32</v>
      </c>
      <c r="H6490" s="32">
        <v>77.36</v>
      </c>
      <c r="I6490" t="s">
        <v>33</v>
      </c>
      <c r="J6490">
        <v>4</v>
      </c>
      <c r="K6490">
        <v>3</v>
      </c>
    </row>
    <row r="6491" spans="1:11" x14ac:dyDescent="0.35">
      <c r="A6491" t="s">
        <v>1365</v>
      </c>
      <c r="B6491" t="s">
        <v>1366</v>
      </c>
      <c r="C6491">
        <v>2020</v>
      </c>
      <c r="D6491">
        <v>4.2</v>
      </c>
      <c r="E6491">
        <v>404</v>
      </c>
      <c r="F6491" t="s">
        <v>1405</v>
      </c>
      <c r="G6491" t="s">
        <v>207</v>
      </c>
      <c r="H6491" s="32">
        <v>19.899999999999999</v>
      </c>
      <c r="I6491" t="s">
        <v>85</v>
      </c>
      <c r="J6491" t="s">
        <v>85</v>
      </c>
      <c r="K6491" t="s">
        <v>85</v>
      </c>
    </row>
    <row r="6492" spans="1:11" x14ac:dyDescent="0.35">
      <c r="A6492" t="s">
        <v>682</v>
      </c>
      <c r="B6492" t="s">
        <v>863</v>
      </c>
      <c r="C6492">
        <v>2011</v>
      </c>
      <c r="D6492">
        <v>4.2</v>
      </c>
      <c r="E6492">
        <v>402</v>
      </c>
      <c r="F6492" t="s">
        <v>1405</v>
      </c>
      <c r="G6492" t="s">
        <v>42</v>
      </c>
      <c r="H6492" s="32">
        <v>28.53</v>
      </c>
      <c r="I6492" t="s">
        <v>43</v>
      </c>
      <c r="J6492">
        <v>4</v>
      </c>
      <c r="K6492">
        <v>3</v>
      </c>
    </row>
    <row r="6493" spans="1:11" x14ac:dyDescent="0.35">
      <c r="A6493" t="s">
        <v>487</v>
      </c>
      <c r="B6493" t="s">
        <v>488</v>
      </c>
      <c r="C6493">
        <v>2019</v>
      </c>
      <c r="D6493">
        <v>4.2</v>
      </c>
      <c r="E6493">
        <v>400</v>
      </c>
      <c r="F6493" t="s">
        <v>1405</v>
      </c>
      <c r="G6493" t="s">
        <v>2</v>
      </c>
      <c r="H6493" s="32">
        <v>27.89</v>
      </c>
      <c r="I6493" t="s">
        <v>3</v>
      </c>
      <c r="J6493">
        <v>5</v>
      </c>
      <c r="K6493">
        <v>3</v>
      </c>
    </row>
    <row r="6494" spans="1:11" x14ac:dyDescent="0.35">
      <c r="A6494" t="s">
        <v>4</v>
      </c>
      <c r="B6494" t="s">
        <v>448</v>
      </c>
      <c r="C6494">
        <v>2016</v>
      </c>
      <c r="D6494">
        <v>4.2</v>
      </c>
      <c r="E6494">
        <v>398</v>
      </c>
      <c r="F6494" t="s">
        <v>1405</v>
      </c>
      <c r="G6494" t="s">
        <v>1406</v>
      </c>
      <c r="H6494" s="32">
        <v>48.96</v>
      </c>
      <c r="I6494" t="s">
        <v>6</v>
      </c>
      <c r="J6494">
        <v>4</v>
      </c>
      <c r="K6494">
        <v>2</v>
      </c>
    </row>
    <row r="6495" spans="1:11" x14ac:dyDescent="0.35">
      <c r="A6495" t="s">
        <v>193</v>
      </c>
      <c r="B6495" t="s">
        <v>921</v>
      </c>
      <c r="C6495">
        <v>2011</v>
      </c>
      <c r="D6495">
        <v>4.2</v>
      </c>
      <c r="E6495">
        <v>395</v>
      </c>
      <c r="F6495" t="s">
        <v>1405</v>
      </c>
      <c r="G6495" t="s">
        <v>42</v>
      </c>
      <c r="H6495" s="32">
        <v>61.94</v>
      </c>
      <c r="I6495" t="s">
        <v>43</v>
      </c>
      <c r="J6495">
        <v>4</v>
      </c>
      <c r="K6495">
        <v>3</v>
      </c>
    </row>
    <row r="6496" spans="1:11" x14ac:dyDescent="0.35">
      <c r="A6496" t="s">
        <v>193</v>
      </c>
      <c r="B6496" t="s">
        <v>187</v>
      </c>
      <c r="C6496">
        <v>2016</v>
      </c>
      <c r="D6496">
        <v>4.2</v>
      </c>
      <c r="E6496">
        <v>392</v>
      </c>
      <c r="F6496" t="s">
        <v>1405</v>
      </c>
      <c r="G6496" t="s">
        <v>42</v>
      </c>
      <c r="H6496" s="32">
        <v>19.98</v>
      </c>
      <c r="I6496" t="s">
        <v>43</v>
      </c>
      <c r="J6496">
        <v>4</v>
      </c>
      <c r="K6496">
        <v>3</v>
      </c>
    </row>
    <row r="6497" spans="1:11" x14ac:dyDescent="0.35">
      <c r="A6497" t="s">
        <v>790</v>
      </c>
      <c r="B6497" t="s">
        <v>1367</v>
      </c>
      <c r="C6497">
        <v>2018</v>
      </c>
      <c r="D6497">
        <v>4.2</v>
      </c>
      <c r="E6497">
        <v>390</v>
      </c>
      <c r="F6497" t="s">
        <v>1405</v>
      </c>
      <c r="G6497" t="s">
        <v>32</v>
      </c>
      <c r="H6497" s="32">
        <v>16.760000000000002</v>
      </c>
      <c r="I6497" t="s">
        <v>33</v>
      </c>
      <c r="J6497">
        <v>4</v>
      </c>
      <c r="K6497">
        <v>3</v>
      </c>
    </row>
    <row r="6498" spans="1:11" x14ac:dyDescent="0.35">
      <c r="A6498" t="s">
        <v>574</v>
      </c>
      <c r="B6498" t="s">
        <v>880</v>
      </c>
      <c r="C6498">
        <v>2017</v>
      </c>
      <c r="D6498">
        <v>4.2</v>
      </c>
      <c r="E6498">
        <v>390</v>
      </c>
      <c r="F6498" t="s">
        <v>1405</v>
      </c>
      <c r="G6498" t="s">
        <v>576</v>
      </c>
      <c r="H6498" s="32">
        <v>24.45</v>
      </c>
      <c r="I6498" t="s">
        <v>21</v>
      </c>
      <c r="J6498">
        <v>4</v>
      </c>
      <c r="K6498">
        <v>3</v>
      </c>
    </row>
    <row r="6499" spans="1:11" x14ac:dyDescent="0.35">
      <c r="A6499" t="s">
        <v>144</v>
      </c>
      <c r="B6499" t="s">
        <v>120</v>
      </c>
      <c r="C6499">
        <v>2011</v>
      </c>
      <c r="D6499">
        <v>4.2</v>
      </c>
      <c r="E6499">
        <v>389</v>
      </c>
      <c r="F6499" t="s">
        <v>1405</v>
      </c>
      <c r="G6499" t="s">
        <v>9</v>
      </c>
      <c r="H6499" s="32">
        <v>64.5</v>
      </c>
      <c r="I6499" t="s">
        <v>10</v>
      </c>
      <c r="J6499">
        <v>5</v>
      </c>
      <c r="K6499">
        <v>3</v>
      </c>
    </row>
    <row r="6500" spans="1:11" x14ac:dyDescent="0.35">
      <c r="A6500" t="s">
        <v>385</v>
      </c>
      <c r="B6500" t="s">
        <v>1334</v>
      </c>
      <c r="C6500">
        <v>2016</v>
      </c>
      <c r="D6500">
        <v>4.2</v>
      </c>
      <c r="E6500">
        <v>388</v>
      </c>
      <c r="F6500" t="s">
        <v>1405</v>
      </c>
      <c r="G6500" t="s">
        <v>9</v>
      </c>
      <c r="H6500" s="32">
        <v>31.63</v>
      </c>
      <c r="I6500" t="s">
        <v>10</v>
      </c>
      <c r="J6500">
        <v>5</v>
      </c>
      <c r="K6500">
        <v>3</v>
      </c>
    </row>
    <row r="6501" spans="1:11" x14ac:dyDescent="0.35">
      <c r="A6501" t="s">
        <v>66</v>
      </c>
      <c r="B6501" t="s">
        <v>551</v>
      </c>
      <c r="C6501">
        <v>2017</v>
      </c>
      <c r="D6501">
        <v>4.2</v>
      </c>
      <c r="E6501">
        <v>421</v>
      </c>
      <c r="F6501" t="s">
        <v>1405</v>
      </c>
      <c r="G6501" t="s">
        <v>42</v>
      </c>
      <c r="H6501" s="32">
        <v>29.15</v>
      </c>
      <c r="I6501" t="s">
        <v>52</v>
      </c>
      <c r="J6501">
        <v>3</v>
      </c>
      <c r="K6501">
        <v>3</v>
      </c>
    </row>
    <row r="6502" spans="1:11" x14ac:dyDescent="0.35">
      <c r="A6502" t="s">
        <v>537</v>
      </c>
      <c r="B6502" t="s">
        <v>187</v>
      </c>
      <c r="C6502">
        <v>2015</v>
      </c>
      <c r="D6502">
        <v>4.2</v>
      </c>
      <c r="E6502">
        <v>420</v>
      </c>
      <c r="F6502" t="s">
        <v>1405</v>
      </c>
      <c r="G6502" t="s">
        <v>42</v>
      </c>
      <c r="H6502" s="32">
        <v>17.5</v>
      </c>
      <c r="I6502" t="s">
        <v>43</v>
      </c>
      <c r="J6502">
        <v>4</v>
      </c>
      <c r="K6502">
        <v>3</v>
      </c>
    </row>
    <row r="6503" spans="1:11" x14ac:dyDescent="0.35">
      <c r="A6503" t="s">
        <v>1357</v>
      </c>
      <c r="B6503" t="s">
        <v>1358</v>
      </c>
      <c r="C6503">
        <v>2017</v>
      </c>
      <c r="D6503">
        <v>4.2</v>
      </c>
      <c r="E6503">
        <v>420</v>
      </c>
      <c r="F6503" t="s">
        <v>1405</v>
      </c>
      <c r="G6503" t="s">
        <v>127</v>
      </c>
      <c r="H6503" s="32">
        <v>18.899999999999999</v>
      </c>
      <c r="I6503" t="s">
        <v>21</v>
      </c>
      <c r="J6503">
        <v>4</v>
      </c>
      <c r="K6503">
        <v>3</v>
      </c>
    </row>
    <row r="6504" spans="1:11" x14ac:dyDescent="0.35">
      <c r="A6504" t="s">
        <v>1359</v>
      </c>
      <c r="B6504" t="s">
        <v>1360</v>
      </c>
      <c r="C6504">
        <v>2011</v>
      </c>
      <c r="D6504">
        <v>4.2</v>
      </c>
      <c r="E6504">
        <v>420</v>
      </c>
      <c r="F6504" t="s">
        <v>1405</v>
      </c>
      <c r="G6504" t="s">
        <v>254</v>
      </c>
      <c r="H6504" s="32">
        <v>23.95</v>
      </c>
      <c r="I6504" t="s">
        <v>21</v>
      </c>
      <c r="J6504">
        <v>4</v>
      </c>
      <c r="K6504">
        <v>3</v>
      </c>
    </row>
    <row r="6505" spans="1:11" x14ac:dyDescent="0.35">
      <c r="A6505" t="s">
        <v>40</v>
      </c>
      <c r="B6505" t="s">
        <v>396</v>
      </c>
      <c r="C6505">
        <v>2012</v>
      </c>
      <c r="D6505">
        <v>4.2</v>
      </c>
      <c r="E6505">
        <v>420</v>
      </c>
      <c r="F6505" t="s">
        <v>1405</v>
      </c>
      <c r="G6505" t="s">
        <v>42</v>
      </c>
      <c r="H6505" s="32">
        <v>28.3</v>
      </c>
      <c r="I6505" t="s">
        <v>43</v>
      </c>
      <c r="J6505">
        <v>4</v>
      </c>
      <c r="K6505">
        <v>3</v>
      </c>
    </row>
    <row r="6506" spans="1:11" x14ac:dyDescent="0.35">
      <c r="A6506" t="s">
        <v>513</v>
      </c>
      <c r="B6506" t="s">
        <v>283</v>
      </c>
      <c r="C6506">
        <v>2004</v>
      </c>
      <c r="D6506">
        <v>4.2</v>
      </c>
      <c r="E6506">
        <v>417</v>
      </c>
      <c r="F6506" t="s">
        <v>1405</v>
      </c>
      <c r="G6506" t="s">
        <v>42</v>
      </c>
      <c r="H6506" s="32">
        <v>45</v>
      </c>
      <c r="I6506" t="s">
        <v>43</v>
      </c>
      <c r="J6506">
        <v>4</v>
      </c>
      <c r="K6506">
        <v>3</v>
      </c>
    </row>
    <row r="6507" spans="1:11" x14ac:dyDescent="0.35">
      <c r="A6507" t="s">
        <v>423</v>
      </c>
      <c r="B6507" t="s">
        <v>1020</v>
      </c>
      <c r="C6507">
        <v>2018</v>
      </c>
      <c r="D6507">
        <v>4.2</v>
      </c>
      <c r="E6507">
        <v>415</v>
      </c>
      <c r="F6507" t="s">
        <v>1405</v>
      </c>
      <c r="G6507" t="s">
        <v>46</v>
      </c>
      <c r="H6507" s="32">
        <v>17.899999999999999</v>
      </c>
      <c r="I6507" t="s">
        <v>213</v>
      </c>
      <c r="J6507">
        <v>3</v>
      </c>
      <c r="K6507">
        <v>3</v>
      </c>
    </row>
    <row r="6508" spans="1:11" x14ac:dyDescent="0.35">
      <c r="A6508" t="s">
        <v>1292</v>
      </c>
      <c r="B6508" t="s">
        <v>1361</v>
      </c>
      <c r="C6508">
        <v>2015</v>
      </c>
      <c r="D6508">
        <v>4.2</v>
      </c>
      <c r="E6508">
        <v>414</v>
      </c>
      <c r="F6508" t="s">
        <v>1405</v>
      </c>
      <c r="G6508" t="s">
        <v>326</v>
      </c>
      <c r="H6508" s="32">
        <v>16.78</v>
      </c>
      <c r="I6508" t="s">
        <v>327</v>
      </c>
      <c r="J6508">
        <v>3</v>
      </c>
      <c r="K6508">
        <v>3</v>
      </c>
    </row>
    <row r="6509" spans="1:11" x14ac:dyDescent="0.35">
      <c r="A6509" t="s">
        <v>47</v>
      </c>
      <c r="B6509" t="s">
        <v>1302</v>
      </c>
      <c r="C6509">
        <v>2018</v>
      </c>
      <c r="D6509">
        <v>4.2</v>
      </c>
      <c r="E6509">
        <v>410</v>
      </c>
      <c r="F6509" t="s">
        <v>1405</v>
      </c>
      <c r="G6509" t="s">
        <v>42</v>
      </c>
      <c r="H6509" s="32">
        <v>13.58</v>
      </c>
      <c r="I6509" t="s">
        <v>43</v>
      </c>
      <c r="J6509">
        <v>4</v>
      </c>
      <c r="K6509">
        <v>3</v>
      </c>
    </row>
    <row r="6510" spans="1:11" x14ac:dyDescent="0.35">
      <c r="A6510" t="s">
        <v>1308</v>
      </c>
      <c r="B6510" t="s">
        <v>1309</v>
      </c>
      <c r="C6510">
        <v>2015</v>
      </c>
      <c r="D6510">
        <v>4.2</v>
      </c>
      <c r="E6510">
        <v>412</v>
      </c>
      <c r="F6510" t="s">
        <v>1405</v>
      </c>
      <c r="G6510" t="s">
        <v>9</v>
      </c>
      <c r="H6510" s="32">
        <v>37.9</v>
      </c>
      <c r="I6510" t="s">
        <v>10</v>
      </c>
      <c r="J6510">
        <v>5</v>
      </c>
      <c r="K6510">
        <v>3</v>
      </c>
    </row>
    <row r="6511" spans="1:11" x14ac:dyDescent="0.35">
      <c r="A6511" t="s">
        <v>270</v>
      </c>
      <c r="B6511" t="s">
        <v>120</v>
      </c>
      <c r="C6511">
        <v>2011</v>
      </c>
      <c r="D6511">
        <v>4.2</v>
      </c>
      <c r="E6511">
        <v>410</v>
      </c>
      <c r="F6511" t="s">
        <v>1405</v>
      </c>
      <c r="G6511" t="s">
        <v>9</v>
      </c>
      <c r="H6511" s="32">
        <v>51.35</v>
      </c>
      <c r="I6511" t="s">
        <v>10</v>
      </c>
      <c r="J6511">
        <v>5</v>
      </c>
      <c r="K6511">
        <v>3</v>
      </c>
    </row>
    <row r="6512" spans="1:11" x14ac:dyDescent="0.35">
      <c r="A6512" t="s">
        <v>930</v>
      </c>
      <c r="B6512" t="s">
        <v>848</v>
      </c>
      <c r="C6512">
        <v>2012</v>
      </c>
      <c r="D6512">
        <v>4.2</v>
      </c>
      <c r="E6512">
        <v>410</v>
      </c>
      <c r="F6512" t="s">
        <v>1405</v>
      </c>
      <c r="G6512" t="s">
        <v>42</v>
      </c>
      <c r="H6512" s="32">
        <v>22.99</v>
      </c>
      <c r="I6512" t="s">
        <v>43</v>
      </c>
      <c r="J6512">
        <v>4</v>
      </c>
      <c r="K6512">
        <v>3</v>
      </c>
    </row>
    <row r="6513" spans="1:11" x14ac:dyDescent="0.35">
      <c r="A6513" t="s">
        <v>1362</v>
      </c>
      <c r="B6513" t="s">
        <v>1363</v>
      </c>
      <c r="C6513">
        <v>2020</v>
      </c>
      <c r="D6513">
        <v>4.2</v>
      </c>
      <c r="E6513">
        <v>407</v>
      </c>
      <c r="F6513" t="s">
        <v>1405</v>
      </c>
      <c r="G6513" t="s">
        <v>204</v>
      </c>
      <c r="H6513" s="32">
        <v>11.95</v>
      </c>
      <c r="I6513" t="s">
        <v>85</v>
      </c>
      <c r="J6513" t="s">
        <v>85</v>
      </c>
      <c r="K6513" t="s">
        <v>85</v>
      </c>
    </row>
    <row r="6514" spans="1:11" x14ac:dyDescent="0.35">
      <c r="A6514" t="s">
        <v>861</v>
      </c>
      <c r="B6514" t="s">
        <v>1364</v>
      </c>
      <c r="C6514" t="s">
        <v>24</v>
      </c>
      <c r="D6514">
        <v>4.2</v>
      </c>
      <c r="E6514">
        <v>405</v>
      </c>
      <c r="F6514" t="s">
        <v>1405</v>
      </c>
      <c r="G6514" t="s">
        <v>25</v>
      </c>
      <c r="H6514" s="32">
        <v>7.1</v>
      </c>
      <c r="I6514" t="s">
        <v>26</v>
      </c>
      <c r="J6514">
        <v>4</v>
      </c>
      <c r="K6514">
        <v>3</v>
      </c>
    </row>
    <row r="6515" spans="1:11" x14ac:dyDescent="0.35">
      <c r="A6515" t="s">
        <v>606</v>
      </c>
      <c r="B6515" t="s">
        <v>619</v>
      </c>
      <c r="C6515">
        <v>2014</v>
      </c>
      <c r="D6515">
        <v>4.2</v>
      </c>
      <c r="E6515">
        <v>404</v>
      </c>
      <c r="F6515" t="s">
        <v>1405</v>
      </c>
      <c r="G6515" t="s">
        <v>32</v>
      </c>
      <c r="H6515" s="32">
        <v>77.36</v>
      </c>
      <c r="I6515" t="s">
        <v>33</v>
      </c>
      <c r="J6515">
        <v>4</v>
      </c>
      <c r="K6515">
        <v>3</v>
      </c>
    </row>
    <row r="6516" spans="1:11" x14ac:dyDescent="0.35">
      <c r="A6516" t="s">
        <v>1365</v>
      </c>
      <c r="B6516" t="s">
        <v>1366</v>
      </c>
      <c r="C6516">
        <v>2020</v>
      </c>
      <c r="D6516">
        <v>4.2</v>
      </c>
      <c r="E6516">
        <v>404</v>
      </c>
      <c r="F6516" t="s">
        <v>1405</v>
      </c>
      <c r="G6516" t="s">
        <v>207</v>
      </c>
      <c r="H6516" s="32">
        <v>19.899999999999999</v>
      </c>
      <c r="I6516" t="s">
        <v>85</v>
      </c>
      <c r="J6516" t="s">
        <v>85</v>
      </c>
      <c r="K6516" t="s">
        <v>85</v>
      </c>
    </row>
    <row r="6517" spans="1:11" x14ac:dyDescent="0.35">
      <c r="A6517" t="s">
        <v>682</v>
      </c>
      <c r="B6517" t="s">
        <v>863</v>
      </c>
      <c r="C6517">
        <v>2011</v>
      </c>
      <c r="D6517">
        <v>4.2</v>
      </c>
      <c r="E6517">
        <v>402</v>
      </c>
      <c r="F6517" t="s">
        <v>1405</v>
      </c>
      <c r="G6517" t="s">
        <v>42</v>
      </c>
      <c r="H6517" s="32">
        <v>28.53</v>
      </c>
      <c r="I6517" t="s">
        <v>43</v>
      </c>
      <c r="J6517">
        <v>4</v>
      </c>
      <c r="K6517">
        <v>3</v>
      </c>
    </row>
    <row r="6518" spans="1:11" x14ac:dyDescent="0.35">
      <c r="A6518" t="s">
        <v>487</v>
      </c>
      <c r="B6518" t="s">
        <v>488</v>
      </c>
      <c r="C6518">
        <v>2019</v>
      </c>
      <c r="D6518">
        <v>4.2</v>
      </c>
      <c r="E6518">
        <v>400</v>
      </c>
      <c r="F6518" t="s">
        <v>1405</v>
      </c>
      <c r="G6518" t="s">
        <v>2</v>
      </c>
      <c r="H6518" s="32">
        <v>27.89</v>
      </c>
      <c r="I6518" t="s">
        <v>3</v>
      </c>
      <c r="J6518">
        <v>5</v>
      </c>
      <c r="K6518">
        <v>3</v>
      </c>
    </row>
    <row r="6519" spans="1:11" x14ac:dyDescent="0.35">
      <c r="A6519" t="s">
        <v>4</v>
      </c>
      <c r="B6519" t="s">
        <v>448</v>
      </c>
      <c r="C6519">
        <v>2016</v>
      </c>
      <c r="D6519">
        <v>4.2</v>
      </c>
      <c r="E6519">
        <v>398</v>
      </c>
      <c r="F6519" t="s">
        <v>1405</v>
      </c>
      <c r="G6519" t="s">
        <v>1406</v>
      </c>
      <c r="H6519" s="32">
        <v>48.96</v>
      </c>
      <c r="I6519" t="s">
        <v>6</v>
      </c>
      <c r="J6519">
        <v>4</v>
      </c>
      <c r="K6519">
        <v>2</v>
      </c>
    </row>
    <row r="6520" spans="1:11" x14ac:dyDescent="0.35">
      <c r="A6520" t="s">
        <v>193</v>
      </c>
      <c r="B6520" t="s">
        <v>921</v>
      </c>
      <c r="C6520">
        <v>2011</v>
      </c>
      <c r="D6520">
        <v>4.2</v>
      </c>
      <c r="E6520">
        <v>395</v>
      </c>
      <c r="F6520" t="s">
        <v>1405</v>
      </c>
      <c r="G6520" t="s">
        <v>42</v>
      </c>
      <c r="H6520" s="32">
        <v>61.94</v>
      </c>
      <c r="I6520" t="s">
        <v>43</v>
      </c>
      <c r="J6520">
        <v>4</v>
      </c>
      <c r="K6520">
        <v>3</v>
      </c>
    </row>
    <row r="6521" spans="1:11" x14ac:dyDescent="0.35">
      <c r="A6521" t="s">
        <v>193</v>
      </c>
      <c r="B6521" t="s">
        <v>187</v>
      </c>
      <c r="C6521">
        <v>2016</v>
      </c>
      <c r="D6521">
        <v>4.2</v>
      </c>
      <c r="E6521">
        <v>392</v>
      </c>
      <c r="F6521" t="s">
        <v>1405</v>
      </c>
      <c r="G6521" t="s">
        <v>42</v>
      </c>
      <c r="H6521" s="32">
        <v>19.98</v>
      </c>
      <c r="I6521" t="s">
        <v>43</v>
      </c>
      <c r="J6521">
        <v>4</v>
      </c>
      <c r="K6521">
        <v>3</v>
      </c>
    </row>
    <row r="6522" spans="1:11" x14ac:dyDescent="0.35">
      <c r="A6522" t="s">
        <v>790</v>
      </c>
      <c r="B6522" t="s">
        <v>1367</v>
      </c>
      <c r="C6522">
        <v>2018</v>
      </c>
      <c r="D6522">
        <v>4.2</v>
      </c>
      <c r="E6522">
        <v>390</v>
      </c>
      <c r="F6522" t="s">
        <v>1405</v>
      </c>
      <c r="G6522" t="s">
        <v>32</v>
      </c>
      <c r="H6522" s="32">
        <v>16.760000000000002</v>
      </c>
      <c r="I6522" t="s">
        <v>33</v>
      </c>
      <c r="J6522">
        <v>4</v>
      </c>
      <c r="K6522">
        <v>3</v>
      </c>
    </row>
    <row r="6523" spans="1:11" x14ac:dyDescent="0.35">
      <c r="A6523" t="s">
        <v>574</v>
      </c>
      <c r="B6523" t="s">
        <v>880</v>
      </c>
      <c r="C6523">
        <v>2017</v>
      </c>
      <c r="D6523">
        <v>4.2</v>
      </c>
      <c r="E6523">
        <v>390</v>
      </c>
      <c r="F6523" t="s">
        <v>1405</v>
      </c>
      <c r="G6523" t="s">
        <v>576</v>
      </c>
      <c r="H6523" s="32">
        <v>24.45</v>
      </c>
      <c r="I6523" t="s">
        <v>21</v>
      </c>
      <c r="J6523">
        <v>4</v>
      </c>
      <c r="K6523">
        <v>3</v>
      </c>
    </row>
    <row r="6524" spans="1:11" x14ac:dyDescent="0.35">
      <c r="A6524" t="s">
        <v>144</v>
      </c>
      <c r="B6524" t="s">
        <v>120</v>
      </c>
      <c r="C6524">
        <v>2011</v>
      </c>
      <c r="D6524">
        <v>4.2</v>
      </c>
      <c r="E6524">
        <v>389</v>
      </c>
      <c r="F6524" t="s">
        <v>1405</v>
      </c>
      <c r="G6524" t="s">
        <v>9</v>
      </c>
      <c r="H6524" s="32">
        <v>64.5</v>
      </c>
      <c r="I6524" t="s">
        <v>10</v>
      </c>
      <c r="J6524">
        <v>5</v>
      </c>
      <c r="K6524">
        <v>3</v>
      </c>
    </row>
    <row r="6525" spans="1:11" x14ac:dyDescent="0.35">
      <c r="A6525" t="s">
        <v>385</v>
      </c>
      <c r="B6525" t="s">
        <v>1334</v>
      </c>
      <c r="C6525">
        <v>2016</v>
      </c>
      <c r="D6525">
        <v>4.2</v>
      </c>
      <c r="E6525">
        <v>388</v>
      </c>
      <c r="F6525" t="s">
        <v>1405</v>
      </c>
      <c r="G6525" t="s">
        <v>9</v>
      </c>
      <c r="H6525" s="32">
        <v>31.63</v>
      </c>
      <c r="I6525" t="s">
        <v>10</v>
      </c>
      <c r="J6525">
        <v>5</v>
      </c>
      <c r="K6525">
        <v>3</v>
      </c>
    </row>
    <row r="6526" spans="1:11" x14ac:dyDescent="0.35">
      <c r="A6526" t="s">
        <v>66</v>
      </c>
      <c r="B6526" t="s">
        <v>551</v>
      </c>
      <c r="C6526">
        <v>2017</v>
      </c>
      <c r="D6526">
        <v>4.2</v>
      </c>
      <c r="E6526">
        <v>421</v>
      </c>
      <c r="F6526" t="s">
        <v>1405</v>
      </c>
      <c r="G6526" t="s">
        <v>42</v>
      </c>
      <c r="H6526" s="32">
        <v>29.15</v>
      </c>
      <c r="I6526" t="s">
        <v>52</v>
      </c>
      <c r="J6526">
        <v>3</v>
      </c>
      <c r="K6526">
        <v>3</v>
      </c>
    </row>
    <row r="6527" spans="1:11" x14ac:dyDescent="0.35">
      <c r="A6527" t="s">
        <v>537</v>
      </c>
      <c r="B6527" t="s">
        <v>187</v>
      </c>
      <c r="C6527">
        <v>2015</v>
      </c>
      <c r="D6527">
        <v>4.2</v>
      </c>
      <c r="E6527">
        <v>420</v>
      </c>
      <c r="F6527" t="s">
        <v>1405</v>
      </c>
      <c r="G6527" t="s">
        <v>42</v>
      </c>
      <c r="H6527" s="32">
        <v>17.5</v>
      </c>
      <c r="I6527" t="s">
        <v>43</v>
      </c>
      <c r="J6527">
        <v>4</v>
      </c>
      <c r="K6527">
        <v>3</v>
      </c>
    </row>
    <row r="6528" spans="1:11" x14ac:dyDescent="0.35">
      <c r="A6528" t="s">
        <v>1357</v>
      </c>
      <c r="B6528" t="s">
        <v>1358</v>
      </c>
      <c r="C6528">
        <v>2017</v>
      </c>
      <c r="D6528">
        <v>4.2</v>
      </c>
      <c r="E6528">
        <v>420</v>
      </c>
      <c r="F6528" t="s">
        <v>1405</v>
      </c>
      <c r="G6528" t="s">
        <v>127</v>
      </c>
      <c r="H6528" s="32">
        <v>18.899999999999999</v>
      </c>
      <c r="I6528" t="s">
        <v>21</v>
      </c>
      <c r="J6528">
        <v>4</v>
      </c>
      <c r="K6528">
        <v>3</v>
      </c>
    </row>
    <row r="6529" spans="1:11" x14ac:dyDescent="0.35">
      <c r="A6529" t="s">
        <v>1359</v>
      </c>
      <c r="B6529" t="s">
        <v>1360</v>
      </c>
      <c r="C6529">
        <v>2011</v>
      </c>
      <c r="D6529">
        <v>4.2</v>
      </c>
      <c r="E6529">
        <v>420</v>
      </c>
      <c r="F6529" t="s">
        <v>1405</v>
      </c>
      <c r="G6529" t="s">
        <v>254</v>
      </c>
      <c r="H6529" s="32">
        <v>23.95</v>
      </c>
      <c r="I6529" t="s">
        <v>21</v>
      </c>
      <c r="J6529">
        <v>4</v>
      </c>
      <c r="K6529">
        <v>3</v>
      </c>
    </row>
    <row r="6530" spans="1:11" x14ac:dyDescent="0.35">
      <c r="A6530" t="s">
        <v>40</v>
      </c>
      <c r="B6530" t="s">
        <v>396</v>
      </c>
      <c r="C6530">
        <v>2012</v>
      </c>
      <c r="D6530">
        <v>4.2</v>
      </c>
      <c r="E6530">
        <v>420</v>
      </c>
      <c r="F6530" t="s">
        <v>1405</v>
      </c>
      <c r="G6530" t="s">
        <v>42</v>
      </c>
      <c r="H6530" s="32">
        <v>28.3</v>
      </c>
      <c r="I6530" t="s">
        <v>43</v>
      </c>
      <c r="J6530">
        <v>4</v>
      </c>
      <c r="K6530">
        <v>3</v>
      </c>
    </row>
    <row r="6531" spans="1:11" x14ac:dyDescent="0.35">
      <c r="A6531" t="s">
        <v>513</v>
      </c>
      <c r="B6531" t="s">
        <v>283</v>
      </c>
      <c r="C6531">
        <v>2004</v>
      </c>
      <c r="D6531">
        <v>4.2</v>
      </c>
      <c r="E6531">
        <v>417</v>
      </c>
      <c r="F6531" t="s">
        <v>1405</v>
      </c>
      <c r="G6531" t="s">
        <v>42</v>
      </c>
      <c r="H6531" s="32">
        <v>45</v>
      </c>
      <c r="I6531" t="s">
        <v>43</v>
      </c>
      <c r="J6531">
        <v>4</v>
      </c>
      <c r="K6531">
        <v>3</v>
      </c>
    </row>
    <row r="6532" spans="1:11" x14ac:dyDescent="0.35">
      <c r="A6532" t="s">
        <v>423</v>
      </c>
      <c r="B6532" t="s">
        <v>1020</v>
      </c>
      <c r="C6532">
        <v>2018</v>
      </c>
      <c r="D6532">
        <v>4.2</v>
      </c>
      <c r="E6532">
        <v>415</v>
      </c>
      <c r="F6532" t="s">
        <v>1405</v>
      </c>
      <c r="G6532" t="s">
        <v>46</v>
      </c>
      <c r="H6532" s="32">
        <v>17.899999999999999</v>
      </c>
      <c r="I6532" t="s">
        <v>213</v>
      </c>
      <c r="J6532">
        <v>3</v>
      </c>
      <c r="K6532">
        <v>3</v>
      </c>
    </row>
    <row r="6533" spans="1:11" x14ac:dyDescent="0.35">
      <c r="A6533" t="s">
        <v>1292</v>
      </c>
      <c r="B6533" t="s">
        <v>1361</v>
      </c>
      <c r="C6533">
        <v>2015</v>
      </c>
      <c r="D6533">
        <v>4.2</v>
      </c>
      <c r="E6533">
        <v>414</v>
      </c>
      <c r="F6533" t="s">
        <v>1405</v>
      </c>
      <c r="G6533" t="s">
        <v>326</v>
      </c>
      <c r="H6533" s="32">
        <v>16.78</v>
      </c>
      <c r="I6533" t="s">
        <v>327</v>
      </c>
      <c r="J6533">
        <v>3</v>
      </c>
      <c r="K6533">
        <v>3</v>
      </c>
    </row>
    <row r="6534" spans="1:11" x14ac:dyDescent="0.35">
      <c r="A6534" t="s">
        <v>47</v>
      </c>
      <c r="B6534" t="s">
        <v>1302</v>
      </c>
      <c r="C6534">
        <v>2018</v>
      </c>
      <c r="D6534">
        <v>4.2</v>
      </c>
      <c r="E6534">
        <v>410</v>
      </c>
      <c r="F6534" t="s">
        <v>1405</v>
      </c>
      <c r="G6534" t="s">
        <v>42</v>
      </c>
      <c r="H6534" s="32">
        <v>13.58</v>
      </c>
      <c r="I6534" t="s">
        <v>43</v>
      </c>
      <c r="J6534">
        <v>4</v>
      </c>
      <c r="K6534">
        <v>3</v>
      </c>
    </row>
    <row r="6535" spans="1:11" x14ac:dyDescent="0.35">
      <c r="A6535" t="s">
        <v>1308</v>
      </c>
      <c r="B6535" t="s">
        <v>1309</v>
      </c>
      <c r="C6535">
        <v>2015</v>
      </c>
      <c r="D6535">
        <v>4.2</v>
      </c>
      <c r="E6535">
        <v>412</v>
      </c>
      <c r="F6535" t="s">
        <v>1405</v>
      </c>
      <c r="G6535" t="s">
        <v>9</v>
      </c>
      <c r="H6535" s="32">
        <v>37.9</v>
      </c>
      <c r="I6535" t="s">
        <v>10</v>
      </c>
      <c r="J6535">
        <v>5</v>
      </c>
      <c r="K6535">
        <v>3</v>
      </c>
    </row>
    <row r="6536" spans="1:11" x14ac:dyDescent="0.35">
      <c r="A6536" t="s">
        <v>270</v>
      </c>
      <c r="B6536" t="s">
        <v>120</v>
      </c>
      <c r="C6536">
        <v>2011</v>
      </c>
      <c r="D6536">
        <v>4.2</v>
      </c>
      <c r="E6536">
        <v>410</v>
      </c>
      <c r="F6536" t="s">
        <v>1405</v>
      </c>
      <c r="G6536" t="s">
        <v>9</v>
      </c>
      <c r="H6536" s="32">
        <v>51.35</v>
      </c>
      <c r="I6536" t="s">
        <v>10</v>
      </c>
      <c r="J6536">
        <v>5</v>
      </c>
      <c r="K6536">
        <v>3</v>
      </c>
    </row>
    <row r="6537" spans="1:11" x14ac:dyDescent="0.35">
      <c r="A6537" t="s">
        <v>930</v>
      </c>
      <c r="B6537" t="s">
        <v>848</v>
      </c>
      <c r="C6537">
        <v>2012</v>
      </c>
      <c r="D6537">
        <v>4.2</v>
      </c>
      <c r="E6537">
        <v>410</v>
      </c>
      <c r="F6537" t="s">
        <v>1405</v>
      </c>
      <c r="G6537" t="s">
        <v>42</v>
      </c>
      <c r="H6537" s="32">
        <v>22.99</v>
      </c>
      <c r="I6537" t="s">
        <v>43</v>
      </c>
      <c r="J6537">
        <v>4</v>
      </c>
      <c r="K6537">
        <v>3</v>
      </c>
    </row>
    <row r="6538" spans="1:11" x14ac:dyDescent="0.35">
      <c r="A6538" t="s">
        <v>1362</v>
      </c>
      <c r="B6538" t="s">
        <v>1363</v>
      </c>
      <c r="C6538">
        <v>2020</v>
      </c>
      <c r="D6538">
        <v>4.2</v>
      </c>
      <c r="E6538">
        <v>407</v>
      </c>
      <c r="F6538" t="s">
        <v>1405</v>
      </c>
      <c r="G6538" t="s">
        <v>204</v>
      </c>
      <c r="H6538" s="32">
        <v>11.95</v>
      </c>
      <c r="I6538" t="s">
        <v>85</v>
      </c>
      <c r="J6538" t="s">
        <v>85</v>
      </c>
      <c r="K6538" t="s">
        <v>85</v>
      </c>
    </row>
    <row r="6539" spans="1:11" x14ac:dyDescent="0.35">
      <c r="A6539" t="s">
        <v>861</v>
      </c>
      <c r="B6539" t="s">
        <v>1364</v>
      </c>
      <c r="C6539" t="s">
        <v>24</v>
      </c>
      <c r="D6539">
        <v>4.2</v>
      </c>
      <c r="E6539">
        <v>405</v>
      </c>
      <c r="F6539" t="s">
        <v>1405</v>
      </c>
      <c r="G6539" t="s">
        <v>25</v>
      </c>
      <c r="H6539" s="32">
        <v>7.1</v>
      </c>
      <c r="I6539" t="s">
        <v>26</v>
      </c>
      <c r="J6539">
        <v>4</v>
      </c>
      <c r="K6539">
        <v>3</v>
      </c>
    </row>
    <row r="6540" spans="1:11" x14ac:dyDescent="0.35">
      <c r="A6540" t="s">
        <v>606</v>
      </c>
      <c r="B6540" t="s">
        <v>619</v>
      </c>
      <c r="C6540">
        <v>2014</v>
      </c>
      <c r="D6540">
        <v>4.2</v>
      </c>
      <c r="E6540">
        <v>404</v>
      </c>
      <c r="F6540" t="s">
        <v>1405</v>
      </c>
      <c r="G6540" t="s">
        <v>32</v>
      </c>
      <c r="H6540" s="32">
        <v>77.36</v>
      </c>
      <c r="I6540" t="s">
        <v>33</v>
      </c>
      <c r="J6540">
        <v>4</v>
      </c>
      <c r="K6540">
        <v>3</v>
      </c>
    </row>
    <row r="6541" spans="1:11" x14ac:dyDescent="0.35">
      <c r="A6541" t="s">
        <v>1365</v>
      </c>
      <c r="B6541" t="s">
        <v>1366</v>
      </c>
      <c r="C6541">
        <v>2020</v>
      </c>
      <c r="D6541">
        <v>4.2</v>
      </c>
      <c r="E6541">
        <v>404</v>
      </c>
      <c r="F6541" t="s">
        <v>1405</v>
      </c>
      <c r="G6541" t="s">
        <v>207</v>
      </c>
      <c r="H6541" s="32">
        <v>19.899999999999999</v>
      </c>
      <c r="I6541" t="s">
        <v>85</v>
      </c>
      <c r="J6541" t="s">
        <v>85</v>
      </c>
      <c r="K6541" t="s">
        <v>85</v>
      </c>
    </row>
    <row r="6542" spans="1:11" x14ac:dyDescent="0.35">
      <c r="A6542" t="s">
        <v>682</v>
      </c>
      <c r="B6542" t="s">
        <v>863</v>
      </c>
      <c r="C6542">
        <v>2011</v>
      </c>
      <c r="D6542">
        <v>4.2</v>
      </c>
      <c r="E6542">
        <v>402</v>
      </c>
      <c r="F6542" t="s">
        <v>1405</v>
      </c>
      <c r="G6542" t="s">
        <v>42</v>
      </c>
      <c r="H6542" s="32">
        <v>28.53</v>
      </c>
      <c r="I6542" t="s">
        <v>43</v>
      </c>
      <c r="J6542">
        <v>4</v>
      </c>
      <c r="K6542">
        <v>3</v>
      </c>
    </row>
    <row r="6543" spans="1:11" x14ac:dyDescent="0.35">
      <c r="A6543" t="s">
        <v>487</v>
      </c>
      <c r="B6543" t="s">
        <v>488</v>
      </c>
      <c r="C6543">
        <v>2019</v>
      </c>
      <c r="D6543">
        <v>4.2</v>
      </c>
      <c r="E6543">
        <v>400</v>
      </c>
      <c r="F6543" t="s">
        <v>1405</v>
      </c>
      <c r="G6543" t="s">
        <v>2</v>
      </c>
      <c r="H6543" s="32">
        <v>27.89</v>
      </c>
      <c r="I6543" t="s">
        <v>3</v>
      </c>
      <c r="J6543">
        <v>5</v>
      </c>
      <c r="K6543">
        <v>3</v>
      </c>
    </row>
    <row r="6544" spans="1:11" x14ac:dyDescent="0.35">
      <c r="A6544" t="s">
        <v>4</v>
      </c>
      <c r="B6544" t="s">
        <v>448</v>
      </c>
      <c r="C6544">
        <v>2016</v>
      </c>
      <c r="D6544">
        <v>4.2</v>
      </c>
      <c r="E6544">
        <v>398</v>
      </c>
      <c r="F6544" t="s">
        <v>1405</v>
      </c>
      <c r="G6544" t="s">
        <v>1406</v>
      </c>
      <c r="H6544" s="32">
        <v>48.96</v>
      </c>
      <c r="I6544" t="s">
        <v>6</v>
      </c>
      <c r="J6544">
        <v>4</v>
      </c>
      <c r="K6544">
        <v>2</v>
      </c>
    </row>
    <row r="6545" spans="1:11" x14ac:dyDescent="0.35">
      <c r="A6545" t="s">
        <v>193</v>
      </c>
      <c r="B6545" t="s">
        <v>921</v>
      </c>
      <c r="C6545">
        <v>2011</v>
      </c>
      <c r="D6545">
        <v>4.2</v>
      </c>
      <c r="E6545">
        <v>395</v>
      </c>
      <c r="F6545" t="s">
        <v>1405</v>
      </c>
      <c r="G6545" t="s">
        <v>42</v>
      </c>
      <c r="H6545" s="32">
        <v>61.94</v>
      </c>
      <c r="I6545" t="s">
        <v>43</v>
      </c>
      <c r="J6545">
        <v>4</v>
      </c>
      <c r="K6545">
        <v>3</v>
      </c>
    </row>
    <row r="6546" spans="1:11" x14ac:dyDescent="0.35">
      <c r="A6546" t="s">
        <v>193</v>
      </c>
      <c r="B6546" t="s">
        <v>187</v>
      </c>
      <c r="C6546">
        <v>2016</v>
      </c>
      <c r="D6546">
        <v>4.2</v>
      </c>
      <c r="E6546">
        <v>392</v>
      </c>
      <c r="F6546" t="s">
        <v>1405</v>
      </c>
      <c r="G6546" t="s">
        <v>42</v>
      </c>
      <c r="H6546" s="32">
        <v>19.98</v>
      </c>
      <c r="I6546" t="s">
        <v>43</v>
      </c>
      <c r="J6546">
        <v>4</v>
      </c>
      <c r="K6546">
        <v>3</v>
      </c>
    </row>
    <row r="6547" spans="1:11" x14ac:dyDescent="0.35">
      <c r="A6547" t="s">
        <v>790</v>
      </c>
      <c r="B6547" t="s">
        <v>1367</v>
      </c>
      <c r="C6547">
        <v>2018</v>
      </c>
      <c r="D6547">
        <v>4.2</v>
      </c>
      <c r="E6547">
        <v>390</v>
      </c>
      <c r="F6547" t="s">
        <v>1405</v>
      </c>
      <c r="G6547" t="s">
        <v>32</v>
      </c>
      <c r="H6547" s="32">
        <v>16.760000000000002</v>
      </c>
      <c r="I6547" t="s">
        <v>33</v>
      </c>
      <c r="J6547">
        <v>4</v>
      </c>
      <c r="K6547">
        <v>3</v>
      </c>
    </row>
    <row r="6548" spans="1:11" x14ac:dyDescent="0.35">
      <c r="A6548" t="s">
        <v>574</v>
      </c>
      <c r="B6548" t="s">
        <v>880</v>
      </c>
      <c r="C6548">
        <v>2017</v>
      </c>
      <c r="D6548">
        <v>4.2</v>
      </c>
      <c r="E6548">
        <v>390</v>
      </c>
      <c r="F6548" t="s">
        <v>1405</v>
      </c>
      <c r="G6548" t="s">
        <v>576</v>
      </c>
      <c r="H6548" s="32">
        <v>24.45</v>
      </c>
      <c r="I6548" t="s">
        <v>21</v>
      </c>
      <c r="J6548">
        <v>4</v>
      </c>
      <c r="K6548">
        <v>3</v>
      </c>
    </row>
    <row r="6549" spans="1:11" x14ac:dyDescent="0.35">
      <c r="A6549" t="s">
        <v>144</v>
      </c>
      <c r="B6549" t="s">
        <v>120</v>
      </c>
      <c r="C6549">
        <v>2011</v>
      </c>
      <c r="D6549">
        <v>4.2</v>
      </c>
      <c r="E6549">
        <v>389</v>
      </c>
      <c r="F6549" t="s">
        <v>1405</v>
      </c>
      <c r="G6549" t="s">
        <v>9</v>
      </c>
      <c r="H6549" s="32">
        <v>64.5</v>
      </c>
      <c r="I6549" t="s">
        <v>10</v>
      </c>
      <c r="J6549">
        <v>5</v>
      </c>
      <c r="K6549">
        <v>3</v>
      </c>
    </row>
    <row r="6550" spans="1:11" x14ac:dyDescent="0.35">
      <c r="A6550" t="s">
        <v>385</v>
      </c>
      <c r="B6550" t="s">
        <v>1334</v>
      </c>
      <c r="C6550">
        <v>2016</v>
      </c>
      <c r="D6550">
        <v>4.2</v>
      </c>
      <c r="E6550">
        <v>388</v>
      </c>
      <c r="F6550" t="s">
        <v>1405</v>
      </c>
      <c r="G6550" t="s">
        <v>9</v>
      </c>
      <c r="H6550" s="32">
        <v>31.63</v>
      </c>
      <c r="I6550" t="s">
        <v>10</v>
      </c>
      <c r="J6550">
        <v>5</v>
      </c>
      <c r="K6550">
        <v>3</v>
      </c>
    </row>
    <row r="6551" spans="1:11" x14ac:dyDescent="0.35">
      <c r="A6551" t="s">
        <v>66</v>
      </c>
      <c r="B6551" t="s">
        <v>551</v>
      </c>
      <c r="C6551">
        <v>2017</v>
      </c>
      <c r="D6551">
        <v>4.2</v>
      </c>
      <c r="E6551">
        <v>421</v>
      </c>
      <c r="F6551" t="s">
        <v>1405</v>
      </c>
      <c r="G6551" t="s">
        <v>42</v>
      </c>
      <c r="H6551" s="32">
        <v>29.15</v>
      </c>
      <c r="I6551" t="s">
        <v>52</v>
      </c>
      <c r="J6551">
        <v>3</v>
      </c>
      <c r="K6551">
        <v>3</v>
      </c>
    </row>
    <row r="6552" spans="1:11" x14ac:dyDescent="0.35">
      <c r="A6552" t="s">
        <v>537</v>
      </c>
      <c r="B6552" t="s">
        <v>187</v>
      </c>
      <c r="C6552">
        <v>2015</v>
      </c>
      <c r="D6552">
        <v>4.2</v>
      </c>
      <c r="E6552">
        <v>420</v>
      </c>
      <c r="F6552" t="s">
        <v>1405</v>
      </c>
      <c r="G6552" t="s">
        <v>42</v>
      </c>
      <c r="H6552" s="32">
        <v>17.5</v>
      </c>
      <c r="I6552" t="s">
        <v>43</v>
      </c>
      <c r="J6552">
        <v>4</v>
      </c>
      <c r="K6552">
        <v>3</v>
      </c>
    </row>
    <row r="6553" spans="1:11" x14ac:dyDescent="0.35">
      <c r="A6553" t="s">
        <v>1357</v>
      </c>
      <c r="B6553" t="s">
        <v>1358</v>
      </c>
      <c r="C6553">
        <v>2017</v>
      </c>
      <c r="D6553">
        <v>4.2</v>
      </c>
      <c r="E6553">
        <v>420</v>
      </c>
      <c r="F6553" t="s">
        <v>1405</v>
      </c>
      <c r="G6553" t="s">
        <v>127</v>
      </c>
      <c r="H6553" s="32">
        <v>18.899999999999999</v>
      </c>
      <c r="I6553" t="s">
        <v>21</v>
      </c>
      <c r="J6553">
        <v>4</v>
      </c>
      <c r="K6553">
        <v>3</v>
      </c>
    </row>
    <row r="6554" spans="1:11" x14ac:dyDescent="0.35">
      <c r="A6554" t="s">
        <v>1359</v>
      </c>
      <c r="B6554" t="s">
        <v>1360</v>
      </c>
      <c r="C6554">
        <v>2011</v>
      </c>
      <c r="D6554">
        <v>4.2</v>
      </c>
      <c r="E6554">
        <v>420</v>
      </c>
      <c r="F6554" t="s">
        <v>1405</v>
      </c>
      <c r="G6554" t="s">
        <v>254</v>
      </c>
      <c r="H6554" s="32">
        <v>23.95</v>
      </c>
      <c r="I6554" t="s">
        <v>21</v>
      </c>
      <c r="J6554">
        <v>4</v>
      </c>
      <c r="K6554">
        <v>3</v>
      </c>
    </row>
    <row r="6555" spans="1:11" x14ac:dyDescent="0.35">
      <c r="A6555" t="s">
        <v>40</v>
      </c>
      <c r="B6555" t="s">
        <v>396</v>
      </c>
      <c r="C6555">
        <v>2012</v>
      </c>
      <c r="D6555">
        <v>4.2</v>
      </c>
      <c r="E6555">
        <v>420</v>
      </c>
      <c r="F6555" t="s">
        <v>1405</v>
      </c>
      <c r="G6555" t="s">
        <v>42</v>
      </c>
      <c r="H6555" s="32">
        <v>28.3</v>
      </c>
      <c r="I6555" t="s">
        <v>43</v>
      </c>
      <c r="J6555">
        <v>4</v>
      </c>
      <c r="K6555">
        <v>3</v>
      </c>
    </row>
    <row r="6556" spans="1:11" x14ac:dyDescent="0.35">
      <c r="A6556" t="s">
        <v>513</v>
      </c>
      <c r="B6556" t="s">
        <v>283</v>
      </c>
      <c r="C6556">
        <v>2004</v>
      </c>
      <c r="D6556">
        <v>4.2</v>
      </c>
      <c r="E6556">
        <v>417</v>
      </c>
      <c r="F6556" t="s">
        <v>1405</v>
      </c>
      <c r="G6556" t="s">
        <v>42</v>
      </c>
      <c r="H6556" s="32">
        <v>45</v>
      </c>
      <c r="I6556" t="s">
        <v>43</v>
      </c>
      <c r="J6556">
        <v>4</v>
      </c>
      <c r="K6556">
        <v>3</v>
      </c>
    </row>
    <row r="6557" spans="1:11" x14ac:dyDescent="0.35">
      <c r="A6557" t="s">
        <v>423</v>
      </c>
      <c r="B6557" t="s">
        <v>1020</v>
      </c>
      <c r="C6557">
        <v>2018</v>
      </c>
      <c r="D6557">
        <v>4.2</v>
      </c>
      <c r="E6557">
        <v>415</v>
      </c>
      <c r="F6557" t="s">
        <v>1405</v>
      </c>
      <c r="G6557" t="s">
        <v>46</v>
      </c>
      <c r="H6557" s="32">
        <v>17.899999999999999</v>
      </c>
      <c r="I6557" t="s">
        <v>213</v>
      </c>
      <c r="J6557">
        <v>3</v>
      </c>
      <c r="K6557">
        <v>3</v>
      </c>
    </row>
    <row r="6558" spans="1:11" x14ac:dyDescent="0.35">
      <c r="A6558" t="s">
        <v>1292</v>
      </c>
      <c r="B6558" t="s">
        <v>1361</v>
      </c>
      <c r="C6558">
        <v>2015</v>
      </c>
      <c r="D6558">
        <v>4.2</v>
      </c>
      <c r="E6558">
        <v>414</v>
      </c>
      <c r="F6558" t="s">
        <v>1405</v>
      </c>
      <c r="G6558" t="s">
        <v>326</v>
      </c>
      <c r="H6558" s="32">
        <v>16.78</v>
      </c>
      <c r="I6558" t="s">
        <v>327</v>
      </c>
      <c r="J6558">
        <v>3</v>
      </c>
      <c r="K6558">
        <v>3</v>
      </c>
    </row>
    <row r="6559" spans="1:11" x14ac:dyDescent="0.35">
      <c r="A6559" t="s">
        <v>47</v>
      </c>
      <c r="B6559" t="s">
        <v>1302</v>
      </c>
      <c r="C6559">
        <v>2018</v>
      </c>
      <c r="D6559">
        <v>4.2</v>
      </c>
      <c r="E6559">
        <v>410</v>
      </c>
      <c r="F6559" t="s">
        <v>1405</v>
      </c>
      <c r="G6559" t="s">
        <v>42</v>
      </c>
      <c r="H6559" s="32">
        <v>13.58</v>
      </c>
      <c r="I6559" t="s">
        <v>43</v>
      </c>
      <c r="J6559">
        <v>4</v>
      </c>
      <c r="K6559">
        <v>3</v>
      </c>
    </row>
    <row r="6560" spans="1:11" x14ac:dyDescent="0.35">
      <c r="A6560" t="s">
        <v>1308</v>
      </c>
      <c r="B6560" t="s">
        <v>1309</v>
      </c>
      <c r="C6560">
        <v>2015</v>
      </c>
      <c r="D6560">
        <v>4.2</v>
      </c>
      <c r="E6560">
        <v>412</v>
      </c>
      <c r="F6560" t="s">
        <v>1405</v>
      </c>
      <c r="G6560" t="s">
        <v>9</v>
      </c>
      <c r="H6560" s="32">
        <v>37.9</v>
      </c>
      <c r="I6560" t="s">
        <v>10</v>
      </c>
      <c r="J6560">
        <v>5</v>
      </c>
      <c r="K6560">
        <v>3</v>
      </c>
    </row>
    <row r="6561" spans="1:11" x14ac:dyDescent="0.35">
      <c r="A6561" t="s">
        <v>270</v>
      </c>
      <c r="B6561" t="s">
        <v>120</v>
      </c>
      <c r="C6561">
        <v>2011</v>
      </c>
      <c r="D6561">
        <v>4.2</v>
      </c>
      <c r="E6561">
        <v>410</v>
      </c>
      <c r="F6561" t="s">
        <v>1405</v>
      </c>
      <c r="G6561" t="s">
        <v>9</v>
      </c>
      <c r="H6561" s="32">
        <v>51.35</v>
      </c>
      <c r="I6561" t="s">
        <v>10</v>
      </c>
      <c r="J6561">
        <v>5</v>
      </c>
      <c r="K6561">
        <v>3</v>
      </c>
    </row>
    <row r="6562" spans="1:11" x14ac:dyDescent="0.35">
      <c r="A6562" t="s">
        <v>930</v>
      </c>
      <c r="B6562" t="s">
        <v>848</v>
      </c>
      <c r="C6562">
        <v>2012</v>
      </c>
      <c r="D6562">
        <v>4.2</v>
      </c>
      <c r="E6562">
        <v>410</v>
      </c>
      <c r="F6562" t="s">
        <v>1405</v>
      </c>
      <c r="G6562" t="s">
        <v>42</v>
      </c>
      <c r="H6562" s="32">
        <v>22.99</v>
      </c>
      <c r="I6562" t="s">
        <v>43</v>
      </c>
      <c r="J6562">
        <v>4</v>
      </c>
      <c r="K6562">
        <v>3</v>
      </c>
    </row>
    <row r="6563" spans="1:11" x14ac:dyDescent="0.35">
      <c r="A6563" t="s">
        <v>1362</v>
      </c>
      <c r="B6563" t="s">
        <v>1363</v>
      </c>
      <c r="C6563">
        <v>2020</v>
      </c>
      <c r="D6563">
        <v>4.2</v>
      </c>
      <c r="E6563">
        <v>407</v>
      </c>
      <c r="F6563" t="s">
        <v>1405</v>
      </c>
      <c r="G6563" t="s">
        <v>204</v>
      </c>
      <c r="H6563" s="32">
        <v>11.95</v>
      </c>
      <c r="I6563" t="s">
        <v>85</v>
      </c>
      <c r="J6563" t="s">
        <v>85</v>
      </c>
      <c r="K6563" t="s">
        <v>85</v>
      </c>
    </row>
    <row r="6564" spans="1:11" x14ac:dyDescent="0.35">
      <c r="A6564" t="s">
        <v>861</v>
      </c>
      <c r="B6564" t="s">
        <v>1364</v>
      </c>
      <c r="C6564" t="s">
        <v>24</v>
      </c>
      <c r="D6564">
        <v>4.2</v>
      </c>
      <c r="E6564">
        <v>405</v>
      </c>
      <c r="F6564" t="s">
        <v>1405</v>
      </c>
      <c r="G6564" t="s">
        <v>25</v>
      </c>
      <c r="H6564" s="32">
        <v>7.1</v>
      </c>
      <c r="I6564" t="s">
        <v>26</v>
      </c>
      <c r="J6564">
        <v>4</v>
      </c>
      <c r="K6564">
        <v>3</v>
      </c>
    </row>
    <row r="6565" spans="1:11" x14ac:dyDescent="0.35">
      <c r="A6565" t="s">
        <v>606</v>
      </c>
      <c r="B6565" t="s">
        <v>619</v>
      </c>
      <c r="C6565">
        <v>2014</v>
      </c>
      <c r="D6565">
        <v>4.2</v>
      </c>
      <c r="E6565">
        <v>404</v>
      </c>
      <c r="F6565" t="s">
        <v>1405</v>
      </c>
      <c r="G6565" t="s">
        <v>32</v>
      </c>
      <c r="H6565" s="32">
        <v>77.36</v>
      </c>
      <c r="I6565" t="s">
        <v>33</v>
      </c>
      <c r="J6565">
        <v>4</v>
      </c>
      <c r="K6565">
        <v>3</v>
      </c>
    </row>
    <row r="6566" spans="1:11" x14ac:dyDescent="0.35">
      <c r="A6566" t="s">
        <v>1365</v>
      </c>
      <c r="B6566" t="s">
        <v>1366</v>
      </c>
      <c r="C6566">
        <v>2020</v>
      </c>
      <c r="D6566">
        <v>4.2</v>
      </c>
      <c r="E6566">
        <v>404</v>
      </c>
      <c r="F6566" t="s">
        <v>1405</v>
      </c>
      <c r="G6566" t="s">
        <v>207</v>
      </c>
      <c r="H6566" s="32">
        <v>19.899999999999999</v>
      </c>
      <c r="I6566" t="s">
        <v>85</v>
      </c>
      <c r="J6566" t="s">
        <v>85</v>
      </c>
      <c r="K6566" t="s">
        <v>85</v>
      </c>
    </row>
    <row r="6567" spans="1:11" x14ac:dyDescent="0.35">
      <c r="A6567" t="s">
        <v>682</v>
      </c>
      <c r="B6567" t="s">
        <v>863</v>
      </c>
      <c r="C6567">
        <v>2011</v>
      </c>
      <c r="D6567">
        <v>4.2</v>
      </c>
      <c r="E6567">
        <v>402</v>
      </c>
      <c r="F6567" t="s">
        <v>1405</v>
      </c>
      <c r="G6567" t="s">
        <v>42</v>
      </c>
      <c r="H6567" s="32">
        <v>28.53</v>
      </c>
      <c r="I6567" t="s">
        <v>43</v>
      </c>
      <c r="J6567">
        <v>4</v>
      </c>
      <c r="K6567">
        <v>3</v>
      </c>
    </row>
    <row r="6568" spans="1:11" x14ac:dyDescent="0.35">
      <c r="A6568" t="s">
        <v>487</v>
      </c>
      <c r="B6568" t="s">
        <v>488</v>
      </c>
      <c r="C6568">
        <v>2019</v>
      </c>
      <c r="D6568">
        <v>4.2</v>
      </c>
      <c r="E6568">
        <v>400</v>
      </c>
      <c r="F6568" t="s">
        <v>1405</v>
      </c>
      <c r="G6568" t="s">
        <v>2</v>
      </c>
      <c r="H6568" s="32">
        <v>27.89</v>
      </c>
      <c r="I6568" t="s">
        <v>3</v>
      </c>
      <c r="J6568">
        <v>5</v>
      </c>
      <c r="K6568">
        <v>3</v>
      </c>
    </row>
    <row r="6569" spans="1:11" x14ac:dyDescent="0.35">
      <c r="A6569" t="s">
        <v>4</v>
      </c>
      <c r="B6569" t="s">
        <v>448</v>
      </c>
      <c r="C6569">
        <v>2016</v>
      </c>
      <c r="D6569">
        <v>4.2</v>
      </c>
      <c r="E6569">
        <v>398</v>
      </c>
      <c r="F6569" t="s">
        <v>1405</v>
      </c>
      <c r="G6569" t="s">
        <v>1406</v>
      </c>
      <c r="H6569" s="32">
        <v>48.96</v>
      </c>
      <c r="I6569" t="s">
        <v>6</v>
      </c>
      <c r="J6569">
        <v>4</v>
      </c>
      <c r="K6569">
        <v>2</v>
      </c>
    </row>
    <row r="6570" spans="1:11" x14ac:dyDescent="0.35">
      <c r="A6570" t="s">
        <v>193</v>
      </c>
      <c r="B6570" t="s">
        <v>921</v>
      </c>
      <c r="C6570">
        <v>2011</v>
      </c>
      <c r="D6570">
        <v>4.2</v>
      </c>
      <c r="E6570">
        <v>395</v>
      </c>
      <c r="F6570" t="s">
        <v>1405</v>
      </c>
      <c r="G6570" t="s">
        <v>42</v>
      </c>
      <c r="H6570" s="32">
        <v>61.94</v>
      </c>
      <c r="I6570" t="s">
        <v>43</v>
      </c>
      <c r="J6570">
        <v>4</v>
      </c>
      <c r="K6570">
        <v>3</v>
      </c>
    </row>
    <row r="6571" spans="1:11" x14ac:dyDescent="0.35">
      <c r="A6571" t="s">
        <v>193</v>
      </c>
      <c r="B6571" t="s">
        <v>187</v>
      </c>
      <c r="C6571">
        <v>2016</v>
      </c>
      <c r="D6571">
        <v>4.2</v>
      </c>
      <c r="E6571">
        <v>392</v>
      </c>
      <c r="F6571" t="s">
        <v>1405</v>
      </c>
      <c r="G6571" t="s">
        <v>42</v>
      </c>
      <c r="H6571" s="32">
        <v>19.98</v>
      </c>
      <c r="I6571" t="s">
        <v>43</v>
      </c>
      <c r="J6571">
        <v>4</v>
      </c>
      <c r="K6571">
        <v>3</v>
      </c>
    </row>
    <row r="6572" spans="1:11" x14ac:dyDescent="0.35">
      <c r="A6572" t="s">
        <v>790</v>
      </c>
      <c r="B6572" t="s">
        <v>1367</v>
      </c>
      <c r="C6572">
        <v>2018</v>
      </c>
      <c r="D6572">
        <v>4.2</v>
      </c>
      <c r="E6572">
        <v>390</v>
      </c>
      <c r="F6572" t="s">
        <v>1405</v>
      </c>
      <c r="G6572" t="s">
        <v>32</v>
      </c>
      <c r="H6572" s="32">
        <v>16.760000000000002</v>
      </c>
      <c r="I6572" t="s">
        <v>33</v>
      </c>
      <c r="J6572">
        <v>4</v>
      </c>
      <c r="K6572">
        <v>3</v>
      </c>
    </row>
    <row r="6573" spans="1:11" x14ac:dyDescent="0.35">
      <c r="A6573" t="s">
        <v>574</v>
      </c>
      <c r="B6573" t="s">
        <v>880</v>
      </c>
      <c r="C6573">
        <v>2017</v>
      </c>
      <c r="D6573">
        <v>4.2</v>
      </c>
      <c r="E6573">
        <v>390</v>
      </c>
      <c r="F6573" t="s">
        <v>1405</v>
      </c>
      <c r="G6573" t="s">
        <v>576</v>
      </c>
      <c r="H6573" s="32">
        <v>24.45</v>
      </c>
      <c r="I6573" t="s">
        <v>21</v>
      </c>
      <c r="J6573">
        <v>4</v>
      </c>
      <c r="K6573">
        <v>3</v>
      </c>
    </row>
    <row r="6574" spans="1:11" x14ac:dyDescent="0.35">
      <c r="A6574" t="s">
        <v>144</v>
      </c>
      <c r="B6574" t="s">
        <v>120</v>
      </c>
      <c r="C6574">
        <v>2011</v>
      </c>
      <c r="D6574">
        <v>4.2</v>
      </c>
      <c r="E6574">
        <v>389</v>
      </c>
      <c r="F6574" t="s">
        <v>1405</v>
      </c>
      <c r="G6574" t="s">
        <v>9</v>
      </c>
      <c r="H6574" s="32">
        <v>64.5</v>
      </c>
      <c r="I6574" t="s">
        <v>10</v>
      </c>
      <c r="J6574">
        <v>5</v>
      </c>
      <c r="K6574">
        <v>3</v>
      </c>
    </row>
    <row r="6575" spans="1:11" x14ac:dyDescent="0.35">
      <c r="A6575" t="s">
        <v>385</v>
      </c>
      <c r="B6575" t="s">
        <v>1334</v>
      </c>
      <c r="C6575">
        <v>2016</v>
      </c>
      <c r="D6575">
        <v>4.2</v>
      </c>
      <c r="E6575">
        <v>388</v>
      </c>
      <c r="F6575" t="s">
        <v>1405</v>
      </c>
      <c r="G6575" t="s">
        <v>9</v>
      </c>
      <c r="H6575" s="32">
        <v>31.63</v>
      </c>
      <c r="I6575" t="s">
        <v>10</v>
      </c>
      <c r="J6575">
        <v>5</v>
      </c>
      <c r="K6575">
        <v>3</v>
      </c>
    </row>
    <row r="6576" spans="1:11" x14ac:dyDescent="0.35">
      <c r="A6576" t="s">
        <v>66</v>
      </c>
      <c r="B6576" t="s">
        <v>551</v>
      </c>
      <c r="C6576">
        <v>2017</v>
      </c>
      <c r="D6576">
        <v>4.2</v>
      </c>
      <c r="E6576">
        <v>421</v>
      </c>
      <c r="F6576" t="s">
        <v>1405</v>
      </c>
      <c r="G6576" t="s">
        <v>42</v>
      </c>
      <c r="H6576" s="32">
        <v>29.15</v>
      </c>
      <c r="I6576" t="s">
        <v>52</v>
      </c>
      <c r="J6576">
        <v>3</v>
      </c>
      <c r="K6576">
        <v>3</v>
      </c>
    </row>
    <row r="6577" spans="1:11" x14ac:dyDescent="0.35">
      <c r="A6577" t="s">
        <v>537</v>
      </c>
      <c r="B6577" t="s">
        <v>187</v>
      </c>
      <c r="C6577">
        <v>2015</v>
      </c>
      <c r="D6577">
        <v>4.2</v>
      </c>
      <c r="E6577">
        <v>420</v>
      </c>
      <c r="F6577" t="s">
        <v>1405</v>
      </c>
      <c r="G6577" t="s">
        <v>42</v>
      </c>
      <c r="H6577" s="32">
        <v>17.5</v>
      </c>
      <c r="I6577" t="s">
        <v>43</v>
      </c>
      <c r="J6577">
        <v>4</v>
      </c>
      <c r="K6577">
        <v>3</v>
      </c>
    </row>
    <row r="6578" spans="1:11" x14ac:dyDescent="0.35">
      <c r="A6578" t="s">
        <v>1357</v>
      </c>
      <c r="B6578" t="s">
        <v>1358</v>
      </c>
      <c r="C6578">
        <v>2017</v>
      </c>
      <c r="D6578">
        <v>4.2</v>
      </c>
      <c r="E6578">
        <v>420</v>
      </c>
      <c r="F6578" t="s">
        <v>1405</v>
      </c>
      <c r="G6578" t="s">
        <v>127</v>
      </c>
      <c r="H6578" s="32">
        <v>18.899999999999999</v>
      </c>
      <c r="I6578" t="s">
        <v>21</v>
      </c>
      <c r="J6578">
        <v>4</v>
      </c>
      <c r="K6578">
        <v>3</v>
      </c>
    </row>
    <row r="6579" spans="1:11" x14ac:dyDescent="0.35">
      <c r="A6579" t="s">
        <v>1359</v>
      </c>
      <c r="B6579" t="s">
        <v>1360</v>
      </c>
      <c r="C6579">
        <v>2011</v>
      </c>
      <c r="D6579">
        <v>4.2</v>
      </c>
      <c r="E6579">
        <v>420</v>
      </c>
      <c r="F6579" t="s">
        <v>1405</v>
      </c>
      <c r="G6579" t="s">
        <v>254</v>
      </c>
      <c r="H6579" s="32">
        <v>23.95</v>
      </c>
      <c r="I6579" t="s">
        <v>21</v>
      </c>
      <c r="J6579">
        <v>4</v>
      </c>
      <c r="K6579">
        <v>3</v>
      </c>
    </row>
    <row r="6580" spans="1:11" x14ac:dyDescent="0.35">
      <c r="A6580" t="s">
        <v>40</v>
      </c>
      <c r="B6580" t="s">
        <v>396</v>
      </c>
      <c r="C6580">
        <v>2012</v>
      </c>
      <c r="D6580">
        <v>4.2</v>
      </c>
      <c r="E6580">
        <v>420</v>
      </c>
      <c r="F6580" t="s">
        <v>1405</v>
      </c>
      <c r="G6580" t="s">
        <v>42</v>
      </c>
      <c r="H6580" s="32">
        <v>28.3</v>
      </c>
      <c r="I6580" t="s">
        <v>43</v>
      </c>
      <c r="J6580">
        <v>4</v>
      </c>
      <c r="K6580">
        <v>3</v>
      </c>
    </row>
    <row r="6581" spans="1:11" x14ac:dyDescent="0.35">
      <c r="A6581" t="s">
        <v>513</v>
      </c>
      <c r="B6581" t="s">
        <v>283</v>
      </c>
      <c r="C6581">
        <v>2004</v>
      </c>
      <c r="D6581">
        <v>4.2</v>
      </c>
      <c r="E6581">
        <v>417</v>
      </c>
      <c r="F6581" t="s">
        <v>1405</v>
      </c>
      <c r="G6581" t="s">
        <v>42</v>
      </c>
      <c r="H6581" s="32">
        <v>45</v>
      </c>
      <c r="I6581" t="s">
        <v>43</v>
      </c>
      <c r="J6581">
        <v>4</v>
      </c>
      <c r="K6581">
        <v>3</v>
      </c>
    </row>
    <row r="6582" spans="1:11" x14ac:dyDescent="0.35">
      <c r="A6582" t="s">
        <v>423</v>
      </c>
      <c r="B6582" t="s">
        <v>1020</v>
      </c>
      <c r="C6582">
        <v>2018</v>
      </c>
      <c r="D6582">
        <v>4.2</v>
      </c>
      <c r="E6582">
        <v>415</v>
      </c>
      <c r="F6582" t="s">
        <v>1405</v>
      </c>
      <c r="G6582" t="s">
        <v>46</v>
      </c>
      <c r="H6582" s="32">
        <v>17.899999999999999</v>
      </c>
      <c r="I6582" t="s">
        <v>213</v>
      </c>
      <c r="J6582">
        <v>3</v>
      </c>
      <c r="K6582">
        <v>3</v>
      </c>
    </row>
    <row r="6583" spans="1:11" x14ac:dyDescent="0.35">
      <c r="A6583" t="s">
        <v>1292</v>
      </c>
      <c r="B6583" t="s">
        <v>1361</v>
      </c>
      <c r="C6583">
        <v>2015</v>
      </c>
      <c r="D6583">
        <v>4.2</v>
      </c>
      <c r="E6583">
        <v>414</v>
      </c>
      <c r="F6583" t="s">
        <v>1405</v>
      </c>
      <c r="G6583" t="s">
        <v>326</v>
      </c>
      <c r="H6583" s="32">
        <v>16.78</v>
      </c>
      <c r="I6583" t="s">
        <v>327</v>
      </c>
      <c r="J6583">
        <v>3</v>
      </c>
      <c r="K6583">
        <v>3</v>
      </c>
    </row>
    <row r="6584" spans="1:11" x14ac:dyDescent="0.35">
      <c r="A6584" t="s">
        <v>47</v>
      </c>
      <c r="B6584" t="s">
        <v>1302</v>
      </c>
      <c r="C6584">
        <v>2018</v>
      </c>
      <c r="D6584">
        <v>4.2</v>
      </c>
      <c r="E6584">
        <v>410</v>
      </c>
      <c r="F6584" t="s">
        <v>1405</v>
      </c>
      <c r="G6584" t="s">
        <v>42</v>
      </c>
      <c r="H6584" s="32">
        <v>13.58</v>
      </c>
      <c r="I6584" t="s">
        <v>43</v>
      </c>
      <c r="J6584">
        <v>4</v>
      </c>
      <c r="K6584">
        <v>3</v>
      </c>
    </row>
    <row r="6585" spans="1:11" x14ac:dyDescent="0.35">
      <c r="A6585" t="s">
        <v>1308</v>
      </c>
      <c r="B6585" t="s">
        <v>1309</v>
      </c>
      <c r="C6585">
        <v>2015</v>
      </c>
      <c r="D6585">
        <v>4.2</v>
      </c>
      <c r="E6585">
        <v>412</v>
      </c>
      <c r="F6585" t="s">
        <v>1405</v>
      </c>
      <c r="G6585" t="s">
        <v>9</v>
      </c>
      <c r="H6585" s="32">
        <v>37.9</v>
      </c>
      <c r="I6585" t="s">
        <v>10</v>
      </c>
      <c r="J6585">
        <v>5</v>
      </c>
      <c r="K6585">
        <v>3</v>
      </c>
    </row>
    <row r="6586" spans="1:11" x14ac:dyDescent="0.35">
      <c r="A6586" t="s">
        <v>270</v>
      </c>
      <c r="B6586" t="s">
        <v>120</v>
      </c>
      <c r="C6586">
        <v>2011</v>
      </c>
      <c r="D6586">
        <v>4.2</v>
      </c>
      <c r="E6586">
        <v>410</v>
      </c>
      <c r="F6586" t="s">
        <v>1405</v>
      </c>
      <c r="G6586" t="s">
        <v>9</v>
      </c>
      <c r="H6586" s="32">
        <v>51.35</v>
      </c>
      <c r="I6586" t="s">
        <v>10</v>
      </c>
      <c r="J6586">
        <v>5</v>
      </c>
      <c r="K6586">
        <v>3</v>
      </c>
    </row>
    <row r="6587" spans="1:11" x14ac:dyDescent="0.35">
      <c r="A6587" t="s">
        <v>930</v>
      </c>
      <c r="B6587" t="s">
        <v>848</v>
      </c>
      <c r="C6587">
        <v>2012</v>
      </c>
      <c r="D6587">
        <v>4.2</v>
      </c>
      <c r="E6587">
        <v>410</v>
      </c>
      <c r="F6587" t="s">
        <v>1405</v>
      </c>
      <c r="G6587" t="s">
        <v>42</v>
      </c>
      <c r="H6587" s="32">
        <v>22.99</v>
      </c>
      <c r="I6587" t="s">
        <v>43</v>
      </c>
      <c r="J6587">
        <v>4</v>
      </c>
      <c r="K6587">
        <v>3</v>
      </c>
    </row>
    <row r="6588" spans="1:11" x14ac:dyDescent="0.35">
      <c r="A6588" t="s">
        <v>1362</v>
      </c>
      <c r="B6588" t="s">
        <v>1363</v>
      </c>
      <c r="C6588">
        <v>2020</v>
      </c>
      <c r="D6588">
        <v>4.2</v>
      </c>
      <c r="E6588">
        <v>407</v>
      </c>
      <c r="F6588" t="s">
        <v>1405</v>
      </c>
      <c r="G6588" t="s">
        <v>204</v>
      </c>
      <c r="H6588" s="32">
        <v>11.95</v>
      </c>
      <c r="I6588" t="s">
        <v>85</v>
      </c>
      <c r="J6588" t="s">
        <v>85</v>
      </c>
      <c r="K6588" t="s">
        <v>85</v>
      </c>
    </row>
    <row r="6589" spans="1:11" x14ac:dyDescent="0.35">
      <c r="A6589" t="s">
        <v>861</v>
      </c>
      <c r="B6589" t="s">
        <v>1364</v>
      </c>
      <c r="C6589" t="s">
        <v>24</v>
      </c>
      <c r="D6589">
        <v>4.2</v>
      </c>
      <c r="E6589">
        <v>405</v>
      </c>
      <c r="F6589" t="s">
        <v>1405</v>
      </c>
      <c r="G6589" t="s">
        <v>25</v>
      </c>
      <c r="H6589" s="32">
        <v>7.1</v>
      </c>
      <c r="I6589" t="s">
        <v>26</v>
      </c>
      <c r="J6589">
        <v>4</v>
      </c>
      <c r="K6589">
        <v>3</v>
      </c>
    </row>
    <row r="6590" spans="1:11" x14ac:dyDescent="0.35">
      <c r="A6590" t="s">
        <v>606</v>
      </c>
      <c r="B6590" t="s">
        <v>619</v>
      </c>
      <c r="C6590">
        <v>2014</v>
      </c>
      <c r="D6590">
        <v>4.2</v>
      </c>
      <c r="E6590">
        <v>404</v>
      </c>
      <c r="F6590" t="s">
        <v>1405</v>
      </c>
      <c r="G6590" t="s">
        <v>32</v>
      </c>
      <c r="H6590" s="32">
        <v>77.36</v>
      </c>
      <c r="I6590" t="s">
        <v>33</v>
      </c>
      <c r="J6590">
        <v>4</v>
      </c>
      <c r="K6590">
        <v>3</v>
      </c>
    </row>
    <row r="6591" spans="1:11" x14ac:dyDescent="0.35">
      <c r="A6591" t="s">
        <v>1365</v>
      </c>
      <c r="B6591" t="s">
        <v>1366</v>
      </c>
      <c r="C6591">
        <v>2020</v>
      </c>
      <c r="D6591">
        <v>4.2</v>
      </c>
      <c r="E6591">
        <v>404</v>
      </c>
      <c r="F6591" t="s">
        <v>1405</v>
      </c>
      <c r="G6591" t="s">
        <v>207</v>
      </c>
      <c r="H6591" s="32">
        <v>19.899999999999999</v>
      </c>
      <c r="I6591" t="s">
        <v>85</v>
      </c>
      <c r="J6591" t="s">
        <v>85</v>
      </c>
      <c r="K6591" t="s">
        <v>85</v>
      </c>
    </row>
    <row r="6592" spans="1:11" x14ac:dyDescent="0.35">
      <c r="A6592" t="s">
        <v>682</v>
      </c>
      <c r="B6592" t="s">
        <v>863</v>
      </c>
      <c r="C6592">
        <v>2011</v>
      </c>
      <c r="D6592">
        <v>4.2</v>
      </c>
      <c r="E6592">
        <v>402</v>
      </c>
      <c r="F6592" t="s">
        <v>1405</v>
      </c>
      <c r="G6592" t="s">
        <v>42</v>
      </c>
      <c r="H6592" s="32">
        <v>28.53</v>
      </c>
      <c r="I6592" t="s">
        <v>43</v>
      </c>
      <c r="J6592">
        <v>4</v>
      </c>
      <c r="K6592">
        <v>3</v>
      </c>
    </row>
    <row r="6593" spans="1:11" x14ac:dyDescent="0.35">
      <c r="A6593" t="s">
        <v>487</v>
      </c>
      <c r="B6593" t="s">
        <v>488</v>
      </c>
      <c r="C6593">
        <v>2019</v>
      </c>
      <c r="D6593">
        <v>4.2</v>
      </c>
      <c r="E6593">
        <v>400</v>
      </c>
      <c r="F6593" t="s">
        <v>1405</v>
      </c>
      <c r="G6593" t="s">
        <v>2</v>
      </c>
      <c r="H6593" s="32">
        <v>27.89</v>
      </c>
      <c r="I6593" t="s">
        <v>3</v>
      </c>
      <c r="J6593">
        <v>5</v>
      </c>
      <c r="K6593">
        <v>3</v>
      </c>
    </row>
    <row r="6594" spans="1:11" x14ac:dyDescent="0.35">
      <c r="A6594" t="s">
        <v>4</v>
      </c>
      <c r="B6594" t="s">
        <v>448</v>
      </c>
      <c r="C6594">
        <v>2016</v>
      </c>
      <c r="D6594">
        <v>4.2</v>
      </c>
      <c r="E6594">
        <v>398</v>
      </c>
      <c r="F6594" t="s">
        <v>1405</v>
      </c>
      <c r="G6594" t="s">
        <v>1406</v>
      </c>
      <c r="H6594" s="32">
        <v>48.96</v>
      </c>
      <c r="I6594" t="s">
        <v>6</v>
      </c>
      <c r="J6594">
        <v>4</v>
      </c>
      <c r="K6594">
        <v>2</v>
      </c>
    </row>
    <row r="6595" spans="1:11" x14ac:dyDescent="0.35">
      <c r="A6595" t="s">
        <v>193</v>
      </c>
      <c r="B6595" t="s">
        <v>921</v>
      </c>
      <c r="C6595">
        <v>2011</v>
      </c>
      <c r="D6595">
        <v>4.2</v>
      </c>
      <c r="E6595">
        <v>395</v>
      </c>
      <c r="F6595" t="s">
        <v>1405</v>
      </c>
      <c r="G6595" t="s">
        <v>42</v>
      </c>
      <c r="H6595" s="32">
        <v>61.94</v>
      </c>
      <c r="I6595" t="s">
        <v>43</v>
      </c>
      <c r="J6595">
        <v>4</v>
      </c>
      <c r="K6595">
        <v>3</v>
      </c>
    </row>
    <row r="6596" spans="1:11" x14ac:dyDescent="0.35">
      <c r="A6596" t="s">
        <v>193</v>
      </c>
      <c r="B6596" t="s">
        <v>187</v>
      </c>
      <c r="C6596">
        <v>2016</v>
      </c>
      <c r="D6596">
        <v>4.2</v>
      </c>
      <c r="E6596">
        <v>392</v>
      </c>
      <c r="F6596" t="s">
        <v>1405</v>
      </c>
      <c r="G6596" t="s">
        <v>42</v>
      </c>
      <c r="H6596" s="32">
        <v>19.98</v>
      </c>
      <c r="I6596" t="s">
        <v>43</v>
      </c>
      <c r="J6596">
        <v>4</v>
      </c>
      <c r="K6596">
        <v>3</v>
      </c>
    </row>
    <row r="6597" spans="1:11" x14ac:dyDescent="0.35">
      <c r="A6597" t="s">
        <v>790</v>
      </c>
      <c r="B6597" t="s">
        <v>1367</v>
      </c>
      <c r="C6597">
        <v>2018</v>
      </c>
      <c r="D6597">
        <v>4.2</v>
      </c>
      <c r="E6597">
        <v>390</v>
      </c>
      <c r="F6597" t="s">
        <v>1405</v>
      </c>
      <c r="G6597" t="s">
        <v>32</v>
      </c>
      <c r="H6597" s="32">
        <v>16.760000000000002</v>
      </c>
      <c r="I6597" t="s">
        <v>33</v>
      </c>
      <c r="J6597">
        <v>4</v>
      </c>
      <c r="K6597">
        <v>3</v>
      </c>
    </row>
    <row r="6598" spans="1:11" x14ac:dyDescent="0.35">
      <c r="A6598" t="s">
        <v>574</v>
      </c>
      <c r="B6598" t="s">
        <v>880</v>
      </c>
      <c r="C6598">
        <v>2017</v>
      </c>
      <c r="D6598">
        <v>4.2</v>
      </c>
      <c r="E6598">
        <v>390</v>
      </c>
      <c r="F6598" t="s">
        <v>1405</v>
      </c>
      <c r="G6598" t="s">
        <v>576</v>
      </c>
      <c r="H6598" s="32">
        <v>24.45</v>
      </c>
      <c r="I6598" t="s">
        <v>21</v>
      </c>
      <c r="J6598">
        <v>4</v>
      </c>
      <c r="K6598">
        <v>3</v>
      </c>
    </row>
    <row r="6599" spans="1:11" x14ac:dyDescent="0.35">
      <c r="A6599" t="s">
        <v>144</v>
      </c>
      <c r="B6599" t="s">
        <v>120</v>
      </c>
      <c r="C6599">
        <v>2011</v>
      </c>
      <c r="D6599">
        <v>4.2</v>
      </c>
      <c r="E6599">
        <v>389</v>
      </c>
      <c r="F6599" t="s">
        <v>1405</v>
      </c>
      <c r="G6599" t="s">
        <v>9</v>
      </c>
      <c r="H6599" s="32">
        <v>64.5</v>
      </c>
      <c r="I6599" t="s">
        <v>10</v>
      </c>
      <c r="J6599">
        <v>5</v>
      </c>
      <c r="K6599">
        <v>3</v>
      </c>
    </row>
    <row r="6600" spans="1:11" x14ac:dyDescent="0.35">
      <c r="A6600" t="s">
        <v>385</v>
      </c>
      <c r="B6600" t="s">
        <v>1334</v>
      </c>
      <c r="C6600">
        <v>2016</v>
      </c>
      <c r="D6600">
        <v>4.2</v>
      </c>
      <c r="E6600">
        <v>388</v>
      </c>
      <c r="F6600" t="s">
        <v>1405</v>
      </c>
      <c r="G6600" t="s">
        <v>9</v>
      </c>
      <c r="H6600" s="32">
        <v>31.63</v>
      </c>
      <c r="I6600" t="s">
        <v>10</v>
      </c>
      <c r="J6600">
        <v>5</v>
      </c>
      <c r="K6600">
        <v>3</v>
      </c>
    </row>
    <row r="6601" spans="1:11" x14ac:dyDescent="0.35">
      <c r="A6601" t="s">
        <v>66</v>
      </c>
      <c r="B6601" t="s">
        <v>551</v>
      </c>
      <c r="C6601">
        <v>2017</v>
      </c>
      <c r="D6601">
        <v>4.2</v>
      </c>
      <c r="E6601">
        <v>421</v>
      </c>
      <c r="F6601" t="s">
        <v>1405</v>
      </c>
      <c r="G6601" t="s">
        <v>42</v>
      </c>
      <c r="H6601" s="32">
        <v>29.15</v>
      </c>
      <c r="I6601" t="s">
        <v>52</v>
      </c>
      <c r="J6601">
        <v>3</v>
      </c>
      <c r="K6601">
        <v>3</v>
      </c>
    </row>
    <row r="6602" spans="1:11" x14ac:dyDescent="0.35">
      <c r="A6602" t="s">
        <v>537</v>
      </c>
      <c r="B6602" t="s">
        <v>187</v>
      </c>
      <c r="C6602">
        <v>2015</v>
      </c>
      <c r="D6602">
        <v>4.2</v>
      </c>
      <c r="E6602">
        <v>420</v>
      </c>
      <c r="F6602" t="s">
        <v>1405</v>
      </c>
      <c r="G6602" t="s">
        <v>42</v>
      </c>
      <c r="H6602" s="32">
        <v>17.5</v>
      </c>
      <c r="I6602" t="s">
        <v>43</v>
      </c>
      <c r="J6602">
        <v>4</v>
      </c>
      <c r="K6602">
        <v>3</v>
      </c>
    </row>
    <row r="6603" spans="1:11" x14ac:dyDescent="0.35">
      <c r="A6603" t="s">
        <v>1357</v>
      </c>
      <c r="B6603" t="s">
        <v>1358</v>
      </c>
      <c r="C6603">
        <v>2017</v>
      </c>
      <c r="D6603">
        <v>4.2</v>
      </c>
      <c r="E6603">
        <v>420</v>
      </c>
      <c r="F6603" t="s">
        <v>1405</v>
      </c>
      <c r="G6603" t="s">
        <v>127</v>
      </c>
      <c r="H6603" s="32">
        <v>18.899999999999999</v>
      </c>
      <c r="I6603" t="s">
        <v>21</v>
      </c>
      <c r="J6603">
        <v>4</v>
      </c>
      <c r="K6603">
        <v>3</v>
      </c>
    </row>
    <row r="6604" spans="1:11" x14ac:dyDescent="0.35">
      <c r="A6604" t="s">
        <v>1359</v>
      </c>
      <c r="B6604" t="s">
        <v>1360</v>
      </c>
      <c r="C6604">
        <v>2011</v>
      </c>
      <c r="D6604">
        <v>4.2</v>
      </c>
      <c r="E6604">
        <v>420</v>
      </c>
      <c r="F6604" t="s">
        <v>1405</v>
      </c>
      <c r="G6604" t="s">
        <v>254</v>
      </c>
      <c r="H6604" s="32">
        <v>23.95</v>
      </c>
      <c r="I6604" t="s">
        <v>21</v>
      </c>
      <c r="J6604">
        <v>4</v>
      </c>
      <c r="K6604">
        <v>3</v>
      </c>
    </row>
    <row r="6605" spans="1:11" x14ac:dyDescent="0.35">
      <c r="A6605" t="s">
        <v>40</v>
      </c>
      <c r="B6605" t="s">
        <v>396</v>
      </c>
      <c r="C6605">
        <v>2012</v>
      </c>
      <c r="D6605">
        <v>4.2</v>
      </c>
      <c r="E6605">
        <v>420</v>
      </c>
      <c r="F6605" t="s">
        <v>1405</v>
      </c>
      <c r="G6605" t="s">
        <v>42</v>
      </c>
      <c r="H6605" s="32">
        <v>28.3</v>
      </c>
      <c r="I6605" t="s">
        <v>43</v>
      </c>
      <c r="J6605">
        <v>4</v>
      </c>
      <c r="K6605">
        <v>3</v>
      </c>
    </row>
    <row r="6606" spans="1:11" x14ac:dyDescent="0.35">
      <c r="A6606" t="s">
        <v>513</v>
      </c>
      <c r="B6606" t="s">
        <v>283</v>
      </c>
      <c r="C6606">
        <v>2004</v>
      </c>
      <c r="D6606">
        <v>4.2</v>
      </c>
      <c r="E6606">
        <v>417</v>
      </c>
      <c r="F6606" t="s">
        <v>1405</v>
      </c>
      <c r="G6606" t="s">
        <v>42</v>
      </c>
      <c r="H6606" s="32">
        <v>45</v>
      </c>
      <c r="I6606" t="s">
        <v>43</v>
      </c>
      <c r="J6606">
        <v>4</v>
      </c>
      <c r="K6606">
        <v>3</v>
      </c>
    </row>
    <row r="6607" spans="1:11" x14ac:dyDescent="0.35">
      <c r="A6607" t="s">
        <v>423</v>
      </c>
      <c r="B6607" t="s">
        <v>1020</v>
      </c>
      <c r="C6607">
        <v>2018</v>
      </c>
      <c r="D6607">
        <v>4.2</v>
      </c>
      <c r="E6607">
        <v>415</v>
      </c>
      <c r="F6607" t="s">
        <v>1405</v>
      </c>
      <c r="G6607" t="s">
        <v>46</v>
      </c>
      <c r="H6607" s="32">
        <v>17.899999999999999</v>
      </c>
      <c r="I6607" t="s">
        <v>213</v>
      </c>
      <c r="J6607">
        <v>3</v>
      </c>
      <c r="K6607">
        <v>3</v>
      </c>
    </row>
    <row r="6608" spans="1:11" x14ac:dyDescent="0.35">
      <c r="A6608" t="s">
        <v>1292</v>
      </c>
      <c r="B6608" t="s">
        <v>1361</v>
      </c>
      <c r="C6608">
        <v>2015</v>
      </c>
      <c r="D6608">
        <v>4.2</v>
      </c>
      <c r="E6608">
        <v>414</v>
      </c>
      <c r="F6608" t="s">
        <v>1405</v>
      </c>
      <c r="G6608" t="s">
        <v>326</v>
      </c>
      <c r="H6608" s="32">
        <v>16.78</v>
      </c>
      <c r="I6608" t="s">
        <v>327</v>
      </c>
      <c r="J6608">
        <v>3</v>
      </c>
      <c r="K6608">
        <v>3</v>
      </c>
    </row>
    <row r="6609" spans="1:11" x14ac:dyDescent="0.35">
      <c r="A6609" t="s">
        <v>47</v>
      </c>
      <c r="B6609" t="s">
        <v>1302</v>
      </c>
      <c r="C6609">
        <v>2018</v>
      </c>
      <c r="D6609">
        <v>4.2</v>
      </c>
      <c r="E6609">
        <v>410</v>
      </c>
      <c r="F6609" t="s">
        <v>1405</v>
      </c>
      <c r="G6609" t="s">
        <v>42</v>
      </c>
      <c r="H6609" s="32">
        <v>13.58</v>
      </c>
      <c r="I6609" t="s">
        <v>43</v>
      </c>
      <c r="J6609">
        <v>4</v>
      </c>
      <c r="K6609">
        <v>3</v>
      </c>
    </row>
    <row r="6610" spans="1:11" x14ac:dyDescent="0.35">
      <c r="A6610" t="s">
        <v>1308</v>
      </c>
      <c r="B6610" t="s">
        <v>1309</v>
      </c>
      <c r="C6610">
        <v>2015</v>
      </c>
      <c r="D6610">
        <v>4.2</v>
      </c>
      <c r="E6610">
        <v>412</v>
      </c>
      <c r="F6610" t="s">
        <v>1405</v>
      </c>
      <c r="G6610" t="s">
        <v>9</v>
      </c>
      <c r="H6610" s="32">
        <v>37.9</v>
      </c>
      <c r="I6610" t="s">
        <v>10</v>
      </c>
      <c r="J6610">
        <v>5</v>
      </c>
      <c r="K6610">
        <v>3</v>
      </c>
    </row>
    <row r="6611" spans="1:11" x14ac:dyDescent="0.35">
      <c r="A6611" t="s">
        <v>270</v>
      </c>
      <c r="B6611" t="s">
        <v>120</v>
      </c>
      <c r="C6611">
        <v>2011</v>
      </c>
      <c r="D6611">
        <v>4.2</v>
      </c>
      <c r="E6611">
        <v>410</v>
      </c>
      <c r="F6611" t="s">
        <v>1405</v>
      </c>
      <c r="G6611" t="s">
        <v>9</v>
      </c>
      <c r="H6611" s="32">
        <v>51.35</v>
      </c>
      <c r="I6611" t="s">
        <v>10</v>
      </c>
      <c r="J6611">
        <v>5</v>
      </c>
      <c r="K6611">
        <v>3</v>
      </c>
    </row>
    <row r="6612" spans="1:11" x14ac:dyDescent="0.35">
      <c r="A6612" t="s">
        <v>930</v>
      </c>
      <c r="B6612" t="s">
        <v>848</v>
      </c>
      <c r="C6612">
        <v>2012</v>
      </c>
      <c r="D6612">
        <v>4.2</v>
      </c>
      <c r="E6612">
        <v>410</v>
      </c>
      <c r="F6612" t="s">
        <v>1405</v>
      </c>
      <c r="G6612" t="s">
        <v>42</v>
      </c>
      <c r="H6612" s="32">
        <v>22.99</v>
      </c>
      <c r="I6612" t="s">
        <v>43</v>
      </c>
      <c r="J6612">
        <v>4</v>
      </c>
      <c r="K6612">
        <v>3</v>
      </c>
    </row>
    <row r="6613" spans="1:11" x14ac:dyDescent="0.35">
      <c r="A6613" t="s">
        <v>1362</v>
      </c>
      <c r="B6613" t="s">
        <v>1363</v>
      </c>
      <c r="C6613">
        <v>2020</v>
      </c>
      <c r="D6613">
        <v>4.2</v>
      </c>
      <c r="E6613">
        <v>407</v>
      </c>
      <c r="F6613" t="s">
        <v>1405</v>
      </c>
      <c r="G6613" t="s">
        <v>204</v>
      </c>
      <c r="H6613" s="32">
        <v>11.95</v>
      </c>
      <c r="I6613" t="s">
        <v>85</v>
      </c>
      <c r="J6613" t="s">
        <v>85</v>
      </c>
      <c r="K6613" t="s">
        <v>85</v>
      </c>
    </row>
    <row r="6614" spans="1:11" x14ac:dyDescent="0.35">
      <c r="A6614" t="s">
        <v>861</v>
      </c>
      <c r="B6614" t="s">
        <v>1364</v>
      </c>
      <c r="C6614" t="s">
        <v>24</v>
      </c>
      <c r="D6614">
        <v>4.2</v>
      </c>
      <c r="E6614">
        <v>405</v>
      </c>
      <c r="F6614" t="s">
        <v>1405</v>
      </c>
      <c r="G6614" t="s">
        <v>25</v>
      </c>
      <c r="H6614" s="32">
        <v>7.1</v>
      </c>
      <c r="I6614" t="s">
        <v>26</v>
      </c>
      <c r="J6614">
        <v>4</v>
      </c>
      <c r="K6614">
        <v>3</v>
      </c>
    </row>
    <row r="6615" spans="1:11" x14ac:dyDescent="0.35">
      <c r="A6615" t="s">
        <v>606</v>
      </c>
      <c r="B6615" t="s">
        <v>619</v>
      </c>
      <c r="C6615">
        <v>2014</v>
      </c>
      <c r="D6615">
        <v>4.2</v>
      </c>
      <c r="E6615">
        <v>404</v>
      </c>
      <c r="F6615" t="s">
        <v>1405</v>
      </c>
      <c r="G6615" t="s">
        <v>32</v>
      </c>
      <c r="H6615" s="32">
        <v>77.36</v>
      </c>
      <c r="I6615" t="s">
        <v>33</v>
      </c>
      <c r="J6615">
        <v>4</v>
      </c>
      <c r="K6615">
        <v>3</v>
      </c>
    </row>
    <row r="6616" spans="1:11" x14ac:dyDescent="0.35">
      <c r="A6616" t="s">
        <v>1365</v>
      </c>
      <c r="B6616" t="s">
        <v>1366</v>
      </c>
      <c r="C6616">
        <v>2020</v>
      </c>
      <c r="D6616">
        <v>4.2</v>
      </c>
      <c r="E6616">
        <v>404</v>
      </c>
      <c r="F6616" t="s">
        <v>1405</v>
      </c>
      <c r="G6616" t="s">
        <v>207</v>
      </c>
      <c r="H6616" s="32">
        <v>19.899999999999999</v>
      </c>
      <c r="I6616" t="s">
        <v>85</v>
      </c>
      <c r="J6616" t="s">
        <v>85</v>
      </c>
      <c r="K6616" t="s">
        <v>85</v>
      </c>
    </row>
    <row r="6617" spans="1:11" x14ac:dyDescent="0.35">
      <c r="A6617" t="s">
        <v>682</v>
      </c>
      <c r="B6617" t="s">
        <v>863</v>
      </c>
      <c r="C6617">
        <v>2011</v>
      </c>
      <c r="D6617">
        <v>4.2</v>
      </c>
      <c r="E6617">
        <v>402</v>
      </c>
      <c r="F6617" t="s">
        <v>1405</v>
      </c>
      <c r="G6617" t="s">
        <v>42</v>
      </c>
      <c r="H6617" s="32">
        <v>28.53</v>
      </c>
      <c r="I6617" t="s">
        <v>43</v>
      </c>
      <c r="J6617">
        <v>4</v>
      </c>
      <c r="K6617">
        <v>3</v>
      </c>
    </row>
    <row r="6618" spans="1:11" x14ac:dyDescent="0.35">
      <c r="A6618" t="s">
        <v>487</v>
      </c>
      <c r="B6618" t="s">
        <v>488</v>
      </c>
      <c r="C6618">
        <v>2019</v>
      </c>
      <c r="D6618">
        <v>4.2</v>
      </c>
      <c r="E6618">
        <v>400</v>
      </c>
      <c r="F6618" t="s">
        <v>1405</v>
      </c>
      <c r="G6618" t="s">
        <v>2</v>
      </c>
      <c r="H6618" s="32">
        <v>27.89</v>
      </c>
      <c r="I6618" t="s">
        <v>3</v>
      </c>
      <c r="J6618">
        <v>5</v>
      </c>
      <c r="K6618">
        <v>3</v>
      </c>
    </row>
    <row r="6619" spans="1:11" x14ac:dyDescent="0.35">
      <c r="A6619" t="s">
        <v>4</v>
      </c>
      <c r="B6619" t="s">
        <v>448</v>
      </c>
      <c r="C6619">
        <v>2016</v>
      </c>
      <c r="D6619">
        <v>4.2</v>
      </c>
      <c r="E6619">
        <v>398</v>
      </c>
      <c r="F6619" t="s">
        <v>1405</v>
      </c>
      <c r="G6619" t="s">
        <v>1406</v>
      </c>
      <c r="H6619" s="32">
        <v>48.96</v>
      </c>
      <c r="I6619" t="s">
        <v>6</v>
      </c>
      <c r="J6619">
        <v>4</v>
      </c>
      <c r="K6619">
        <v>2</v>
      </c>
    </row>
    <row r="6620" spans="1:11" x14ac:dyDescent="0.35">
      <c r="A6620" t="s">
        <v>193</v>
      </c>
      <c r="B6620" t="s">
        <v>921</v>
      </c>
      <c r="C6620">
        <v>2011</v>
      </c>
      <c r="D6620">
        <v>4.2</v>
      </c>
      <c r="E6620">
        <v>395</v>
      </c>
      <c r="F6620" t="s">
        <v>1405</v>
      </c>
      <c r="G6620" t="s">
        <v>42</v>
      </c>
      <c r="H6620" s="32">
        <v>61.94</v>
      </c>
      <c r="I6620" t="s">
        <v>43</v>
      </c>
      <c r="J6620">
        <v>4</v>
      </c>
      <c r="K6620">
        <v>3</v>
      </c>
    </row>
    <row r="6621" spans="1:11" x14ac:dyDescent="0.35">
      <c r="A6621" t="s">
        <v>193</v>
      </c>
      <c r="B6621" t="s">
        <v>187</v>
      </c>
      <c r="C6621">
        <v>2016</v>
      </c>
      <c r="D6621">
        <v>4.2</v>
      </c>
      <c r="E6621">
        <v>392</v>
      </c>
      <c r="F6621" t="s">
        <v>1405</v>
      </c>
      <c r="G6621" t="s">
        <v>42</v>
      </c>
      <c r="H6621" s="32">
        <v>19.98</v>
      </c>
      <c r="I6621" t="s">
        <v>43</v>
      </c>
      <c r="J6621">
        <v>4</v>
      </c>
      <c r="K6621">
        <v>3</v>
      </c>
    </row>
    <row r="6622" spans="1:11" x14ac:dyDescent="0.35">
      <c r="A6622" t="s">
        <v>790</v>
      </c>
      <c r="B6622" t="s">
        <v>1367</v>
      </c>
      <c r="C6622">
        <v>2018</v>
      </c>
      <c r="D6622">
        <v>4.2</v>
      </c>
      <c r="E6622">
        <v>390</v>
      </c>
      <c r="F6622" t="s">
        <v>1405</v>
      </c>
      <c r="G6622" t="s">
        <v>32</v>
      </c>
      <c r="H6622" s="32">
        <v>16.760000000000002</v>
      </c>
      <c r="I6622" t="s">
        <v>33</v>
      </c>
      <c r="J6622">
        <v>4</v>
      </c>
      <c r="K6622">
        <v>3</v>
      </c>
    </row>
    <row r="6623" spans="1:11" x14ac:dyDescent="0.35">
      <c r="A6623" t="s">
        <v>574</v>
      </c>
      <c r="B6623" t="s">
        <v>880</v>
      </c>
      <c r="C6623">
        <v>2017</v>
      </c>
      <c r="D6623">
        <v>4.2</v>
      </c>
      <c r="E6623">
        <v>390</v>
      </c>
      <c r="F6623" t="s">
        <v>1405</v>
      </c>
      <c r="G6623" t="s">
        <v>576</v>
      </c>
      <c r="H6623" s="32">
        <v>24.45</v>
      </c>
      <c r="I6623" t="s">
        <v>21</v>
      </c>
      <c r="J6623">
        <v>4</v>
      </c>
      <c r="K6623">
        <v>3</v>
      </c>
    </row>
    <row r="6624" spans="1:11" x14ac:dyDescent="0.35">
      <c r="A6624" t="s">
        <v>144</v>
      </c>
      <c r="B6624" t="s">
        <v>120</v>
      </c>
      <c r="C6624">
        <v>2011</v>
      </c>
      <c r="D6624">
        <v>4.2</v>
      </c>
      <c r="E6624">
        <v>389</v>
      </c>
      <c r="F6624" t="s">
        <v>1405</v>
      </c>
      <c r="G6624" t="s">
        <v>9</v>
      </c>
      <c r="H6624" s="32">
        <v>64.5</v>
      </c>
      <c r="I6624" t="s">
        <v>10</v>
      </c>
      <c r="J6624">
        <v>5</v>
      </c>
      <c r="K6624">
        <v>3</v>
      </c>
    </row>
    <row r="6625" spans="1:11" x14ac:dyDescent="0.35">
      <c r="A6625" t="s">
        <v>385</v>
      </c>
      <c r="B6625" t="s">
        <v>1334</v>
      </c>
      <c r="C6625">
        <v>2016</v>
      </c>
      <c r="D6625">
        <v>4.2</v>
      </c>
      <c r="E6625">
        <v>388</v>
      </c>
      <c r="F6625" t="s">
        <v>1405</v>
      </c>
      <c r="G6625" t="s">
        <v>9</v>
      </c>
      <c r="H6625" s="32">
        <v>31.63</v>
      </c>
      <c r="I6625" t="s">
        <v>10</v>
      </c>
      <c r="J6625">
        <v>5</v>
      </c>
      <c r="K6625">
        <v>3</v>
      </c>
    </row>
    <row r="6626" spans="1:11" x14ac:dyDescent="0.35">
      <c r="A6626" t="s">
        <v>66</v>
      </c>
      <c r="B6626" t="s">
        <v>551</v>
      </c>
      <c r="C6626">
        <v>2017</v>
      </c>
      <c r="D6626">
        <v>4.2</v>
      </c>
      <c r="E6626">
        <v>421</v>
      </c>
      <c r="F6626" t="s">
        <v>1405</v>
      </c>
      <c r="G6626" t="s">
        <v>42</v>
      </c>
      <c r="H6626" s="32">
        <v>29.15</v>
      </c>
      <c r="I6626" t="s">
        <v>52</v>
      </c>
      <c r="J6626">
        <v>3</v>
      </c>
      <c r="K6626">
        <v>3</v>
      </c>
    </row>
    <row r="6627" spans="1:11" x14ac:dyDescent="0.35">
      <c r="A6627" t="s">
        <v>537</v>
      </c>
      <c r="B6627" t="s">
        <v>187</v>
      </c>
      <c r="C6627">
        <v>2015</v>
      </c>
      <c r="D6627">
        <v>4.2</v>
      </c>
      <c r="E6627">
        <v>420</v>
      </c>
      <c r="F6627" t="s">
        <v>1405</v>
      </c>
      <c r="G6627" t="s">
        <v>42</v>
      </c>
      <c r="H6627" s="32">
        <v>17.5</v>
      </c>
      <c r="I6627" t="s">
        <v>43</v>
      </c>
      <c r="J6627">
        <v>4</v>
      </c>
      <c r="K6627">
        <v>3</v>
      </c>
    </row>
    <row r="6628" spans="1:11" x14ac:dyDescent="0.35">
      <c r="A6628" t="s">
        <v>1357</v>
      </c>
      <c r="B6628" t="s">
        <v>1358</v>
      </c>
      <c r="C6628">
        <v>2017</v>
      </c>
      <c r="D6628">
        <v>4.2</v>
      </c>
      <c r="E6628">
        <v>420</v>
      </c>
      <c r="F6628" t="s">
        <v>1405</v>
      </c>
      <c r="G6628" t="s">
        <v>127</v>
      </c>
      <c r="H6628" s="32">
        <v>18.899999999999999</v>
      </c>
      <c r="I6628" t="s">
        <v>21</v>
      </c>
      <c r="J6628">
        <v>4</v>
      </c>
      <c r="K6628">
        <v>3</v>
      </c>
    </row>
    <row r="6629" spans="1:11" x14ac:dyDescent="0.35">
      <c r="A6629" t="s">
        <v>1359</v>
      </c>
      <c r="B6629" t="s">
        <v>1360</v>
      </c>
      <c r="C6629">
        <v>2011</v>
      </c>
      <c r="D6629">
        <v>4.2</v>
      </c>
      <c r="E6629">
        <v>420</v>
      </c>
      <c r="F6629" t="s">
        <v>1405</v>
      </c>
      <c r="G6629" t="s">
        <v>254</v>
      </c>
      <c r="H6629" s="32">
        <v>23.95</v>
      </c>
      <c r="I6629" t="s">
        <v>21</v>
      </c>
      <c r="J6629">
        <v>4</v>
      </c>
      <c r="K6629">
        <v>3</v>
      </c>
    </row>
    <row r="6630" spans="1:11" x14ac:dyDescent="0.35">
      <c r="A6630" t="s">
        <v>40</v>
      </c>
      <c r="B6630" t="s">
        <v>396</v>
      </c>
      <c r="C6630">
        <v>2012</v>
      </c>
      <c r="D6630">
        <v>4.2</v>
      </c>
      <c r="E6630">
        <v>420</v>
      </c>
      <c r="F6630" t="s">
        <v>1405</v>
      </c>
      <c r="G6630" t="s">
        <v>42</v>
      </c>
      <c r="H6630" s="32">
        <v>28.3</v>
      </c>
      <c r="I6630" t="s">
        <v>43</v>
      </c>
      <c r="J6630">
        <v>4</v>
      </c>
      <c r="K6630">
        <v>3</v>
      </c>
    </row>
    <row r="6631" spans="1:11" x14ac:dyDescent="0.35">
      <c r="A6631" t="s">
        <v>513</v>
      </c>
      <c r="B6631" t="s">
        <v>283</v>
      </c>
      <c r="C6631">
        <v>2004</v>
      </c>
      <c r="D6631">
        <v>4.2</v>
      </c>
      <c r="E6631">
        <v>417</v>
      </c>
      <c r="F6631" t="s">
        <v>1405</v>
      </c>
      <c r="G6631" t="s">
        <v>42</v>
      </c>
      <c r="H6631" s="32">
        <v>45</v>
      </c>
      <c r="I6631" t="s">
        <v>43</v>
      </c>
      <c r="J6631">
        <v>4</v>
      </c>
      <c r="K6631">
        <v>3</v>
      </c>
    </row>
    <row r="6632" spans="1:11" x14ac:dyDescent="0.35">
      <c r="A6632" t="s">
        <v>423</v>
      </c>
      <c r="B6632" t="s">
        <v>1020</v>
      </c>
      <c r="C6632">
        <v>2018</v>
      </c>
      <c r="D6632">
        <v>4.2</v>
      </c>
      <c r="E6632">
        <v>415</v>
      </c>
      <c r="F6632" t="s">
        <v>1405</v>
      </c>
      <c r="G6632" t="s">
        <v>46</v>
      </c>
      <c r="H6632" s="32">
        <v>17.899999999999999</v>
      </c>
      <c r="I6632" t="s">
        <v>213</v>
      </c>
      <c r="J6632">
        <v>3</v>
      </c>
      <c r="K6632">
        <v>3</v>
      </c>
    </row>
    <row r="6633" spans="1:11" x14ac:dyDescent="0.35">
      <c r="A6633" t="s">
        <v>1292</v>
      </c>
      <c r="B6633" t="s">
        <v>1361</v>
      </c>
      <c r="C6633">
        <v>2015</v>
      </c>
      <c r="D6633">
        <v>4.2</v>
      </c>
      <c r="E6633">
        <v>414</v>
      </c>
      <c r="F6633" t="s">
        <v>1405</v>
      </c>
      <c r="G6633" t="s">
        <v>326</v>
      </c>
      <c r="H6633" s="32">
        <v>16.78</v>
      </c>
      <c r="I6633" t="s">
        <v>327</v>
      </c>
      <c r="J6633">
        <v>3</v>
      </c>
      <c r="K6633">
        <v>3</v>
      </c>
    </row>
    <row r="6634" spans="1:11" x14ac:dyDescent="0.35">
      <c r="A6634" t="s">
        <v>47</v>
      </c>
      <c r="B6634" t="s">
        <v>1302</v>
      </c>
      <c r="C6634">
        <v>2018</v>
      </c>
      <c r="D6634">
        <v>4.2</v>
      </c>
      <c r="E6634">
        <v>410</v>
      </c>
      <c r="F6634" t="s">
        <v>1405</v>
      </c>
      <c r="G6634" t="s">
        <v>42</v>
      </c>
      <c r="H6634" s="32">
        <v>13.58</v>
      </c>
      <c r="I6634" t="s">
        <v>43</v>
      </c>
      <c r="J6634">
        <v>4</v>
      </c>
      <c r="K6634">
        <v>3</v>
      </c>
    </row>
    <row r="6635" spans="1:11" x14ac:dyDescent="0.35">
      <c r="A6635" t="s">
        <v>1308</v>
      </c>
      <c r="B6635" t="s">
        <v>1309</v>
      </c>
      <c r="C6635">
        <v>2015</v>
      </c>
      <c r="D6635">
        <v>4.2</v>
      </c>
      <c r="E6635">
        <v>412</v>
      </c>
      <c r="F6635" t="s">
        <v>1405</v>
      </c>
      <c r="G6635" t="s">
        <v>9</v>
      </c>
      <c r="H6635" s="32">
        <v>37.9</v>
      </c>
      <c r="I6635" t="s">
        <v>10</v>
      </c>
      <c r="J6635">
        <v>5</v>
      </c>
      <c r="K6635">
        <v>3</v>
      </c>
    </row>
    <row r="6636" spans="1:11" x14ac:dyDescent="0.35">
      <c r="A6636" t="s">
        <v>270</v>
      </c>
      <c r="B6636" t="s">
        <v>120</v>
      </c>
      <c r="C6636">
        <v>2011</v>
      </c>
      <c r="D6636">
        <v>4.2</v>
      </c>
      <c r="E6636">
        <v>410</v>
      </c>
      <c r="F6636" t="s">
        <v>1405</v>
      </c>
      <c r="G6636" t="s">
        <v>9</v>
      </c>
      <c r="H6636" s="32">
        <v>51.35</v>
      </c>
      <c r="I6636" t="s">
        <v>10</v>
      </c>
      <c r="J6636">
        <v>5</v>
      </c>
      <c r="K6636">
        <v>3</v>
      </c>
    </row>
    <row r="6637" spans="1:11" x14ac:dyDescent="0.35">
      <c r="A6637" t="s">
        <v>930</v>
      </c>
      <c r="B6637" t="s">
        <v>848</v>
      </c>
      <c r="C6637">
        <v>2012</v>
      </c>
      <c r="D6637">
        <v>4.2</v>
      </c>
      <c r="E6637">
        <v>410</v>
      </c>
      <c r="F6637" t="s">
        <v>1405</v>
      </c>
      <c r="G6637" t="s">
        <v>42</v>
      </c>
      <c r="H6637" s="32">
        <v>22.99</v>
      </c>
      <c r="I6637" t="s">
        <v>43</v>
      </c>
      <c r="J6637">
        <v>4</v>
      </c>
      <c r="K6637">
        <v>3</v>
      </c>
    </row>
    <row r="6638" spans="1:11" x14ac:dyDescent="0.35">
      <c r="A6638" t="s">
        <v>1362</v>
      </c>
      <c r="B6638" t="s">
        <v>1363</v>
      </c>
      <c r="C6638">
        <v>2020</v>
      </c>
      <c r="D6638">
        <v>4.2</v>
      </c>
      <c r="E6638">
        <v>407</v>
      </c>
      <c r="F6638" t="s">
        <v>1405</v>
      </c>
      <c r="G6638" t="s">
        <v>204</v>
      </c>
      <c r="H6638" s="32">
        <v>11.95</v>
      </c>
      <c r="I6638" t="s">
        <v>85</v>
      </c>
      <c r="J6638" t="s">
        <v>85</v>
      </c>
      <c r="K6638" t="s">
        <v>85</v>
      </c>
    </row>
    <row r="6639" spans="1:11" x14ac:dyDescent="0.35">
      <c r="A6639" t="s">
        <v>861</v>
      </c>
      <c r="B6639" t="s">
        <v>1364</v>
      </c>
      <c r="C6639" t="s">
        <v>24</v>
      </c>
      <c r="D6639">
        <v>4.2</v>
      </c>
      <c r="E6639">
        <v>405</v>
      </c>
      <c r="F6639" t="s">
        <v>1405</v>
      </c>
      <c r="G6639" t="s">
        <v>25</v>
      </c>
      <c r="H6639" s="32">
        <v>7.1</v>
      </c>
      <c r="I6639" t="s">
        <v>26</v>
      </c>
      <c r="J6639">
        <v>4</v>
      </c>
      <c r="K6639">
        <v>3</v>
      </c>
    </row>
    <row r="6640" spans="1:11" x14ac:dyDescent="0.35">
      <c r="A6640" t="s">
        <v>606</v>
      </c>
      <c r="B6640" t="s">
        <v>619</v>
      </c>
      <c r="C6640">
        <v>2014</v>
      </c>
      <c r="D6640">
        <v>4.2</v>
      </c>
      <c r="E6640">
        <v>404</v>
      </c>
      <c r="F6640" t="s">
        <v>1405</v>
      </c>
      <c r="G6640" t="s">
        <v>32</v>
      </c>
      <c r="H6640" s="32">
        <v>77.36</v>
      </c>
      <c r="I6640" t="s">
        <v>33</v>
      </c>
      <c r="J6640">
        <v>4</v>
      </c>
      <c r="K6640">
        <v>3</v>
      </c>
    </row>
    <row r="6641" spans="1:11" x14ac:dyDescent="0.35">
      <c r="A6641" t="s">
        <v>1365</v>
      </c>
      <c r="B6641" t="s">
        <v>1366</v>
      </c>
      <c r="C6641">
        <v>2020</v>
      </c>
      <c r="D6641">
        <v>4.2</v>
      </c>
      <c r="E6641">
        <v>404</v>
      </c>
      <c r="F6641" t="s">
        <v>1405</v>
      </c>
      <c r="G6641" t="s">
        <v>207</v>
      </c>
      <c r="H6641" s="32">
        <v>19.899999999999999</v>
      </c>
      <c r="I6641" t="s">
        <v>85</v>
      </c>
      <c r="J6641" t="s">
        <v>85</v>
      </c>
      <c r="K6641" t="s">
        <v>85</v>
      </c>
    </row>
    <row r="6642" spans="1:11" x14ac:dyDescent="0.35">
      <c r="A6642" t="s">
        <v>682</v>
      </c>
      <c r="B6642" t="s">
        <v>863</v>
      </c>
      <c r="C6642">
        <v>2011</v>
      </c>
      <c r="D6642">
        <v>4.2</v>
      </c>
      <c r="E6642">
        <v>402</v>
      </c>
      <c r="F6642" t="s">
        <v>1405</v>
      </c>
      <c r="G6642" t="s">
        <v>42</v>
      </c>
      <c r="H6642" s="32">
        <v>28.53</v>
      </c>
      <c r="I6642" t="s">
        <v>43</v>
      </c>
      <c r="J6642">
        <v>4</v>
      </c>
      <c r="K6642">
        <v>3</v>
      </c>
    </row>
    <row r="6643" spans="1:11" x14ac:dyDescent="0.35">
      <c r="A6643" t="s">
        <v>487</v>
      </c>
      <c r="B6643" t="s">
        <v>488</v>
      </c>
      <c r="C6643">
        <v>2019</v>
      </c>
      <c r="D6643">
        <v>4.2</v>
      </c>
      <c r="E6643">
        <v>400</v>
      </c>
      <c r="F6643" t="s">
        <v>1405</v>
      </c>
      <c r="G6643" t="s">
        <v>2</v>
      </c>
      <c r="H6643" s="32">
        <v>27.89</v>
      </c>
      <c r="I6643" t="s">
        <v>3</v>
      </c>
      <c r="J6643">
        <v>5</v>
      </c>
      <c r="K6643">
        <v>3</v>
      </c>
    </row>
    <row r="6644" spans="1:11" x14ac:dyDescent="0.35">
      <c r="A6644" t="s">
        <v>4</v>
      </c>
      <c r="B6644" t="s">
        <v>448</v>
      </c>
      <c r="C6644">
        <v>2016</v>
      </c>
      <c r="D6644">
        <v>4.2</v>
      </c>
      <c r="E6644">
        <v>398</v>
      </c>
      <c r="F6644" t="s">
        <v>1405</v>
      </c>
      <c r="G6644" t="s">
        <v>1406</v>
      </c>
      <c r="H6644" s="32">
        <v>48.96</v>
      </c>
      <c r="I6644" t="s">
        <v>6</v>
      </c>
      <c r="J6644">
        <v>4</v>
      </c>
      <c r="K6644">
        <v>2</v>
      </c>
    </row>
    <row r="6645" spans="1:11" x14ac:dyDescent="0.35">
      <c r="A6645" t="s">
        <v>193</v>
      </c>
      <c r="B6645" t="s">
        <v>921</v>
      </c>
      <c r="C6645">
        <v>2011</v>
      </c>
      <c r="D6645">
        <v>4.2</v>
      </c>
      <c r="E6645">
        <v>395</v>
      </c>
      <c r="F6645" t="s">
        <v>1405</v>
      </c>
      <c r="G6645" t="s">
        <v>42</v>
      </c>
      <c r="H6645" s="32">
        <v>61.94</v>
      </c>
      <c r="I6645" t="s">
        <v>43</v>
      </c>
      <c r="J6645">
        <v>4</v>
      </c>
      <c r="K6645">
        <v>3</v>
      </c>
    </row>
    <row r="6646" spans="1:11" x14ac:dyDescent="0.35">
      <c r="A6646" t="s">
        <v>193</v>
      </c>
      <c r="B6646" t="s">
        <v>187</v>
      </c>
      <c r="C6646">
        <v>2016</v>
      </c>
      <c r="D6646">
        <v>4.2</v>
      </c>
      <c r="E6646">
        <v>392</v>
      </c>
      <c r="F6646" t="s">
        <v>1405</v>
      </c>
      <c r="G6646" t="s">
        <v>42</v>
      </c>
      <c r="H6646" s="32">
        <v>19.98</v>
      </c>
      <c r="I6646" t="s">
        <v>43</v>
      </c>
      <c r="J6646">
        <v>4</v>
      </c>
      <c r="K6646">
        <v>3</v>
      </c>
    </row>
    <row r="6647" spans="1:11" x14ac:dyDescent="0.35">
      <c r="A6647" t="s">
        <v>790</v>
      </c>
      <c r="B6647" t="s">
        <v>1367</v>
      </c>
      <c r="C6647">
        <v>2018</v>
      </c>
      <c r="D6647">
        <v>4.2</v>
      </c>
      <c r="E6647">
        <v>390</v>
      </c>
      <c r="F6647" t="s">
        <v>1405</v>
      </c>
      <c r="G6647" t="s">
        <v>32</v>
      </c>
      <c r="H6647" s="32">
        <v>16.760000000000002</v>
      </c>
      <c r="I6647" t="s">
        <v>33</v>
      </c>
      <c r="J6647">
        <v>4</v>
      </c>
      <c r="K6647">
        <v>3</v>
      </c>
    </row>
    <row r="6648" spans="1:11" x14ac:dyDescent="0.35">
      <c r="A6648" t="s">
        <v>574</v>
      </c>
      <c r="B6648" t="s">
        <v>880</v>
      </c>
      <c r="C6648">
        <v>2017</v>
      </c>
      <c r="D6648">
        <v>4.2</v>
      </c>
      <c r="E6648">
        <v>390</v>
      </c>
      <c r="F6648" t="s">
        <v>1405</v>
      </c>
      <c r="G6648" t="s">
        <v>576</v>
      </c>
      <c r="H6648" s="32">
        <v>24.45</v>
      </c>
      <c r="I6648" t="s">
        <v>21</v>
      </c>
      <c r="J6648">
        <v>4</v>
      </c>
      <c r="K6648">
        <v>3</v>
      </c>
    </row>
    <row r="6649" spans="1:11" x14ac:dyDescent="0.35">
      <c r="A6649" t="s">
        <v>144</v>
      </c>
      <c r="B6649" t="s">
        <v>120</v>
      </c>
      <c r="C6649">
        <v>2011</v>
      </c>
      <c r="D6649">
        <v>4.2</v>
      </c>
      <c r="E6649">
        <v>389</v>
      </c>
      <c r="F6649" t="s">
        <v>1405</v>
      </c>
      <c r="G6649" t="s">
        <v>9</v>
      </c>
      <c r="H6649" s="32">
        <v>64.5</v>
      </c>
      <c r="I6649" t="s">
        <v>10</v>
      </c>
      <c r="J6649">
        <v>5</v>
      </c>
      <c r="K6649">
        <v>3</v>
      </c>
    </row>
    <row r="6650" spans="1:11" x14ac:dyDescent="0.35">
      <c r="A6650" t="s">
        <v>385</v>
      </c>
      <c r="B6650" t="s">
        <v>1334</v>
      </c>
      <c r="C6650">
        <v>2016</v>
      </c>
      <c r="D6650">
        <v>4.2</v>
      </c>
      <c r="E6650">
        <v>388</v>
      </c>
      <c r="F6650" t="s">
        <v>1405</v>
      </c>
      <c r="G6650" t="s">
        <v>9</v>
      </c>
      <c r="H6650" s="32">
        <v>31.63</v>
      </c>
      <c r="I6650" t="s">
        <v>10</v>
      </c>
      <c r="J6650">
        <v>5</v>
      </c>
      <c r="K6650">
        <v>3</v>
      </c>
    </row>
    <row r="6651" spans="1:11" x14ac:dyDescent="0.35">
      <c r="A6651" t="s">
        <v>66</v>
      </c>
      <c r="B6651" t="s">
        <v>551</v>
      </c>
      <c r="C6651">
        <v>2017</v>
      </c>
      <c r="D6651">
        <v>4.2</v>
      </c>
      <c r="E6651">
        <v>421</v>
      </c>
      <c r="F6651" t="s">
        <v>1405</v>
      </c>
      <c r="G6651" t="s">
        <v>42</v>
      </c>
      <c r="H6651" s="32">
        <v>29.15</v>
      </c>
      <c r="I6651" t="s">
        <v>52</v>
      </c>
      <c r="J6651">
        <v>3</v>
      </c>
      <c r="K6651">
        <v>3</v>
      </c>
    </row>
    <row r="6652" spans="1:11" x14ac:dyDescent="0.35">
      <c r="A6652" t="s">
        <v>537</v>
      </c>
      <c r="B6652" t="s">
        <v>187</v>
      </c>
      <c r="C6652">
        <v>2015</v>
      </c>
      <c r="D6652">
        <v>4.2</v>
      </c>
      <c r="E6652">
        <v>420</v>
      </c>
      <c r="F6652" t="s">
        <v>1405</v>
      </c>
      <c r="G6652" t="s">
        <v>42</v>
      </c>
      <c r="H6652" s="32">
        <v>17.5</v>
      </c>
      <c r="I6652" t="s">
        <v>43</v>
      </c>
      <c r="J6652">
        <v>4</v>
      </c>
      <c r="K6652">
        <v>3</v>
      </c>
    </row>
    <row r="6653" spans="1:11" x14ac:dyDescent="0.35">
      <c r="A6653" t="s">
        <v>1357</v>
      </c>
      <c r="B6653" t="s">
        <v>1358</v>
      </c>
      <c r="C6653">
        <v>2017</v>
      </c>
      <c r="D6653">
        <v>4.2</v>
      </c>
      <c r="E6653">
        <v>420</v>
      </c>
      <c r="F6653" t="s">
        <v>1405</v>
      </c>
      <c r="G6653" t="s">
        <v>127</v>
      </c>
      <c r="H6653" s="32">
        <v>18.899999999999999</v>
      </c>
      <c r="I6653" t="s">
        <v>21</v>
      </c>
      <c r="J6653">
        <v>4</v>
      </c>
      <c r="K6653">
        <v>3</v>
      </c>
    </row>
    <row r="6654" spans="1:11" x14ac:dyDescent="0.35">
      <c r="A6654" t="s">
        <v>1359</v>
      </c>
      <c r="B6654" t="s">
        <v>1360</v>
      </c>
      <c r="C6654">
        <v>2011</v>
      </c>
      <c r="D6654">
        <v>4.2</v>
      </c>
      <c r="E6654">
        <v>420</v>
      </c>
      <c r="F6654" t="s">
        <v>1405</v>
      </c>
      <c r="G6654" t="s">
        <v>254</v>
      </c>
      <c r="H6654" s="32">
        <v>23.95</v>
      </c>
      <c r="I6654" t="s">
        <v>21</v>
      </c>
      <c r="J6654">
        <v>4</v>
      </c>
      <c r="K6654">
        <v>3</v>
      </c>
    </row>
    <row r="6655" spans="1:11" x14ac:dyDescent="0.35">
      <c r="A6655" t="s">
        <v>40</v>
      </c>
      <c r="B6655" t="s">
        <v>396</v>
      </c>
      <c r="C6655">
        <v>2012</v>
      </c>
      <c r="D6655">
        <v>4.2</v>
      </c>
      <c r="E6655">
        <v>420</v>
      </c>
      <c r="F6655" t="s">
        <v>1405</v>
      </c>
      <c r="G6655" t="s">
        <v>42</v>
      </c>
      <c r="H6655" s="32">
        <v>28.3</v>
      </c>
      <c r="I6655" t="s">
        <v>43</v>
      </c>
      <c r="J6655">
        <v>4</v>
      </c>
      <c r="K6655">
        <v>3</v>
      </c>
    </row>
    <row r="6656" spans="1:11" x14ac:dyDescent="0.35">
      <c r="A6656" t="s">
        <v>513</v>
      </c>
      <c r="B6656" t="s">
        <v>283</v>
      </c>
      <c r="C6656">
        <v>2004</v>
      </c>
      <c r="D6656">
        <v>4.2</v>
      </c>
      <c r="E6656">
        <v>417</v>
      </c>
      <c r="F6656" t="s">
        <v>1405</v>
      </c>
      <c r="G6656" t="s">
        <v>42</v>
      </c>
      <c r="H6656" s="32">
        <v>45</v>
      </c>
      <c r="I6656" t="s">
        <v>43</v>
      </c>
      <c r="J6656">
        <v>4</v>
      </c>
      <c r="K6656">
        <v>3</v>
      </c>
    </row>
    <row r="6657" spans="1:11" x14ac:dyDescent="0.35">
      <c r="A6657" t="s">
        <v>423</v>
      </c>
      <c r="B6657" t="s">
        <v>1020</v>
      </c>
      <c r="C6657">
        <v>2018</v>
      </c>
      <c r="D6657">
        <v>4.2</v>
      </c>
      <c r="E6657">
        <v>415</v>
      </c>
      <c r="F6657" t="s">
        <v>1405</v>
      </c>
      <c r="G6657" t="s">
        <v>46</v>
      </c>
      <c r="H6657" s="32">
        <v>17.899999999999999</v>
      </c>
      <c r="I6657" t="s">
        <v>213</v>
      </c>
      <c r="J6657">
        <v>3</v>
      </c>
      <c r="K6657">
        <v>3</v>
      </c>
    </row>
    <row r="6658" spans="1:11" x14ac:dyDescent="0.35">
      <c r="A6658" t="s">
        <v>1292</v>
      </c>
      <c r="B6658" t="s">
        <v>1361</v>
      </c>
      <c r="C6658">
        <v>2015</v>
      </c>
      <c r="D6658">
        <v>4.2</v>
      </c>
      <c r="E6658">
        <v>414</v>
      </c>
      <c r="F6658" t="s">
        <v>1405</v>
      </c>
      <c r="G6658" t="s">
        <v>326</v>
      </c>
      <c r="H6658" s="32">
        <v>16.78</v>
      </c>
      <c r="I6658" t="s">
        <v>327</v>
      </c>
      <c r="J6658">
        <v>3</v>
      </c>
      <c r="K6658">
        <v>3</v>
      </c>
    </row>
    <row r="6659" spans="1:11" x14ac:dyDescent="0.35">
      <c r="A6659" t="s">
        <v>47</v>
      </c>
      <c r="B6659" t="s">
        <v>1302</v>
      </c>
      <c r="C6659">
        <v>2018</v>
      </c>
      <c r="D6659">
        <v>4.2</v>
      </c>
      <c r="E6659">
        <v>410</v>
      </c>
      <c r="F6659" t="s">
        <v>1405</v>
      </c>
      <c r="G6659" t="s">
        <v>42</v>
      </c>
      <c r="H6659" s="32">
        <v>13.58</v>
      </c>
      <c r="I6659" t="s">
        <v>43</v>
      </c>
      <c r="J6659">
        <v>4</v>
      </c>
      <c r="K6659">
        <v>3</v>
      </c>
    </row>
    <row r="6660" spans="1:11" x14ac:dyDescent="0.35">
      <c r="A6660" t="s">
        <v>1308</v>
      </c>
      <c r="B6660" t="s">
        <v>1309</v>
      </c>
      <c r="C6660">
        <v>2015</v>
      </c>
      <c r="D6660">
        <v>4.2</v>
      </c>
      <c r="E6660">
        <v>412</v>
      </c>
      <c r="F6660" t="s">
        <v>1405</v>
      </c>
      <c r="G6660" t="s">
        <v>9</v>
      </c>
      <c r="H6660" s="32">
        <v>37.9</v>
      </c>
      <c r="I6660" t="s">
        <v>10</v>
      </c>
      <c r="J6660">
        <v>5</v>
      </c>
      <c r="K6660">
        <v>3</v>
      </c>
    </row>
    <row r="6661" spans="1:11" x14ac:dyDescent="0.35">
      <c r="A6661" t="s">
        <v>270</v>
      </c>
      <c r="B6661" t="s">
        <v>120</v>
      </c>
      <c r="C6661">
        <v>2011</v>
      </c>
      <c r="D6661">
        <v>4.2</v>
      </c>
      <c r="E6661">
        <v>410</v>
      </c>
      <c r="F6661" t="s">
        <v>1405</v>
      </c>
      <c r="G6661" t="s">
        <v>9</v>
      </c>
      <c r="H6661" s="32">
        <v>51.35</v>
      </c>
      <c r="I6661" t="s">
        <v>10</v>
      </c>
      <c r="J6661">
        <v>5</v>
      </c>
      <c r="K6661">
        <v>3</v>
      </c>
    </row>
    <row r="6662" spans="1:11" x14ac:dyDescent="0.35">
      <c r="A6662" t="s">
        <v>930</v>
      </c>
      <c r="B6662" t="s">
        <v>848</v>
      </c>
      <c r="C6662">
        <v>2012</v>
      </c>
      <c r="D6662">
        <v>4.2</v>
      </c>
      <c r="E6662">
        <v>410</v>
      </c>
      <c r="F6662" t="s">
        <v>1405</v>
      </c>
      <c r="G6662" t="s">
        <v>42</v>
      </c>
      <c r="H6662" s="32">
        <v>22.99</v>
      </c>
      <c r="I6662" t="s">
        <v>43</v>
      </c>
      <c r="J6662">
        <v>4</v>
      </c>
      <c r="K6662">
        <v>3</v>
      </c>
    </row>
    <row r="6663" spans="1:11" x14ac:dyDescent="0.35">
      <c r="A6663" t="s">
        <v>1362</v>
      </c>
      <c r="B6663" t="s">
        <v>1363</v>
      </c>
      <c r="C6663">
        <v>2020</v>
      </c>
      <c r="D6663">
        <v>4.2</v>
      </c>
      <c r="E6663">
        <v>407</v>
      </c>
      <c r="F6663" t="s">
        <v>1405</v>
      </c>
      <c r="G6663" t="s">
        <v>204</v>
      </c>
      <c r="H6663" s="32">
        <v>11.95</v>
      </c>
      <c r="I6663" t="s">
        <v>85</v>
      </c>
      <c r="J6663" t="s">
        <v>85</v>
      </c>
      <c r="K6663" t="s">
        <v>85</v>
      </c>
    </row>
    <row r="6664" spans="1:11" x14ac:dyDescent="0.35">
      <c r="A6664" t="s">
        <v>861</v>
      </c>
      <c r="B6664" t="s">
        <v>1364</v>
      </c>
      <c r="C6664" t="s">
        <v>24</v>
      </c>
      <c r="D6664">
        <v>4.2</v>
      </c>
      <c r="E6664">
        <v>405</v>
      </c>
      <c r="F6664" t="s">
        <v>1405</v>
      </c>
      <c r="G6664" t="s">
        <v>25</v>
      </c>
      <c r="H6664" s="32">
        <v>7.1</v>
      </c>
      <c r="I6664" t="s">
        <v>26</v>
      </c>
      <c r="J6664">
        <v>4</v>
      </c>
      <c r="K6664">
        <v>3</v>
      </c>
    </row>
    <row r="6665" spans="1:11" x14ac:dyDescent="0.35">
      <c r="A6665" t="s">
        <v>606</v>
      </c>
      <c r="B6665" t="s">
        <v>619</v>
      </c>
      <c r="C6665">
        <v>2014</v>
      </c>
      <c r="D6665">
        <v>4.2</v>
      </c>
      <c r="E6665">
        <v>404</v>
      </c>
      <c r="F6665" t="s">
        <v>1405</v>
      </c>
      <c r="G6665" t="s">
        <v>32</v>
      </c>
      <c r="H6665" s="32">
        <v>77.36</v>
      </c>
      <c r="I6665" t="s">
        <v>33</v>
      </c>
      <c r="J6665">
        <v>4</v>
      </c>
      <c r="K6665">
        <v>3</v>
      </c>
    </row>
    <row r="6666" spans="1:11" x14ac:dyDescent="0.35">
      <c r="A6666" t="s">
        <v>1365</v>
      </c>
      <c r="B6666" t="s">
        <v>1366</v>
      </c>
      <c r="C6666">
        <v>2020</v>
      </c>
      <c r="D6666">
        <v>4.2</v>
      </c>
      <c r="E6666">
        <v>404</v>
      </c>
      <c r="F6666" t="s">
        <v>1405</v>
      </c>
      <c r="G6666" t="s">
        <v>207</v>
      </c>
      <c r="H6666" s="32">
        <v>19.899999999999999</v>
      </c>
      <c r="I6666" t="s">
        <v>85</v>
      </c>
      <c r="J6666" t="s">
        <v>85</v>
      </c>
      <c r="K6666" t="s">
        <v>85</v>
      </c>
    </row>
    <row r="6667" spans="1:11" x14ac:dyDescent="0.35">
      <c r="A6667" t="s">
        <v>682</v>
      </c>
      <c r="B6667" t="s">
        <v>863</v>
      </c>
      <c r="C6667">
        <v>2011</v>
      </c>
      <c r="D6667">
        <v>4.2</v>
      </c>
      <c r="E6667">
        <v>402</v>
      </c>
      <c r="F6667" t="s">
        <v>1405</v>
      </c>
      <c r="G6667" t="s">
        <v>42</v>
      </c>
      <c r="H6667" s="32">
        <v>28.53</v>
      </c>
      <c r="I6667" t="s">
        <v>43</v>
      </c>
      <c r="J6667">
        <v>4</v>
      </c>
      <c r="K6667">
        <v>3</v>
      </c>
    </row>
    <row r="6668" spans="1:11" x14ac:dyDescent="0.35">
      <c r="A6668" t="s">
        <v>487</v>
      </c>
      <c r="B6668" t="s">
        <v>488</v>
      </c>
      <c r="C6668">
        <v>2019</v>
      </c>
      <c r="D6668">
        <v>4.2</v>
      </c>
      <c r="E6668">
        <v>400</v>
      </c>
      <c r="F6668" t="s">
        <v>1405</v>
      </c>
      <c r="G6668" t="s">
        <v>2</v>
      </c>
      <c r="H6668" s="32">
        <v>27.89</v>
      </c>
      <c r="I6668" t="s">
        <v>3</v>
      </c>
      <c r="J6668">
        <v>5</v>
      </c>
      <c r="K6668">
        <v>3</v>
      </c>
    </row>
    <row r="6669" spans="1:11" x14ac:dyDescent="0.35">
      <c r="A6669" t="s">
        <v>4</v>
      </c>
      <c r="B6669" t="s">
        <v>448</v>
      </c>
      <c r="C6669">
        <v>2016</v>
      </c>
      <c r="D6669">
        <v>4.2</v>
      </c>
      <c r="E6669">
        <v>398</v>
      </c>
      <c r="F6669" t="s">
        <v>1405</v>
      </c>
      <c r="G6669" t="s">
        <v>1406</v>
      </c>
      <c r="H6669" s="32">
        <v>48.96</v>
      </c>
      <c r="I6669" t="s">
        <v>6</v>
      </c>
      <c r="J6669">
        <v>4</v>
      </c>
      <c r="K6669">
        <v>2</v>
      </c>
    </row>
    <row r="6670" spans="1:11" x14ac:dyDescent="0.35">
      <c r="A6670" t="s">
        <v>193</v>
      </c>
      <c r="B6670" t="s">
        <v>921</v>
      </c>
      <c r="C6670">
        <v>2011</v>
      </c>
      <c r="D6670">
        <v>4.2</v>
      </c>
      <c r="E6670">
        <v>395</v>
      </c>
      <c r="F6670" t="s">
        <v>1405</v>
      </c>
      <c r="G6670" t="s">
        <v>42</v>
      </c>
      <c r="H6670" s="32">
        <v>61.94</v>
      </c>
      <c r="I6670" t="s">
        <v>43</v>
      </c>
      <c r="J6670">
        <v>4</v>
      </c>
      <c r="K6670">
        <v>3</v>
      </c>
    </row>
    <row r="6671" spans="1:11" x14ac:dyDescent="0.35">
      <c r="A6671" t="s">
        <v>193</v>
      </c>
      <c r="B6671" t="s">
        <v>187</v>
      </c>
      <c r="C6671">
        <v>2016</v>
      </c>
      <c r="D6671">
        <v>4.2</v>
      </c>
      <c r="E6671">
        <v>392</v>
      </c>
      <c r="F6671" t="s">
        <v>1405</v>
      </c>
      <c r="G6671" t="s">
        <v>42</v>
      </c>
      <c r="H6671" s="32">
        <v>19.98</v>
      </c>
      <c r="I6671" t="s">
        <v>43</v>
      </c>
      <c r="J6671">
        <v>4</v>
      </c>
      <c r="K6671">
        <v>3</v>
      </c>
    </row>
    <row r="6672" spans="1:11" x14ac:dyDescent="0.35">
      <c r="A6672" t="s">
        <v>790</v>
      </c>
      <c r="B6672" t="s">
        <v>1367</v>
      </c>
      <c r="C6672">
        <v>2018</v>
      </c>
      <c r="D6672">
        <v>4.2</v>
      </c>
      <c r="E6672">
        <v>390</v>
      </c>
      <c r="F6672" t="s">
        <v>1405</v>
      </c>
      <c r="G6672" t="s">
        <v>32</v>
      </c>
      <c r="H6672" s="32">
        <v>16.760000000000002</v>
      </c>
      <c r="I6672" t="s">
        <v>33</v>
      </c>
      <c r="J6672">
        <v>4</v>
      </c>
      <c r="K6672">
        <v>3</v>
      </c>
    </row>
    <row r="6673" spans="1:11" x14ac:dyDescent="0.35">
      <c r="A6673" t="s">
        <v>574</v>
      </c>
      <c r="B6673" t="s">
        <v>880</v>
      </c>
      <c r="C6673">
        <v>2017</v>
      </c>
      <c r="D6673">
        <v>4.2</v>
      </c>
      <c r="E6673">
        <v>390</v>
      </c>
      <c r="F6673" t="s">
        <v>1405</v>
      </c>
      <c r="G6673" t="s">
        <v>576</v>
      </c>
      <c r="H6673" s="32">
        <v>24.45</v>
      </c>
      <c r="I6673" t="s">
        <v>21</v>
      </c>
      <c r="J6673">
        <v>4</v>
      </c>
      <c r="K6673">
        <v>3</v>
      </c>
    </row>
    <row r="6674" spans="1:11" x14ac:dyDescent="0.35">
      <c r="A6674" t="s">
        <v>144</v>
      </c>
      <c r="B6674" t="s">
        <v>120</v>
      </c>
      <c r="C6674">
        <v>2011</v>
      </c>
      <c r="D6674">
        <v>4.2</v>
      </c>
      <c r="E6674">
        <v>389</v>
      </c>
      <c r="F6674" t="s">
        <v>1405</v>
      </c>
      <c r="G6674" t="s">
        <v>9</v>
      </c>
      <c r="H6674" s="32">
        <v>64.5</v>
      </c>
      <c r="I6674" t="s">
        <v>10</v>
      </c>
      <c r="J6674">
        <v>5</v>
      </c>
      <c r="K6674">
        <v>3</v>
      </c>
    </row>
    <row r="6675" spans="1:11" x14ac:dyDescent="0.35">
      <c r="A6675" t="s">
        <v>385</v>
      </c>
      <c r="B6675" t="s">
        <v>1334</v>
      </c>
      <c r="C6675">
        <v>2016</v>
      </c>
      <c r="D6675">
        <v>4.2</v>
      </c>
      <c r="E6675">
        <v>388</v>
      </c>
      <c r="F6675" t="s">
        <v>1405</v>
      </c>
      <c r="G6675" t="s">
        <v>9</v>
      </c>
      <c r="H6675" s="32">
        <v>31.63</v>
      </c>
      <c r="I6675" t="s">
        <v>10</v>
      </c>
      <c r="J6675">
        <v>5</v>
      </c>
      <c r="K6675">
        <v>3</v>
      </c>
    </row>
    <row r="6676" spans="1:11" x14ac:dyDescent="0.35">
      <c r="A6676" t="s">
        <v>66</v>
      </c>
      <c r="B6676" t="s">
        <v>551</v>
      </c>
      <c r="C6676">
        <v>2017</v>
      </c>
      <c r="D6676">
        <v>4.2</v>
      </c>
      <c r="E6676">
        <v>421</v>
      </c>
      <c r="F6676" t="s">
        <v>1405</v>
      </c>
      <c r="G6676" t="s">
        <v>42</v>
      </c>
      <c r="H6676" s="32">
        <v>29.15</v>
      </c>
      <c r="I6676" t="s">
        <v>52</v>
      </c>
      <c r="J6676">
        <v>3</v>
      </c>
      <c r="K6676">
        <v>3</v>
      </c>
    </row>
    <row r="6677" spans="1:11" x14ac:dyDescent="0.35">
      <c r="A6677" t="s">
        <v>537</v>
      </c>
      <c r="B6677" t="s">
        <v>187</v>
      </c>
      <c r="C6677">
        <v>2015</v>
      </c>
      <c r="D6677">
        <v>4.2</v>
      </c>
      <c r="E6677">
        <v>420</v>
      </c>
      <c r="F6677" t="s">
        <v>1405</v>
      </c>
      <c r="G6677" t="s">
        <v>42</v>
      </c>
      <c r="H6677" s="32">
        <v>17.5</v>
      </c>
      <c r="I6677" t="s">
        <v>43</v>
      </c>
      <c r="J6677">
        <v>4</v>
      </c>
      <c r="K6677">
        <v>3</v>
      </c>
    </row>
    <row r="6678" spans="1:11" x14ac:dyDescent="0.35">
      <c r="A6678" t="s">
        <v>1357</v>
      </c>
      <c r="B6678" t="s">
        <v>1358</v>
      </c>
      <c r="C6678">
        <v>2017</v>
      </c>
      <c r="D6678">
        <v>4.2</v>
      </c>
      <c r="E6678">
        <v>420</v>
      </c>
      <c r="F6678" t="s">
        <v>1405</v>
      </c>
      <c r="G6678" t="s">
        <v>127</v>
      </c>
      <c r="H6678" s="32">
        <v>18.899999999999999</v>
      </c>
      <c r="I6678" t="s">
        <v>21</v>
      </c>
      <c r="J6678">
        <v>4</v>
      </c>
      <c r="K6678">
        <v>3</v>
      </c>
    </row>
    <row r="6679" spans="1:11" x14ac:dyDescent="0.35">
      <c r="A6679" t="s">
        <v>1359</v>
      </c>
      <c r="B6679" t="s">
        <v>1360</v>
      </c>
      <c r="C6679">
        <v>2011</v>
      </c>
      <c r="D6679">
        <v>4.2</v>
      </c>
      <c r="E6679">
        <v>420</v>
      </c>
      <c r="F6679" t="s">
        <v>1405</v>
      </c>
      <c r="G6679" t="s">
        <v>254</v>
      </c>
      <c r="H6679" s="32">
        <v>23.95</v>
      </c>
      <c r="I6679" t="s">
        <v>21</v>
      </c>
      <c r="J6679">
        <v>4</v>
      </c>
      <c r="K6679">
        <v>3</v>
      </c>
    </row>
    <row r="6680" spans="1:11" x14ac:dyDescent="0.35">
      <c r="A6680" t="s">
        <v>40</v>
      </c>
      <c r="B6680" t="s">
        <v>396</v>
      </c>
      <c r="C6680">
        <v>2012</v>
      </c>
      <c r="D6680">
        <v>4.2</v>
      </c>
      <c r="E6680">
        <v>420</v>
      </c>
      <c r="F6680" t="s">
        <v>1405</v>
      </c>
      <c r="G6680" t="s">
        <v>42</v>
      </c>
      <c r="H6680" s="32">
        <v>28.3</v>
      </c>
      <c r="I6680" t="s">
        <v>43</v>
      </c>
      <c r="J6680">
        <v>4</v>
      </c>
      <c r="K6680">
        <v>3</v>
      </c>
    </row>
    <row r="6681" spans="1:11" x14ac:dyDescent="0.35">
      <c r="A6681" t="s">
        <v>513</v>
      </c>
      <c r="B6681" t="s">
        <v>283</v>
      </c>
      <c r="C6681">
        <v>2004</v>
      </c>
      <c r="D6681">
        <v>4.2</v>
      </c>
      <c r="E6681">
        <v>417</v>
      </c>
      <c r="F6681" t="s">
        <v>1405</v>
      </c>
      <c r="G6681" t="s">
        <v>42</v>
      </c>
      <c r="H6681" s="32">
        <v>45</v>
      </c>
      <c r="I6681" t="s">
        <v>43</v>
      </c>
      <c r="J6681">
        <v>4</v>
      </c>
      <c r="K6681">
        <v>3</v>
      </c>
    </row>
    <row r="6682" spans="1:11" x14ac:dyDescent="0.35">
      <c r="A6682" t="s">
        <v>423</v>
      </c>
      <c r="B6682" t="s">
        <v>1020</v>
      </c>
      <c r="C6682">
        <v>2018</v>
      </c>
      <c r="D6682">
        <v>4.2</v>
      </c>
      <c r="E6682">
        <v>415</v>
      </c>
      <c r="F6682" t="s">
        <v>1405</v>
      </c>
      <c r="G6682" t="s">
        <v>46</v>
      </c>
      <c r="H6682" s="32">
        <v>17.899999999999999</v>
      </c>
      <c r="I6682" t="s">
        <v>213</v>
      </c>
      <c r="J6682">
        <v>3</v>
      </c>
      <c r="K6682">
        <v>3</v>
      </c>
    </row>
    <row r="6683" spans="1:11" x14ac:dyDescent="0.35">
      <c r="A6683" t="s">
        <v>1292</v>
      </c>
      <c r="B6683" t="s">
        <v>1361</v>
      </c>
      <c r="C6683">
        <v>2015</v>
      </c>
      <c r="D6683">
        <v>4.2</v>
      </c>
      <c r="E6683">
        <v>414</v>
      </c>
      <c r="F6683" t="s">
        <v>1405</v>
      </c>
      <c r="G6683" t="s">
        <v>326</v>
      </c>
      <c r="H6683" s="32">
        <v>16.78</v>
      </c>
      <c r="I6683" t="s">
        <v>327</v>
      </c>
      <c r="J6683">
        <v>3</v>
      </c>
      <c r="K6683">
        <v>3</v>
      </c>
    </row>
    <row r="6684" spans="1:11" x14ac:dyDescent="0.35">
      <c r="A6684" t="s">
        <v>47</v>
      </c>
      <c r="B6684" t="s">
        <v>1302</v>
      </c>
      <c r="C6684">
        <v>2018</v>
      </c>
      <c r="D6684">
        <v>4.2</v>
      </c>
      <c r="E6684">
        <v>410</v>
      </c>
      <c r="F6684" t="s">
        <v>1405</v>
      </c>
      <c r="G6684" t="s">
        <v>42</v>
      </c>
      <c r="H6684" s="32">
        <v>13.58</v>
      </c>
      <c r="I6684" t="s">
        <v>43</v>
      </c>
      <c r="J6684">
        <v>4</v>
      </c>
      <c r="K6684">
        <v>3</v>
      </c>
    </row>
    <row r="6685" spans="1:11" x14ac:dyDescent="0.35">
      <c r="A6685" t="s">
        <v>1308</v>
      </c>
      <c r="B6685" t="s">
        <v>1309</v>
      </c>
      <c r="C6685">
        <v>2015</v>
      </c>
      <c r="D6685">
        <v>4.2</v>
      </c>
      <c r="E6685">
        <v>412</v>
      </c>
      <c r="F6685" t="s">
        <v>1405</v>
      </c>
      <c r="G6685" t="s">
        <v>9</v>
      </c>
      <c r="H6685" s="32">
        <v>37.9</v>
      </c>
      <c r="I6685" t="s">
        <v>10</v>
      </c>
      <c r="J6685">
        <v>5</v>
      </c>
      <c r="K6685">
        <v>3</v>
      </c>
    </row>
    <row r="6686" spans="1:11" x14ac:dyDescent="0.35">
      <c r="A6686" t="s">
        <v>270</v>
      </c>
      <c r="B6686" t="s">
        <v>120</v>
      </c>
      <c r="C6686">
        <v>2011</v>
      </c>
      <c r="D6686">
        <v>4.2</v>
      </c>
      <c r="E6686">
        <v>410</v>
      </c>
      <c r="F6686" t="s">
        <v>1405</v>
      </c>
      <c r="G6686" t="s">
        <v>9</v>
      </c>
      <c r="H6686" s="32">
        <v>51.35</v>
      </c>
      <c r="I6686" t="s">
        <v>10</v>
      </c>
      <c r="J6686">
        <v>5</v>
      </c>
      <c r="K6686">
        <v>3</v>
      </c>
    </row>
    <row r="6687" spans="1:11" x14ac:dyDescent="0.35">
      <c r="A6687" t="s">
        <v>930</v>
      </c>
      <c r="B6687" t="s">
        <v>848</v>
      </c>
      <c r="C6687">
        <v>2012</v>
      </c>
      <c r="D6687">
        <v>4.2</v>
      </c>
      <c r="E6687">
        <v>410</v>
      </c>
      <c r="F6687" t="s">
        <v>1405</v>
      </c>
      <c r="G6687" t="s">
        <v>42</v>
      </c>
      <c r="H6687" s="32">
        <v>22.99</v>
      </c>
      <c r="I6687" t="s">
        <v>43</v>
      </c>
      <c r="J6687">
        <v>4</v>
      </c>
      <c r="K6687">
        <v>3</v>
      </c>
    </row>
    <row r="6688" spans="1:11" x14ac:dyDescent="0.35">
      <c r="A6688" t="s">
        <v>1362</v>
      </c>
      <c r="B6688" t="s">
        <v>1363</v>
      </c>
      <c r="C6688">
        <v>2020</v>
      </c>
      <c r="D6688">
        <v>4.2</v>
      </c>
      <c r="E6688">
        <v>407</v>
      </c>
      <c r="F6688" t="s">
        <v>1405</v>
      </c>
      <c r="G6688" t="s">
        <v>204</v>
      </c>
      <c r="H6688" s="32">
        <v>11.95</v>
      </c>
      <c r="I6688" t="s">
        <v>85</v>
      </c>
      <c r="J6688" t="s">
        <v>85</v>
      </c>
      <c r="K6688" t="s">
        <v>85</v>
      </c>
    </row>
    <row r="6689" spans="1:11" x14ac:dyDescent="0.35">
      <c r="A6689" t="s">
        <v>861</v>
      </c>
      <c r="B6689" t="s">
        <v>1364</v>
      </c>
      <c r="C6689" t="s">
        <v>24</v>
      </c>
      <c r="D6689">
        <v>4.2</v>
      </c>
      <c r="E6689">
        <v>405</v>
      </c>
      <c r="F6689" t="s">
        <v>1405</v>
      </c>
      <c r="G6689" t="s">
        <v>25</v>
      </c>
      <c r="H6689" s="32">
        <v>7.1</v>
      </c>
      <c r="I6689" t="s">
        <v>26</v>
      </c>
      <c r="J6689">
        <v>4</v>
      </c>
      <c r="K6689">
        <v>3</v>
      </c>
    </row>
    <row r="6690" spans="1:11" x14ac:dyDescent="0.35">
      <c r="A6690" t="s">
        <v>606</v>
      </c>
      <c r="B6690" t="s">
        <v>619</v>
      </c>
      <c r="C6690">
        <v>2014</v>
      </c>
      <c r="D6690">
        <v>4.2</v>
      </c>
      <c r="E6690">
        <v>404</v>
      </c>
      <c r="F6690" t="s">
        <v>1405</v>
      </c>
      <c r="G6690" t="s">
        <v>32</v>
      </c>
      <c r="H6690" s="32">
        <v>77.36</v>
      </c>
      <c r="I6690" t="s">
        <v>33</v>
      </c>
      <c r="J6690">
        <v>4</v>
      </c>
      <c r="K6690">
        <v>3</v>
      </c>
    </row>
    <row r="6691" spans="1:11" x14ac:dyDescent="0.35">
      <c r="A6691" t="s">
        <v>1365</v>
      </c>
      <c r="B6691" t="s">
        <v>1366</v>
      </c>
      <c r="C6691">
        <v>2020</v>
      </c>
      <c r="D6691">
        <v>4.2</v>
      </c>
      <c r="E6691">
        <v>404</v>
      </c>
      <c r="F6691" t="s">
        <v>1405</v>
      </c>
      <c r="G6691" t="s">
        <v>207</v>
      </c>
      <c r="H6691" s="32">
        <v>19.899999999999999</v>
      </c>
      <c r="I6691" t="s">
        <v>85</v>
      </c>
      <c r="J6691" t="s">
        <v>85</v>
      </c>
      <c r="K6691" t="s">
        <v>85</v>
      </c>
    </row>
    <row r="6692" spans="1:11" x14ac:dyDescent="0.35">
      <c r="A6692" t="s">
        <v>682</v>
      </c>
      <c r="B6692" t="s">
        <v>863</v>
      </c>
      <c r="C6692">
        <v>2011</v>
      </c>
      <c r="D6692">
        <v>4.2</v>
      </c>
      <c r="E6692">
        <v>402</v>
      </c>
      <c r="F6692" t="s">
        <v>1405</v>
      </c>
      <c r="G6692" t="s">
        <v>42</v>
      </c>
      <c r="H6692" s="32">
        <v>28.53</v>
      </c>
      <c r="I6692" t="s">
        <v>43</v>
      </c>
      <c r="J6692">
        <v>4</v>
      </c>
      <c r="K6692">
        <v>3</v>
      </c>
    </row>
    <row r="6693" spans="1:11" x14ac:dyDescent="0.35">
      <c r="A6693" t="s">
        <v>487</v>
      </c>
      <c r="B6693" t="s">
        <v>488</v>
      </c>
      <c r="C6693">
        <v>2019</v>
      </c>
      <c r="D6693">
        <v>4.2</v>
      </c>
      <c r="E6693">
        <v>400</v>
      </c>
      <c r="F6693" t="s">
        <v>1405</v>
      </c>
      <c r="G6693" t="s">
        <v>2</v>
      </c>
      <c r="H6693" s="32">
        <v>27.89</v>
      </c>
      <c r="I6693" t="s">
        <v>3</v>
      </c>
      <c r="J6693">
        <v>5</v>
      </c>
      <c r="K6693">
        <v>3</v>
      </c>
    </row>
    <row r="6694" spans="1:11" x14ac:dyDescent="0.35">
      <c r="A6694" t="s">
        <v>4</v>
      </c>
      <c r="B6694" t="s">
        <v>448</v>
      </c>
      <c r="C6694">
        <v>2016</v>
      </c>
      <c r="D6694">
        <v>4.2</v>
      </c>
      <c r="E6694">
        <v>398</v>
      </c>
      <c r="F6694" t="s">
        <v>1405</v>
      </c>
      <c r="G6694" t="s">
        <v>1406</v>
      </c>
      <c r="H6694" s="32">
        <v>48.96</v>
      </c>
      <c r="I6694" t="s">
        <v>6</v>
      </c>
      <c r="J6694">
        <v>4</v>
      </c>
      <c r="K6694">
        <v>2</v>
      </c>
    </row>
    <row r="6695" spans="1:11" x14ac:dyDescent="0.35">
      <c r="A6695" t="s">
        <v>193</v>
      </c>
      <c r="B6695" t="s">
        <v>921</v>
      </c>
      <c r="C6695">
        <v>2011</v>
      </c>
      <c r="D6695">
        <v>4.2</v>
      </c>
      <c r="E6695">
        <v>395</v>
      </c>
      <c r="F6695" t="s">
        <v>1405</v>
      </c>
      <c r="G6695" t="s">
        <v>42</v>
      </c>
      <c r="H6695" s="32">
        <v>61.94</v>
      </c>
      <c r="I6695" t="s">
        <v>43</v>
      </c>
      <c r="J6695">
        <v>4</v>
      </c>
      <c r="K6695">
        <v>3</v>
      </c>
    </row>
    <row r="6696" spans="1:11" x14ac:dyDescent="0.35">
      <c r="A6696" t="s">
        <v>193</v>
      </c>
      <c r="B6696" t="s">
        <v>187</v>
      </c>
      <c r="C6696">
        <v>2016</v>
      </c>
      <c r="D6696">
        <v>4.2</v>
      </c>
      <c r="E6696">
        <v>392</v>
      </c>
      <c r="F6696" t="s">
        <v>1405</v>
      </c>
      <c r="G6696" t="s">
        <v>42</v>
      </c>
      <c r="H6696" s="32">
        <v>19.98</v>
      </c>
      <c r="I6696" t="s">
        <v>43</v>
      </c>
      <c r="J6696">
        <v>4</v>
      </c>
      <c r="K6696">
        <v>3</v>
      </c>
    </row>
    <row r="6697" spans="1:11" x14ac:dyDescent="0.35">
      <c r="A6697" t="s">
        <v>790</v>
      </c>
      <c r="B6697" t="s">
        <v>1367</v>
      </c>
      <c r="C6697">
        <v>2018</v>
      </c>
      <c r="D6697">
        <v>4.2</v>
      </c>
      <c r="E6697">
        <v>390</v>
      </c>
      <c r="F6697" t="s">
        <v>1405</v>
      </c>
      <c r="G6697" t="s">
        <v>32</v>
      </c>
      <c r="H6697" s="32">
        <v>16.760000000000002</v>
      </c>
      <c r="I6697" t="s">
        <v>33</v>
      </c>
      <c r="J6697">
        <v>4</v>
      </c>
      <c r="K6697">
        <v>3</v>
      </c>
    </row>
    <row r="6698" spans="1:11" x14ac:dyDescent="0.35">
      <c r="A6698" t="s">
        <v>574</v>
      </c>
      <c r="B6698" t="s">
        <v>880</v>
      </c>
      <c r="C6698">
        <v>2017</v>
      </c>
      <c r="D6698">
        <v>4.2</v>
      </c>
      <c r="E6698">
        <v>390</v>
      </c>
      <c r="F6698" t="s">
        <v>1405</v>
      </c>
      <c r="G6698" t="s">
        <v>576</v>
      </c>
      <c r="H6698" s="32">
        <v>24.45</v>
      </c>
      <c r="I6698" t="s">
        <v>21</v>
      </c>
      <c r="J6698">
        <v>4</v>
      </c>
      <c r="K6698">
        <v>3</v>
      </c>
    </row>
    <row r="6699" spans="1:11" x14ac:dyDescent="0.35">
      <c r="A6699" t="s">
        <v>144</v>
      </c>
      <c r="B6699" t="s">
        <v>120</v>
      </c>
      <c r="C6699">
        <v>2011</v>
      </c>
      <c r="D6699">
        <v>4.2</v>
      </c>
      <c r="E6699">
        <v>389</v>
      </c>
      <c r="F6699" t="s">
        <v>1405</v>
      </c>
      <c r="G6699" t="s">
        <v>9</v>
      </c>
      <c r="H6699" s="32">
        <v>64.5</v>
      </c>
      <c r="I6699" t="s">
        <v>10</v>
      </c>
      <c r="J6699">
        <v>5</v>
      </c>
      <c r="K6699">
        <v>3</v>
      </c>
    </row>
    <row r="6700" spans="1:11" x14ac:dyDescent="0.35">
      <c r="A6700" t="s">
        <v>385</v>
      </c>
      <c r="B6700" t="s">
        <v>1334</v>
      </c>
      <c r="C6700">
        <v>2016</v>
      </c>
      <c r="D6700">
        <v>4.2</v>
      </c>
      <c r="E6700">
        <v>388</v>
      </c>
      <c r="F6700" t="s">
        <v>1405</v>
      </c>
      <c r="G6700" t="s">
        <v>9</v>
      </c>
      <c r="H6700" s="32">
        <v>31.63</v>
      </c>
      <c r="I6700" t="s">
        <v>10</v>
      </c>
      <c r="J6700">
        <v>5</v>
      </c>
      <c r="K6700">
        <v>3</v>
      </c>
    </row>
    <row r="6701" spans="1:11" x14ac:dyDescent="0.35">
      <c r="A6701" t="s">
        <v>66</v>
      </c>
      <c r="B6701" t="s">
        <v>551</v>
      </c>
      <c r="C6701">
        <v>2017</v>
      </c>
      <c r="D6701">
        <v>4.2</v>
      </c>
      <c r="E6701">
        <v>421</v>
      </c>
      <c r="F6701" t="s">
        <v>1405</v>
      </c>
      <c r="G6701" t="s">
        <v>42</v>
      </c>
      <c r="H6701" s="32">
        <v>29.15</v>
      </c>
      <c r="I6701" t="s">
        <v>52</v>
      </c>
      <c r="J6701">
        <v>3</v>
      </c>
      <c r="K6701">
        <v>3</v>
      </c>
    </row>
    <row r="6702" spans="1:11" x14ac:dyDescent="0.35">
      <c r="A6702" t="s">
        <v>537</v>
      </c>
      <c r="B6702" t="s">
        <v>187</v>
      </c>
      <c r="C6702">
        <v>2015</v>
      </c>
      <c r="D6702">
        <v>4.2</v>
      </c>
      <c r="E6702">
        <v>420</v>
      </c>
      <c r="F6702" t="s">
        <v>1405</v>
      </c>
      <c r="G6702" t="s">
        <v>42</v>
      </c>
      <c r="H6702" s="32">
        <v>17.5</v>
      </c>
      <c r="I6702" t="s">
        <v>43</v>
      </c>
      <c r="J6702">
        <v>4</v>
      </c>
      <c r="K6702">
        <v>3</v>
      </c>
    </row>
    <row r="6703" spans="1:11" x14ac:dyDescent="0.35">
      <c r="A6703" t="s">
        <v>1357</v>
      </c>
      <c r="B6703" t="s">
        <v>1358</v>
      </c>
      <c r="C6703">
        <v>2017</v>
      </c>
      <c r="D6703">
        <v>4.2</v>
      </c>
      <c r="E6703">
        <v>420</v>
      </c>
      <c r="F6703" t="s">
        <v>1405</v>
      </c>
      <c r="G6703" t="s">
        <v>127</v>
      </c>
      <c r="H6703" s="32">
        <v>18.899999999999999</v>
      </c>
      <c r="I6703" t="s">
        <v>21</v>
      </c>
      <c r="J6703">
        <v>4</v>
      </c>
      <c r="K6703">
        <v>3</v>
      </c>
    </row>
    <row r="6704" spans="1:11" x14ac:dyDescent="0.35">
      <c r="A6704" t="s">
        <v>1359</v>
      </c>
      <c r="B6704" t="s">
        <v>1360</v>
      </c>
      <c r="C6704">
        <v>2011</v>
      </c>
      <c r="D6704">
        <v>4.2</v>
      </c>
      <c r="E6704">
        <v>420</v>
      </c>
      <c r="F6704" t="s">
        <v>1405</v>
      </c>
      <c r="G6704" t="s">
        <v>254</v>
      </c>
      <c r="H6704" s="32">
        <v>23.95</v>
      </c>
      <c r="I6704" t="s">
        <v>21</v>
      </c>
      <c r="J6704">
        <v>4</v>
      </c>
      <c r="K6704">
        <v>3</v>
      </c>
    </row>
    <row r="6705" spans="1:11" x14ac:dyDescent="0.35">
      <c r="A6705" t="s">
        <v>40</v>
      </c>
      <c r="B6705" t="s">
        <v>396</v>
      </c>
      <c r="C6705">
        <v>2012</v>
      </c>
      <c r="D6705">
        <v>4.2</v>
      </c>
      <c r="E6705">
        <v>420</v>
      </c>
      <c r="F6705" t="s">
        <v>1405</v>
      </c>
      <c r="G6705" t="s">
        <v>42</v>
      </c>
      <c r="H6705" s="32">
        <v>28.3</v>
      </c>
      <c r="I6705" t="s">
        <v>43</v>
      </c>
      <c r="J6705">
        <v>4</v>
      </c>
      <c r="K6705">
        <v>3</v>
      </c>
    </row>
    <row r="6706" spans="1:11" x14ac:dyDescent="0.35">
      <c r="A6706" t="s">
        <v>513</v>
      </c>
      <c r="B6706" t="s">
        <v>283</v>
      </c>
      <c r="C6706">
        <v>2004</v>
      </c>
      <c r="D6706">
        <v>4.2</v>
      </c>
      <c r="E6706">
        <v>417</v>
      </c>
      <c r="F6706" t="s">
        <v>1405</v>
      </c>
      <c r="G6706" t="s">
        <v>42</v>
      </c>
      <c r="H6706" s="32">
        <v>45</v>
      </c>
      <c r="I6706" t="s">
        <v>43</v>
      </c>
      <c r="J6706">
        <v>4</v>
      </c>
      <c r="K6706">
        <v>3</v>
      </c>
    </row>
    <row r="6707" spans="1:11" x14ac:dyDescent="0.35">
      <c r="A6707" t="s">
        <v>423</v>
      </c>
      <c r="B6707" t="s">
        <v>1020</v>
      </c>
      <c r="C6707">
        <v>2018</v>
      </c>
      <c r="D6707">
        <v>4.2</v>
      </c>
      <c r="E6707">
        <v>415</v>
      </c>
      <c r="F6707" t="s">
        <v>1405</v>
      </c>
      <c r="G6707" t="s">
        <v>46</v>
      </c>
      <c r="H6707" s="32">
        <v>17.899999999999999</v>
      </c>
      <c r="I6707" t="s">
        <v>213</v>
      </c>
      <c r="J6707">
        <v>3</v>
      </c>
      <c r="K6707">
        <v>3</v>
      </c>
    </row>
    <row r="6708" spans="1:11" x14ac:dyDescent="0.35">
      <c r="A6708" t="s">
        <v>1292</v>
      </c>
      <c r="B6708" t="s">
        <v>1361</v>
      </c>
      <c r="C6708">
        <v>2015</v>
      </c>
      <c r="D6708">
        <v>4.2</v>
      </c>
      <c r="E6708">
        <v>414</v>
      </c>
      <c r="F6708" t="s">
        <v>1405</v>
      </c>
      <c r="G6708" t="s">
        <v>326</v>
      </c>
      <c r="H6708" s="32">
        <v>16.78</v>
      </c>
      <c r="I6708" t="s">
        <v>327</v>
      </c>
      <c r="J6708">
        <v>3</v>
      </c>
      <c r="K6708">
        <v>3</v>
      </c>
    </row>
    <row r="6709" spans="1:11" x14ac:dyDescent="0.35">
      <c r="A6709" t="s">
        <v>47</v>
      </c>
      <c r="B6709" t="s">
        <v>1302</v>
      </c>
      <c r="C6709">
        <v>2018</v>
      </c>
      <c r="D6709">
        <v>4.2</v>
      </c>
      <c r="E6709">
        <v>410</v>
      </c>
      <c r="F6709" t="s">
        <v>1405</v>
      </c>
      <c r="G6709" t="s">
        <v>42</v>
      </c>
      <c r="H6709" s="32">
        <v>13.58</v>
      </c>
      <c r="I6709" t="s">
        <v>43</v>
      </c>
      <c r="J6709">
        <v>4</v>
      </c>
      <c r="K6709">
        <v>3</v>
      </c>
    </row>
    <row r="6710" spans="1:11" x14ac:dyDescent="0.35">
      <c r="A6710" t="s">
        <v>1308</v>
      </c>
      <c r="B6710" t="s">
        <v>1309</v>
      </c>
      <c r="C6710">
        <v>2015</v>
      </c>
      <c r="D6710">
        <v>4.2</v>
      </c>
      <c r="E6710">
        <v>412</v>
      </c>
      <c r="F6710" t="s">
        <v>1405</v>
      </c>
      <c r="G6710" t="s">
        <v>9</v>
      </c>
      <c r="H6710" s="32">
        <v>37.9</v>
      </c>
      <c r="I6710" t="s">
        <v>10</v>
      </c>
      <c r="J6710">
        <v>5</v>
      </c>
      <c r="K6710">
        <v>3</v>
      </c>
    </row>
    <row r="6711" spans="1:11" x14ac:dyDescent="0.35">
      <c r="A6711" t="s">
        <v>270</v>
      </c>
      <c r="B6711" t="s">
        <v>120</v>
      </c>
      <c r="C6711">
        <v>2011</v>
      </c>
      <c r="D6711">
        <v>4.2</v>
      </c>
      <c r="E6711">
        <v>410</v>
      </c>
      <c r="F6711" t="s">
        <v>1405</v>
      </c>
      <c r="G6711" t="s">
        <v>9</v>
      </c>
      <c r="H6711" s="32">
        <v>51.35</v>
      </c>
      <c r="I6711" t="s">
        <v>10</v>
      </c>
      <c r="J6711">
        <v>5</v>
      </c>
      <c r="K6711">
        <v>3</v>
      </c>
    </row>
    <row r="6712" spans="1:11" x14ac:dyDescent="0.35">
      <c r="A6712" t="s">
        <v>930</v>
      </c>
      <c r="B6712" t="s">
        <v>848</v>
      </c>
      <c r="C6712">
        <v>2012</v>
      </c>
      <c r="D6712">
        <v>4.2</v>
      </c>
      <c r="E6712">
        <v>410</v>
      </c>
      <c r="F6712" t="s">
        <v>1405</v>
      </c>
      <c r="G6712" t="s">
        <v>42</v>
      </c>
      <c r="H6712" s="32">
        <v>22.99</v>
      </c>
      <c r="I6712" t="s">
        <v>43</v>
      </c>
      <c r="J6712">
        <v>4</v>
      </c>
      <c r="K6712">
        <v>3</v>
      </c>
    </row>
    <row r="6713" spans="1:11" x14ac:dyDescent="0.35">
      <c r="A6713" t="s">
        <v>1362</v>
      </c>
      <c r="B6713" t="s">
        <v>1363</v>
      </c>
      <c r="C6713">
        <v>2020</v>
      </c>
      <c r="D6713">
        <v>4.2</v>
      </c>
      <c r="E6713">
        <v>407</v>
      </c>
      <c r="F6713" t="s">
        <v>1405</v>
      </c>
      <c r="G6713" t="s">
        <v>204</v>
      </c>
      <c r="H6713" s="32">
        <v>11.95</v>
      </c>
      <c r="I6713" t="s">
        <v>85</v>
      </c>
      <c r="J6713" t="s">
        <v>85</v>
      </c>
      <c r="K6713" t="s">
        <v>85</v>
      </c>
    </row>
    <row r="6714" spans="1:11" x14ac:dyDescent="0.35">
      <c r="A6714" t="s">
        <v>861</v>
      </c>
      <c r="B6714" t="s">
        <v>1364</v>
      </c>
      <c r="C6714" t="s">
        <v>24</v>
      </c>
      <c r="D6714">
        <v>4.2</v>
      </c>
      <c r="E6714">
        <v>405</v>
      </c>
      <c r="F6714" t="s">
        <v>1405</v>
      </c>
      <c r="G6714" t="s">
        <v>25</v>
      </c>
      <c r="H6714" s="32">
        <v>7.1</v>
      </c>
      <c r="I6714" t="s">
        <v>26</v>
      </c>
      <c r="J6714">
        <v>4</v>
      </c>
      <c r="K6714">
        <v>3</v>
      </c>
    </row>
    <row r="6715" spans="1:11" x14ac:dyDescent="0.35">
      <c r="A6715" t="s">
        <v>606</v>
      </c>
      <c r="B6715" t="s">
        <v>619</v>
      </c>
      <c r="C6715">
        <v>2014</v>
      </c>
      <c r="D6715">
        <v>4.2</v>
      </c>
      <c r="E6715">
        <v>404</v>
      </c>
      <c r="F6715" t="s">
        <v>1405</v>
      </c>
      <c r="G6715" t="s">
        <v>32</v>
      </c>
      <c r="H6715" s="32">
        <v>77.36</v>
      </c>
      <c r="I6715" t="s">
        <v>33</v>
      </c>
      <c r="J6715">
        <v>4</v>
      </c>
      <c r="K6715">
        <v>3</v>
      </c>
    </row>
    <row r="6716" spans="1:11" x14ac:dyDescent="0.35">
      <c r="A6716" t="s">
        <v>1365</v>
      </c>
      <c r="B6716" t="s">
        <v>1366</v>
      </c>
      <c r="C6716">
        <v>2020</v>
      </c>
      <c r="D6716">
        <v>4.2</v>
      </c>
      <c r="E6716">
        <v>404</v>
      </c>
      <c r="F6716" t="s">
        <v>1405</v>
      </c>
      <c r="G6716" t="s">
        <v>207</v>
      </c>
      <c r="H6716" s="32">
        <v>19.899999999999999</v>
      </c>
      <c r="I6716" t="s">
        <v>85</v>
      </c>
      <c r="J6716" t="s">
        <v>85</v>
      </c>
      <c r="K6716" t="s">
        <v>85</v>
      </c>
    </row>
    <row r="6717" spans="1:11" x14ac:dyDescent="0.35">
      <c r="A6717" t="s">
        <v>682</v>
      </c>
      <c r="B6717" t="s">
        <v>863</v>
      </c>
      <c r="C6717">
        <v>2011</v>
      </c>
      <c r="D6717">
        <v>4.2</v>
      </c>
      <c r="E6717">
        <v>402</v>
      </c>
      <c r="F6717" t="s">
        <v>1405</v>
      </c>
      <c r="G6717" t="s">
        <v>42</v>
      </c>
      <c r="H6717" s="32">
        <v>28.53</v>
      </c>
      <c r="I6717" t="s">
        <v>43</v>
      </c>
      <c r="J6717">
        <v>4</v>
      </c>
      <c r="K6717">
        <v>3</v>
      </c>
    </row>
    <row r="6718" spans="1:11" x14ac:dyDescent="0.35">
      <c r="A6718" t="s">
        <v>487</v>
      </c>
      <c r="B6718" t="s">
        <v>488</v>
      </c>
      <c r="C6718">
        <v>2019</v>
      </c>
      <c r="D6718">
        <v>4.2</v>
      </c>
      <c r="E6718">
        <v>400</v>
      </c>
      <c r="F6718" t="s">
        <v>1405</v>
      </c>
      <c r="G6718" t="s">
        <v>2</v>
      </c>
      <c r="H6718" s="32">
        <v>27.89</v>
      </c>
      <c r="I6718" t="s">
        <v>3</v>
      </c>
      <c r="J6718">
        <v>5</v>
      </c>
      <c r="K6718">
        <v>3</v>
      </c>
    </row>
    <row r="6719" spans="1:11" x14ac:dyDescent="0.35">
      <c r="A6719" t="s">
        <v>4</v>
      </c>
      <c r="B6719" t="s">
        <v>448</v>
      </c>
      <c r="C6719">
        <v>2016</v>
      </c>
      <c r="D6719">
        <v>4.2</v>
      </c>
      <c r="E6719">
        <v>398</v>
      </c>
      <c r="F6719" t="s">
        <v>1405</v>
      </c>
      <c r="G6719" t="s">
        <v>1406</v>
      </c>
      <c r="H6719" s="32">
        <v>48.96</v>
      </c>
      <c r="I6719" t="s">
        <v>6</v>
      </c>
      <c r="J6719">
        <v>4</v>
      </c>
      <c r="K6719">
        <v>2</v>
      </c>
    </row>
    <row r="6720" spans="1:11" x14ac:dyDescent="0.35">
      <c r="A6720" t="s">
        <v>193</v>
      </c>
      <c r="B6720" t="s">
        <v>921</v>
      </c>
      <c r="C6720">
        <v>2011</v>
      </c>
      <c r="D6720">
        <v>4.2</v>
      </c>
      <c r="E6720">
        <v>395</v>
      </c>
      <c r="F6720" t="s">
        <v>1405</v>
      </c>
      <c r="G6720" t="s">
        <v>42</v>
      </c>
      <c r="H6720" s="32">
        <v>61.94</v>
      </c>
      <c r="I6720" t="s">
        <v>43</v>
      </c>
      <c r="J6720">
        <v>4</v>
      </c>
      <c r="K6720">
        <v>3</v>
      </c>
    </row>
    <row r="6721" spans="1:11" x14ac:dyDescent="0.35">
      <c r="A6721" t="s">
        <v>193</v>
      </c>
      <c r="B6721" t="s">
        <v>187</v>
      </c>
      <c r="C6721">
        <v>2016</v>
      </c>
      <c r="D6721">
        <v>4.2</v>
      </c>
      <c r="E6721">
        <v>392</v>
      </c>
      <c r="F6721" t="s">
        <v>1405</v>
      </c>
      <c r="G6721" t="s">
        <v>42</v>
      </c>
      <c r="H6721" s="32">
        <v>19.98</v>
      </c>
      <c r="I6721" t="s">
        <v>43</v>
      </c>
      <c r="J6721">
        <v>4</v>
      </c>
      <c r="K6721">
        <v>3</v>
      </c>
    </row>
    <row r="6722" spans="1:11" x14ac:dyDescent="0.35">
      <c r="A6722" t="s">
        <v>790</v>
      </c>
      <c r="B6722" t="s">
        <v>1367</v>
      </c>
      <c r="C6722">
        <v>2018</v>
      </c>
      <c r="D6722">
        <v>4.2</v>
      </c>
      <c r="E6722">
        <v>390</v>
      </c>
      <c r="F6722" t="s">
        <v>1405</v>
      </c>
      <c r="G6722" t="s">
        <v>32</v>
      </c>
      <c r="H6722" s="32">
        <v>16.760000000000002</v>
      </c>
      <c r="I6722" t="s">
        <v>33</v>
      </c>
      <c r="J6722">
        <v>4</v>
      </c>
      <c r="K6722">
        <v>3</v>
      </c>
    </row>
    <row r="6723" spans="1:11" x14ac:dyDescent="0.35">
      <c r="A6723" t="s">
        <v>574</v>
      </c>
      <c r="B6723" t="s">
        <v>880</v>
      </c>
      <c r="C6723">
        <v>2017</v>
      </c>
      <c r="D6723">
        <v>4.2</v>
      </c>
      <c r="E6723">
        <v>390</v>
      </c>
      <c r="F6723" t="s">
        <v>1405</v>
      </c>
      <c r="G6723" t="s">
        <v>576</v>
      </c>
      <c r="H6723" s="32">
        <v>24.45</v>
      </c>
      <c r="I6723" t="s">
        <v>21</v>
      </c>
      <c r="J6723">
        <v>4</v>
      </c>
      <c r="K6723">
        <v>3</v>
      </c>
    </row>
    <row r="6724" spans="1:11" x14ac:dyDescent="0.35">
      <c r="A6724" t="s">
        <v>144</v>
      </c>
      <c r="B6724" t="s">
        <v>120</v>
      </c>
      <c r="C6724">
        <v>2011</v>
      </c>
      <c r="D6724">
        <v>4.2</v>
      </c>
      <c r="E6724">
        <v>389</v>
      </c>
      <c r="F6724" t="s">
        <v>1405</v>
      </c>
      <c r="G6724" t="s">
        <v>9</v>
      </c>
      <c r="H6724" s="32">
        <v>64.5</v>
      </c>
      <c r="I6724" t="s">
        <v>10</v>
      </c>
      <c r="J6724">
        <v>5</v>
      </c>
      <c r="K6724">
        <v>3</v>
      </c>
    </row>
    <row r="6725" spans="1:11" x14ac:dyDescent="0.35">
      <c r="A6725" t="s">
        <v>385</v>
      </c>
      <c r="B6725" t="s">
        <v>1334</v>
      </c>
      <c r="C6725">
        <v>2016</v>
      </c>
      <c r="D6725">
        <v>4.2</v>
      </c>
      <c r="E6725">
        <v>388</v>
      </c>
      <c r="F6725" t="s">
        <v>1405</v>
      </c>
      <c r="G6725" t="s">
        <v>9</v>
      </c>
      <c r="H6725" s="32">
        <v>31.63</v>
      </c>
      <c r="I6725" t="s">
        <v>10</v>
      </c>
      <c r="J6725">
        <v>5</v>
      </c>
      <c r="K6725">
        <v>3</v>
      </c>
    </row>
    <row r="6726" spans="1:11" x14ac:dyDescent="0.35">
      <c r="A6726" t="s">
        <v>66</v>
      </c>
      <c r="B6726" t="s">
        <v>551</v>
      </c>
      <c r="C6726">
        <v>2017</v>
      </c>
      <c r="D6726">
        <v>4.2</v>
      </c>
      <c r="E6726">
        <v>421</v>
      </c>
      <c r="F6726" t="s">
        <v>1405</v>
      </c>
      <c r="G6726" t="s">
        <v>42</v>
      </c>
      <c r="H6726" s="32">
        <v>29.15</v>
      </c>
      <c r="I6726" t="s">
        <v>52</v>
      </c>
      <c r="J6726">
        <v>3</v>
      </c>
      <c r="K6726">
        <v>3</v>
      </c>
    </row>
    <row r="6727" spans="1:11" x14ac:dyDescent="0.35">
      <c r="A6727" t="s">
        <v>537</v>
      </c>
      <c r="B6727" t="s">
        <v>187</v>
      </c>
      <c r="C6727">
        <v>2015</v>
      </c>
      <c r="D6727">
        <v>4.2</v>
      </c>
      <c r="E6727">
        <v>420</v>
      </c>
      <c r="F6727" t="s">
        <v>1405</v>
      </c>
      <c r="G6727" t="s">
        <v>42</v>
      </c>
      <c r="H6727" s="32">
        <v>17.5</v>
      </c>
      <c r="I6727" t="s">
        <v>43</v>
      </c>
      <c r="J6727">
        <v>4</v>
      </c>
      <c r="K6727">
        <v>3</v>
      </c>
    </row>
    <row r="6728" spans="1:11" x14ac:dyDescent="0.35">
      <c r="A6728" t="s">
        <v>1357</v>
      </c>
      <c r="B6728" t="s">
        <v>1358</v>
      </c>
      <c r="C6728">
        <v>2017</v>
      </c>
      <c r="D6728">
        <v>4.2</v>
      </c>
      <c r="E6728">
        <v>420</v>
      </c>
      <c r="F6728" t="s">
        <v>1405</v>
      </c>
      <c r="G6728" t="s">
        <v>127</v>
      </c>
      <c r="H6728" s="32">
        <v>18.899999999999999</v>
      </c>
      <c r="I6728" t="s">
        <v>21</v>
      </c>
      <c r="J6728">
        <v>4</v>
      </c>
      <c r="K6728">
        <v>3</v>
      </c>
    </row>
    <row r="6729" spans="1:11" x14ac:dyDescent="0.35">
      <c r="A6729" t="s">
        <v>1359</v>
      </c>
      <c r="B6729" t="s">
        <v>1360</v>
      </c>
      <c r="C6729">
        <v>2011</v>
      </c>
      <c r="D6729">
        <v>4.2</v>
      </c>
      <c r="E6729">
        <v>420</v>
      </c>
      <c r="F6729" t="s">
        <v>1405</v>
      </c>
      <c r="G6729" t="s">
        <v>254</v>
      </c>
      <c r="H6729" s="32">
        <v>23.95</v>
      </c>
      <c r="I6729" t="s">
        <v>21</v>
      </c>
      <c r="J6729">
        <v>4</v>
      </c>
      <c r="K6729">
        <v>3</v>
      </c>
    </row>
    <row r="6730" spans="1:11" x14ac:dyDescent="0.35">
      <c r="A6730" t="s">
        <v>40</v>
      </c>
      <c r="B6730" t="s">
        <v>396</v>
      </c>
      <c r="C6730">
        <v>2012</v>
      </c>
      <c r="D6730">
        <v>4.2</v>
      </c>
      <c r="E6730">
        <v>420</v>
      </c>
      <c r="F6730" t="s">
        <v>1405</v>
      </c>
      <c r="G6730" t="s">
        <v>42</v>
      </c>
      <c r="H6730" s="32">
        <v>28.3</v>
      </c>
      <c r="I6730" t="s">
        <v>43</v>
      </c>
      <c r="J6730">
        <v>4</v>
      </c>
      <c r="K6730">
        <v>3</v>
      </c>
    </row>
    <row r="6731" spans="1:11" x14ac:dyDescent="0.35">
      <c r="A6731" t="s">
        <v>513</v>
      </c>
      <c r="B6731" t="s">
        <v>283</v>
      </c>
      <c r="C6731">
        <v>2004</v>
      </c>
      <c r="D6731">
        <v>4.2</v>
      </c>
      <c r="E6731">
        <v>417</v>
      </c>
      <c r="F6731" t="s">
        <v>1405</v>
      </c>
      <c r="G6731" t="s">
        <v>42</v>
      </c>
      <c r="H6731" s="32">
        <v>45</v>
      </c>
      <c r="I6731" t="s">
        <v>43</v>
      </c>
      <c r="J6731">
        <v>4</v>
      </c>
      <c r="K6731">
        <v>3</v>
      </c>
    </row>
    <row r="6732" spans="1:11" x14ac:dyDescent="0.35">
      <c r="A6732" t="s">
        <v>423</v>
      </c>
      <c r="B6732" t="s">
        <v>1020</v>
      </c>
      <c r="C6732">
        <v>2018</v>
      </c>
      <c r="D6732">
        <v>4.2</v>
      </c>
      <c r="E6732">
        <v>415</v>
      </c>
      <c r="F6732" t="s">
        <v>1405</v>
      </c>
      <c r="G6732" t="s">
        <v>46</v>
      </c>
      <c r="H6732" s="32">
        <v>17.899999999999999</v>
      </c>
      <c r="I6732" t="s">
        <v>213</v>
      </c>
      <c r="J6732">
        <v>3</v>
      </c>
      <c r="K6732">
        <v>3</v>
      </c>
    </row>
    <row r="6733" spans="1:11" x14ac:dyDescent="0.35">
      <c r="A6733" t="s">
        <v>1292</v>
      </c>
      <c r="B6733" t="s">
        <v>1361</v>
      </c>
      <c r="C6733">
        <v>2015</v>
      </c>
      <c r="D6733">
        <v>4.2</v>
      </c>
      <c r="E6733">
        <v>414</v>
      </c>
      <c r="F6733" t="s">
        <v>1405</v>
      </c>
      <c r="G6733" t="s">
        <v>326</v>
      </c>
      <c r="H6733" s="32">
        <v>16.78</v>
      </c>
      <c r="I6733" t="s">
        <v>327</v>
      </c>
      <c r="J6733">
        <v>3</v>
      </c>
      <c r="K6733">
        <v>3</v>
      </c>
    </row>
    <row r="6734" spans="1:11" x14ac:dyDescent="0.35">
      <c r="A6734" t="s">
        <v>47</v>
      </c>
      <c r="B6734" t="s">
        <v>1302</v>
      </c>
      <c r="C6734">
        <v>2018</v>
      </c>
      <c r="D6734">
        <v>4.2</v>
      </c>
      <c r="E6734">
        <v>410</v>
      </c>
      <c r="F6734" t="s">
        <v>1405</v>
      </c>
      <c r="G6734" t="s">
        <v>42</v>
      </c>
      <c r="H6734" s="32">
        <v>13.58</v>
      </c>
      <c r="I6734" t="s">
        <v>43</v>
      </c>
      <c r="J6734">
        <v>4</v>
      </c>
      <c r="K6734">
        <v>3</v>
      </c>
    </row>
    <row r="6735" spans="1:11" x14ac:dyDescent="0.35">
      <c r="A6735" t="s">
        <v>1308</v>
      </c>
      <c r="B6735" t="s">
        <v>1309</v>
      </c>
      <c r="C6735">
        <v>2015</v>
      </c>
      <c r="D6735">
        <v>4.2</v>
      </c>
      <c r="E6735">
        <v>412</v>
      </c>
      <c r="F6735" t="s">
        <v>1405</v>
      </c>
      <c r="G6735" t="s">
        <v>9</v>
      </c>
      <c r="H6735" s="32">
        <v>37.9</v>
      </c>
      <c r="I6735" t="s">
        <v>10</v>
      </c>
      <c r="J6735">
        <v>5</v>
      </c>
      <c r="K6735">
        <v>3</v>
      </c>
    </row>
    <row r="6736" spans="1:11" x14ac:dyDescent="0.35">
      <c r="A6736" t="s">
        <v>270</v>
      </c>
      <c r="B6736" t="s">
        <v>120</v>
      </c>
      <c r="C6736">
        <v>2011</v>
      </c>
      <c r="D6736">
        <v>4.2</v>
      </c>
      <c r="E6736">
        <v>410</v>
      </c>
      <c r="F6736" t="s">
        <v>1405</v>
      </c>
      <c r="G6736" t="s">
        <v>9</v>
      </c>
      <c r="H6736" s="32">
        <v>51.35</v>
      </c>
      <c r="I6736" t="s">
        <v>10</v>
      </c>
      <c r="J6736">
        <v>5</v>
      </c>
      <c r="K6736">
        <v>3</v>
      </c>
    </row>
    <row r="6737" spans="1:11" x14ac:dyDescent="0.35">
      <c r="A6737" t="s">
        <v>930</v>
      </c>
      <c r="B6737" t="s">
        <v>848</v>
      </c>
      <c r="C6737">
        <v>2012</v>
      </c>
      <c r="D6737">
        <v>4.2</v>
      </c>
      <c r="E6737">
        <v>410</v>
      </c>
      <c r="F6737" t="s">
        <v>1405</v>
      </c>
      <c r="G6737" t="s">
        <v>42</v>
      </c>
      <c r="H6737" s="32">
        <v>22.99</v>
      </c>
      <c r="I6737" t="s">
        <v>43</v>
      </c>
      <c r="J6737">
        <v>4</v>
      </c>
      <c r="K6737">
        <v>3</v>
      </c>
    </row>
    <row r="6738" spans="1:11" x14ac:dyDescent="0.35">
      <c r="A6738" t="s">
        <v>1362</v>
      </c>
      <c r="B6738" t="s">
        <v>1363</v>
      </c>
      <c r="C6738">
        <v>2020</v>
      </c>
      <c r="D6738">
        <v>4.2</v>
      </c>
      <c r="E6738">
        <v>407</v>
      </c>
      <c r="F6738" t="s">
        <v>1405</v>
      </c>
      <c r="G6738" t="s">
        <v>204</v>
      </c>
      <c r="H6738" s="32">
        <v>11.95</v>
      </c>
      <c r="I6738" t="s">
        <v>85</v>
      </c>
      <c r="J6738" t="s">
        <v>85</v>
      </c>
      <c r="K6738" t="s">
        <v>85</v>
      </c>
    </row>
    <row r="6739" spans="1:11" x14ac:dyDescent="0.35">
      <c r="A6739" t="s">
        <v>861</v>
      </c>
      <c r="B6739" t="s">
        <v>1364</v>
      </c>
      <c r="C6739" t="s">
        <v>24</v>
      </c>
      <c r="D6739">
        <v>4.2</v>
      </c>
      <c r="E6739">
        <v>405</v>
      </c>
      <c r="F6739" t="s">
        <v>1405</v>
      </c>
      <c r="G6739" t="s">
        <v>25</v>
      </c>
      <c r="H6739" s="32">
        <v>7.1</v>
      </c>
      <c r="I6739" t="s">
        <v>26</v>
      </c>
      <c r="J6739">
        <v>4</v>
      </c>
      <c r="K6739">
        <v>3</v>
      </c>
    </row>
    <row r="6740" spans="1:11" x14ac:dyDescent="0.35">
      <c r="A6740" t="s">
        <v>606</v>
      </c>
      <c r="B6740" t="s">
        <v>619</v>
      </c>
      <c r="C6740">
        <v>2014</v>
      </c>
      <c r="D6740">
        <v>4.2</v>
      </c>
      <c r="E6740">
        <v>404</v>
      </c>
      <c r="F6740" t="s">
        <v>1405</v>
      </c>
      <c r="G6740" t="s">
        <v>32</v>
      </c>
      <c r="H6740" s="32">
        <v>77.36</v>
      </c>
      <c r="I6740" t="s">
        <v>33</v>
      </c>
      <c r="J6740">
        <v>4</v>
      </c>
      <c r="K6740">
        <v>3</v>
      </c>
    </row>
    <row r="6741" spans="1:11" x14ac:dyDescent="0.35">
      <c r="A6741" t="s">
        <v>1365</v>
      </c>
      <c r="B6741" t="s">
        <v>1366</v>
      </c>
      <c r="C6741">
        <v>2020</v>
      </c>
      <c r="D6741">
        <v>4.2</v>
      </c>
      <c r="E6741">
        <v>404</v>
      </c>
      <c r="F6741" t="s">
        <v>1405</v>
      </c>
      <c r="G6741" t="s">
        <v>207</v>
      </c>
      <c r="H6741" s="32">
        <v>19.899999999999999</v>
      </c>
      <c r="I6741" t="s">
        <v>85</v>
      </c>
      <c r="J6741" t="s">
        <v>85</v>
      </c>
      <c r="K6741" t="s">
        <v>85</v>
      </c>
    </row>
    <row r="6742" spans="1:11" x14ac:dyDescent="0.35">
      <c r="A6742" t="s">
        <v>682</v>
      </c>
      <c r="B6742" t="s">
        <v>863</v>
      </c>
      <c r="C6742">
        <v>2011</v>
      </c>
      <c r="D6742">
        <v>4.2</v>
      </c>
      <c r="E6742">
        <v>402</v>
      </c>
      <c r="F6742" t="s">
        <v>1405</v>
      </c>
      <c r="G6742" t="s">
        <v>42</v>
      </c>
      <c r="H6742" s="32">
        <v>28.53</v>
      </c>
      <c r="I6742" t="s">
        <v>43</v>
      </c>
      <c r="J6742">
        <v>4</v>
      </c>
      <c r="K6742">
        <v>3</v>
      </c>
    </row>
    <row r="6743" spans="1:11" x14ac:dyDescent="0.35">
      <c r="A6743" t="s">
        <v>487</v>
      </c>
      <c r="B6743" t="s">
        <v>488</v>
      </c>
      <c r="C6743">
        <v>2019</v>
      </c>
      <c r="D6743">
        <v>4.2</v>
      </c>
      <c r="E6743">
        <v>400</v>
      </c>
      <c r="F6743" t="s">
        <v>1405</v>
      </c>
      <c r="G6743" t="s">
        <v>2</v>
      </c>
      <c r="H6743" s="32">
        <v>27.89</v>
      </c>
      <c r="I6743" t="s">
        <v>3</v>
      </c>
      <c r="J6743">
        <v>5</v>
      </c>
      <c r="K6743">
        <v>3</v>
      </c>
    </row>
    <row r="6744" spans="1:11" x14ac:dyDescent="0.35">
      <c r="A6744" t="s">
        <v>4</v>
      </c>
      <c r="B6744" t="s">
        <v>448</v>
      </c>
      <c r="C6744">
        <v>2016</v>
      </c>
      <c r="D6744">
        <v>4.2</v>
      </c>
      <c r="E6744">
        <v>398</v>
      </c>
      <c r="F6744" t="s">
        <v>1405</v>
      </c>
      <c r="G6744" t="s">
        <v>1406</v>
      </c>
      <c r="H6744" s="32">
        <v>48.96</v>
      </c>
      <c r="I6744" t="s">
        <v>6</v>
      </c>
      <c r="J6744">
        <v>4</v>
      </c>
      <c r="K6744">
        <v>2</v>
      </c>
    </row>
    <row r="6745" spans="1:11" x14ac:dyDescent="0.35">
      <c r="A6745" t="s">
        <v>193</v>
      </c>
      <c r="B6745" t="s">
        <v>921</v>
      </c>
      <c r="C6745">
        <v>2011</v>
      </c>
      <c r="D6745">
        <v>4.2</v>
      </c>
      <c r="E6745">
        <v>395</v>
      </c>
      <c r="F6745" t="s">
        <v>1405</v>
      </c>
      <c r="G6745" t="s">
        <v>42</v>
      </c>
      <c r="H6745" s="32">
        <v>61.94</v>
      </c>
      <c r="I6745" t="s">
        <v>43</v>
      </c>
      <c r="J6745">
        <v>4</v>
      </c>
      <c r="K6745">
        <v>3</v>
      </c>
    </row>
    <row r="6746" spans="1:11" x14ac:dyDescent="0.35">
      <c r="A6746" t="s">
        <v>193</v>
      </c>
      <c r="B6746" t="s">
        <v>187</v>
      </c>
      <c r="C6746">
        <v>2016</v>
      </c>
      <c r="D6746">
        <v>4.2</v>
      </c>
      <c r="E6746">
        <v>392</v>
      </c>
      <c r="F6746" t="s">
        <v>1405</v>
      </c>
      <c r="G6746" t="s">
        <v>42</v>
      </c>
      <c r="H6746" s="32">
        <v>19.98</v>
      </c>
      <c r="I6746" t="s">
        <v>43</v>
      </c>
      <c r="J6746">
        <v>4</v>
      </c>
      <c r="K6746">
        <v>3</v>
      </c>
    </row>
    <row r="6747" spans="1:11" x14ac:dyDescent="0.35">
      <c r="A6747" t="s">
        <v>790</v>
      </c>
      <c r="B6747" t="s">
        <v>1367</v>
      </c>
      <c r="C6747">
        <v>2018</v>
      </c>
      <c r="D6747">
        <v>4.2</v>
      </c>
      <c r="E6747">
        <v>390</v>
      </c>
      <c r="F6747" t="s">
        <v>1405</v>
      </c>
      <c r="G6747" t="s">
        <v>32</v>
      </c>
      <c r="H6747" s="32">
        <v>16.760000000000002</v>
      </c>
      <c r="I6747" t="s">
        <v>33</v>
      </c>
      <c r="J6747">
        <v>4</v>
      </c>
      <c r="K6747">
        <v>3</v>
      </c>
    </row>
    <row r="6748" spans="1:11" x14ac:dyDescent="0.35">
      <c r="A6748" t="s">
        <v>574</v>
      </c>
      <c r="B6748" t="s">
        <v>880</v>
      </c>
      <c r="C6748">
        <v>2017</v>
      </c>
      <c r="D6748">
        <v>4.2</v>
      </c>
      <c r="E6748">
        <v>390</v>
      </c>
      <c r="F6748" t="s">
        <v>1405</v>
      </c>
      <c r="G6748" t="s">
        <v>576</v>
      </c>
      <c r="H6748" s="32">
        <v>24.45</v>
      </c>
      <c r="I6748" t="s">
        <v>21</v>
      </c>
      <c r="J6748">
        <v>4</v>
      </c>
      <c r="K6748">
        <v>3</v>
      </c>
    </row>
    <row r="6749" spans="1:11" x14ac:dyDescent="0.35">
      <c r="A6749" t="s">
        <v>144</v>
      </c>
      <c r="B6749" t="s">
        <v>120</v>
      </c>
      <c r="C6749">
        <v>2011</v>
      </c>
      <c r="D6749">
        <v>4.2</v>
      </c>
      <c r="E6749">
        <v>389</v>
      </c>
      <c r="F6749" t="s">
        <v>1405</v>
      </c>
      <c r="G6749" t="s">
        <v>9</v>
      </c>
      <c r="H6749" s="32">
        <v>64.5</v>
      </c>
      <c r="I6749" t="s">
        <v>10</v>
      </c>
      <c r="J6749">
        <v>5</v>
      </c>
      <c r="K6749">
        <v>3</v>
      </c>
    </row>
    <row r="6750" spans="1:11" x14ac:dyDescent="0.35">
      <c r="A6750" t="s">
        <v>385</v>
      </c>
      <c r="B6750" t="s">
        <v>1334</v>
      </c>
      <c r="C6750">
        <v>2016</v>
      </c>
      <c r="D6750">
        <v>4.2</v>
      </c>
      <c r="E6750">
        <v>388</v>
      </c>
      <c r="F6750" t="s">
        <v>1405</v>
      </c>
      <c r="G6750" t="s">
        <v>9</v>
      </c>
      <c r="H6750" s="32">
        <v>31.63</v>
      </c>
      <c r="I6750" t="s">
        <v>10</v>
      </c>
      <c r="J6750">
        <v>5</v>
      </c>
      <c r="K6750">
        <v>3</v>
      </c>
    </row>
    <row r="6751" spans="1:11" x14ac:dyDescent="0.35">
      <c r="A6751" t="s">
        <v>66</v>
      </c>
      <c r="B6751" t="s">
        <v>551</v>
      </c>
      <c r="C6751">
        <v>2017</v>
      </c>
      <c r="D6751">
        <v>4.2</v>
      </c>
      <c r="E6751">
        <v>421</v>
      </c>
      <c r="F6751" t="s">
        <v>1405</v>
      </c>
      <c r="G6751" t="s">
        <v>42</v>
      </c>
      <c r="H6751" s="32">
        <v>29.15</v>
      </c>
      <c r="I6751" t="s">
        <v>52</v>
      </c>
      <c r="J6751">
        <v>3</v>
      </c>
      <c r="K6751">
        <v>3</v>
      </c>
    </row>
    <row r="6752" spans="1:11" x14ac:dyDescent="0.35">
      <c r="A6752" t="s">
        <v>537</v>
      </c>
      <c r="B6752" t="s">
        <v>187</v>
      </c>
      <c r="C6752">
        <v>2015</v>
      </c>
      <c r="D6752">
        <v>4.2</v>
      </c>
      <c r="E6752">
        <v>420</v>
      </c>
      <c r="F6752" t="s">
        <v>1405</v>
      </c>
      <c r="G6752" t="s">
        <v>42</v>
      </c>
      <c r="H6752" s="32">
        <v>17.5</v>
      </c>
      <c r="I6752" t="s">
        <v>43</v>
      </c>
      <c r="J6752">
        <v>4</v>
      </c>
      <c r="K6752">
        <v>3</v>
      </c>
    </row>
    <row r="6753" spans="1:11" x14ac:dyDescent="0.35">
      <c r="A6753" t="s">
        <v>1357</v>
      </c>
      <c r="B6753" t="s">
        <v>1358</v>
      </c>
      <c r="C6753">
        <v>2017</v>
      </c>
      <c r="D6753">
        <v>4.2</v>
      </c>
      <c r="E6753">
        <v>420</v>
      </c>
      <c r="F6753" t="s">
        <v>1405</v>
      </c>
      <c r="G6753" t="s">
        <v>127</v>
      </c>
      <c r="H6753" s="32">
        <v>18.899999999999999</v>
      </c>
      <c r="I6753" t="s">
        <v>21</v>
      </c>
      <c r="J6753">
        <v>4</v>
      </c>
      <c r="K6753">
        <v>3</v>
      </c>
    </row>
    <row r="6754" spans="1:11" x14ac:dyDescent="0.35">
      <c r="A6754" t="s">
        <v>1359</v>
      </c>
      <c r="B6754" t="s">
        <v>1360</v>
      </c>
      <c r="C6754">
        <v>2011</v>
      </c>
      <c r="D6754">
        <v>4.2</v>
      </c>
      <c r="E6754">
        <v>420</v>
      </c>
      <c r="F6754" t="s">
        <v>1405</v>
      </c>
      <c r="G6754" t="s">
        <v>254</v>
      </c>
      <c r="H6754" s="32">
        <v>23.95</v>
      </c>
      <c r="I6754" t="s">
        <v>21</v>
      </c>
      <c r="J6754">
        <v>4</v>
      </c>
      <c r="K6754">
        <v>3</v>
      </c>
    </row>
    <row r="6755" spans="1:11" x14ac:dyDescent="0.35">
      <c r="A6755" t="s">
        <v>40</v>
      </c>
      <c r="B6755" t="s">
        <v>396</v>
      </c>
      <c r="C6755">
        <v>2012</v>
      </c>
      <c r="D6755">
        <v>4.2</v>
      </c>
      <c r="E6755">
        <v>420</v>
      </c>
      <c r="F6755" t="s">
        <v>1405</v>
      </c>
      <c r="G6755" t="s">
        <v>42</v>
      </c>
      <c r="H6755" s="32">
        <v>28.3</v>
      </c>
      <c r="I6755" t="s">
        <v>43</v>
      </c>
      <c r="J6755">
        <v>4</v>
      </c>
      <c r="K6755">
        <v>3</v>
      </c>
    </row>
    <row r="6756" spans="1:11" x14ac:dyDescent="0.35">
      <c r="A6756" t="s">
        <v>513</v>
      </c>
      <c r="B6756" t="s">
        <v>283</v>
      </c>
      <c r="C6756">
        <v>2004</v>
      </c>
      <c r="D6756">
        <v>4.2</v>
      </c>
      <c r="E6756">
        <v>417</v>
      </c>
      <c r="F6756" t="s">
        <v>1405</v>
      </c>
      <c r="G6756" t="s">
        <v>42</v>
      </c>
      <c r="H6756" s="32">
        <v>45</v>
      </c>
      <c r="I6756" t="s">
        <v>43</v>
      </c>
      <c r="J6756">
        <v>4</v>
      </c>
      <c r="K6756">
        <v>3</v>
      </c>
    </row>
    <row r="6757" spans="1:11" x14ac:dyDescent="0.35">
      <c r="A6757" t="s">
        <v>423</v>
      </c>
      <c r="B6757" t="s">
        <v>1020</v>
      </c>
      <c r="C6757">
        <v>2018</v>
      </c>
      <c r="D6757">
        <v>4.2</v>
      </c>
      <c r="E6757">
        <v>415</v>
      </c>
      <c r="F6757" t="s">
        <v>1405</v>
      </c>
      <c r="G6757" t="s">
        <v>46</v>
      </c>
      <c r="H6757" s="32">
        <v>17.899999999999999</v>
      </c>
      <c r="I6757" t="s">
        <v>213</v>
      </c>
      <c r="J6757">
        <v>3</v>
      </c>
      <c r="K6757">
        <v>3</v>
      </c>
    </row>
    <row r="6758" spans="1:11" x14ac:dyDescent="0.35">
      <c r="A6758" t="s">
        <v>1292</v>
      </c>
      <c r="B6758" t="s">
        <v>1361</v>
      </c>
      <c r="C6758">
        <v>2015</v>
      </c>
      <c r="D6758">
        <v>4.2</v>
      </c>
      <c r="E6758">
        <v>414</v>
      </c>
      <c r="F6758" t="s">
        <v>1405</v>
      </c>
      <c r="G6758" t="s">
        <v>326</v>
      </c>
      <c r="H6758" s="32">
        <v>16.78</v>
      </c>
      <c r="I6758" t="s">
        <v>327</v>
      </c>
      <c r="J6758">
        <v>3</v>
      </c>
      <c r="K6758">
        <v>3</v>
      </c>
    </row>
    <row r="6759" spans="1:11" x14ac:dyDescent="0.35">
      <c r="A6759" t="s">
        <v>47</v>
      </c>
      <c r="B6759" t="s">
        <v>1302</v>
      </c>
      <c r="C6759">
        <v>2018</v>
      </c>
      <c r="D6759">
        <v>4.2</v>
      </c>
      <c r="E6759">
        <v>410</v>
      </c>
      <c r="F6759" t="s">
        <v>1405</v>
      </c>
      <c r="G6759" t="s">
        <v>42</v>
      </c>
      <c r="H6759" s="32">
        <v>13.58</v>
      </c>
      <c r="I6759" t="s">
        <v>43</v>
      </c>
      <c r="J6759">
        <v>4</v>
      </c>
      <c r="K6759">
        <v>3</v>
      </c>
    </row>
    <row r="6760" spans="1:11" x14ac:dyDescent="0.35">
      <c r="A6760" t="s">
        <v>1308</v>
      </c>
      <c r="B6760" t="s">
        <v>1309</v>
      </c>
      <c r="C6760">
        <v>2015</v>
      </c>
      <c r="D6760">
        <v>4.2</v>
      </c>
      <c r="E6760">
        <v>412</v>
      </c>
      <c r="F6760" t="s">
        <v>1405</v>
      </c>
      <c r="G6760" t="s">
        <v>9</v>
      </c>
      <c r="H6760" s="32">
        <v>37.9</v>
      </c>
      <c r="I6760" t="s">
        <v>10</v>
      </c>
      <c r="J6760">
        <v>5</v>
      </c>
      <c r="K6760">
        <v>3</v>
      </c>
    </row>
    <row r="6761" spans="1:11" x14ac:dyDescent="0.35">
      <c r="A6761" t="s">
        <v>270</v>
      </c>
      <c r="B6761" t="s">
        <v>120</v>
      </c>
      <c r="C6761">
        <v>2011</v>
      </c>
      <c r="D6761">
        <v>4.2</v>
      </c>
      <c r="E6761">
        <v>410</v>
      </c>
      <c r="F6761" t="s">
        <v>1405</v>
      </c>
      <c r="G6761" t="s">
        <v>9</v>
      </c>
      <c r="H6761" s="32">
        <v>51.35</v>
      </c>
      <c r="I6761" t="s">
        <v>10</v>
      </c>
      <c r="J6761">
        <v>5</v>
      </c>
      <c r="K6761">
        <v>3</v>
      </c>
    </row>
    <row r="6762" spans="1:11" x14ac:dyDescent="0.35">
      <c r="A6762" t="s">
        <v>930</v>
      </c>
      <c r="B6762" t="s">
        <v>848</v>
      </c>
      <c r="C6762">
        <v>2012</v>
      </c>
      <c r="D6762">
        <v>4.2</v>
      </c>
      <c r="E6762">
        <v>410</v>
      </c>
      <c r="F6762" t="s">
        <v>1405</v>
      </c>
      <c r="G6762" t="s">
        <v>42</v>
      </c>
      <c r="H6762" s="32">
        <v>22.99</v>
      </c>
      <c r="I6762" t="s">
        <v>43</v>
      </c>
      <c r="J6762">
        <v>4</v>
      </c>
      <c r="K6762">
        <v>3</v>
      </c>
    </row>
    <row r="6763" spans="1:11" x14ac:dyDescent="0.35">
      <c r="A6763" t="s">
        <v>1362</v>
      </c>
      <c r="B6763" t="s">
        <v>1363</v>
      </c>
      <c r="C6763">
        <v>2020</v>
      </c>
      <c r="D6763">
        <v>4.2</v>
      </c>
      <c r="E6763">
        <v>407</v>
      </c>
      <c r="F6763" t="s">
        <v>1405</v>
      </c>
      <c r="G6763" t="s">
        <v>204</v>
      </c>
      <c r="H6763" s="32">
        <v>11.95</v>
      </c>
      <c r="I6763" t="s">
        <v>85</v>
      </c>
      <c r="J6763" t="s">
        <v>85</v>
      </c>
      <c r="K6763" t="s">
        <v>85</v>
      </c>
    </row>
    <row r="6764" spans="1:11" x14ac:dyDescent="0.35">
      <c r="A6764" t="s">
        <v>861</v>
      </c>
      <c r="B6764" t="s">
        <v>1364</v>
      </c>
      <c r="C6764" t="s">
        <v>24</v>
      </c>
      <c r="D6764">
        <v>4.2</v>
      </c>
      <c r="E6764">
        <v>405</v>
      </c>
      <c r="F6764" t="s">
        <v>1405</v>
      </c>
      <c r="G6764" t="s">
        <v>25</v>
      </c>
      <c r="H6764" s="32">
        <v>7.1</v>
      </c>
      <c r="I6764" t="s">
        <v>26</v>
      </c>
      <c r="J6764">
        <v>4</v>
      </c>
      <c r="K6764">
        <v>3</v>
      </c>
    </row>
    <row r="6765" spans="1:11" x14ac:dyDescent="0.35">
      <c r="A6765" t="s">
        <v>606</v>
      </c>
      <c r="B6765" t="s">
        <v>619</v>
      </c>
      <c r="C6765">
        <v>2014</v>
      </c>
      <c r="D6765">
        <v>4.2</v>
      </c>
      <c r="E6765">
        <v>404</v>
      </c>
      <c r="F6765" t="s">
        <v>1405</v>
      </c>
      <c r="G6765" t="s">
        <v>32</v>
      </c>
      <c r="H6765" s="32">
        <v>77.36</v>
      </c>
      <c r="I6765" t="s">
        <v>33</v>
      </c>
      <c r="J6765">
        <v>4</v>
      </c>
      <c r="K6765">
        <v>3</v>
      </c>
    </row>
    <row r="6766" spans="1:11" x14ac:dyDescent="0.35">
      <c r="A6766" t="s">
        <v>1365</v>
      </c>
      <c r="B6766" t="s">
        <v>1366</v>
      </c>
      <c r="C6766">
        <v>2020</v>
      </c>
      <c r="D6766">
        <v>4.2</v>
      </c>
      <c r="E6766">
        <v>404</v>
      </c>
      <c r="F6766" t="s">
        <v>1405</v>
      </c>
      <c r="G6766" t="s">
        <v>207</v>
      </c>
      <c r="H6766" s="32">
        <v>19.899999999999999</v>
      </c>
      <c r="I6766" t="s">
        <v>85</v>
      </c>
      <c r="J6766" t="s">
        <v>85</v>
      </c>
      <c r="K6766" t="s">
        <v>85</v>
      </c>
    </row>
    <row r="6767" spans="1:11" x14ac:dyDescent="0.35">
      <c r="A6767" t="s">
        <v>682</v>
      </c>
      <c r="B6767" t="s">
        <v>863</v>
      </c>
      <c r="C6767">
        <v>2011</v>
      </c>
      <c r="D6767">
        <v>4.2</v>
      </c>
      <c r="E6767">
        <v>402</v>
      </c>
      <c r="F6767" t="s">
        <v>1405</v>
      </c>
      <c r="G6767" t="s">
        <v>42</v>
      </c>
      <c r="H6767" s="32">
        <v>28.53</v>
      </c>
      <c r="I6767" t="s">
        <v>43</v>
      </c>
      <c r="J6767">
        <v>4</v>
      </c>
      <c r="K6767">
        <v>3</v>
      </c>
    </row>
    <row r="6768" spans="1:11" x14ac:dyDescent="0.35">
      <c r="A6768" t="s">
        <v>487</v>
      </c>
      <c r="B6768" t="s">
        <v>488</v>
      </c>
      <c r="C6768">
        <v>2019</v>
      </c>
      <c r="D6768">
        <v>4.2</v>
      </c>
      <c r="E6768">
        <v>400</v>
      </c>
      <c r="F6768" t="s">
        <v>1405</v>
      </c>
      <c r="G6768" t="s">
        <v>2</v>
      </c>
      <c r="H6768" s="32">
        <v>27.89</v>
      </c>
      <c r="I6768" t="s">
        <v>3</v>
      </c>
      <c r="J6768">
        <v>5</v>
      </c>
      <c r="K6768">
        <v>3</v>
      </c>
    </row>
    <row r="6769" spans="1:11" x14ac:dyDescent="0.35">
      <c r="A6769" t="s">
        <v>4</v>
      </c>
      <c r="B6769" t="s">
        <v>448</v>
      </c>
      <c r="C6769">
        <v>2016</v>
      </c>
      <c r="D6769">
        <v>4.2</v>
      </c>
      <c r="E6769">
        <v>398</v>
      </c>
      <c r="F6769" t="s">
        <v>1405</v>
      </c>
      <c r="G6769" t="s">
        <v>1406</v>
      </c>
      <c r="H6769" s="32">
        <v>48.96</v>
      </c>
      <c r="I6769" t="s">
        <v>6</v>
      </c>
      <c r="J6769">
        <v>4</v>
      </c>
      <c r="K6769">
        <v>2</v>
      </c>
    </row>
    <row r="6770" spans="1:11" x14ac:dyDescent="0.35">
      <c r="A6770" t="s">
        <v>193</v>
      </c>
      <c r="B6770" t="s">
        <v>921</v>
      </c>
      <c r="C6770">
        <v>2011</v>
      </c>
      <c r="D6770">
        <v>4.2</v>
      </c>
      <c r="E6770">
        <v>395</v>
      </c>
      <c r="F6770" t="s">
        <v>1405</v>
      </c>
      <c r="G6770" t="s">
        <v>42</v>
      </c>
      <c r="H6770" s="32">
        <v>61.94</v>
      </c>
      <c r="I6770" t="s">
        <v>43</v>
      </c>
      <c r="J6770">
        <v>4</v>
      </c>
      <c r="K6770">
        <v>3</v>
      </c>
    </row>
    <row r="6771" spans="1:11" x14ac:dyDescent="0.35">
      <c r="A6771" t="s">
        <v>193</v>
      </c>
      <c r="B6771" t="s">
        <v>187</v>
      </c>
      <c r="C6771">
        <v>2016</v>
      </c>
      <c r="D6771">
        <v>4.2</v>
      </c>
      <c r="E6771">
        <v>392</v>
      </c>
      <c r="F6771" t="s">
        <v>1405</v>
      </c>
      <c r="G6771" t="s">
        <v>42</v>
      </c>
      <c r="H6771" s="32">
        <v>19.98</v>
      </c>
      <c r="I6771" t="s">
        <v>43</v>
      </c>
      <c r="J6771">
        <v>4</v>
      </c>
      <c r="K6771">
        <v>3</v>
      </c>
    </row>
    <row r="6772" spans="1:11" x14ac:dyDescent="0.35">
      <c r="A6772" t="s">
        <v>790</v>
      </c>
      <c r="B6772" t="s">
        <v>1367</v>
      </c>
      <c r="C6772">
        <v>2018</v>
      </c>
      <c r="D6772">
        <v>4.2</v>
      </c>
      <c r="E6772">
        <v>390</v>
      </c>
      <c r="F6772" t="s">
        <v>1405</v>
      </c>
      <c r="G6772" t="s">
        <v>32</v>
      </c>
      <c r="H6772" s="32">
        <v>16.760000000000002</v>
      </c>
      <c r="I6772" t="s">
        <v>33</v>
      </c>
      <c r="J6772">
        <v>4</v>
      </c>
      <c r="K6772">
        <v>3</v>
      </c>
    </row>
    <row r="6773" spans="1:11" x14ac:dyDescent="0.35">
      <c r="A6773" t="s">
        <v>574</v>
      </c>
      <c r="B6773" t="s">
        <v>880</v>
      </c>
      <c r="C6773">
        <v>2017</v>
      </c>
      <c r="D6773">
        <v>4.2</v>
      </c>
      <c r="E6773">
        <v>390</v>
      </c>
      <c r="F6773" t="s">
        <v>1405</v>
      </c>
      <c r="G6773" t="s">
        <v>576</v>
      </c>
      <c r="H6773" s="32">
        <v>24.45</v>
      </c>
      <c r="I6773" t="s">
        <v>21</v>
      </c>
      <c r="J6773">
        <v>4</v>
      </c>
      <c r="K6773">
        <v>3</v>
      </c>
    </row>
    <row r="6774" spans="1:11" x14ac:dyDescent="0.35">
      <c r="A6774" t="s">
        <v>144</v>
      </c>
      <c r="B6774" t="s">
        <v>120</v>
      </c>
      <c r="C6774">
        <v>2011</v>
      </c>
      <c r="D6774">
        <v>4.2</v>
      </c>
      <c r="E6774">
        <v>389</v>
      </c>
      <c r="F6774" t="s">
        <v>1405</v>
      </c>
      <c r="G6774" t="s">
        <v>9</v>
      </c>
      <c r="H6774" s="32">
        <v>64.5</v>
      </c>
      <c r="I6774" t="s">
        <v>10</v>
      </c>
      <c r="J6774">
        <v>5</v>
      </c>
      <c r="K6774">
        <v>3</v>
      </c>
    </row>
    <row r="6775" spans="1:11" x14ac:dyDescent="0.35">
      <c r="A6775" t="s">
        <v>385</v>
      </c>
      <c r="B6775" t="s">
        <v>1334</v>
      </c>
      <c r="C6775">
        <v>2016</v>
      </c>
      <c r="D6775">
        <v>4.2</v>
      </c>
      <c r="E6775">
        <v>388</v>
      </c>
      <c r="F6775" t="s">
        <v>1405</v>
      </c>
      <c r="G6775" t="s">
        <v>9</v>
      </c>
      <c r="H6775" s="32">
        <v>31.63</v>
      </c>
      <c r="I6775" t="s">
        <v>10</v>
      </c>
      <c r="J6775">
        <v>5</v>
      </c>
      <c r="K6775">
        <v>3</v>
      </c>
    </row>
    <row r="6776" spans="1:11" x14ac:dyDescent="0.35">
      <c r="A6776" t="s">
        <v>66</v>
      </c>
      <c r="B6776" t="s">
        <v>551</v>
      </c>
      <c r="C6776">
        <v>2017</v>
      </c>
      <c r="D6776">
        <v>4.2</v>
      </c>
      <c r="E6776">
        <v>421</v>
      </c>
      <c r="F6776" t="s">
        <v>1405</v>
      </c>
      <c r="G6776" t="s">
        <v>42</v>
      </c>
      <c r="H6776" s="32">
        <v>29.15</v>
      </c>
      <c r="I6776" t="s">
        <v>52</v>
      </c>
      <c r="J6776">
        <v>3</v>
      </c>
      <c r="K6776">
        <v>3</v>
      </c>
    </row>
    <row r="6777" spans="1:11" x14ac:dyDescent="0.35">
      <c r="A6777" t="s">
        <v>537</v>
      </c>
      <c r="B6777" t="s">
        <v>187</v>
      </c>
      <c r="C6777">
        <v>2015</v>
      </c>
      <c r="D6777">
        <v>4.2</v>
      </c>
      <c r="E6777">
        <v>420</v>
      </c>
      <c r="F6777" t="s">
        <v>1405</v>
      </c>
      <c r="G6777" t="s">
        <v>42</v>
      </c>
      <c r="H6777" s="32">
        <v>17.5</v>
      </c>
      <c r="I6777" t="s">
        <v>43</v>
      </c>
      <c r="J6777">
        <v>4</v>
      </c>
      <c r="K6777">
        <v>3</v>
      </c>
    </row>
    <row r="6778" spans="1:11" x14ac:dyDescent="0.35">
      <c r="A6778" t="s">
        <v>1357</v>
      </c>
      <c r="B6778" t="s">
        <v>1358</v>
      </c>
      <c r="C6778">
        <v>2017</v>
      </c>
      <c r="D6778">
        <v>4.2</v>
      </c>
      <c r="E6778">
        <v>420</v>
      </c>
      <c r="F6778" t="s">
        <v>1405</v>
      </c>
      <c r="G6778" t="s">
        <v>127</v>
      </c>
      <c r="H6778" s="32">
        <v>18.899999999999999</v>
      </c>
      <c r="I6778" t="s">
        <v>21</v>
      </c>
      <c r="J6778">
        <v>4</v>
      </c>
      <c r="K6778">
        <v>3</v>
      </c>
    </row>
    <row r="6779" spans="1:11" x14ac:dyDescent="0.35">
      <c r="A6779" t="s">
        <v>1359</v>
      </c>
      <c r="B6779" t="s">
        <v>1360</v>
      </c>
      <c r="C6779">
        <v>2011</v>
      </c>
      <c r="D6779">
        <v>4.2</v>
      </c>
      <c r="E6779">
        <v>420</v>
      </c>
      <c r="F6779" t="s">
        <v>1405</v>
      </c>
      <c r="G6779" t="s">
        <v>254</v>
      </c>
      <c r="H6779" s="32">
        <v>23.95</v>
      </c>
      <c r="I6779" t="s">
        <v>21</v>
      </c>
      <c r="J6779">
        <v>4</v>
      </c>
      <c r="K6779">
        <v>3</v>
      </c>
    </row>
    <row r="6780" spans="1:11" x14ac:dyDescent="0.35">
      <c r="A6780" t="s">
        <v>40</v>
      </c>
      <c r="B6780" t="s">
        <v>396</v>
      </c>
      <c r="C6780">
        <v>2012</v>
      </c>
      <c r="D6780">
        <v>4.2</v>
      </c>
      <c r="E6780">
        <v>420</v>
      </c>
      <c r="F6780" t="s">
        <v>1405</v>
      </c>
      <c r="G6780" t="s">
        <v>42</v>
      </c>
      <c r="H6780" s="32">
        <v>28.3</v>
      </c>
      <c r="I6780" t="s">
        <v>43</v>
      </c>
      <c r="J6780">
        <v>4</v>
      </c>
      <c r="K6780">
        <v>3</v>
      </c>
    </row>
    <row r="6781" spans="1:11" x14ac:dyDescent="0.35">
      <c r="A6781" t="s">
        <v>513</v>
      </c>
      <c r="B6781" t="s">
        <v>283</v>
      </c>
      <c r="C6781">
        <v>2004</v>
      </c>
      <c r="D6781">
        <v>4.2</v>
      </c>
      <c r="E6781">
        <v>417</v>
      </c>
      <c r="F6781" t="s">
        <v>1405</v>
      </c>
      <c r="G6781" t="s">
        <v>42</v>
      </c>
      <c r="H6781" s="32">
        <v>45</v>
      </c>
      <c r="I6781" t="s">
        <v>43</v>
      </c>
      <c r="J6781">
        <v>4</v>
      </c>
      <c r="K6781">
        <v>3</v>
      </c>
    </row>
    <row r="6782" spans="1:11" x14ac:dyDescent="0.35">
      <c r="A6782" t="s">
        <v>423</v>
      </c>
      <c r="B6782" t="s">
        <v>1020</v>
      </c>
      <c r="C6782">
        <v>2018</v>
      </c>
      <c r="D6782">
        <v>4.2</v>
      </c>
      <c r="E6782">
        <v>415</v>
      </c>
      <c r="F6782" t="s">
        <v>1405</v>
      </c>
      <c r="G6782" t="s">
        <v>46</v>
      </c>
      <c r="H6782" s="32">
        <v>17.899999999999999</v>
      </c>
      <c r="I6782" t="s">
        <v>213</v>
      </c>
      <c r="J6782">
        <v>3</v>
      </c>
      <c r="K6782">
        <v>3</v>
      </c>
    </row>
    <row r="6783" spans="1:11" x14ac:dyDescent="0.35">
      <c r="A6783" t="s">
        <v>1292</v>
      </c>
      <c r="B6783" t="s">
        <v>1361</v>
      </c>
      <c r="C6783">
        <v>2015</v>
      </c>
      <c r="D6783">
        <v>4.2</v>
      </c>
      <c r="E6783">
        <v>414</v>
      </c>
      <c r="F6783" t="s">
        <v>1405</v>
      </c>
      <c r="G6783" t="s">
        <v>326</v>
      </c>
      <c r="H6783" s="32">
        <v>16.78</v>
      </c>
      <c r="I6783" t="s">
        <v>327</v>
      </c>
      <c r="J6783">
        <v>3</v>
      </c>
      <c r="K6783">
        <v>3</v>
      </c>
    </row>
    <row r="6784" spans="1:11" x14ac:dyDescent="0.35">
      <c r="A6784" t="s">
        <v>47</v>
      </c>
      <c r="B6784" t="s">
        <v>1302</v>
      </c>
      <c r="C6784">
        <v>2018</v>
      </c>
      <c r="D6784">
        <v>4.2</v>
      </c>
      <c r="E6784">
        <v>410</v>
      </c>
      <c r="F6784" t="s">
        <v>1405</v>
      </c>
      <c r="G6784" t="s">
        <v>42</v>
      </c>
      <c r="H6784" s="32">
        <v>13.58</v>
      </c>
      <c r="I6784" t="s">
        <v>43</v>
      </c>
      <c r="J6784">
        <v>4</v>
      </c>
      <c r="K6784">
        <v>3</v>
      </c>
    </row>
    <row r="6785" spans="1:11" x14ac:dyDescent="0.35">
      <c r="A6785" t="s">
        <v>1308</v>
      </c>
      <c r="B6785" t="s">
        <v>1309</v>
      </c>
      <c r="C6785">
        <v>2015</v>
      </c>
      <c r="D6785">
        <v>4.2</v>
      </c>
      <c r="E6785">
        <v>412</v>
      </c>
      <c r="F6785" t="s">
        <v>1405</v>
      </c>
      <c r="G6785" t="s">
        <v>9</v>
      </c>
      <c r="H6785" s="32">
        <v>37.9</v>
      </c>
      <c r="I6785" t="s">
        <v>10</v>
      </c>
      <c r="J6785">
        <v>5</v>
      </c>
      <c r="K6785">
        <v>3</v>
      </c>
    </row>
    <row r="6786" spans="1:11" x14ac:dyDescent="0.35">
      <c r="A6786" t="s">
        <v>270</v>
      </c>
      <c r="B6786" t="s">
        <v>120</v>
      </c>
      <c r="C6786">
        <v>2011</v>
      </c>
      <c r="D6786">
        <v>4.2</v>
      </c>
      <c r="E6786">
        <v>410</v>
      </c>
      <c r="F6786" t="s">
        <v>1405</v>
      </c>
      <c r="G6786" t="s">
        <v>9</v>
      </c>
      <c r="H6786" s="32">
        <v>51.35</v>
      </c>
      <c r="I6786" t="s">
        <v>10</v>
      </c>
      <c r="J6786">
        <v>5</v>
      </c>
      <c r="K6786">
        <v>3</v>
      </c>
    </row>
    <row r="6787" spans="1:11" x14ac:dyDescent="0.35">
      <c r="A6787" t="s">
        <v>930</v>
      </c>
      <c r="B6787" t="s">
        <v>848</v>
      </c>
      <c r="C6787">
        <v>2012</v>
      </c>
      <c r="D6787">
        <v>4.2</v>
      </c>
      <c r="E6787">
        <v>410</v>
      </c>
      <c r="F6787" t="s">
        <v>1405</v>
      </c>
      <c r="G6787" t="s">
        <v>42</v>
      </c>
      <c r="H6787" s="32">
        <v>22.99</v>
      </c>
      <c r="I6787" t="s">
        <v>43</v>
      </c>
      <c r="J6787">
        <v>4</v>
      </c>
      <c r="K6787">
        <v>3</v>
      </c>
    </row>
    <row r="6788" spans="1:11" x14ac:dyDescent="0.35">
      <c r="A6788" t="s">
        <v>1362</v>
      </c>
      <c r="B6788" t="s">
        <v>1363</v>
      </c>
      <c r="C6788">
        <v>2020</v>
      </c>
      <c r="D6788">
        <v>4.2</v>
      </c>
      <c r="E6788">
        <v>407</v>
      </c>
      <c r="F6788" t="s">
        <v>1405</v>
      </c>
      <c r="G6788" t="s">
        <v>204</v>
      </c>
      <c r="H6788" s="32">
        <v>11.95</v>
      </c>
      <c r="I6788" t="s">
        <v>85</v>
      </c>
      <c r="J6788" t="s">
        <v>85</v>
      </c>
      <c r="K6788" t="s">
        <v>85</v>
      </c>
    </row>
    <row r="6789" spans="1:11" x14ac:dyDescent="0.35">
      <c r="A6789" t="s">
        <v>861</v>
      </c>
      <c r="B6789" t="s">
        <v>1364</v>
      </c>
      <c r="C6789" t="s">
        <v>24</v>
      </c>
      <c r="D6789">
        <v>4.2</v>
      </c>
      <c r="E6789">
        <v>405</v>
      </c>
      <c r="F6789" t="s">
        <v>1405</v>
      </c>
      <c r="G6789" t="s">
        <v>25</v>
      </c>
      <c r="H6789" s="32">
        <v>7.1</v>
      </c>
      <c r="I6789" t="s">
        <v>26</v>
      </c>
      <c r="J6789">
        <v>4</v>
      </c>
      <c r="K6789">
        <v>3</v>
      </c>
    </row>
    <row r="6790" spans="1:11" x14ac:dyDescent="0.35">
      <c r="A6790" t="s">
        <v>606</v>
      </c>
      <c r="B6790" t="s">
        <v>619</v>
      </c>
      <c r="C6790">
        <v>2014</v>
      </c>
      <c r="D6790">
        <v>4.2</v>
      </c>
      <c r="E6790">
        <v>404</v>
      </c>
      <c r="F6790" t="s">
        <v>1405</v>
      </c>
      <c r="G6790" t="s">
        <v>32</v>
      </c>
      <c r="H6790" s="32">
        <v>77.36</v>
      </c>
      <c r="I6790" t="s">
        <v>33</v>
      </c>
      <c r="J6790">
        <v>4</v>
      </c>
      <c r="K6790">
        <v>3</v>
      </c>
    </row>
    <row r="6791" spans="1:11" x14ac:dyDescent="0.35">
      <c r="A6791" t="s">
        <v>1365</v>
      </c>
      <c r="B6791" t="s">
        <v>1366</v>
      </c>
      <c r="C6791">
        <v>2020</v>
      </c>
      <c r="D6791">
        <v>4.2</v>
      </c>
      <c r="E6791">
        <v>404</v>
      </c>
      <c r="F6791" t="s">
        <v>1405</v>
      </c>
      <c r="G6791" t="s">
        <v>207</v>
      </c>
      <c r="H6791" s="32">
        <v>19.899999999999999</v>
      </c>
      <c r="I6791" t="s">
        <v>85</v>
      </c>
      <c r="J6791" t="s">
        <v>85</v>
      </c>
      <c r="K6791" t="s">
        <v>85</v>
      </c>
    </row>
    <row r="6792" spans="1:11" x14ac:dyDescent="0.35">
      <c r="A6792" t="s">
        <v>682</v>
      </c>
      <c r="B6792" t="s">
        <v>863</v>
      </c>
      <c r="C6792">
        <v>2011</v>
      </c>
      <c r="D6792">
        <v>4.2</v>
      </c>
      <c r="E6792">
        <v>402</v>
      </c>
      <c r="F6792" t="s">
        <v>1405</v>
      </c>
      <c r="G6792" t="s">
        <v>42</v>
      </c>
      <c r="H6792" s="32">
        <v>28.53</v>
      </c>
      <c r="I6792" t="s">
        <v>43</v>
      </c>
      <c r="J6792">
        <v>4</v>
      </c>
      <c r="K6792">
        <v>3</v>
      </c>
    </row>
    <row r="6793" spans="1:11" x14ac:dyDescent="0.35">
      <c r="A6793" t="s">
        <v>487</v>
      </c>
      <c r="B6793" t="s">
        <v>488</v>
      </c>
      <c r="C6793">
        <v>2019</v>
      </c>
      <c r="D6793">
        <v>4.2</v>
      </c>
      <c r="E6793">
        <v>400</v>
      </c>
      <c r="F6793" t="s">
        <v>1405</v>
      </c>
      <c r="G6793" t="s">
        <v>2</v>
      </c>
      <c r="H6793" s="32">
        <v>27.89</v>
      </c>
      <c r="I6793" t="s">
        <v>3</v>
      </c>
      <c r="J6793">
        <v>5</v>
      </c>
      <c r="K6793">
        <v>3</v>
      </c>
    </row>
    <row r="6794" spans="1:11" x14ac:dyDescent="0.35">
      <c r="A6794" t="s">
        <v>4</v>
      </c>
      <c r="B6794" t="s">
        <v>448</v>
      </c>
      <c r="C6794">
        <v>2016</v>
      </c>
      <c r="D6794">
        <v>4.2</v>
      </c>
      <c r="E6794">
        <v>398</v>
      </c>
      <c r="F6794" t="s">
        <v>1405</v>
      </c>
      <c r="G6794" t="s">
        <v>1406</v>
      </c>
      <c r="H6794" s="32">
        <v>48.96</v>
      </c>
      <c r="I6794" t="s">
        <v>6</v>
      </c>
      <c r="J6794">
        <v>4</v>
      </c>
      <c r="K6794">
        <v>2</v>
      </c>
    </row>
    <row r="6795" spans="1:11" x14ac:dyDescent="0.35">
      <c r="A6795" t="s">
        <v>193</v>
      </c>
      <c r="B6795" t="s">
        <v>921</v>
      </c>
      <c r="C6795">
        <v>2011</v>
      </c>
      <c r="D6795">
        <v>4.2</v>
      </c>
      <c r="E6795">
        <v>395</v>
      </c>
      <c r="F6795" t="s">
        <v>1405</v>
      </c>
      <c r="G6795" t="s">
        <v>42</v>
      </c>
      <c r="H6795" s="32">
        <v>61.94</v>
      </c>
      <c r="I6795" t="s">
        <v>43</v>
      </c>
      <c r="J6795">
        <v>4</v>
      </c>
      <c r="K6795">
        <v>3</v>
      </c>
    </row>
    <row r="6796" spans="1:11" x14ac:dyDescent="0.35">
      <c r="A6796" t="s">
        <v>193</v>
      </c>
      <c r="B6796" t="s">
        <v>187</v>
      </c>
      <c r="C6796">
        <v>2016</v>
      </c>
      <c r="D6796">
        <v>4.2</v>
      </c>
      <c r="E6796">
        <v>392</v>
      </c>
      <c r="F6796" t="s">
        <v>1405</v>
      </c>
      <c r="G6796" t="s">
        <v>42</v>
      </c>
      <c r="H6796" s="32">
        <v>19.98</v>
      </c>
      <c r="I6796" t="s">
        <v>43</v>
      </c>
      <c r="J6796">
        <v>4</v>
      </c>
      <c r="K6796">
        <v>3</v>
      </c>
    </row>
    <row r="6797" spans="1:11" x14ac:dyDescent="0.35">
      <c r="A6797" t="s">
        <v>790</v>
      </c>
      <c r="B6797" t="s">
        <v>1367</v>
      </c>
      <c r="C6797">
        <v>2018</v>
      </c>
      <c r="D6797">
        <v>4.2</v>
      </c>
      <c r="E6797">
        <v>390</v>
      </c>
      <c r="F6797" t="s">
        <v>1405</v>
      </c>
      <c r="G6797" t="s">
        <v>32</v>
      </c>
      <c r="H6797" s="32">
        <v>16.760000000000002</v>
      </c>
      <c r="I6797" t="s">
        <v>33</v>
      </c>
      <c r="J6797">
        <v>4</v>
      </c>
      <c r="K6797">
        <v>3</v>
      </c>
    </row>
    <row r="6798" spans="1:11" x14ac:dyDescent="0.35">
      <c r="A6798" t="s">
        <v>574</v>
      </c>
      <c r="B6798" t="s">
        <v>880</v>
      </c>
      <c r="C6798">
        <v>2017</v>
      </c>
      <c r="D6798">
        <v>4.2</v>
      </c>
      <c r="E6798">
        <v>390</v>
      </c>
      <c r="F6798" t="s">
        <v>1405</v>
      </c>
      <c r="G6798" t="s">
        <v>576</v>
      </c>
      <c r="H6798" s="32">
        <v>24.45</v>
      </c>
      <c r="I6798" t="s">
        <v>21</v>
      </c>
      <c r="J6798">
        <v>4</v>
      </c>
      <c r="K6798">
        <v>3</v>
      </c>
    </row>
    <row r="6799" spans="1:11" x14ac:dyDescent="0.35">
      <c r="A6799" t="s">
        <v>144</v>
      </c>
      <c r="B6799" t="s">
        <v>120</v>
      </c>
      <c r="C6799">
        <v>2011</v>
      </c>
      <c r="D6799">
        <v>4.2</v>
      </c>
      <c r="E6799">
        <v>389</v>
      </c>
      <c r="F6799" t="s">
        <v>1405</v>
      </c>
      <c r="G6799" t="s">
        <v>9</v>
      </c>
      <c r="H6799" s="32">
        <v>64.5</v>
      </c>
      <c r="I6799" t="s">
        <v>10</v>
      </c>
      <c r="J6799">
        <v>5</v>
      </c>
      <c r="K6799">
        <v>3</v>
      </c>
    </row>
    <row r="6800" spans="1:11" x14ac:dyDescent="0.35">
      <c r="A6800" t="s">
        <v>385</v>
      </c>
      <c r="B6800" t="s">
        <v>1334</v>
      </c>
      <c r="C6800">
        <v>2016</v>
      </c>
      <c r="D6800">
        <v>4.2</v>
      </c>
      <c r="E6800">
        <v>388</v>
      </c>
      <c r="F6800" t="s">
        <v>1405</v>
      </c>
      <c r="G6800" t="s">
        <v>9</v>
      </c>
      <c r="H6800" s="32">
        <v>31.63</v>
      </c>
      <c r="I6800" t="s">
        <v>10</v>
      </c>
      <c r="J6800">
        <v>5</v>
      </c>
      <c r="K6800">
        <v>3</v>
      </c>
    </row>
    <row r="6801" spans="1:11" x14ac:dyDescent="0.35">
      <c r="A6801" t="s">
        <v>66</v>
      </c>
      <c r="B6801" t="s">
        <v>551</v>
      </c>
      <c r="C6801">
        <v>2017</v>
      </c>
      <c r="D6801">
        <v>4.2</v>
      </c>
      <c r="E6801">
        <v>421</v>
      </c>
      <c r="F6801" t="s">
        <v>1405</v>
      </c>
      <c r="G6801" t="s">
        <v>42</v>
      </c>
      <c r="H6801" s="32">
        <v>29.15</v>
      </c>
      <c r="I6801" t="s">
        <v>52</v>
      </c>
      <c r="J6801">
        <v>3</v>
      </c>
      <c r="K6801">
        <v>3</v>
      </c>
    </row>
    <row r="6802" spans="1:11" x14ac:dyDescent="0.35">
      <c r="A6802" t="s">
        <v>537</v>
      </c>
      <c r="B6802" t="s">
        <v>187</v>
      </c>
      <c r="C6802">
        <v>2015</v>
      </c>
      <c r="D6802">
        <v>4.2</v>
      </c>
      <c r="E6802">
        <v>420</v>
      </c>
      <c r="F6802" t="s">
        <v>1405</v>
      </c>
      <c r="G6802" t="s">
        <v>42</v>
      </c>
      <c r="H6802" s="32">
        <v>17.5</v>
      </c>
      <c r="I6802" t="s">
        <v>43</v>
      </c>
      <c r="J6802">
        <v>4</v>
      </c>
      <c r="K6802">
        <v>3</v>
      </c>
    </row>
    <row r="6803" spans="1:11" x14ac:dyDescent="0.35">
      <c r="A6803" t="s">
        <v>1357</v>
      </c>
      <c r="B6803" t="s">
        <v>1358</v>
      </c>
      <c r="C6803">
        <v>2017</v>
      </c>
      <c r="D6803">
        <v>4.2</v>
      </c>
      <c r="E6803">
        <v>420</v>
      </c>
      <c r="F6803" t="s">
        <v>1405</v>
      </c>
      <c r="G6803" t="s">
        <v>127</v>
      </c>
      <c r="H6803" s="32">
        <v>18.899999999999999</v>
      </c>
      <c r="I6803" t="s">
        <v>21</v>
      </c>
      <c r="J6803">
        <v>4</v>
      </c>
      <c r="K6803">
        <v>3</v>
      </c>
    </row>
    <row r="6804" spans="1:11" x14ac:dyDescent="0.35">
      <c r="A6804" t="s">
        <v>1359</v>
      </c>
      <c r="B6804" t="s">
        <v>1360</v>
      </c>
      <c r="C6804">
        <v>2011</v>
      </c>
      <c r="D6804">
        <v>4.2</v>
      </c>
      <c r="E6804">
        <v>420</v>
      </c>
      <c r="F6804" t="s">
        <v>1405</v>
      </c>
      <c r="G6804" t="s">
        <v>254</v>
      </c>
      <c r="H6804" s="32">
        <v>23.95</v>
      </c>
      <c r="I6804" t="s">
        <v>21</v>
      </c>
      <c r="J6804">
        <v>4</v>
      </c>
      <c r="K6804">
        <v>3</v>
      </c>
    </row>
    <row r="6805" spans="1:11" x14ac:dyDescent="0.35">
      <c r="A6805" t="s">
        <v>40</v>
      </c>
      <c r="B6805" t="s">
        <v>396</v>
      </c>
      <c r="C6805">
        <v>2012</v>
      </c>
      <c r="D6805">
        <v>4.2</v>
      </c>
      <c r="E6805">
        <v>420</v>
      </c>
      <c r="F6805" t="s">
        <v>1405</v>
      </c>
      <c r="G6805" t="s">
        <v>42</v>
      </c>
      <c r="H6805" s="32">
        <v>28.3</v>
      </c>
      <c r="I6805" t="s">
        <v>43</v>
      </c>
      <c r="J6805">
        <v>4</v>
      </c>
      <c r="K6805">
        <v>3</v>
      </c>
    </row>
    <row r="6806" spans="1:11" x14ac:dyDescent="0.35">
      <c r="A6806" t="s">
        <v>513</v>
      </c>
      <c r="B6806" t="s">
        <v>283</v>
      </c>
      <c r="C6806">
        <v>2004</v>
      </c>
      <c r="D6806">
        <v>4.2</v>
      </c>
      <c r="E6806">
        <v>417</v>
      </c>
      <c r="F6806" t="s">
        <v>1405</v>
      </c>
      <c r="G6806" t="s">
        <v>42</v>
      </c>
      <c r="H6806" s="32">
        <v>45</v>
      </c>
      <c r="I6806" t="s">
        <v>43</v>
      </c>
      <c r="J6806">
        <v>4</v>
      </c>
      <c r="K6806">
        <v>3</v>
      </c>
    </row>
    <row r="6807" spans="1:11" x14ac:dyDescent="0.35">
      <c r="A6807" t="s">
        <v>423</v>
      </c>
      <c r="B6807" t="s">
        <v>1020</v>
      </c>
      <c r="C6807">
        <v>2018</v>
      </c>
      <c r="D6807">
        <v>4.2</v>
      </c>
      <c r="E6807">
        <v>415</v>
      </c>
      <c r="F6807" t="s">
        <v>1405</v>
      </c>
      <c r="G6807" t="s">
        <v>46</v>
      </c>
      <c r="H6807" s="32">
        <v>17.899999999999999</v>
      </c>
      <c r="I6807" t="s">
        <v>213</v>
      </c>
      <c r="J6807">
        <v>3</v>
      </c>
      <c r="K6807">
        <v>3</v>
      </c>
    </row>
    <row r="6808" spans="1:11" x14ac:dyDescent="0.35">
      <c r="A6808" t="s">
        <v>1292</v>
      </c>
      <c r="B6808" t="s">
        <v>1361</v>
      </c>
      <c r="C6808">
        <v>2015</v>
      </c>
      <c r="D6808">
        <v>4.2</v>
      </c>
      <c r="E6808">
        <v>414</v>
      </c>
      <c r="F6808" t="s">
        <v>1405</v>
      </c>
      <c r="G6808" t="s">
        <v>326</v>
      </c>
      <c r="H6808" s="32">
        <v>16.78</v>
      </c>
      <c r="I6808" t="s">
        <v>327</v>
      </c>
      <c r="J6808">
        <v>3</v>
      </c>
      <c r="K6808">
        <v>3</v>
      </c>
    </row>
    <row r="6809" spans="1:11" x14ac:dyDescent="0.35">
      <c r="A6809" t="s">
        <v>47</v>
      </c>
      <c r="B6809" t="s">
        <v>1302</v>
      </c>
      <c r="C6809">
        <v>2018</v>
      </c>
      <c r="D6809">
        <v>4.2</v>
      </c>
      <c r="E6809">
        <v>410</v>
      </c>
      <c r="F6809" t="s">
        <v>1405</v>
      </c>
      <c r="G6809" t="s">
        <v>42</v>
      </c>
      <c r="H6809" s="32">
        <v>13.58</v>
      </c>
      <c r="I6809" t="s">
        <v>43</v>
      </c>
      <c r="J6809">
        <v>4</v>
      </c>
      <c r="K6809">
        <v>3</v>
      </c>
    </row>
    <row r="6810" spans="1:11" x14ac:dyDescent="0.35">
      <c r="A6810" t="s">
        <v>1308</v>
      </c>
      <c r="B6810" t="s">
        <v>1309</v>
      </c>
      <c r="C6810">
        <v>2015</v>
      </c>
      <c r="D6810">
        <v>4.2</v>
      </c>
      <c r="E6810">
        <v>412</v>
      </c>
      <c r="F6810" t="s">
        <v>1405</v>
      </c>
      <c r="G6810" t="s">
        <v>9</v>
      </c>
      <c r="H6810" s="32">
        <v>37.9</v>
      </c>
      <c r="I6810" t="s">
        <v>10</v>
      </c>
      <c r="J6810">
        <v>5</v>
      </c>
      <c r="K6810">
        <v>3</v>
      </c>
    </row>
    <row r="6811" spans="1:11" x14ac:dyDescent="0.35">
      <c r="A6811" t="s">
        <v>270</v>
      </c>
      <c r="B6811" t="s">
        <v>120</v>
      </c>
      <c r="C6811">
        <v>2011</v>
      </c>
      <c r="D6811">
        <v>4.2</v>
      </c>
      <c r="E6811">
        <v>410</v>
      </c>
      <c r="F6811" t="s">
        <v>1405</v>
      </c>
      <c r="G6811" t="s">
        <v>9</v>
      </c>
      <c r="H6811" s="32">
        <v>51.35</v>
      </c>
      <c r="I6811" t="s">
        <v>10</v>
      </c>
      <c r="J6811">
        <v>5</v>
      </c>
      <c r="K6811">
        <v>3</v>
      </c>
    </row>
    <row r="6812" spans="1:11" x14ac:dyDescent="0.35">
      <c r="A6812" t="s">
        <v>930</v>
      </c>
      <c r="B6812" t="s">
        <v>848</v>
      </c>
      <c r="C6812">
        <v>2012</v>
      </c>
      <c r="D6812">
        <v>4.2</v>
      </c>
      <c r="E6812">
        <v>410</v>
      </c>
      <c r="F6812" t="s">
        <v>1405</v>
      </c>
      <c r="G6812" t="s">
        <v>42</v>
      </c>
      <c r="H6812" s="32">
        <v>22.99</v>
      </c>
      <c r="I6812" t="s">
        <v>43</v>
      </c>
      <c r="J6812">
        <v>4</v>
      </c>
      <c r="K6812">
        <v>3</v>
      </c>
    </row>
    <row r="6813" spans="1:11" x14ac:dyDescent="0.35">
      <c r="A6813" t="s">
        <v>1362</v>
      </c>
      <c r="B6813" t="s">
        <v>1363</v>
      </c>
      <c r="C6813">
        <v>2020</v>
      </c>
      <c r="D6813">
        <v>4.2</v>
      </c>
      <c r="E6813">
        <v>407</v>
      </c>
      <c r="F6813" t="s">
        <v>1405</v>
      </c>
      <c r="G6813" t="s">
        <v>204</v>
      </c>
      <c r="H6813" s="32">
        <v>11.95</v>
      </c>
      <c r="I6813" t="s">
        <v>85</v>
      </c>
      <c r="J6813" t="s">
        <v>85</v>
      </c>
      <c r="K6813" t="s">
        <v>85</v>
      </c>
    </row>
    <row r="6814" spans="1:11" x14ac:dyDescent="0.35">
      <c r="A6814" t="s">
        <v>861</v>
      </c>
      <c r="B6814" t="s">
        <v>1364</v>
      </c>
      <c r="C6814" t="s">
        <v>24</v>
      </c>
      <c r="D6814">
        <v>4.2</v>
      </c>
      <c r="E6814">
        <v>405</v>
      </c>
      <c r="F6814" t="s">
        <v>1405</v>
      </c>
      <c r="G6814" t="s">
        <v>25</v>
      </c>
      <c r="H6814" s="32">
        <v>7.1</v>
      </c>
      <c r="I6814" t="s">
        <v>26</v>
      </c>
      <c r="J6814">
        <v>4</v>
      </c>
      <c r="K6814">
        <v>3</v>
      </c>
    </row>
    <row r="6815" spans="1:11" x14ac:dyDescent="0.35">
      <c r="A6815" t="s">
        <v>606</v>
      </c>
      <c r="B6815" t="s">
        <v>619</v>
      </c>
      <c r="C6815">
        <v>2014</v>
      </c>
      <c r="D6815">
        <v>4.2</v>
      </c>
      <c r="E6815">
        <v>404</v>
      </c>
      <c r="F6815" t="s">
        <v>1405</v>
      </c>
      <c r="G6815" t="s">
        <v>32</v>
      </c>
      <c r="H6815" s="32">
        <v>77.36</v>
      </c>
      <c r="I6815" t="s">
        <v>33</v>
      </c>
      <c r="J6815">
        <v>4</v>
      </c>
      <c r="K6815">
        <v>3</v>
      </c>
    </row>
    <row r="6816" spans="1:11" x14ac:dyDescent="0.35">
      <c r="A6816" t="s">
        <v>1365</v>
      </c>
      <c r="B6816" t="s">
        <v>1366</v>
      </c>
      <c r="C6816">
        <v>2020</v>
      </c>
      <c r="D6816">
        <v>4.2</v>
      </c>
      <c r="E6816">
        <v>404</v>
      </c>
      <c r="F6816" t="s">
        <v>1405</v>
      </c>
      <c r="G6816" t="s">
        <v>207</v>
      </c>
      <c r="H6816" s="32">
        <v>19.899999999999999</v>
      </c>
      <c r="I6816" t="s">
        <v>85</v>
      </c>
      <c r="J6816" t="s">
        <v>85</v>
      </c>
      <c r="K6816" t="s">
        <v>85</v>
      </c>
    </row>
    <row r="6817" spans="1:11" x14ac:dyDescent="0.35">
      <c r="A6817" t="s">
        <v>682</v>
      </c>
      <c r="B6817" t="s">
        <v>863</v>
      </c>
      <c r="C6817">
        <v>2011</v>
      </c>
      <c r="D6817">
        <v>4.2</v>
      </c>
      <c r="E6817">
        <v>402</v>
      </c>
      <c r="F6817" t="s">
        <v>1405</v>
      </c>
      <c r="G6817" t="s">
        <v>42</v>
      </c>
      <c r="H6817" s="32">
        <v>28.53</v>
      </c>
      <c r="I6817" t="s">
        <v>43</v>
      </c>
      <c r="J6817">
        <v>4</v>
      </c>
      <c r="K6817">
        <v>3</v>
      </c>
    </row>
    <row r="6818" spans="1:11" x14ac:dyDescent="0.35">
      <c r="A6818" t="s">
        <v>487</v>
      </c>
      <c r="B6818" t="s">
        <v>488</v>
      </c>
      <c r="C6818">
        <v>2019</v>
      </c>
      <c r="D6818">
        <v>4.2</v>
      </c>
      <c r="E6818">
        <v>400</v>
      </c>
      <c r="F6818" t="s">
        <v>1405</v>
      </c>
      <c r="G6818" t="s">
        <v>2</v>
      </c>
      <c r="H6818" s="32">
        <v>27.89</v>
      </c>
      <c r="I6818" t="s">
        <v>3</v>
      </c>
      <c r="J6818">
        <v>5</v>
      </c>
      <c r="K6818">
        <v>3</v>
      </c>
    </row>
    <row r="6819" spans="1:11" x14ac:dyDescent="0.35">
      <c r="A6819" t="s">
        <v>4</v>
      </c>
      <c r="B6819" t="s">
        <v>448</v>
      </c>
      <c r="C6819">
        <v>2016</v>
      </c>
      <c r="D6819">
        <v>4.2</v>
      </c>
      <c r="E6819">
        <v>398</v>
      </c>
      <c r="F6819" t="s">
        <v>1405</v>
      </c>
      <c r="G6819" t="s">
        <v>1406</v>
      </c>
      <c r="H6819" s="32">
        <v>48.96</v>
      </c>
      <c r="I6819" t="s">
        <v>6</v>
      </c>
      <c r="J6819">
        <v>4</v>
      </c>
      <c r="K6819">
        <v>2</v>
      </c>
    </row>
    <row r="6820" spans="1:11" x14ac:dyDescent="0.35">
      <c r="A6820" t="s">
        <v>193</v>
      </c>
      <c r="B6820" t="s">
        <v>921</v>
      </c>
      <c r="C6820">
        <v>2011</v>
      </c>
      <c r="D6820">
        <v>4.2</v>
      </c>
      <c r="E6820">
        <v>395</v>
      </c>
      <c r="F6820" t="s">
        <v>1405</v>
      </c>
      <c r="G6820" t="s">
        <v>42</v>
      </c>
      <c r="H6820" s="32">
        <v>61.94</v>
      </c>
      <c r="I6820" t="s">
        <v>43</v>
      </c>
      <c r="J6820">
        <v>4</v>
      </c>
      <c r="K6820">
        <v>3</v>
      </c>
    </row>
    <row r="6821" spans="1:11" x14ac:dyDescent="0.35">
      <c r="A6821" t="s">
        <v>193</v>
      </c>
      <c r="B6821" t="s">
        <v>187</v>
      </c>
      <c r="C6821">
        <v>2016</v>
      </c>
      <c r="D6821">
        <v>4.2</v>
      </c>
      <c r="E6821">
        <v>392</v>
      </c>
      <c r="F6821" t="s">
        <v>1405</v>
      </c>
      <c r="G6821" t="s">
        <v>42</v>
      </c>
      <c r="H6821" s="32">
        <v>19.98</v>
      </c>
      <c r="I6821" t="s">
        <v>43</v>
      </c>
      <c r="J6821">
        <v>4</v>
      </c>
      <c r="K6821">
        <v>3</v>
      </c>
    </row>
    <row r="6822" spans="1:11" x14ac:dyDescent="0.35">
      <c r="A6822" t="s">
        <v>790</v>
      </c>
      <c r="B6822" t="s">
        <v>1367</v>
      </c>
      <c r="C6822">
        <v>2018</v>
      </c>
      <c r="D6822">
        <v>4.2</v>
      </c>
      <c r="E6822">
        <v>390</v>
      </c>
      <c r="F6822" t="s">
        <v>1405</v>
      </c>
      <c r="G6822" t="s">
        <v>32</v>
      </c>
      <c r="H6822" s="32">
        <v>16.760000000000002</v>
      </c>
      <c r="I6822" t="s">
        <v>33</v>
      </c>
      <c r="J6822">
        <v>4</v>
      </c>
      <c r="K6822">
        <v>3</v>
      </c>
    </row>
    <row r="6823" spans="1:11" x14ac:dyDescent="0.35">
      <c r="A6823" t="s">
        <v>574</v>
      </c>
      <c r="B6823" t="s">
        <v>880</v>
      </c>
      <c r="C6823">
        <v>2017</v>
      </c>
      <c r="D6823">
        <v>4.2</v>
      </c>
      <c r="E6823">
        <v>390</v>
      </c>
      <c r="F6823" t="s">
        <v>1405</v>
      </c>
      <c r="G6823" t="s">
        <v>576</v>
      </c>
      <c r="H6823" s="32">
        <v>24.45</v>
      </c>
      <c r="I6823" t="s">
        <v>21</v>
      </c>
      <c r="J6823">
        <v>4</v>
      </c>
      <c r="K6823">
        <v>3</v>
      </c>
    </row>
    <row r="6824" spans="1:11" x14ac:dyDescent="0.35">
      <c r="A6824" t="s">
        <v>144</v>
      </c>
      <c r="B6824" t="s">
        <v>120</v>
      </c>
      <c r="C6824">
        <v>2011</v>
      </c>
      <c r="D6824">
        <v>4.2</v>
      </c>
      <c r="E6824">
        <v>389</v>
      </c>
      <c r="F6824" t="s">
        <v>1405</v>
      </c>
      <c r="G6824" t="s">
        <v>9</v>
      </c>
      <c r="H6824" s="32">
        <v>64.5</v>
      </c>
      <c r="I6824" t="s">
        <v>10</v>
      </c>
      <c r="J6824">
        <v>5</v>
      </c>
      <c r="K6824">
        <v>3</v>
      </c>
    </row>
    <row r="6825" spans="1:11" x14ac:dyDescent="0.35">
      <c r="A6825" t="s">
        <v>385</v>
      </c>
      <c r="B6825" t="s">
        <v>1334</v>
      </c>
      <c r="C6825">
        <v>2016</v>
      </c>
      <c r="D6825">
        <v>4.2</v>
      </c>
      <c r="E6825">
        <v>388</v>
      </c>
      <c r="F6825" t="s">
        <v>1405</v>
      </c>
      <c r="G6825" t="s">
        <v>9</v>
      </c>
      <c r="H6825" s="32">
        <v>31.63</v>
      </c>
      <c r="I6825" t="s">
        <v>10</v>
      </c>
      <c r="J6825">
        <v>5</v>
      </c>
      <c r="K6825">
        <v>3</v>
      </c>
    </row>
    <row r="6826" spans="1:11" x14ac:dyDescent="0.35">
      <c r="A6826" t="s">
        <v>66</v>
      </c>
      <c r="B6826" t="s">
        <v>551</v>
      </c>
      <c r="C6826">
        <v>2017</v>
      </c>
      <c r="D6826">
        <v>4.2</v>
      </c>
      <c r="E6826">
        <v>421</v>
      </c>
      <c r="F6826" t="s">
        <v>1405</v>
      </c>
      <c r="G6826" t="s">
        <v>42</v>
      </c>
      <c r="H6826" s="32">
        <v>29.15</v>
      </c>
      <c r="I6826" t="s">
        <v>52</v>
      </c>
      <c r="J6826">
        <v>3</v>
      </c>
      <c r="K6826">
        <v>3</v>
      </c>
    </row>
    <row r="6827" spans="1:11" x14ac:dyDescent="0.35">
      <c r="A6827" t="s">
        <v>537</v>
      </c>
      <c r="B6827" t="s">
        <v>187</v>
      </c>
      <c r="C6827">
        <v>2015</v>
      </c>
      <c r="D6827">
        <v>4.2</v>
      </c>
      <c r="E6827">
        <v>420</v>
      </c>
      <c r="F6827" t="s">
        <v>1405</v>
      </c>
      <c r="G6827" t="s">
        <v>42</v>
      </c>
      <c r="H6827" s="32">
        <v>17.5</v>
      </c>
      <c r="I6827" t="s">
        <v>43</v>
      </c>
      <c r="J6827">
        <v>4</v>
      </c>
      <c r="K6827">
        <v>3</v>
      </c>
    </row>
    <row r="6828" spans="1:11" x14ac:dyDescent="0.35">
      <c r="A6828" t="s">
        <v>1357</v>
      </c>
      <c r="B6828" t="s">
        <v>1358</v>
      </c>
      <c r="C6828">
        <v>2017</v>
      </c>
      <c r="D6828">
        <v>4.2</v>
      </c>
      <c r="E6828">
        <v>420</v>
      </c>
      <c r="F6828" t="s">
        <v>1405</v>
      </c>
      <c r="G6828" t="s">
        <v>127</v>
      </c>
      <c r="H6828" s="32">
        <v>18.899999999999999</v>
      </c>
      <c r="I6828" t="s">
        <v>21</v>
      </c>
      <c r="J6828">
        <v>4</v>
      </c>
      <c r="K6828">
        <v>3</v>
      </c>
    </row>
    <row r="6829" spans="1:11" x14ac:dyDescent="0.35">
      <c r="A6829" t="s">
        <v>1359</v>
      </c>
      <c r="B6829" t="s">
        <v>1360</v>
      </c>
      <c r="C6829">
        <v>2011</v>
      </c>
      <c r="D6829">
        <v>4.2</v>
      </c>
      <c r="E6829">
        <v>420</v>
      </c>
      <c r="F6829" t="s">
        <v>1405</v>
      </c>
      <c r="G6829" t="s">
        <v>254</v>
      </c>
      <c r="H6829" s="32">
        <v>23.95</v>
      </c>
      <c r="I6829" t="s">
        <v>21</v>
      </c>
      <c r="J6829">
        <v>4</v>
      </c>
      <c r="K6829">
        <v>3</v>
      </c>
    </row>
    <row r="6830" spans="1:11" x14ac:dyDescent="0.35">
      <c r="A6830" t="s">
        <v>40</v>
      </c>
      <c r="B6830" t="s">
        <v>396</v>
      </c>
      <c r="C6830">
        <v>2012</v>
      </c>
      <c r="D6830">
        <v>4.2</v>
      </c>
      <c r="E6830">
        <v>420</v>
      </c>
      <c r="F6830" t="s">
        <v>1405</v>
      </c>
      <c r="G6830" t="s">
        <v>42</v>
      </c>
      <c r="H6830" s="32">
        <v>28.3</v>
      </c>
      <c r="I6830" t="s">
        <v>43</v>
      </c>
      <c r="J6830">
        <v>4</v>
      </c>
      <c r="K6830">
        <v>3</v>
      </c>
    </row>
    <row r="6831" spans="1:11" x14ac:dyDescent="0.35">
      <c r="A6831" t="s">
        <v>513</v>
      </c>
      <c r="B6831" t="s">
        <v>283</v>
      </c>
      <c r="C6831">
        <v>2004</v>
      </c>
      <c r="D6831">
        <v>4.2</v>
      </c>
      <c r="E6831">
        <v>417</v>
      </c>
      <c r="F6831" t="s">
        <v>1405</v>
      </c>
      <c r="G6831" t="s">
        <v>42</v>
      </c>
      <c r="H6831" s="32">
        <v>45</v>
      </c>
      <c r="I6831" t="s">
        <v>43</v>
      </c>
      <c r="J6831">
        <v>4</v>
      </c>
      <c r="K6831">
        <v>3</v>
      </c>
    </row>
    <row r="6832" spans="1:11" x14ac:dyDescent="0.35">
      <c r="A6832" t="s">
        <v>423</v>
      </c>
      <c r="B6832" t="s">
        <v>1020</v>
      </c>
      <c r="C6832">
        <v>2018</v>
      </c>
      <c r="D6832">
        <v>4.2</v>
      </c>
      <c r="E6832">
        <v>415</v>
      </c>
      <c r="F6832" t="s">
        <v>1405</v>
      </c>
      <c r="G6832" t="s">
        <v>46</v>
      </c>
      <c r="H6832" s="32">
        <v>17.899999999999999</v>
      </c>
      <c r="I6832" t="s">
        <v>213</v>
      </c>
      <c r="J6832">
        <v>3</v>
      </c>
      <c r="K6832">
        <v>3</v>
      </c>
    </row>
    <row r="6833" spans="1:11" x14ac:dyDescent="0.35">
      <c r="A6833" t="s">
        <v>1292</v>
      </c>
      <c r="B6833" t="s">
        <v>1361</v>
      </c>
      <c r="C6833">
        <v>2015</v>
      </c>
      <c r="D6833">
        <v>4.2</v>
      </c>
      <c r="E6833">
        <v>414</v>
      </c>
      <c r="F6833" t="s">
        <v>1405</v>
      </c>
      <c r="G6833" t="s">
        <v>326</v>
      </c>
      <c r="H6833" s="32">
        <v>16.78</v>
      </c>
      <c r="I6833" t="s">
        <v>327</v>
      </c>
      <c r="J6833">
        <v>3</v>
      </c>
      <c r="K6833">
        <v>3</v>
      </c>
    </row>
    <row r="6834" spans="1:11" x14ac:dyDescent="0.35">
      <c r="A6834" t="s">
        <v>47</v>
      </c>
      <c r="B6834" t="s">
        <v>1302</v>
      </c>
      <c r="C6834">
        <v>2018</v>
      </c>
      <c r="D6834">
        <v>4.2</v>
      </c>
      <c r="E6834">
        <v>410</v>
      </c>
      <c r="F6834" t="s">
        <v>1405</v>
      </c>
      <c r="G6834" t="s">
        <v>42</v>
      </c>
      <c r="H6834" s="32">
        <v>13.58</v>
      </c>
      <c r="I6834" t="s">
        <v>43</v>
      </c>
      <c r="J6834">
        <v>4</v>
      </c>
      <c r="K6834">
        <v>3</v>
      </c>
    </row>
    <row r="6835" spans="1:11" x14ac:dyDescent="0.35">
      <c r="A6835" t="s">
        <v>1308</v>
      </c>
      <c r="B6835" t="s">
        <v>1309</v>
      </c>
      <c r="C6835">
        <v>2015</v>
      </c>
      <c r="D6835">
        <v>4.2</v>
      </c>
      <c r="E6835">
        <v>412</v>
      </c>
      <c r="F6835" t="s">
        <v>1405</v>
      </c>
      <c r="G6835" t="s">
        <v>9</v>
      </c>
      <c r="H6835" s="32">
        <v>37.9</v>
      </c>
      <c r="I6835" t="s">
        <v>10</v>
      </c>
      <c r="J6835">
        <v>5</v>
      </c>
      <c r="K6835">
        <v>3</v>
      </c>
    </row>
    <row r="6836" spans="1:11" x14ac:dyDescent="0.35">
      <c r="A6836" t="s">
        <v>270</v>
      </c>
      <c r="B6836" t="s">
        <v>120</v>
      </c>
      <c r="C6836">
        <v>2011</v>
      </c>
      <c r="D6836">
        <v>4.2</v>
      </c>
      <c r="E6836">
        <v>410</v>
      </c>
      <c r="F6836" t="s">
        <v>1405</v>
      </c>
      <c r="G6836" t="s">
        <v>9</v>
      </c>
      <c r="H6836" s="32">
        <v>51.35</v>
      </c>
      <c r="I6836" t="s">
        <v>10</v>
      </c>
      <c r="J6836">
        <v>5</v>
      </c>
      <c r="K6836">
        <v>3</v>
      </c>
    </row>
    <row r="6837" spans="1:11" x14ac:dyDescent="0.35">
      <c r="A6837" t="s">
        <v>930</v>
      </c>
      <c r="B6837" t="s">
        <v>848</v>
      </c>
      <c r="C6837">
        <v>2012</v>
      </c>
      <c r="D6837">
        <v>4.2</v>
      </c>
      <c r="E6837">
        <v>410</v>
      </c>
      <c r="F6837" t="s">
        <v>1405</v>
      </c>
      <c r="G6837" t="s">
        <v>42</v>
      </c>
      <c r="H6837" s="32">
        <v>22.99</v>
      </c>
      <c r="I6837" t="s">
        <v>43</v>
      </c>
      <c r="J6837">
        <v>4</v>
      </c>
      <c r="K6837">
        <v>3</v>
      </c>
    </row>
    <row r="6838" spans="1:11" x14ac:dyDescent="0.35">
      <c r="A6838" t="s">
        <v>1362</v>
      </c>
      <c r="B6838" t="s">
        <v>1363</v>
      </c>
      <c r="C6838">
        <v>2020</v>
      </c>
      <c r="D6838">
        <v>4.2</v>
      </c>
      <c r="E6838">
        <v>407</v>
      </c>
      <c r="F6838" t="s">
        <v>1405</v>
      </c>
      <c r="G6838" t="s">
        <v>204</v>
      </c>
      <c r="H6838" s="32">
        <v>11.95</v>
      </c>
      <c r="I6838" t="s">
        <v>85</v>
      </c>
      <c r="J6838" t="s">
        <v>85</v>
      </c>
      <c r="K6838" t="s">
        <v>85</v>
      </c>
    </row>
    <row r="6839" spans="1:11" x14ac:dyDescent="0.35">
      <c r="A6839" t="s">
        <v>861</v>
      </c>
      <c r="B6839" t="s">
        <v>1364</v>
      </c>
      <c r="C6839" t="s">
        <v>24</v>
      </c>
      <c r="D6839">
        <v>4.2</v>
      </c>
      <c r="E6839">
        <v>405</v>
      </c>
      <c r="F6839" t="s">
        <v>1405</v>
      </c>
      <c r="G6839" t="s">
        <v>25</v>
      </c>
      <c r="H6839" s="32">
        <v>7.1</v>
      </c>
      <c r="I6839" t="s">
        <v>26</v>
      </c>
      <c r="J6839">
        <v>4</v>
      </c>
      <c r="K6839">
        <v>3</v>
      </c>
    </row>
    <row r="6840" spans="1:11" x14ac:dyDescent="0.35">
      <c r="A6840" t="s">
        <v>606</v>
      </c>
      <c r="B6840" t="s">
        <v>619</v>
      </c>
      <c r="C6840">
        <v>2014</v>
      </c>
      <c r="D6840">
        <v>4.2</v>
      </c>
      <c r="E6840">
        <v>404</v>
      </c>
      <c r="F6840" t="s">
        <v>1405</v>
      </c>
      <c r="G6840" t="s">
        <v>32</v>
      </c>
      <c r="H6840" s="32">
        <v>77.36</v>
      </c>
      <c r="I6840" t="s">
        <v>33</v>
      </c>
      <c r="J6840">
        <v>4</v>
      </c>
      <c r="K6840">
        <v>3</v>
      </c>
    </row>
    <row r="6841" spans="1:11" x14ac:dyDescent="0.35">
      <c r="A6841" t="s">
        <v>1365</v>
      </c>
      <c r="B6841" t="s">
        <v>1366</v>
      </c>
      <c r="C6841">
        <v>2020</v>
      </c>
      <c r="D6841">
        <v>4.2</v>
      </c>
      <c r="E6841">
        <v>404</v>
      </c>
      <c r="F6841" t="s">
        <v>1405</v>
      </c>
      <c r="G6841" t="s">
        <v>207</v>
      </c>
      <c r="H6841" s="32">
        <v>19.899999999999999</v>
      </c>
      <c r="I6841" t="s">
        <v>85</v>
      </c>
      <c r="J6841" t="s">
        <v>85</v>
      </c>
      <c r="K6841" t="s">
        <v>85</v>
      </c>
    </row>
    <row r="6842" spans="1:11" x14ac:dyDescent="0.35">
      <c r="A6842" t="s">
        <v>682</v>
      </c>
      <c r="B6842" t="s">
        <v>863</v>
      </c>
      <c r="C6842">
        <v>2011</v>
      </c>
      <c r="D6842">
        <v>4.2</v>
      </c>
      <c r="E6842">
        <v>402</v>
      </c>
      <c r="F6842" t="s">
        <v>1405</v>
      </c>
      <c r="G6842" t="s">
        <v>42</v>
      </c>
      <c r="H6842" s="32">
        <v>28.53</v>
      </c>
      <c r="I6842" t="s">
        <v>43</v>
      </c>
      <c r="J6842">
        <v>4</v>
      </c>
      <c r="K6842">
        <v>3</v>
      </c>
    </row>
    <row r="6843" spans="1:11" x14ac:dyDescent="0.35">
      <c r="A6843" t="s">
        <v>487</v>
      </c>
      <c r="B6843" t="s">
        <v>488</v>
      </c>
      <c r="C6843">
        <v>2019</v>
      </c>
      <c r="D6843">
        <v>4.2</v>
      </c>
      <c r="E6843">
        <v>400</v>
      </c>
      <c r="F6843" t="s">
        <v>1405</v>
      </c>
      <c r="G6843" t="s">
        <v>2</v>
      </c>
      <c r="H6843" s="32">
        <v>27.89</v>
      </c>
      <c r="I6843" t="s">
        <v>3</v>
      </c>
      <c r="J6843">
        <v>5</v>
      </c>
      <c r="K6843">
        <v>3</v>
      </c>
    </row>
    <row r="6844" spans="1:11" x14ac:dyDescent="0.35">
      <c r="A6844" t="s">
        <v>4</v>
      </c>
      <c r="B6844" t="s">
        <v>448</v>
      </c>
      <c r="C6844">
        <v>2016</v>
      </c>
      <c r="D6844">
        <v>4.2</v>
      </c>
      <c r="E6844">
        <v>398</v>
      </c>
      <c r="F6844" t="s">
        <v>1405</v>
      </c>
      <c r="G6844" t="s">
        <v>1406</v>
      </c>
      <c r="H6844" s="32">
        <v>48.96</v>
      </c>
      <c r="I6844" t="s">
        <v>6</v>
      </c>
      <c r="J6844">
        <v>4</v>
      </c>
      <c r="K6844">
        <v>2</v>
      </c>
    </row>
    <row r="6845" spans="1:11" x14ac:dyDescent="0.35">
      <c r="A6845" t="s">
        <v>193</v>
      </c>
      <c r="B6845" t="s">
        <v>921</v>
      </c>
      <c r="C6845">
        <v>2011</v>
      </c>
      <c r="D6845">
        <v>4.2</v>
      </c>
      <c r="E6845">
        <v>395</v>
      </c>
      <c r="F6845" t="s">
        <v>1405</v>
      </c>
      <c r="G6845" t="s">
        <v>42</v>
      </c>
      <c r="H6845" s="32">
        <v>61.94</v>
      </c>
      <c r="I6845" t="s">
        <v>43</v>
      </c>
      <c r="J6845">
        <v>4</v>
      </c>
      <c r="K6845">
        <v>3</v>
      </c>
    </row>
    <row r="6846" spans="1:11" x14ac:dyDescent="0.35">
      <c r="A6846" t="s">
        <v>193</v>
      </c>
      <c r="B6846" t="s">
        <v>187</v>
      </c>
      <c r="C6846">
        <v>2016</v>
      </c>
      <c r="D6846">
        <v>4.2</v>
      </c>
      <c r="E6846">
        <v>392</v>
      </c>
      <c r="F6846" t="s">
        <v>1405</v>
      </c>
      <c r="G6846" t="s">
        <v>42</v>
      </c>
      <c r="H6846" s="32">
        <v>19.98</v>
      </c>
      <c r="I6846" t="s">
        <v>43</v>
      </c>
      <c r="J6846">
        <v>4</v>
      </c>
      <c r="K6846">
        <v>3</v>
      </c>
    </row>
    <row r="6847" spans="1:11" x14ac:dyDescent="0.35">
      <c r="A6847" t="s">
        <v>790</v>
      </c>
      <c r="B6847" t="s">
        <v>1367</v>
      </c>
      <c r="C6847">
        <v>2018</v>
      </c>
      <c r="D6847">
        <v>4.2</v>
      </c>
      <c r="E6847">
        <v>390</v>
      </c>
      <c r="F6847" t="s">
        <v>1405</v>
      </c>
      <c r="G6847" t="s">
        <v>32</v>
      </c>
      <c r="H6847" s="32">
        <v>16.760000000000002</v>
      </c>
      <c r="I6847" t="s">
        <v>33</v>
      </c>
      <c r="J6847">
        <v>4</v>
      </c>
      <c r="K6847">
        <v>3</v>
      </c>
    </row>
    <row r="6848" spans="1:11" x14ac:dyDescent="0.35">
      <c r="A6848" t="s">
        <v>574</v>
      </c>
      <c r="B6848" t="s">
        <v>880</v>
      </c>
      <c r="C6848">
        <v>2017</v>
      </c>
      <c r="D6848">
        <v>4.2</v>
      </c>
      <c r="E6848">
        <v>390</v>
      </c>
      <c r="F6848" t="s">
        <v>1405</v>
      </c>
      <c r="G6848" t="s">
        <v>576</v>
      </c>
      <c r="H6848" s="32">
        <v>24.45</v>
      </c>
      <c r="I6848" t="s">
        <v>21</v>
      </c>
      <c r="J6848">
        <v>4</v>
      </c>
      <c r="K6848">
        <v>3</v>
      </c>
    </row>
    <row r="6849" spans="1:11" x14ac:dyDescent="0.35">
      <c r="A6849" t="s">
        <v>144</v>
      </c>
      <c r="B6849" t="s">
        <v>120</v>
      </c>
      <c r="C6849">
        <v>2011</v>
      </c>
      <c r="D6849">
        <v>4.2</v>
      </c>
      <c r="E6849">
        <v>389</v>
      </c>
      <c r="F6849" t="s">
        <v>1405</v>
      </c>
      <c r="G6849" t="s">
        <v>9</v>
      </c>
      <c r="H6849" s="32">
        <v>64.5</v>
      </c>
      <c r="I6849" t="s">
        <v>10</v>
      </c>
      <c r="J6849">
        <v>5</v>
      </c>
      <c r="K6849">
        <v>3</v>
      </c>
    </row>
    <row r="6850" spans="1:11" x14ac:dyDescent="0.35">
      <c r="A6850" t="s">
        <v>385</v>
      </c>
      <c r="B6850" t="s">
        <v>1334</v>
      </c>
      <c r="C6850">
        <v>2016</v>
      </c>
      <c r="D6850">
        <v>4.2</v>
      </c>
      <c r="E6850">
        <v>388</v>
      </c>
      <c r="F6850" t="s">
        <v>1405</v>
      </c>
      <c r="G6850" t="s">
        <v>9</v>
      </c>
      <c r="H6850" s="32">
        <v>31.63</v>
      </c>
      <c r="I6850" t="s">
        <v>10</v>
      </c>
      <c r="J6850">
        <v>5</v>
      </c>
      <c r="K6850">
        <v>3</v>
      </c>
    </row>
    <row r="6851" spans="1:11" x14ac:dyDescent="0.35">
      <c r="A6851" t="s">
        <v>66</v>
      </c>
      <c r="B6851" t="s">
        <v>551</v>
      </c>
      <c r="C6851">
        <v>2017</v>
      </c>
      <c r="D6851">
        <v>4.2</v>
      </c>
      <c r="E6851">
        <v>421</v>
      </c>
      <c r="F6851" t="s">
        <v>1405</v>
      </c>
      <c r="G6851" t="s">
        <v>42</v>
      </c>
      <c r="H6851" s="32">
        <v>29.15</v>
      </c>
      <c r="I6851" t="s">
        <v>52</v>
      </c>
      <c r="J6851">
        <v>3</v>
      </c>
      <c r="K6851">
        <v>3</v>
      </c>
    </row>
    <row r="6852" spans="1:11" x14ac:dyDescent="0.35">
      <c r="A6852" t="s">
        <v>537</v>
      </c>
      <c r="B6852" t="s">
        <v>187</v>
      </c>
      <c r="C6852">
        <v>2015</v>
      </c>
      <c r="D6852">
        <v>4.2</v>
      </c>
      <c r="E6852">
        <v>420</v>
      </c>
      <c r="F6852" t="s">
        <v>1405</v>
      </c>
      <c r="G6852" t="s">
        <v>42</v>
      </c>
      <c r="H6852" s="32">
        <v>17.5</v>
      </c>
      <c r="I6852" t="s">
        <v>43</v>
      </c>
      <c r="J6852">
        <v>4</v>
      </c>
      <c r="K6852">
        <v>3</v>
      </c>
    </row>
    <row r="6853" spans="1:11" x14ac:dyDescent="0.35">
      <c r="A6853" t="s">
        <v>1357</v>
      </c>
      <c r="B6853" t="s">
        <v>1358</v>
      </c>
      <c r="C6853">
        <v>2017</v>
      </c>
      <c r="D6853">
        <v>4.2</v>
      </c>
      <c r="E6853">
        <v>420</v>
      </c>
      <c r="F6853" t="s">
        <v>1405</v>
      </c>
      <c r="G6853" t="s">
        <v>127</v>
      </c>
      <c r="H6853" s="32">
        <v>18.899999999999999</v>
      </c>
      <c r="I6853" t="s">
        <v>21</v>
      </c>
      <c r="J6853">
        <v>4</v>
      </c>
      <c r="K6853">
        <v>3</v>
      </c>
    </row>
    <row r="6854" spans="1:11" x14ac:dyDescent="0.35">
      <c r="A6854" t="s">
        <v>1359</v>
      </c>
      <c r="B6854" t="s">
        <v>1360</v>
      </c>
      <c r="C6854">
        <v>2011</v>
      </c>
      <c r="D6854">
        <v>4.2</v>
      </c>
      <c r="E6854">
        <v>420</v>
      </c>
      <c r="F6854" t="s">
        <v>1405</v>
      </c>
      <c r="G6854" t="s">
        <v>254</v>
      </c>
      <c r="H6854" s="32">
        <v>23.95</v>
      </c>
      <c r="I6854" t="s">
        <v>21</v>
      </c>
      <c r="J6854">
        <v>4</v>
      </c>
      <c r="K6854">
        <v>3</v>
      </c>
    </row>
    <row r="6855" spans="1:11" x14ac:dyDescent="0.35">
      <c r="A6855" t="s">
        <v>40</v>
      </c>
      <c r="B6855" t="s">
        <v>396</v>
      </c>
      <c r="C6855">
        <v>2012</v>
      </c>
      <c r="D6855">
        <v>4.2</v>
      </c>
      <c r="E6855">
        <v>420</v>
      </c>
      <c r="F6855" t="s">
        <v>1405</v>
      </c>
      <c r="G6855" t="s">
        <v>42</v>
      </c>
      <c r="H6855" s="32">
        <v>28.3</v>
      </c>
      <c r="I6855" t="s">
        <v>43</v>
      </c>
      <c r="J6855">
        <v>4</v>
      </c>
      <c r="K6855">
        <v>3</v>
      </c>
    </row>
    <row r="6856" spans="1:11" x14ac:dyDescent="0.35">
      <c r="A6856" t="s">
        <v>513</v>
      </c>
      <c r="B6856" t="s">
        <v>283</v>
      </c>
      <c r="C6856">
        <v>2004</v>
      </c>
      <c r="D6856">
        <v>4.2</v>
      </c>
      <c r="E6856">
        <v>417</v>
      </c>
      <c r="F6856" t="s">
        <v>1405</v>
      </c>
      <c r="G6856" t="s">
        <v>42</v>
      </c>
      <c r="H6856" s="32">
        <v>45</v>
      </c>
      <c r="I6856" t="s">
        <v>43</v>
      </c>
      <c r="J6856">
        <v>4</v>
      </c>
      <c r="K6856">
        <v>3</v>
      </c>
    </row>
    <row r="6857" spans="1:11" x14ac:dyDescent="0.35">
      <c r="A6857" t="s">
        <v>423</v>
      </c>
      <c r="B6857" t="s">
        <v>1020</v>
      </c>
      <c r="C6857">
        <v>2018</v>
      </c>
      <c r="D6857">
        <v>4.2</v>
      </c>
      <c r="E6857">
        <v>415</v>
      </c>
      <c r="F6857" t="s">
        <v>1405</v>
      </c>
      <c r="G6857" t="s">
        <v>46</v>
      </c>
      <c r="H6857" s="32">
        <v>17.899999999999999</v>
      </c>
      <c r="I6857" t="s">
        <v>213</v>
      </c>
      <c r="J6857">
        <v>3</v>
      </c>
      <c r="K6857">
        <v>3</v>
      </c>
    </row>
    <row r="6858" spans="1:11" x14ac:dyDescent="0.35">
      <c r="A6858" t="s">
        <v>1292</v>
      </c>
      <c r="B6858" t="s">
        <v>1361</v>
      </c>
      <c r="C6858">
        <v>2015</v>
      </c>
      <c r="D6858">
        <v>4.2</v>
      </c>
      <c r="E6858">
        <v>414</v>
      </c>
      <c r="F6858" t="s">
        <v>1405</v>
      </c>
      <c r="G6858" t="s">
        <v>326</v>
      </c>
      <c r="H6858" s="32">
        <v>16.78</v>
      </c>
      <c r="I6858" t="s">
        <v>327</v>
      </c>
      <c r="J6858">
        <v>3</v>
      </c>
      <c r="K6858">
        <v>3</v>
      </c>
    </row>
    <row r="6859" spans="1:11" x14ac:dyDescent="0.35">
      <c r="A6859" t="s">
        <v>47</v>
      </c>
      <c r="B6859" t="s">
        <v>1302</v>
      </c>
      <c r="C6859">
        <v>2018</v>
      </c>
      <c r="D6859">
        <v>4.2</v>
      </c>
      <c r="E6859">
        <v>410</v>
      </c>
      <c r="F6859" t="s">
        <v>1405</v>
      </c>
      <c r="G6859" t="s">
        <v>42</v>
      </c>
      <c r="H6859" s="32">
        <v>13.58</v>
      </c>
      <c r="I6859" t="s">
        <v>43</v>
      </c>
      <c r="J6859">
        <v>4</v>
      </c>
      <c r="K6859">
        <v>3</v>
      </c>
    </row>
    <row r="6860" spans="1:11" x14ac:dyDescent="0.35">
      <c r="A6860" t="s">
        <v>1308</v>
      </c>
      <c r="B6860" t="s">
        <v>1309</v>
      </c>
      <c r="C6860">
        <v>2015</v>
      </c>
      <c r="D6860">
        <v>4.2</v>
      </c>
      <c r="E6860">
        <v>412</v>
      </c>
      <c r="F6860" t="s">
        <v>1405</v>
      </c>
      <c r="G6860" t="s">
        <v>9</v>
      </c>
      <c r="H6860" s="32">
        <v>37.9</v>
      </c>
      <c r="I6860" t="s">
        <v>10</v>
      </c>
      <c r="J6860">
        <v>5</v>
      </c>
      <c r="K6860">
        <v>3</v>
      </c>
    </row>
    <row r="6861" spans="1:11" x14ac:dyDescent="0.35">
      <c r="A6861" t="s">
        <v>270</v>
      </c>
      <c r="B6861" t="s">
        <v>120</v>
      </c>
      <c r="C6861">
        <v>2011</v>
      </c>
      <c r="D6861">
        <v>4.2</v>
      </c>
      <c r="E6861">
        <v>410</v>
      </c>
      <c r="F6861" t="s">
        <v>1405</v>
      </c>
      <c r="G6861" t="s">
        <v>9</v>
      </c>
      <c r="H6861" s="32">
        <v>51.35</v>
      </c>
      <c r="I6861" t="s">
        <v>10</v>
      </c>
      <c r="J6861">
        <v>5</v>
      </c>
      <c r="K6861">
        <v>3</v>
      </c>
    </row>
    <row r="6862" spans="1:11" x14ac:dyDescent="0.35">
      <c r="A6862" t="s">
        <v>930</v>
      </c>
      <c r="B6862" t="s">
        <v>848</v>
      </c>
      <c r="C6862">
        <v>2012</v>
      </c>
      <c r="D6862">
        <v>4.2</v>
      </c>
      <c r="E6862">
        <v>410</v>
      </c>
      <c r="F6862" t="s">
        <v>1405</v>
      </c>
      <c r="G6862" t="s">
        <v>42</v>
      </c>
      <c r="H6862" s="32">
        <v>22.99</v>
      </c>
      <c r="I6862" t="s">
        <v>43</v>
      </c>
      <c r="J6862">
        <v>4</v>
      </c>
      <c r="K6862">
        <v>3</v>
      </c>
    </row>
    <row r="6863" spans="1:11" x14ac:dyDescent="0.35">
      <c r="A6863" t="s">
        <v>1362</v>
      </c>
      <c r="B6863" t="s">
        <v>1363</v>
      </c>
      <c r="C6863">
        <v>2020</v>
      </c>
      <c r="D6863">
        <v>4.2</v>
      </c>
      <c r="E6863">
        <v>407</v>
      </c>
      <c r="F6863" t="s">
        <v>1405</v>
      </c>
      <c r="G6863" t="s">
        <v>204</v>
      </c>
      <c r="H6863" s="32">
        <v>11.95</v>
      </c>
      <c r="I6863" t="s">
        <v>85</v>
      </c>
      <c r="J6863" t="s">
        <v>85</v>
      </c>
      <c r="K6863" t="s">
        <v>85</v>
      </c>
    </row>
    <row r="6864" spans="1:11" x14ac:dyDescent="0.35">
      <c r="A6864" t="s">
        <v>861</v>
      </c>
      <c r="B6864" t="s">
        <v>1364</v>
      </c>
      <c r="C6864" t="s">
        <v>24</v>
      </c>
      <c r="D6864">
        <v>4.2</v>
      </c>
      <c r="E6864">
        <v>405</v>
      </c>
      <c r="F6864" t="s">
        <v>1405</v>
      </c>
      <c r="G6864" t="s">
        <v>25</v>
      </c>
      <c r="H6864" s="32">
        <v>7.1</v>
      </c>
      <c r="I6864" t="s">
        <v>26</v>
      </c>
      <c r="J6864">
        <v>4</v>
      </c>
      <c r="K6864">
        <v>3</v>
      </c>
    </row>
    <row r="6865" spans="1:11" x14ac:dyDescent="0.35">
      <c r="A6865" t="s">
        <v>606</v>
      </c>
      <c r="B6865" t="s">
        <v>619</v>
      </c>
      <c r="C6865">
        <v>2014</v>
      </c>
      <c r="D6865">
        <v>4.2</v>
      </c>
      <c r="E6865">
        <v>404</v>
      </c>
      <c r="F6865" t="s">
        <v>1405</v>
      </c>
      <c r="G6865" t="s">
        <v>32</v>
      </c>
      <c r="H6865" s="32">
        <v>77.36</v>
      </c>
      <c r="I6865" t="s">
        <v>33</v>
      </c>
      <c r="J6865">
        <v>4</v>
      </c>
      <c r="K6865">
        <v>3</v>
      </c>
    </row>
    <row r="6866" spans="1:11" x14ac:dyDescent="0.35">
      <c r="A6866" t="s">
        <v>1365</v>
      </c>
      <c r="B6866" t="s">
        <v>1366</v>
      </c>
      <c r="C6866">
        <v>2020</v>
      </c>
      <c r="D6866">
        <v>4.2</v>
      </c>
      <c r="E6866">
        <v>404</v>
      </c>
      <c r="F6866" t="s">
        <v>1405</v>
      </c>
      <c r="G6866" t="s">
        <v>207</v>
      </c>
      <c r="H6866" s="32">
        <v>19.899999999999999</v>
      </c>
      <c r="I6866" t="s">
        <v>85</v>
      </c>
      <c r="J6866" t="s">
        <v>85</v>
      </c>
      <c r="K6866" t="s">
        <v>85</v>
      </c>
    </row>
    <row r="6867" spans="1:11" x14ac:dyDescent="0.35">
      <c r="A6867" t="s">
        <v>682</v>
      </c>
      <c r="B6867" t="s">
        <v>863</v>
      </c>
      <c r="C6867">
        <v>2011</v>
      </c>
      <c r="D6867">
        <v>4.2</v>
      </c>
      <c r="E6867">
        <v>402</v>
      </c>
      <c r="F6867" t="s">
        <v>1405</v>
      </c>
      <c r="G6867" t="s">
        <v>42</v>
      </c>
      <c r="H6867" s="32">
        <v>28.53</v>
      </c>
      <c r="I6867" t="s">
        <v>43</v>
      </c>
      <c r="J6867">
        <v>4</v>
      </c>
      <c r="K6867">
        <v>3</v>
      </c>
    </row>
    <row r="6868" spans="1:11" x14ac:dyDescent="0.35">
      <c r="A6868" t="s">
        <v>487</v>
      </c>
      <c r="B6868" t="s">
        <v>488</v>
      </c>
      <c r="C6868">
        <v>2019</v>
      </c>
      <c r="D6868">
        <v>4.2</v>
      </c>
      <c r="E6868">
        <v>400</v>
      </c>
      <c r="F6868" t="s">
        <v>1405</v>
      </c>
      <c r="G6868" t="s">
        <v>2</v>
      </c>
      <c r="H6868" s="32">
        <v>27.89</v>
      </c>
      <c r="I6868" t="s">
        <v>3</v>
      </c>
      <c r="J6868">
        <v>5</v>
      </c>
      <c r="K6868">
        <v>3</v>
      </c>
    </row>
    <row r="6869" spans="1:11" x14ac:dyDescent="0.35">
      <c r="A6869" t="s">
        <v>4</v>
      </c>
      <c r="B6869" t="s">
        <v>448</v>
      </c>
      <c r="C6869">
        <v>2016</v>
      </c>
      <c r="D6869">
        <v>4.2</v>
      </c>
      <c r="E6869">
        <v>398</v>
      </c>
      <c r="F6869" t="s">
        <v>1405</v>
      </c>
      <c r="G6869" t="s">
        <v>1406</v>
      </c>
      <c r="H6869" s="32">
        <v>48.96</v>
      </c>
      <c r="I6869" t="s">
        <v>6</v>
      </c>
      <c r="J6869">
        <v>4</v>
      </c>
      <c r="K6869">
        <v>2</v>
      </c>
    </row>
    <row r="6870" spans="1:11" x14ac:dyDescent="0.35">
      <c r="A6870" t="s">
        <v>193</v>
      </c>
      <c r="B6870" t="s">
        <v>921</v>
      </c>
      <c r="C6870">
        <v>2011</v>
      </c>
      <c r="D6870">
        <v>4.2</v>
      </c>
      <c r="E6870">
        <v>395</v>
      </c>
      <c r="F6870" t="s">
        <v>1405</v>
      </c>
      <c r="G6870" t="s">
        <v>42</v>
      </c>
      <c r="H6870" s="32">
        <v>61.94</v>
      </c>
      <c r="I6870" t="s">
        <v>43</v>
      </c>
      <c r="J6870">
        <v>4</v>
      </c>
      <c r="K6870">
        <v>3</v>
      </c>
    </row>
    <row r="6871" spans="1:11" x14ac:dyDescent="0.35">
      <c r="A6871" t="s">
        <v>193</v>
      </c>
      <c r="B6871" t="s">
        <v>187</v>
      </c>
      <c r="C6871">
        <v>2016</v>
      </c>
      <c r="D6871">
        <v>4.2</v>
      </c>
      <c r="E6871">
        <v>392</v>
      </c>
      <c r="F6871" t="s">
        <v>1405</v>
      </c>
      <c r="G6871" t="s">
        <v>42</v>
      </c>
      <c r="H6871" s="32">
        <v>19.98</v>
      </c>
      <c r="I6871" t="s">
        <v>43</v>
      </c>
      <c r="J6871">
        <v>4</v>
      </c>
      <c r="K6871">
        <v>3</v>
      </c>
    </row>
    <row r="6872" spans="1:11" x14ac:dyDescent="0.35">
      <c r="A6872" t="s">
        <v>790</v>
      </c>
      <c r="B6872" t="s">
        <v>1367</v>
      </c>
      <c r="C6872">
        <v>2018</v>
      </c>
      <c r="D6872">
        <v>4.2</v>
      </c>
      <c r="E6872">
        <v>390</v>
      </c>
      <c r="F6872" t="s">
        <v>1405</v>
      </c>
      <c r="G6872" t="s">
        <v>32</v>
      </c>
      <c r="H6872" s="32">
        <v>16.760000000000002</v>
      </c>
      <c r="I6872" t="s">
        <v>33</v>
      </c>
      <c r="J6872">
        <v>4</v>
      </c>
      <c r="K6872">
        <v>3</v>
      </c>
    </row>
    <row r="6873" spans="1:11" x14ac:dyDescent="0.35">
      <c r="A6873" t="s">
        <v>574</v>
      </c>
      <c r="B6873" t="s">
        <v>880</v>
      </c>
      <c r="C6873">
        <v>2017</v>
      </c>
      <c r="D6873">
        <v>4.2</v>
      </c>
      <c r="E6873">
        <v>390</v>
      </c>
      <c r="F6873" t="s">
        <v>1405</v>
      </c>
      <c r="G6873" t="s">
        <v>576</v>
      </c>
      <c r="H6873" s="32">
        <v>24.45</v>
      </c>
      <c r="I6873" t="s">
        <v>21</v>
      </c>
      <c r="J6873">
        <v>4</v>
      </c>
      <c r="K6873">
        <v>3</v>
      </c>
    </row>
    <row r="6874" spans="1:11" x14ac:dyDescent="0.35">
      <c r="A6874" t="s">
        <v>144</v>
      </c>
      <c r="B6874" t="s">
        <v>120</v>
      </c>
      <c r="C6874">
        <v>2011</v>
      </c>
      <c r="D6874">
        <v>4.2</v>
      </c>
      <c r="E6874">
        <v>389</v>
      </c>
      <c r="F6874" t="s">
        <v>1405</v>
      </c>
      <c r="G6874" t="s">
        <v>9</v>
      </c>
      <c r="H6874" s="32">
        <v>64.5</v>
      </c>
      <c r="I6874" t="s">
        <v>10</v>
      </c>
      <c r="J6874">
        <v>5</v>
      </c>
      <c r="K6874">
        <v>3</v>
      </c>
    </row>
    <row r="6875" spans="1:11" x14ac:dyDescent="0.35">
      <c r="A6875" t="s">
        <v>385</v>
      </c>
      <c r="B6875" t="s">
        <v>1334</v>
      </c>
      <c r="C6875">
        <v>2016</v>
      </c>
      <c r="D6875">
        <v>4.2</v>
      </c>
      <c r="E6875">
        <v>388</v>
      </c>
      <c r="F6875" t="s">
        <v>1405</v>
      </c>
      <c r="G6875" t="s">
        <v>9</v>
      </c>
      <c r="H6875" s="32">
        <v>31.63</v>
      </c>
      <c r="I6875" t="s">
        <v>10</v>
      </c>
      <c r="J6875">
        <v>5</v>
      </c>
      <c r="K6875">
        <v>3</v>
      </c>
    </row>
    <row r="6876" spans="1:11" x14ac:dyDescent="0.35">
      <c r="A6876" t="s">
        <v>66</v>
      </c>
      <c r="B6876" t="s">
        <v>551</v>
      </c>
      <c r="C6876">
        <v>2017</v>
      </c>
      <c r="D6876">
        <v>4.2</v>
      </c>
      <c r="E6876">
        <v>421</v>
      </c>
      <c r="F6876" t="s">
        <v>1405</v>
      </c>
      <c r="G6876" t="s">
        <v>42</v>
      </c>
      <c r="H6876" s="32">
        <v>29.15</v>
      </c>
      <c r="I6876" t="s">
        <v>52</v>
      </c>
      <c r="J6876">
        <v>3</v>
      </c>
      <c r="K6876">
        <v>3</v>
      </c>
    </row>
    <row r="6877" spans="1:11" x14ac:dyDescent="0.35">
      <c r="A6877" t="s">
        <v>537</v>
      </c>
      <c r="B6877" t="s">
        <v>187</v>
      </c>
      <c r="C6877">
        <v>2015</v>
      </c>
      <c r="D6877">
        <v>4.2</v>
      </c>
      <c r="E6877">
        <v>420</v>
      </c>
      <c r="F6877" t="s">
        <v>1405</v>
      </c>
      <c r="G6877" t="s">
        <v>42</v>
      </c>
      <c r="H6877" s="32">
        <v>17.5</v>
      </c>
      <c r="I6877" t="s">
        <v>43</v>
      </c>
      <c r="J6877">
        <v>4</v>
      </c>
      <c r="K6877">
        <v>3</v>
      </c>
    </row>
    <row r="6878" spans="1:11" x14ac:dyDescent="0.35">
      <c r="A6878" t="s">
        <v>1357</v>
      </c>
      <c r="B6878" t="s">
        <v>1358</v>
      </c>
      <c r="C6878">
        <v>2017</v>
      </c>
      <c r="D6878">
        <v>4.2</v>
      </c>
      <c r="E6878">
        <v>420</v>
      </c>
      <c r="F6878" t="s">
        <v>1405</v>
      </c>
      <c r="G6878" t="s">
        <v>127</v>
      </c>
      <c r="H6878" s="32">
        <v>18.899999999999999</v>
      </c>
      <c r="I6878" t="s">
        <v>21</v>
      </c>
      <c r="J6878">
        <v>4</v>
      </c>
      <c r="K6878">
        <v>3</v>
      </c>
    </row>
    <row r="6879" spans="1:11" x14ac:dyDescent="0.35">
      <c r="A6879" t="s">
        <v>1359</v>
      </c>
      <c r="B6879" t="s">
        <v>1360</v>
      </c>
      <c r="C6879">
        <v>2011</v>
      </c>
      <c r="D6879">
        <v>4.2</v>
      </c>
      <c r="E6879">
        <v>420</v>
      </c>
      <c r="F6879" t="s">
        <v>1405</v>
      </c>
      <c r="G6879" t="s">
        <v>254</v>
      </c>
      <c r="H6879" s="32">
        <v>23.95</v>
      </c>
      <c r="I6879" t="s">
        <v>21</v>
      </c>
      <c r="J6879">
        <v>4</v>
      </c>
      <c r="K6879">
        <v>3</v>
      </c>
    </row>
    <row r="6880" spans="1:11" x14ac:dyDescent="0.35">
      <c r="A6880" t="s">
        <v>40</v>
      </c>
      <c r="B6880" t="s">
        <v>396</v>
      </c>
      <c r="C6880">
        <v>2012</v>
      </c>
      <c r="D6880">
        <v>4.2</v>
      </c>
      <c r="E6880">
        <v>420</v>
      </c>
      <c r="F6880" t="s">
        <v>1405</v>
      </c>
      <c r="G6880" t="s">
        <v>42</v>
      </c>
      <c r="H6880" s="32">
        <v>28.3</v>
      </c>
      <c r="I6880" t="s">
        <v>43</v>
      </c>
      <c r="J6880">
        <v>4</v>
      </c>
      <c r="K6880">
        <v>3</v>
      </c>
    </row>
    <row r="6881" spans="1:11" x14ac:dyDescent="0.35">
      <c r="A6881" t="s">
        <v>513</v>
      </c>
      <c r="B6881" t="s">
        <v>283</v>
      </c>
      <c r="C6881">
        <v>2004</v>
      </c>
      <c r="D6881">
        <v>4.2</v>
      </c>
      <c r="E6881">
        <v>417</v>
      </c>
      <c r="F6881" t="s">
        <v>1405</v>
      </c>
      <c r="G6881" t="s">
        <v>42</v>
      </c>
      <c r="H6881" s="32">
        <v>45</v>
      </c>
      <c r="I6881" t="s">
        <v>43</v>
      </c>
      <c r="J6881">
        <v>4</v>
      </c>
      <c r="K6881">
        <v>3</v>
      </c>
    </row>
    <row r="6882" spans="1:11" x14ac:dyDescent="0.35">
      <c r="A6882" t="s">
        <v>423</v>
      </c>
      <c r="B6882" t="s">
        <v>1020</v>
      </c>
      <c r="C6882">
        <v>2018</v>
      </c>
      <c r="D6882">
        <v>4.2</v>
      </c>
      <c r="E6882">
        <v>415</v>
      </c>
      <c r="F6882" t="s">
        <v>1405</v>
      </c>
      <c r="G6882" t="s">
        <v>46</v>
      </c>
      <c r="H6882" s="32">
        <v>17.899999999999999</v>
      </c>
      <c r="I6882" t="s">
        <v>213</v>
      </c>
      <c r="J6882">
        <v>3</v>
      </c>
      <c r="K6882">
        <v>3</v>
      </c>
    </row>
    <row r="6883" spans="1:11" x14ac:dyDescent="0.35">
      <c r="A6883" t="s">
        <v>1292</v>
      </c>
      <c r="B6883" t="s">
        <v>1361</v>
      </c>
      <c r="C6883">
        <v>2015</v>
      </c>
      <c r="D6883">
        <v>4.2</v>
      </c>
      <c r="E6883">
        <v>414</v>
      </c>
      <c r="F6883" t="s">
        <v>1405</v>
      </c>
      <c r="G6883" t="s">
        <v>326</v>
      </c>
      <c r="H6883" s="32">
        <v>16.78</v>
      </c>
      <c r="I6883" t="s">
        <v>327</v>
      </c>
      <c r="J6883">
        <v>3</v>
      </c>
      <c r="K6883">
        <v>3</v>
      </c>
    </row>
    <row r="6884" spans="1:11" x14ac:dyDescent="0.35">
      <c r="A6884" t="s">
        <v>47</v>
      </c>
      <c r="B6884" t="s">
        <v>1302</v>
      </c>
      <c r="C6884">
        <v>2018</v>
      </c>
      <c r="D6884">
        <v>4.2</v>
      </c>
      <c r="E6884">
        <v>410</v>
      </c>
      <c r="F6884" t="s">
        <v>1405</v>
      </c>
      <c r="G6884" t="s">
        <v>42</v>
      </c>
      <c r="H6884" s="32">
        <v>13.58</v>
      </c>
      <c r="I6884" t="s">
        <v>43</v>
      </c>
      <c r="J6884">
        <v>4</v>
      </c>
      <c r="K6884">
        <v>3</v>
      </c>
    </row>
    <row r="6885" spans="1:11" x14ac:dyDescent="0.35">
      <c r="A6885" t="s">
        <v>1308</v>
      </c>
      <c r="B6885" t="s">
        <v>1309</v>
      </c>
      <c r="C6885">
        <v>2015</v>
      </c>
      <c r="D6885">
        <v>4.2</v>
      </c>
      <c r="E6885">
        <v>412</v>
      </c>
      <c r="F6885" t="s">
        <v>1405</v>
      </c>
      <c r="G6885" t="s">
        <v>9</v>
      </c>
      <c r="H6885" s="32">
        <v>37.9</v>
      </c>
      <c r="I6885" t="s">
        <v>10</v>
      </c>
      <c r="J6885">
        <v>5</v>
      </c>
      <c r="K6885">
        <v>3</v>
      </c>
    </row>
    <row r="6886" spans="1:11" x14ac:dyDescent="0.35">
      <c r="A6886" t="s">
        <v>270</v>
      </c>
      <c r="B6886" t="s">
        <v>120</v>
      </c>
      <c r="C6886">
        <v>2011</v>
      </c>
      <c r="D6886">
        <v>4.2</v>
      </c>
      <c r="E6886">
        <v>410</v>
      </c>
      <c r="F6886" t="s">
        <v>1405</v>
      </c>
      <c r="G6886" t="s">
        <v>9</v>
      </c>
      <c r="H6886" s="32">
        <v>51.35</v>
      </c>
      <c r="I6886" t="s">
        <v>10</v>
      </c>
      <c r="J6886">
        <v>5</v>
      </c>
      <c r="K6886">
        <v>3</v>
      </c>
    </row>
    <row r="6887" spans="1:11" x14ac:dyDescent="0.35">
      <c r="A6887" t="s">
        <v>930</v>
      </c>
      <c r="B6887" t="s">
        <v>848</v>
      </c>
      <c r="C6887">
        <v>2012</v>
      </c>
      <c r="D6887">
        <v>4.2</v>
      </c>
      <c r="E6887">
        <v>410</v>
      </c>
      <c r="F6887" t="s">
        <v>1405</v>
      </c>
      <c r="G6887" t="s">
        <v>42</v>
      </c>
      <c r="H6887" s="32">
        <v>22.99</v>
      </c>
      <c r="I6887" t="s">
        <v>43</v>
      </c>
      <c r="J6887">
        <v>4</v>
      </c>
      <c r="K6887">
        <v>3</v>
      </c>
    </row>
    <row r="6888" spans="1:11" x14ac:dyDescent="0.35">
      <c r="A6888" t="s">
        <v>1362</v>
      </c>
      <c r="B6888" t="s">
        <v>1363</v>
      </c>
      <c r="C6888">
        <v>2020</v>
      </c>
      <c r="D6888">
        <v>4.2</v>
      </c>
      <c r="E6888">
        <v>407</v>
      </c>
      <c r="F6888" t="s">
        <v>1405</v>
      </c>
      <c r="G6888" t="s">
        <v>204</v>
      </c>
      <c r="H6888" s="32">
        <v>11.95</v>
      </c>
      <c r="I6888" t="s">
        <v>85</v>
      </c>
      <c r="J6888" t="s">
        <v>85</v>
      </c>
      <c r="K6888" t="s">
        <v>85</v>
      </c>
    </row>
    <row r="6889" spans="1:11" x14ac:dyDescent="0.35">
      <c r="A6889" t="s">
        <v>861</v>
      </c>
      <c r="B6889" t="s">
        <v>1364</v>
      </c>
      <c r="C6889" t="s">
        <v>24</v>
      </c>
      <c r="D6889">
        <v>4.2</v>
      </c>
      <c r="E6889">
        <v>405</v>
      </c>
      <c r="F6889" t="s">
        <v>1405</v>
      </c>
      <c r="G6889" t="s">
        <v>25</v>
      </c>
      <c r="H6889" s="32">
        <v>7.1</v>
      </c>
      <c r="I6889" t="s">
        <v>26</v>
      </c>
      <c r="J6889">
        <v>4</v>
      </c>
      <c r="K6889">
        <v>3</v>
      </c>
    </row>
    <row r="6890" spans="1:11" x14ac:dyDescent="0.35">
      <c r="A6890" t="s">
        <v>606</v>
      </c>
      <c r="B6890" t="s">
        <v>619</v>
      </c>
      <c r="C6890">
        <v>2014</v>
      </c>
      <c r="D6890">
        <v>4.2</v>
      </c>
      <c r="E6890">
        <v>404</v>
      </c>
      <c r="F6890" t="s">
        <v>1405</v>
      </c>
      <c r="G6890" t="s">
        <v>32</v>
      </c>
      <c r="H6890" s="32">
        <v>77.36</v>
      </c>
      <c r="I6890" t="s">
        <v>33</v>
      </c>
      <c r="J6890">
        <v>4</v>
      </c>
      <c r="K6890">
        <v>3</v>
      </c>
    </row>
    <row r="6891" spans="1:11" x14ac:dyDescent="0.35">
      <c r="A6891" t="s">
        <v>1365</v>
      </c>
      <c r="B6891" t="s">
        <v>1366</v>
      </c>
      <c r="C6891">
        <v>2020</v>
      </c>
      <c r="D6891">
        <v>4.2</v>
      </c>
      <c r="E6891">
        <v>404</v>
      </c>
      <c r="F6891" t="s">
        <v>1405</v>
      </c>
      <c r="G6891" t="s">
        <v>207</v>
      </c>
      <c r="H6891" s="32">
        <v>19.899999999999999</v>
      </c>
      <c r="I6891" t="s">
        <v>85</v>
      </c>
      <c r="J6891" t="s">
        <v>85</v>
      </c>
      <c r="K6891" t="s">
        <v>85</v>
      </c>
    </row>
    <row r="6892" spans="1:11" x14ac:dyDescent="0.35">
      <c r="A6892" t="s">
        <v>682</v>
      </c>
      <c r="B6892" t="s">
        <v>863</v>
      </c>
      <c r="C6892">
        <v>2011</v>
      </c>
      <c r="D6892">
        <v>4.2</v>
      </c>
      <c r="E6892">
        <v>402</v>
      </c>
      <c r="F6892" t="s">
        <v>1405</v>
      </c>
      <c r="G6892" t="s">
        <v>42</v>
      </c>
      <c r="H6892" s="32">
        <v>28.53</v>
      </c>
      <c r="I6892" t="s">
        <v>43</v>
      </c>
      <c r="J6892">
        <v>4</v>
      </c>
      <c r="K6892">
        <v>3</v>
      </c>
    </row>
    <row r="6893" spans="1:11" x14ac:dyDescent="0.35">
      <c r="A6893" t="s">
        <v>487</v>
      </c>
      <c r="B6893" t="s">
        <v>488</v>
      </c>
      <c r="C6893">
        <v>2019</v>
      </c>
      <c r="D6893">
        <v>4.2</v>
      </c>
      <c r="E6893">
        <v>400</v>
      </c>
      <c r="F6893" t="s">
        <v>1405</v>
      </c>
      <c r="G6893" t="s">
        <v>2</v>
      </c>
      <c r="H6893" s="32">
        <v>27.89</v>
      </c>
      <c r="I6893" t="s">
        <v>3</v>
      </c>
      <c r="J6893">
        <v>5</v>
      </c>
      <c r="K6893">
        <v>3</v>
      </c>
    </row>
    <row r="6894" spans="1:11" x14ac:dyDescent="0.35">
      <c r="A6894" t="s">
        <v>4</v>
      </c>
      <c r="B6894" t="s">
        <v>448</v>
      </c>
      <c r="C6894">
        <v>2016</v>
      </c>
      <c r="D6894">
        <v>4.2</v>
      </c>
      <c r="E6894">
        <v>398</v>
      </c>
      <c r="F6894" t="s">
        <v>1405</v>
      </c>
      <c r="G6894" t="s">
        <v>1406</v>
      </c>
      <c r="H6894" s="32">
        <v>48.96</v>
      </c>
      <c r="I6894" t="s">
        <v>6</v>
      </c>
      <c r="J6894">
        <v>4</v>
      </c>
      <c r="K6894">
        <v>2</v>
      </c>
    </row>
    <row r="6895" spans="1:11" x14ac:dyDescent="0.35">
      <c r="A6895" t="s">
        <v>193</v>
      </c>
      <c r="B6895" t="s">
        <v>921</v>
      </c>
      <c r="C6895">
        <v>2011</v>
      </c>
      <c r="D6895">
        <v>4.2</v>
      </c>
      <c r="E6895">
        <v>395</v>
      </c>
      <c r="F6895" t="s">
        <v>1405</v>
      </c>
      <c r="G6895" t="s">
        <v>42</v>
      </c>
      <c r="H6895" s="32">
        <v>61.94</v>
      </c>
      <c r="I6895" t="s">
        <v>43</v>
      </c>
      <c r="J6895">
        <v>4</v>
      </c>
      <c r="K6895">
        <v>3</v>
      </c>
    </row>
    <row r="6896" spans="1:11" x14ac:dyDescent="0.35">
      <c r="A6896" t="s">
        <v>193</v>
      </c>
      <c r="B6896" t="s">
        <v>187</v>
      </c>
      <c r="C6896">
        <v>2016</v>
      </c>
      <c r="D6896">
        <v>4.2</v>
      </c>
      <c r="E6896">
        <v>392</v>
      </c>
      <c r="F6896" t="s">
        <v>1405</v>
      </c>
      <c r="G6896" t="s">
        <v>42</v>
      </c>
      <c r="H6896" s="32">
        <v>19.98</v>
      </c>
      <c r="I6896" t="s">
        <v>43</v>
      </c>
      <c r="J6896">
        <v>4</v>
      </c>
      <c r="K6896">
        <v>3</v>
      </c>
    </row>
    <row r="6897" spans="1:11" x14ac:dyDescent="0.35">
      <c r="A6897" t="s">
        <v>790</v>
      </c>
      <c r="B6897" t="s">
        <v>1367</v>
      </c>
      <c r="C6897">
        <v>2018</v>
      </c>
      <c r="D6897">
        <v>4.2</v>
      </c>
      <c r="E6897">
        <v>390</v>
      </c>
      <c r="F6897" t="s">
        <v>1405</v>
      </c>
      <c r="G6897" t="s">
        <v>32</v>
      </c>
      <c r="H6897" s="32">
        <v>16.760000000000002</v>
      </c>
      <c r="I6897" t="s">
        <v>33</v>
      </c>
      <c r="J6897">
        <v>4</v>
      </c>
      <c r="K6897">
        <v>3</v>
      </c>
    </row>
    <row r="6898" spans="1:11" x14ac:dyDescent="0.35">
      <c r="A6898" t="s">
        <v>574</v>
      </c>
      <c r="B6898" t="s">
        <v>880</v>
      </c>
      <c r="C6898">
        <v>2017</v>
      </c>
      <c r="D6898">
        <v>4.2</v>
      </c>
      <c r="E6898">
        <v>390</v>
      </c>
      <c r="F6898" t="s">
        <v>1405</v>
      </c>
      <c r="G6898" t="s">
        <v>576</v>
      </c>
      <c r="H6898" s="32">
        <v>24.45</v>
      </c>
      <c r="I6898" t="s">
        <v>21</v>
      </c>
      <c r="J6898">
        <v>4</v>
      </c>
      <c r="K6898">
        <v>3</v>
      </c>
    </row>
    <row r="6899" spans="1:11" x14ac:dyDescent="0.35">
      <c r="A6899" t="s">
        <v>144</v>
      </c>
      <c r="B6899" t="s">
        <v>120</v>
      </c>
      <c r="C6899">
        <v>2011</v>
      </c>
      <c r="D6899">
        <v>4.2</v>
      </c>
      <c r="E6899">
        <v>389</v>
      </c>
      <c r="F6899" t="s">
        <v>1405</v>
      </c>
      <c r="G6899" t="s">
        <v>9</v>
      </c>
      <c r="H6899" s="32">
        <v>64.5</v>
      </c>
      <c r="I6899" t="s">
        <v>10</v>
      </c>
      <c r="J6899">
        <v>5</v>
      </c>
      <c r="K6899">
        <v>3</v>
      </c>
    </row>
    <row r="6900" spans="1:11" x14ac:dyDescent="0.35">
      <c r="A6900" t="s">
        <v>385</v>
      </c>
      <c r="B6900" t="s">
        <v>1334</v>
      </c>
      <c r="C6900">
        <v>2016</v>
      </c>
      <c r="D6900">
        <v>4.2</v>
      </c>
      <c r="E6900">
        <v>388</v>
      </c>
      <c r="F6900" t="s">
        <v>1405</v>
      </c>
      <c r="G6900" t="s">
        <v>9</v>
      </c>
      <c r="H6900" s="32">
        <v>31.63</v>
      </c>
      <c r="I6900" t="s">
        <v>10</v>
      </c>
      <c r="J6900">
        <v>5</v>
      </c>
      <c r="K6900">
        <v>3</v>
      </c>
    </row>
    <row r="6901" spans="1:11" x14ac:dyDescent="0.35">
      <c r="A6901" t="s">
        <v>66</v>
      </c>
      <c r="B6901" t="s">
        <v>551</v>
      </c>
      <c r="C6901">
        <v>2017</v>
      </c>
      <c r="D6901">
        <v>4.2</v>
      </c>
      <c r="E6901">
        <v>421</v>
      </c>
      <c r="F6901" t="s">
        <v>1405</v>
      </c>
      <c r="G6901" t="s">
        <v>42</v>
      </c>
      <c r="H6901" s="32">
        <v>29.15</v>
      </c>
      <c r="I6901" t="s">
        <v>52</v>
      </c>
      <c r="J6901">
        <v>3</v>
      </c>
      <c r="K6901">
        <v>3</v>
      </c>
    </row>
    <row r="6902" spans="1:11" x14ac:dyDescent="0.35">
      <c r="A6902" t="s">
        <v>537</v>
      </c>
      <c r="B6902" t="s">
        <v>187</v>
      </c>
      <c r="C6902">
        <v>2015</v>
      </c>
      <c r="D6902">
        <v>4.2</v>
      </c>
      <c r="E6902">
        <v>420</v>
      </c>
      <c r="F6902" t="s">
        <v>1405</v>
      </c>
      <c r="G6902" t="s">
        <v>42</v>
      </c>
      <c r="H6902" s="32">
        <v>17.5</v>
      </c>
      <c r="I6902" t="s">
        <v>43</v>
      </c>
      <c r="J6902">
        <v>4</v>
      </c>
      <c r="K6902">
        <v>3</v>
      </c>
    </row>
    <row r="6903" spans="1:11" x14ac:dyDescent="0.35">
      <c r="A6903" t="s">
        <v>1357</v>
      </c>
      <c r="B6903" t="s">
        <v>1358</v>
      </c>
      <c r="C6903">
        <v>2017</v>
      </c>
      <c r="D6903">
        <v>4.2</v>
      </c>
      <c r="E6903">
        <v>420</v>
      </c>
      <c r="F6903" t="s">
        <v>1405</v>
      </c>
      <c r="G6903" t="s">
        <v>127</v>
      </c>
      <c r="H6903" s="32">
        <v>18.899999999999999</v>
      </c>
      <c r="I6903" t="s">
        <v>21</v>
      </c>
      <c r="J6903">
        <v>4</v>
      </c>
      <c r="K6903">
        <v>3</v>
      </c>
    </row>
    <row r="6904" spans="1:11" x14ac:dyDescent="0.35">
      <c r="A6904" t="s">
        <v>1359</v>
      </c>
      <c r="B6904" t="s">
        <v>1360</v>
      </c>
      <c r="C6904">
        <v>2011</v>
      </c>
      <c r="D6904">
        <v>4.2</v>
      </c>
      <c r="E6904">
        <v>420</v>
      </c>
      <c r="F6904" t="s">
        <v>1405</v>
      </c>
      <c r="G6904" t="s">
        <v>254</v>
      </c>
      <c r="H6904" s="32">
        <v>23.95</v>
      </c>
      <c r="I6904" t="s">
        <v>21</v>
      </c>
      <c r="J6904">
        <v>4</v>
      </c>
      <c r="K6904">
        <v>3</v>
      </c>
    </row>
    <row r="6905" spans="1:11" x14ac:dyDescent="0.35">
      <c r="A6905" t="s">
        <v>40</v>
      </c>
      <c r="B6905" t="s">
        <v>396</v>
      </c>
      <c r="C6905">
        <v>2012</v>
      </c>
      <c r="D6905">
        <v>4.2</v>
      </c>
      <c r="E6905">
        <v>420</v>
      </c>
      <c r="F6905" t="s">
        <v>1405</v>
      </c>
      <c r="G6905" t="s">
        <v>42</v>
      </c>
      <c r="H6905" s="32">
        <v>28.3</v>
      </c>
      <c r="I6905" t="s">
        <v>43</v>
      </c>
      <c r="J6905">
        <v>4</v>
      </c>
      <c r="K6905">
        <v>3</v>
      </c>
    </row>
    <row r="6906" spans="1:11" x14ac:dyDescent="0.35">
      <c r="A6906" t="s">
        <v>513</v>
      </c>
      <c r="B6906" t="s">
        <v>283</v>
      </c>
      <c r="C6906">
        <v>2004</v>
      </c>
      <c r="D6906">
        <v>4.2</v>
      </c>
      <c r="E6906">
        <v>417</v>
      </c>
      <c r="F6906" t="s">
        <v>1405</v>
      </c>
      <c r="G6906" t="s">
        <v>42</v>
      </c>
      <c r="H6906" s="32">
        <v>45</v>
      </c>
      <c r="I6906" t="s">
        <v>43</v>
      </c>
      <c r="J6906">
        <v>4</v>
      </c>
      <c r="K6906">
        <v>3</v>
      </c>
    </row>
    <row r="6907" spans="1:11" x14ac:dyDescent="0.35">
      <c r="A6907" t="s">
        <v>423</v>
      </c>
      <c r="B6907" t="s">
        <v>1020</v>
      </c>
      <c r="C6907">
        <v>2018</v>
      </c>
      <c r="D6907">
        <v>4.2</v>
      </c>
      <c r="E6907">
        <v>415</v>
      </c>
      <c r="F6907" t="s">
        <v>1405</v>
      </c>
      <c r="G6907" t="s">
        <v>46</v>
      </c>
      <c r="H6907" s="32">
        <v>17.899999999999999</v>
      </c>
      <c r="I6907" t="s">
        <v>213</v>
      </c>
      <c r="J6907">
        <v>3</v>
      </c>
      <c r="K6907">
        <v>3</v>
      </c>
    </row>
    <row r="6908" spans="1:11" x14ac:dyDescent="0.35">
      <c r="A6908" t="s">
        <v>1292</v>
      </c>
      <c r="B6908" t="s">
        <v>1361</v>
      </c>
      <c r="C6908">
        <v>2015</v>
      </c>
      <c r="D6908">
        <v>4.2</v>
      </c>
      <c r="E6908">
        <v>414</v>
      </c>
      <c r="F6908" t="s">
        <v>1405</v>
      </c>
      <c r="G6908" t="s">
        <v>326</v>
      </c>
      <c r="H6908" s="32">
        <v>16.78</v>
      </c>
      <c r="I6908" t="s">
        <v>327</v>
      </c>
      <c r="J6908">
        <v>3</v>
      </c>
      <c r="K6908">
        <v>3</v>
      </c>
    </row>
    <row r="6909" spans="1:11" x14ac:dyDescent="0.35">
      <c r="A6909" t="s">
        <v>47</v>
      </c>
      <c r="B6909" t="s">
        <v>1302</v>
      </c>
      <c r="C6909">
        <v>2018</v>
      </c>
      <c r="D6909">
        <v>4.2</v>
      </c>
      <c r="E6909">
        <v>410</v>
      </c>
      <c r="F6909" t="s">
        <v>1405</v>
      </c>
      <c r="G6909" t="s">
        <v>42</v>
      </c>
      <c r="H6909" s="32">
        <v>13.58</v>
      </c>
      <c r="I6909" t="s">
        <v>43</v>
      </c>
      <c r="J6909">
        <v>4</v>
      </c>
      <c r="K6909">
        <v>3</v>
      </c>
    </row>
    <row r="6910" spans="1:11" x14ac:dyDescent="0.35">
      <c r="A6910" t="s">
        <v>1308</v>
      </c>
      <c r="B6910" t="s">
        <v>1309</v>
      </c>
      <c r="C6910">
        <v>2015</v>
      </c>
      <c r="D6910">
        <v>4.2</v>
      </c>
      <c r="E6910">
        <v>412</v>
      </c>
      <c r="F6910" t="s">
        <v>1405</v>
      </c>
      <c r="G6910" t="s">
        <v>9</v>
      </c>
      <c r="H6910" s="32">
        <v>37.9</v>
      </c>
      <c r="I6910" t="s">
        <v>10</v>
      </c>
      <c r="J6910">
        <v>5</v>
      </c>
      <c r="K6910">
        <v>3</v>
      </c>
    </row>
    <row r="6911" spans="1:11" x14ac:dyDescent="0.35">
      <c r="A6911" t="s">
        <v>270</v>
      </c>
      <c r="B6911" t="s">
        <v>120</v>
      </c>
      <c r="C6911">
        <v>2011</v>
      </c>
      <c r="D6911">
        <v>4.2</v>
      </c>
      <c r="E6911">
        <v>410</v>
      </c>
      <c r="F6911" t="s">
        <v>1405</v>
      </c>
      <c r="G6911" t="s">
        <v>9</v>
      </c>
      <c r="H6911" s="32">
        <v>51.35</v>
      </c>
      <c r="I6911" t="s">
        <v>10</v>
      </c>
      <c r="J6911">
        <v>5</v>
      </c>
      <c r="K6911">
        <v>3</v>
      </c>
    </row>
    <row r="6912" spans="1:11" x14ac:dyDescent="0.35">
      <c r="A6912" t="s">
        <v>930</v>
      </c>
      <c r="B6912" t="s">
        <v>848</v>
      </c>
      <c r="C6912">
        <v>2012</v>
      </c>
      <c r="D6912">
        <v>4.2</v>
      </c>
      <c r="E6912">
        <v>410</v>
      </c>
      <c r="F6912" t="s">
        <v>1405</v>
      </c>
      <c r="G6912" t="s">
        <v>42</v>
      </c>
      <c r="H6912" s="32">
        <v>22.99</v>
      </c>
      <c r="I6912" t="s">
        <v>43</v>
      </c>
      <c r="J6912">
        <v>4</v>
      </c>
      <c r="K6912">
        <v>3</v>
      </c>
    </row>
    <row r="6913" spans="1:11" x14ac:dyDescent="0.35">
      <c r="A6913" t="s">
        <v>1362</v>
      </c>
      <c r="B6913" t="s">
        <v>1363</v>
      </c>
      <c r="C6913">
        <v>2020</v>
      </c>
      <c r="D6913">
        <v>4.2</v>
      </c>
      <c r="E6913">
        <v>407</v>
      </c>
      <c r="F6913" t="s">
        <v>1405</v>
      </c>
      <c r="G6913" t="s">
        <v>204</v>
      </c>
      <c r="H6913" s="32">
        <v>11.95</v>
      </c>
      <c r="I6913" t="s">
        <v>85</v>
      </c>
      <c r="J6913" t="s">
        <v>85</v>
      </c>
      <c r="K6913" t="s">
        <v>85</v>
      </c>
    </row>
    <row r="6914" spans="1:11" x14ac:dyDescent="0.35">
      <c r="A6914" t="s">
        <v>861</v>
      </c>
      <c r="B6914" t="s">
        <v>1364</v>
      </c>
      <c r="C6914" t="s">
        <v>24</v>
      </c>
      <c r="D6914">
        <v>4.2</v>
      </c>
      <c r="E6914">
        <v>405</v>
      </c>
      <c r="F6914" t="s">
        <v>1405</v>
      </c>
      <c r="G6914" t="s">
        <v>25</v>
      </c>
      <c r="H6914" s="32">
        <v>7.1</v>
      </c>
      <c r="I6914" t="s">
        <v>26</v>
      </c>
      <c r="J6914">
        <v>4</v>
      </c>
      <c r="K6914">
        <v>3</v>
      </c>
    </row>
    <row r="6915" spans="1:11" x14ac:dyDescent="0.35">
      <c r="A6915" t="s">
        <v>606</v>
      </c>
      <c r="B6915" t="s">
        <v>619</v>
      </c>
      <c r="C6915">
        <v>2014</v>
      </c>
      <c r="D6915">
        <v>4.2</v>
      </c>
      <c r="E6915">
        <v>404</v>
      </c>
      <c r="F6915" t="s">
        <v>1405</v>
      </c>
      <c r="G6915" t="s">
        <v>32</v>
      </c>
      <c r="H6915" s="32">
        <v>77.36</v>
      </c>
      <c r="I6915" t="s">
        <v>33</v>
      </c>
      <c r="J6915">
        <v>4</v>
      </c>
      <c r="K6915">
        <v>3</v>
      </c>
    </row>
    <row r="6916" spans="1:11" x14ac:dyDescent="0.35">
      <c r="A6916" t="s">
        <v>1365</v>
      </c>
      <c r="B6916" t="s">
        <v>1366</v>
      </c>
      <c r="C6916">
        <v>2020</v>
      </c>
      <c r="D6916">
        <v>4.2</v>
      </c>
      <c r="E6916">
        <v>404</v>
      </c>
      <c r="F6916" t="s">
        <v>1405</v>
      </c>
      <c r="G6916" t="s">
        <v>207</v>
      </c>
      <c r="H6916" s="32">
        <v>19.899999999999999</v>
      </c>
      <c r="I6916" t="s">
        <v>85</v>
      </c>
      <c r="J6916" t="s">
        <v>85</v>
      </c>
      <c r="K6916" t="s">
        <v>85</v>
      </c>
    </row>
    <row r="6917" spans="1:11" x14ac:dyDescent="0.35">
      <c r="A6917" t="s">
        <v>682</v>
      </c>
      <c r="B6917" t="s">
        <v>863</v>
      </c>
      <c r="C6917">
        <v>2011</v>
      </c>
      <c r="D6917">
        <v>4.2</v>
      </c>
      <c r="E6917">
        <v>402</v>
      </c>
      <c r="F6917" t="s">
        <v>1405</v>
      </c>
      <c r="G6917" t="s">
        <v>42</v>
      </c>
      <c r="H6917" s="32">
        <v>28.53</v>
      </c>
      <c r="I6917" t="s">
        <v>43</v>
      </c>
      <c r="J6917">
        <v>4</v>
      </c>
      <c r="K6917">
        <v>3</v>
      </c>
    </row>
    <row r="6918" spans="1:11" x14ac:dyDescent="0.35">
      <c r="A6918" t="s">
        <v>487</v>
      </c>
      <c r="B6918" t="s">
        <v>488</v>
      </c>
      <c r="C6918">
        <v>2019</v>
      </c>
      <c r="D6918">
        <v>4.2</v>
      </c>
      <c r="E6918">
        <v>400</v>
      </c>
      <c r="F6918" t="s">
        <v>1405</v>
      </c>
      <c r="G6918" t="s">
        <v>2</v>
      </c>
      <c r="H6918" s="32">
        <v>27.89</v>
      </c>
      <c r="I6918" t="s">
        <v>3</v>
      </c>
      <c r="J6918">
        <v>5</v>
      </c>
      <c r="K6918">
        <v>3</v>
      </c>
    </row>
    <row r="6919" spans="1:11" x14ac:dyDescent="0.35">
      <c r="A6919" t="s">
        <v>4</v>
      </c>
      <c r="B6919" t="s">
        <v>448</v>
      </c>
      <c r="C6919">
        <v>2016</v>
      </c>
      <c r="D6919">
        <v>4.2</v>
      </c>
      <c r="E6919">
        <v>398</v>
      </c>
      <c r="F6919" t="s">
        <v>1405</v>
      </c>
      <c r="G6919" t="s">
        <v>1406</v>
      </c>
      <c r="H6919" s="32">
        <v>48.96</v>
      </c>
      <c r="I6919" t="s">
        <v>6</v>
      </c>
      <c r="J6919">
        <v>4</v>
      </c>
      <c r="K6919">
        <v>2</v>
      </c>
    </row>
    <row r="6920" spans="1:11" x14ac:dyDescent="0.35">
      <c r="A6920" t="s">
        <v>193</v>
      </c>
      <c r="B6920" t="s">
        <v>921</v>
      </c>
      <c r="C6920">
        <v>2011</v>
      </c>
      <c r="D6920">
        <v>4.2</v>
      </c>
      <c r="E6920">
        <v>395</v>
      </c>
      <c r="F6920" t="s">
        <v>1405</v>
      </c>
      <c r="G6920" t="s">
        <v>42</v>
      </c>
      <c r="H6920" s="32">
        <v>61.94</v>
      </c>
      <c r="I6920" t="s">
        <v>43</v>
      </c>
      <c r="J6920">
        <v>4</v>
      </c>
      <c r="K6920">
        <v>3</v>
      </c>
    </row>
    <row r="6921" spans="1:11" x14ac:dyDescent="0.35">
      <c r="A6921" t="s">
        <v>193</v>
      </c>
      <c r="B6921" t="s">
        <v>187</v>
      </c>
      <c r="C6921">
        <v>2016</v>
      </c>
      <c r="D6921">
        <v>4.2</v>
      </c>
      <c r="E6921">
        <v>392</v>
      </c>
      <c r="F6921" t="s">
        <v>1405</v>
      </c>
      <c r="G6921" t="s">
        <v>42</v>
      </c>
      <c r="H6921" s="32">
        <v>19.98</v>
      </c>
      <c r="I6921" t="s">
        <v>43</v>
      </c>
      <c r="J6921">
        <v>4</v>
      </c>
      <c r="K6921">
        <v>3</v>
      </c>
    </row>
    <row r="6922" spans="1:11" x14ac:dyDescent="0.35">
      <c r="A6922" t="s">
        <v>790</v>
      </c>
      <c r="B6922" t="s">
        <v>1367</v>
      </c>
      <c r="C6922">
        <v>2018</v>
      </c>
      <c r="D6922">
        <v>4.2</v>
      </c>
      <c r="E6922">
        <v>390</v>
      </c>
      <c r="F6922" t="s">
        <v>1405</v>
      </c>
      <c r="G6922" t="s">
        <v>32</v>
      </c>
      <c r="H6922" s="32">
        <v>16.760000000000002</v>
      </c>
      <c r="I6922" t="s">
        <v>33</v>
      </c>
      <c r="J6922">
        <v>4</v>
      </c>
      <c r="K6922">
        <v>3</v>
      </c>
    </row>
    <row r="6923" spans="1:11" x14ac:dyDescent="0.35">
      <c r="A6923" t="s">
        <v>574</v>
      </c>
      <c r="B6923" t="s">
        <v>880</v>
      </c>
      <c r="C6923">
        <v>2017</v>
      </c>
      <c r="D6923">
        <v>4.2</v>
      </c>
      <c r="E6923">
        <v>390</v>
      </c>
      <c r="F6923" t="s">
        <v>1405</v>
      </c>
      <c r="G6923" t="s">
        <v>576</v>
      </c>
      <c r="H6923" s="32">
        <v>24.45</v>
      </c>
      <c r="I6923" t="s">
        <v>21</v>
      </c>
      <c r="J6923">
        <v>4</v>
      </c>
      <c r="K6923">
        <v>3</v>
      </c>
    </row>
    <row r="6924" spans="1:11" x14ac:dyDescent="0.35">
      <c r="A6924" t="s">
        <v>144</v>
      </c>
      <c r="B6924" t="s">
        <v>120</v>
      </c>
      <c r="C6924">
        <v>2011</v>
      </c>
      <c r="D6924">
        <v>4.2</v>
      </c>
      <c r="E6924">
        <v>389</v>
      </c>
      <c r="F6924" t="s">
        <v>1405</v>
      </c>
      <c r="G6924" t="s">
        <v>9</v>
      </c>
      <c r="H6924" s="32">
        <v>64.5</v>
      </c>
      <c r="I6924" t="s">
        <v>10</v>
      </c>
      <c r="J6924">
        <v>5</v>
      </c>
      <c r="K6924">
        <v>3</v>
      </c>
    </row>
    <row r="6925" spans="1:11" x14ac:dyDescent="0.35">
      <c r="A6925" t="s">
        <v>385</v>
      </c>
      <c r="B6925" t="s">
        <v>1334</v>
      </c>
      <c r="C6925">
        <v>2016</v>
      </c>
      <c r="D6925">
        <v>4.2</v>
      </c>
      <c r="E6925">
        <v>388</v>
      </c>
      <c r="F6925" t="s">
        <v>1405</v>
      </c>
      <c r="G6925" t="s">
        <v>9</v>
      </c>
      <c r="H6925" s="32">
        <v>31.63</v>
      </c>
      <c r="I6925" t="s">
        <v>10</v>
      </c>
      <c r="J6925">
        <v>5</v>
      </c>
      <c r="K6925">
        <v>3</v>
      </c>
    </row>
    <row r="6926" spans="1:11" x14ac:dyDescent="0.35">
      <c r="A6926" t="s">
        <v>66</v>
      </c>
      <c r="B6926" t="s">
        <v>551</v>
      </c>
      <c r="C6926">
        <v>2017</v>
      </c>
      <c r="D6926">
        <v>4.2</v>
      </c>
      <c r="E6926">
        <v>421</v>
      </c>
      <c r="F6926" t="s">
        <v>1405</v>
      </c>
      <c r="G6926" t="s">
        <v>42</v>
      </c>
      <c r="H6926" s="32">
        <v>29.15</v>
      </c>
      <c r="I6926" t="s">
        <v>52</v>
      </c>
      <c r="J6926">
        <v>3</v>
      </c>
      <c r="K6926">
        <v>3</v>
      </c>
    </row>
    <row r="6927" spans="1:11" x14ac:dyDescent="0.35">
      <c r="A6927" t="s">
        <v>537</v>
      </c>
      <c r="B6927" t="s">
        <v>187</v>
      </c>
      <c r="C6927">
        <v>2015</v>
      </c>
      <c r="D6927">
        <v>4.2</v>
      </c>
      <c r="E6927">
        <v>420</v>
      </c>
      <c r="F6927" t="s">
        <v>1405</v>
      </c>
      <c r="G6927" t="s">
        <v>42</v>
      </c>
      <c r="H6927" s="32">
        <v>17.5</v>
      </c>
      <c r="I6927" t="s">
        <v>43</v>
      </c>
      <c r="J6927">
        <v>4</v>
      </c>
      <c r="K6927">
        <v>3</v>
      </c>
    </row>
    <row r="6928" spans="1:11" x14ac:dyDescent="0.35">
      <c r="A6928" t="s">
        <v>1357</v>
      </c>
      <c r="B6928" t="s">
        <v>1358</v>
      </c>
      <c r="C6928">
        <v>2017</v>
      </c>
      <c r="D6928">
        <v>4.2</v>
      </c>
      <c r="E6928">
        <v>420</v>
      </c>
      <c r="F6928" t="s">
        <v>1405</v>
      </c>
      <c r="G6928" t="s">
        <v>127</v>
      </c>
      <c r="H6928" s="32">
        <v>18.899999999999999</v>
      </c>
      <c r="I6928" t="s">
        <v>21</v>
      </c>
      <c r="J6928">
        <v>4</v>
      </c>
      <c r="K6928">
        <v>3</v>
      </c>
    </row>
    <row r="6929" spans="1:11" x14ac:dyDescent="0.35">
      <c r="A6929" t="s">
        <v>1359</v>
      </c>
      <c r="B6929" t="s">
        <v>1360</v>
      </c>
      <c r="C6929">
        <v>2011</v>
      </c>
      <c r="D6929">
        <v>4.2</v>
      </c>
      <c r="E6929">
        <v>420</v>
      </c>
      <c r="F6929" t="s">
        <v>1405</v>
      </c>
      <c r="G6929" t="s">
        <v>254</v>
      </c>
      <c r="H6929" s="32">
        <v>23.95</v>
      </c>
      <c r="I6929" t="s">
        <v>21</v>
      </c>
      <c r="J6929">
        <v>4</v>
      </c>
      <c r="K6929">
        <v>3</v>
      </c>
    </row>
    <row r="6930" spans="1:11" x14ac:dyDescent="0.35">
      <c r="A6930" t="s">
        <v>40</v>
      </c>
      <c r="B6930" t="s">
        <v>396</v>
      </c>
      <c r="C6930">
        <v>2012</v>
      </c>
      <c r="D6930">
        <v>4.2</v>
      </c>
      <c r="E6930">
        <v>420</v>
      </c>
      <c r="F6930" t="s">
        <v>1405</v>
      </c>
      <c r="G6930" t="s">
        <v>42</v>
      </c>
      <c r="H6930" s="32">
        <v>28.3</v>
      </c>
      <c r="I6930" t="s">
        <v>43</v>
      </c>
      <c r="J6930">
        <v>4</v>
      </c>
      <c r="K6930">
        <v>3</v>
      </c>
    </row>
    <row r="6931" spans="1:11" x14ac:dyDescent="0.35">
      <c r="A6931" t="s">
        <v>513</v>
      </c>
      <c r="B6931" t="s">
        <v>283</v>
      </c>
      <c r="C6931">
        <v>2004</v>
      </c>
      <c r="D6931">
        <v>4.2</v>
      </c>
      <c r="E6931">
        <v>417</v>
      </c>
      <c r="F6931" t="s">
        <v>1405</v>
      </c>
      <c r="G6931" t="s">
        <v>42</v>
      </c>
      <c r="H6931" s="32">
        <v>45</v>
      </c>
      <c r="I6931" t="s">
        <v>43</v>
      </c>
      <c r="J6931">
        <v>4</v>
      </c>
      <c r="K6931">
        <v>3</v>
      </c>
    </row>
    <row r="6932" spans="1:11" x14ac:dyDescent="0.35">
      <c r="A6932" t="s">
        <v>423</v>
      </c>
      <c r="B6932" t="s">
        <v>1020</v>
      </c>
      <c r="C6932">
        <v>2018</v>
      </c>
      <c r="D6932">
        <v>4.2</v>
      </c>
      <c r="E6932">
        <v>415</v>
      </c>
      <c r="F6932" t="s">
        <v>1405</v>
      </c>
      <c r="G6932" t="s">
        <v>46</v>
      </c>
      <c r="H6932" s="32">
        <v>17.899999999999999</v>
      </c>
      <c r="I6932" t="s">
        <v>213</v>
      </c>
      <c r="J6932">
        <v>3</v>
      </c>
      <c r="K6932">
        <v>3</v>
      </c>
    </row>
    <row r="6933" spans="1:11" x14ac:dyDescent="0.35">
      <c r="A6933" t="s">
        <v>1292</v>
      </c>
      <c r="B6933" t="s">
        <v>1361</v>
      </c>
      <c r="C6933">
        <v>2015</v>
      </c>
      <c r="D6933">
        <v>4.2</v>
      </c>
      <c r="E6933">
        <v>414</v>
      </c>
      <c r="F6933" t="s">
        <v>1405</v>
      </c>
      <c r="G6933" t="s">
        <v>326</v>
      </c>
      <c r="H6933" s="32">
        <v>16.78</v>
      </c>
      <c r="I6933" t="s">
        <v>327</v>
      </c>
      <c r="J6933">
        <v>3</v>
      </c>
      <c r="K6933">
        <v>3</v>
      </c>
    </row>
    <row r="6934" spans="1:11" x14ac:dyDescent="0.35">
      <c r="A6934" t="s">
        <v>47</v>
      </c>
      <c r="B6934" t="s">
        <v>1302</v>
      </c>
      <c r="C6934">
        <v>2018</v>
      </c>
      <c r="D6934">
        <v>4.2</v>
      </c>
      <c r="E6934">
        <v>410</v>
      </c>
      <c r="F6934" t="s">
        <v>1405</v>
      </c>
      <c r="G6934" t="s">
        <v>42</v>
      </c>
      <c r="H6934" s="32">
        <v>13.58</v>
      </c>
      <c r="I6934" t="s">
        <v>43</v>
      </c>
      <c r="J6934">
        <v>4</v>
      </c>
      <c r="K6934">
        <v>3</v>
      </c>
    </row>
    <row r="6935" spans="1:11" x14ac:dyDescent="0.35">
      <c r="A6935" t="s">
        <v>1308</v>
      </c>
      <c r="B6935" t="s">
        <v>1309</v>
      </c>
      <c r="C6935">
        <v>2015</v>
      </c>
      <c r="D6935">
        <v>4.2</v>
      </c>
      <c r="E6935">
        <v>412</v>
      </c>
      <c r="F6935" t="s">
        <v>1405</v>
      </c>
      <c r="G6935" t="s">
        <v>9</v>
      </c>
      <c r="H6935" s="32">
        <v>37.9</v>
      </c>
      <c r="I6935" t="s">
        <v>10</v>
      </c>
      <c r="J6935">
        <v>5</v>
      </c>
      <c r="K6935">
        <v>3</v>
      </c>
    </row>
    <row r="6936" spans="1:11" x14ac:dyDescent="0.35">
      <c r="A6936" t="s">
        <v>270</v>
      </c>
      <c r="B6936" t="s">
        <v>120</v>
      </c>
      <c r="C6936">
        <v>2011</v>
      </c>
      <c r="D6936">
        <v>4.2</v>
      </c>
      <c r="E6936">
        <v>410</v>
      </c>
      <c r="F6936" t="s">
        <v>1405</v>
      </c>
      <c r="G6936" t="s">
        <v>9</v>
      </c>
      <c r="H6936" s="32">
        <v>51.35</v>
      </c>
      <c r="I6936" t="s">
        <v>10</v>
      </c>
      <c r="J6936">
        <v>5</v>
      </c>
      <c r="K6936">
        <v>3</v>
      </c>
    </row>
    <row r="6937" spans="1:11" x14ac:dyDescent="0.35">
      <c r="A6937" t="s">
        <v>930</v>
      </c>
      <c r="B6937" t="s">
        <v>848</v>
      </c>
      <c r="C6937">
        <v>2012</v>
      </c>
      <c r="D6937">
        <v>4.2</v>
      </c>
      <c r="E6937">
        <v>410</v>
      </c>
      <c r="F6937" t="s">
        <v>1405</v>
      </c>
      <c r="G6937" t="s">
        <v>42</v>
      </c>
      <c r="H6937" s="32">
        <v>22.99</v>
      </c>
      <c r="I6937" t="s">
        <v>43</v>
      </c>
      <c r="J6937">
        <v>4</v>
      </c>
      <c r="K6937">
        <v>3</v>
      </c>
    </row>
    <row r="6938" spans="1:11" x14ac:dyDescent="0.35">
      <c r="A6938" t="s">
        <v>1362</v>
      </c>
      <c r="B6938" t="s">
        <v>1363</v>
      </c>
      <c r="C6938">
        <v>2020</v>
      </c>
      <c r="D6938">
        <v>4.2</v>
      </c>
      <c r="E6938">
        <v>407</v>
      </c>
      <c r="F6938" t="s">
        <v>1405</v>
      </c>
      <c r="G6938" t="s">
        <v>204</v>
      </c>
      <c r="H6938" s="32">
        <v>11.95</v>
      </c>
      <c r="I6938" t="s">
        <v>85</v>
      </c>
      <c r="J6938" t="s">
        <v>85</v>
      </c>
      <c r="K6938" t="s">
        <v>85</v>
      </c>
    </row>
    <row r="6939" spans="1:11" x14ac:dyDescent="0.35">
      <c r="A6939" t="s">
        <v>861</v>
      </c>
      <c r="B6939" t="s">
        <v>1364</v>
      </c>
      <c r="C6939" t="s">
        <v>24</v>
      </c>
      <c r="D6939">
        <v>4.2</v>
      </c>
      <c r="E6939">
        <v>405</v>
      </c>
      <c r="F6939" t="s">
        <v>1405</v>
      </c>
      <c r="G6939" t="s">
        <v>25</v>
      </c>
      <c r="H6939" s="32">
        <v>7.1</v>
      </c>
      <c r="I6939" t="s">
        <v>26</v>
      </c>
      <c r="J6939">
        <v>4</v>
      </c>
      <c r="K6939">
        <v>3</v>
      </c>
    </row>
    <row r="6940" spans="1:11" x14ac:dyDescent="0.35">
      <c r="A6940" t="s">
        <v>606</v>
      </c>
      <c r="B6940" t="s">
        <v>619</v>
      </c>
      <c r="C6940">
        <v>2014</v>
      </c>
      <c r="D6940">
        <v>4.2</v>
      </c>
      <c r="E6940">
        <v>404</v>
      </c>
      <c r="F6940" t="s">
        <v>1405</v>
      </c>
      <c r="G6940" t="s">
        <v>32</v>
      </c>
      <c r="H6940" s="32">
        <v>77.36</v>
      </c>
      <c r="I6940" t="s">
        <v>33</v>
      </c>
      <c r="J6940">
        <v>4</v>
      </c>
      <c r="K6940">
        <v>3</v>
      </c>
    </row>
    <row r="6941" spans="1:11" x14ac:dyDescent="0.35">
      <c r="A6941" t="s">
        <v>1365</v>
      </c>
      <c r="B6941" t="s">
        <v>1366</v>
      </c>
      <c r="C6941">
        <v>2020</v>
      </c>
      <c r="D6941">
        <v>4.2</v>
      </c>
      <c r="E6941">
        <v>404</v>
      </c>
      <c r="F6941" t="s">
        <v>1405</v>
      </c>
      <c r="G6941" t="s">
        <v>207</v>
      </c>
      <c r="H6941" s="32">
        <v>19.899999999999999</v>
      </c>
      <c r="I6941" t="s">
        <v>85</v>
      </c>
      <c r="J6941" t="s">
        <v>85</v>
      </c>
      <c r="K6941" t="s">
        <v>85</v>
      </c>
    </row>
    <row r="6942" spans="1:11" x14ac:dyDescent="0.35">
      <c r="A6942" t="s">
        <v>682</v>
      </c>
      <c r="B6942" t="s">
        <v>863</v>
      </c>
      <c r="C6942">
        <v>2011</v>
      </c>
      <c r="D6942">
        <v>4.2</v>
      </c>
      <c r="E6942">
        <v>402</v>
      </c>
      <c r="F6942" t="s">
        <v>1405</v>
      </c>
      <c r="G6942" t="s">
        <v>42</v>
      </c>
      <c r="H6942" s="32">
        <v>28.53</v>
      </c>
      <c r="I6942" t="s">
        <v>43</v>
      </c>
      <c r="J6942">
        <v>4</v>
      </c>
      <c r="K6942">
        <v>3</v>
      </c>
    </row>
    <row r="6943" spans="1:11" x14ac:dyDescent="0.35">
      <c r="A6943" t="s">
        <v>487</v>
      </c>
      <c r="B6943" t="s">
        <v>488</v>
      </c>
      <c r="C6943">
        <v>2019</v>
      </c>
      <c r="D6943">
        <v>4.2</v>
      </c>
      <c r="E6943">
        <v>400</v>
      </c>
      <c r="F6943" t="s">
        <v>1405</v>
      </c>
      <c r="G6943" t="s">
        <v>2</v>
      </c>
      <c r="H6943" s="32">
        <v>27.89</v>
      </c>
      <c r="I6943" t="s">
        <v>3</v>
      </c>
      <c r="J6943">
        <v>5</v>
      </c>
      <c r="K6943">
        <v>3</v>
      </c>
    </row>
    <row r="6944" spans="1:11" x14ac:dyDescent="0.35">
      <c r="A6944" t="s">
        <v>4</v>
      </c>
      <c r="B6944" t="s">
        <v>448</v>
      </c>
      <c r="C6944">
        <v>2016</v>
      </c>
      <c r="D6944">
        <v>4.2</v>
      </c>
      <c r="E6944">
        <v>398</v>
      </c>
      <c r="F6944" t="s">
        <v>1405</v>
      </c>
      <c r="G6944" t="s">
        <v>1406</v>
      </c>
      <c r="H6944" s="32">
        <v>48.96</v>
      </c>
      <c r="I6944" t="s">
        <v>6</v>
      </c>
      <c r="J6944">
        <v>4</v>
      </c>
      <c r="K6944">
        <v>2</v>
      </c>
    </row>
    <row r="6945" spans="1:11" x14ac:dyDescent="0.35">
      <c r="A6945" t="s">
        <v>193</v>
      </c>
      <c r="B6945" t="s">
        <v>921</v>
      </c>
      <c r="C6945">
        <v>2011</v>
      </c>
      <c r="D6945">
        <v>4.2</v>
      </c>
      <c r="E6945">
        <v>395</v>
      </c>
      <c r="F6945" t="s">
        <v>1405</v>
      </c>
      <c r="G6945" t="s">
        <v>42</v>
      </c>
      <c r="H6945" s="32">
        <v>61.94</v>
      </c>
      <c r="I6945" t="s">
        <v>43</v>
      </c>
      <c r="J6945">
        <v>4</v>
      </c>
      <c r="K6945">
        <v>3</v>
      </c>
    </row>
    <row r="6946" spans="1:11" x14ac:dyDescent="0.35">
      <c r="A6946" t="s">
        <v>193</v>
      </c>
      <c r="B6946" t="s">
        <v>187</v>
      </c>
      <c r="C6946">
        <v>2016</v>
      </c>
      <c r="D6946">
        <v>4.2</v>
      </c>
      <c r="E6946">
        <v>392</v>
      </c>
      <c r="F6946" t="s">
        <v>1405</v>
      </c>
      <c r="G6946" t="s">
        <v>42</v>
      </c>
      <c r="H6946" s="32">
        <v>19.98</v>
      </c>
      <c r="I6946" t="s">
        <v>43</v>
      </c>
      <c r="J6946">
        <v>4</v>
      </c>
      <c r="K6946">
        <v>3</v>
      </c>
    </row>
    <row r="6947" spans="1:11" x14ac:dyDescent="0.35">
      <c r="A6947" t="s">
        <v>790</v>
      </c>
      <c r="B6947" t="s">
        <v>1367</v>
      </c>
      <c r="C6947">
        <v>2018</v>
      </c>
      <c r="D6947">
        <v>4.2</v>
      </c>
      <c r="E6947">
        <v>390</v>
      </c>
      <c r="F6947" t="s">
        <v>1405</v>
      </c>
      <c r="G6947" t="s">
        <v>32</v>
      </c>
      <c r="H6947" s="32">
        <v>16.760000000000002</v>
      </c>
      <c r="I6947" t="s">
        <v>33</v>
      </c>
      <c r="J6947">
        <v>4</v>
      </c>
      <c r="K6947">
        <v>3</v>
      </c>
    </row>
    <row r="6948" spans="1:11" x14ac:dyDescent="0.35">
      <c r="A6948" t="s">
        <v>574</v>
      </c>
      <c r="B6948" t="s">
        <v>880</v>
      </c>
      <c r="C6948">
        <v>2017</v>
      </c>
      <c r="D6948">
        <v>4.2</v>
      </c>
      <c r="E6948">
        <v>390</v>
      </c>
      <c r="F6948" t="s">
        <v>1405</v>
      </c>
      <c r="G6948" t="s">
        <v>576</v>
      </c>
      <c r="H6948" s="32">
        <v>24.45</v>
      </c>
      <c r="I6948" t="s">
        <v>21</v>
      </c>
      <c r="J6948">
        <v>4</v>
      </c>
      <c r="K6948">
        <v>3</v>
      </c>
    </row>
    <row r="6949" spans="1:11" x14ac:dyDescent="0.35">
      <c r="A6949" t="s">
        <v>144</v>
      </c>
      <c r="B6949" t="s">
        <v>120</v>
      </c>
      <c r="C6949">
        <v>2011</v>
      </c>
      <c r="D6949">
        <v>4.2</v>
      </c>
      <c r="E6949">
        <v>389</v>
      </c>
      <c r="F6949" t="s">
        <v>1405</v>
      </c>
      <c r="G6949" t="s">
        <v>9</v>
      </c>
      <c r="H6949" s="32">
        <v>64.5</v>
      </c>
      <c r="I6949" t="s">
        <v>10</v>
      </c>
      <c r="J6949">
        <v>5</v>
      </c>
      <c r="K6949">
        <v>3</v>
      </c>
    </row>
    <row r="6950" spans="1:11" x14ac:dyDescent="0.35">
      <c r="A6950" t="s">
        <v>385</v>
      </c>
      <c r="B6950" t="s">
        <v>1334</v>
      </c>
      <c r="C6950">
        <v>2016</v>
      </c>
      <c r="D6950">
        <v>4.2</v>
      </c>
      <c r="E6950">
        <v>388</v>
      </c>
      <c r="F6950" t="s">
        <v>1405</v>
      </c>
      <c r="G6950" t="s">
        <v>9</v>
      </c>
      <c r="H6950" s="32">
        <v>31.63</v>
      </c>
      <c r="I6950" t="s">
        <v>10</v>
      </c>
      <c r="J6950">
        <v>5</v>
      </c>
      <c r="K6950">
        <v>3</v>
      </c>
    </row>
    <row r="6951" spans="1:11" x14ac:dyDescent="0.35">
      <c r="A6951" t="s">
        <v>66</v>
      </c>
      <c r="B6951" t="s">
        <v>551</v>
      </c>
      <c r="C6951">
        <v>2017</v>
      </c>
      <c r="D6951">
        <v>4.2</v>
      </c>
      <c r="E6951">
        <v>421</v>
      </c>
      <c r="F6951" t="s">
        <v>1405</v>
      </c>
      <c r="G6951" t="s">
        <v>42</v>
      </c>
      <c r="H6951" s="32">
        <v>29.15</v>
      </c>
      <c r="I6951" t="s">
        <v>52</v>
      </c>
      <c r="J6951">
        <v>3</v>
      </c>
      <c r="K6951">
        <v>3</v>
      </c>
    </row>
    <row r="6952" spans="1:11" x14ac:dyDescent="0.35">
      <c r="A6952" t="s">
        <v>537</v>
      </c>
      <c r="B6952" t="s">
        <v>187</v>
      </c>
      <c r="C6952">
        <v>2015</v>
      </c>
      <c r="D6952">
        <v>4.2</v>
      </c>
      <c r="E6952">
        <v>420</v>
      </c>
      <c r="F6952" t="s">
        <v>1405</v>
      </c>
      <c r="G6952" t="s">
        <v>42</v>
      </c>
      <c r="H6952" s="32">
        <v>17.5</v>
      </c>
      <c r="I6952" t="s">
        <v>43</v>
      </c>
      <c r="J6952">
        <v>4</v>
      </c>
      <c r="K6952">
        <v>3</v>
      </c>
    </row>
    <row r="6953" spans="1:11" x14ac:dyDescent="0.35">
      <c r="A6953" t="s">
        <v>1357</v>
      </c>
      <c r="B6953" t="s">
        <v>1358</v>
      </c>
      <c r="C6953">
        <v>2017</v>
      </c>
      <c r="D6953">
        <v>4.2</v>
      </c>
      <c r="E6953">
        <v>420</v>
      </c>
      <c r="F6953" t="s">
        <v>1405</v>
      </c>
      <c r="G6953" t="s">
        <v>127</v>
      </c>
      <c r="H6953" s="32">
        <v>18.899999999999999</v>
      </c>
      <c r="I6953" t="s">
        <v>21</v>
      </c>
      <c r="J6953">
        <v>4</v>
      </c>
      <c r="K6953">
        <v>3</v>
      </c>
    </row>
    <row r="6954" spans="1:11" x14ac:dyDescent="0.35">
      <c r="A6954" t="s">
        <v>1359</v>
      </c>
      <c r="B6954" t="s">
        <v>1360</v>
      </c>
      <c r="C6954">
        <v>2011</v>
      </c>
      <c r="D6954">
        <v>4.2</v>
      </c>
      <c r="E6954">
        <v>420</v>
      </c>
      <c r="F6954" t="s">
        <v>1405</v>
      </c>
      <c r="G6954" t="s">
        <v>254</v>
      </c>
      <c r="H6954" s="32">
        <v>23.95</v>
      </c>
      <c r="I6954" t="s">
        <v>21</v>
      </c>
      <c r="J6954">
        <v>4</v>
      </c>
      <c r="K6954">
        <v>3</v>
      </c>
    </row>
    <row r="6955" spans="1:11" x14ac:dyDescent="0.35">
      <c r="A6955" t="s">
        <v>40</v>
      </c>
      <c r="B6955" t="s">
        <v>396</v>
      </c>
      <c r="C6955">
        <v>2012</v>
      </c>
      <c r="D6955">
        <v>4.2</v>
      </c>
      <c r="E6955">
        <v>420</v>
      </c>
      <c r="F6955" t="s">
        <v>1405</v>
      </c>
      <c r="G6955" t="s">
        <v>42</v>
      </c>
      <c r="H6955" s="32">
        <v>28.3</v>
      </c>
      <c r="I6955" t="s">
        <v>43</v>
      </c>
      <c r="J6955">
        <v>4</v>
      </c>
      <c r="K6955">
        <v>3</v>
      </c>
    </row>
    <row r="6956" spans="1:11" x14ac:dyDescent="0.35">
      <c r="A6956" t="s">
        <v>513</v>
      </c>
      <c r="B6956" t="s">
        <v>283</v>
      </c>
      <c r="C6956">
        <v>2004</v>
      </c>
      <c r="D6956">
        <v>4.2</v>
      </c>
      <c r="E6956">
        <v>417</v>
      </c>
      <c r="F6956" t="s">
        <v>1405</v>
      </c>
      <c r="G6956" t="s">
        <v>42</v>
      </c>
      <c r="H6956" s="32">
        <v>45</v>
      </c>
      <c r="I6956" t="s">
        <v>43</v>
      </c>
      <c r="J6956">
        <v>4</v>
      </c>
      <c r="K6956">
        <v>3</v>
      </c>
    </row>
    <row r="6957" spans="1:11" x14ac:dyDescent="0.35">
      <c r="A6957" t="s">
        <v>423</v>
      </c>
      <c r="B6957" t="s">
        <v>1020</v>
      </c>
      <c r="C6957">
        <v>2018</v>
      </c>
      <c r="D6957">
        <v>4.2</v>
      </c>
      <c r="E6957">
        <v>415</v>
      </c>
      <c r="F6957" t="s">
        <v>1405</v>
      </c>
      <c r="G6957" t="s">
        <v>46</v>
      </c>
      <c r="H6957" s="32">
        <v>17.899999999999999</v>
      </c>
      <c r="I6957" t="s">
        <v>213</v>
      </c>
      <c r="J6957">
        <v>3</v>
      </c>
      <c r="K6957">
        <v>3</v>
      </c>
    </row>
    <row r="6958" spans="1:11" x14ac:dyDescent="0.35">
      <c r="A6958" t="s">
        <v>1292</v>
      </c>
      <c r="B6958" t="s">
        <v>1361</v>
      </c>
      <c r="C6958">
        <v>2015</v>
      </c>
      <c r="D6958">
        <v>4.2</v>
      </c>
      <c r="E6958">
        <v>414</v>
      </c>
      <c r="F6958" t="s">
        <v>1405</v>
      </c>
      <c r="G6958" t="s">
        <v>326</v>
      </c>
      <c r="H6958" s="32">
        <v>16.78</v>
      </c>
      <c r="I6958" t="s">
        <v>327</v>
      </c>
      <c r="J6958">
        <v>3</v>
      </c>
      <c r="K6958">
        <v>3</v>
      </c>
    </row>
    <row r="6959" spans="1:11" x14ac:dyDescent="0.35">
      <c r="A6959" t="s">
        <v>47</v>
      </c>
      <c r="B6959" t="s">
        <v>1302</v>
      </c>
      <c r="C6959">
        <v>2018</v>
      </c>
      <c r="D6959">
        <v>4.2</v>
      </c>
      <c r="E6959">
        <v>410</v>
      </c>
      <c r="F6959" t="s">
        <v>1405</v>
      </c>
      <c r="G6959" t="s">
        <v>42</v>
      </c>
      <c r="H6959" s="32">
        <v>13.58</v>
      </c>
      <c r="I6959" t="s">
        <v>43</v>
      </c>
      <c r="J6959">
        <v>4</v>
      </c>
      <c r="K6959">
        <v>3</v>
      </c>
    </row>
    <row r="6960" spans="1:11" x14ac:dyDescent="0.35">
      <c r="A6960" t="s">
        <v>1308</v>
      </c>
      <c r="B6960" t="s">
        <v>1309</v>
      </c>
      <c r="C6960">
        <v>2015</v>
      </c>
      <c r="D6960">
        <v>4.2</v>
      </c>
      <c r="E6960">
        <v>412</v>
      </c>
      <c r="F6960" t="s">
        <v>1405</v>
      </c>
      <c r="G6960" t="s">
        <v>9</v>
      </c>
      <c r="H6960" s="32">
        <v>37.9</v>
      </c>
      <c r="I6960" t="s">
        <v>10</v>
      </c>
      <c r="J6960">
        <v>5</v>
      </c>
      <c r="K6960">
        <v>3</v>
      </c>
    </row>
    <row r="6961" spans="1:11" x14ac:dyDescent="0.35">
      <c r="A6961" t="s">
        <v>270</v>
      </c>
      <c r="B6961" t="s">
        <v>120</v>
      </c>
      <c r="C6961">
        <v>2011</v>
      </c>
      <c r="D6961">
        <v>4.2</v>
      </c>
      <c r="E6961">
        <v>410</v>
      </c>
      <c r="F6961" t="s">
        <v>1405</v>
      </c>
      <c r="G6961" t="s">
        <v>9</v>
      </c>
      <c r="H6961" s="32">
        <v>51.35</v>
      </c>
      <c r="I6961" t="s">
        <v>10</v>
      </c>
      <c r="J6961">
        <v>5</v>
      </c>
      <c r="K6961">
        <v>3</v>
      </c>
    </row>
    <row r="6962" spans="1:11" x14ac:dyDescent="0.35">
      <c r="A6962" t="s">
        <v>930</v>
      </c>
      <c r="B6962" t="s">
        <v>848</v>
      </c>
      <c r="C6962">
        <v>2012</v>
      </c>
      <c r="D6962">
        <v>4.2</v>
      </c>
      <c r="E6962">
        <v>410</v>
      </c>
      <c r="F6962" t="s">
        <v>1405</v>
      </c>
      <c r="G6962" t="s">
        <v>42</v>
      </c>
      <c r="H6962" s="32">
        <v>22.99</v>
      </c>
      <c r="I6962" t="s">
        <v>43</v>
      </c>
      <c r="J6962">
        <v>4</v>
      </c>
      <c r="K6962">
        <v>3</v>
      </c>
    </row>
    <row r="6963" spans="1:11" x14ac:dyDescent="0.35">
      <c r="A6963" t="s">
        <v>1362</v>
      </c>
      <c r="B6963" t="s">
        <v>1363</v>
      </c>
      <c r="C6963">
        <v>2020</v>
      </c>
      <c r="D6963">
        <v>4.2</v>
      </c>
      <c r="E6963">
        <v>407</v>
      </c>
      <c r="F6963" t="s">
        <v>1405</v>
      </c>
      <c r="G6963" t="s">
        <v>204</v>
      </c>
      <c r="H6963" s="32">
        <v>11.95</v>
      </c>
      <c r="I6963" t="s">
        <v>85</v>
      </c>
      <c r="J6963" t="s">
        <v>85</v>
      </c>
      <c r="K6963" t="s">
        <v>85</v>
      </c>
    </row>
    <row r="6964" spans="1:11" x14ac:dyDescent="0.35">
      <c r="A6964" t="s">
        <v>861</v>
      </c>
      <c r="B6964" t="s">
        <v>1364</v>
      </c>
      <c r="C6964" t="s">
        <v>24</v>
      </c>
      <c r="D6964">
        <v>4.2</v>
      </c>
      <c r="E6964">
        <v>405</v>
      </c>
      <c r="F6964" t="s">
        <v>1405</v>
      </c>
      <c r="G6964" t="s">
        <v>25</v>
      </c>
      <c r="H6964" s="32">
        <v>7.1</v>
      </c>
      <c r="I6964" t="s">
        <v>26</v>
      </c>
      <c r="J6964">
        <v>4</v>
      </c>
      <c r="K6964">
        <v>3</v>
      </c>
    </row>
    <row r="6965" spans="1:11" x14ac:dyDescent="0.35">
      <c r="A6965" t="s">
        <v>606</v>
      </c>
      <c r="B6965" t="s">
        <v>619</v>
      </c>
      <c r="C6965">
        <v>2014</v>
      </c>
      <c r="D6965">
        <v>4.2</v>
      </c>
      <c r="E6965">
        <v>404</v>
      </c>
      <c r="F6965" t="s">
        <v>1405</v>
      </c>
      <c r="G6965" t="s">
        <v>32</v>
      </c>
      <c r="H6965" s="32">
        <v>77.36</v>
      </c>
      <c r="I6965" t="s">
        <v>33</v>
      </c>
      <c r="J6965">
        <v>4</v>
      </c>
      <c r="K6965">
        <v>3</v>
      </c>
    </row>
    <row r="6966" spans="1:11" x14ac:dyDescent="0.35">
      <c r="A6966" t="s">
        <v>1365</v>
      </c>
      <c r="B6966" t="s">
        <v>1366</v>
      </c>
      <c r="C6966">
        <v>2020</v>
      </c>
      <c r="D6966">
        <v>4.2</v>
      </c>
      <c r="E6966">
        <v>404</v>
      </c>
      <c r="F6966" t="s">
        <v>1405</v>
      </c>
      <c r="G6966" t="s">
        <v>207</v>
      </c>
      <c r="H6966" s="32">
        <v>19.899999999999999</v>
      </c>
      <c r="I6966" t="s">
        <v>85</v>
      </c>
      <c r="J6966" t="s">
        <v>85</v>
      </c>
      <c r="K6966" t="s">
        <v>85</v>
      </c>
    </row>
    <row r="6967" spans="1:11" x14ac:dyDescent="0.35">
      <c r="A6967" t="s">
        <v>682</v>
      </c>
      <c r="B6967" t="s">
        <v>863</v>
      </c>
      <c r="C6967">
        <v>2011</v>
      </c>
      <c r="D6967">
        <v>4.2</v>
      </c>
      <c r="E6967">
        <v>402</v>
      </c>
      <c r="F6967" t="s">
        <v>1405</v>
      </c>
      <c r="G6967" t="s">
        <v>42</v>
      </c>
      <c r="H6967" s="32">
        <v>28.53</v>
      </c>
      <c r="I6967" t="s">
        <v>43</v>
      </c>
      <c r="J6967">
        <v>4</v>
      </c>
      <c r="K6967">
        <v>3</v>
      </c>
    </row>
    <row r="6968" spans="1:11" x14ac:dyDescent="0.35">
      <c r="A6968" t="s">
        <v>487</v>
      </c>
      <c r="B6968" t="s">
        <v>488</v>
      </c>
      <c r="C6968">
        <v>2019</v>
      </c>
      <c r="D6968">
        <v>4.2</v>
      </c>
      <c r="E6968">
        <v>400</v>
      </c>
      <c r="F6968" t="s">
        <v>1405</v>
      </c>
      <c r="G6968" t="s">
        <v>2</v>
      </c>
      <c r="H6968" s="32">
        <v>27.89</v>
      </c>
      <c r="I6968" t="s">
        <v>3</v>
      </c>
      <c r="J6968">
        <v>5</v>
      </c>
      <c r="K6968">
        <v>3</v>
      </c>
    </row>
    <row r="6969" spans="1:11" x14ac:dyDescent="0.35">
      <c r="A6969" t="s">
        <v>4</v>
      </c>
      <c r="B6969" t="s">
        <v>448</v>
      </c>
      <c r="C6969">
        <v>2016</v>
      </c>
      <c r="D6969">
        <v>4.2</v>
      </c>
      <c r="E6969">
        <v>398</v>
      </c>
      <c r="F6969" t="s">
        <v>1405</v>
      </c>
      <c r="G6969" t="s">
        <v>1406</v>
      </c>
      <c r="H6969" s="32">
        <v>48.96</v>
      </c>
      <c r="I6969" t="s">
        <v>6</v>
      </c>
      <c r="J6969">
        <v>4</v>
      </c>
      <c r="K6969">
        <v>2</v>
      </c>
    </row>
    <row r="6970" spans="1:11" x14ac:dyDescent="0.35">
      <c r="A6970" t="s">
        <v>193</v>
      </c>
      <c r="B6970" t="s">
        <v>921</v>
      </c>
      <c r="C6970">
        <v>2011</v>
      </c>
      <c r="D6970">
        <v>4.2</v>
      </c>
      <c r="E6970">
        <v>395</v>
      </c>
      <c r="F6970" t="s">
        <v>1405</v>
      </c>
      <c r="G6970" t="s">
        <v>42</v>
      </c>
      <c r="H6970" s="32">
        <v>61.94</v>
      </c>
      <c r="I6970" t="s">
        <v>43</v>
      </c>
      <c r="J6970">
        <v>4</v>
      </c>
      <c r="K6970">
        <v>3</v>
      </c>
    </row>
    <row r="6971" spans="1:11" x14ac:dyDescent="0.35">
      <c r="A6971" t="s">
        <v>193</v>
      </c>
      <c r="B6971" t="s">
        <v>187</v>
      </c>
      <c r="C6971">
        <v>2016</v>
      </c>
      <c r="D6971">
        <v>4.2</v>
      </c>
      <c r="E6971">
        <v>392</v>
      </c>
      <c r="F6971" t="s">
        <v>1405</v>
      </c>
      <c r="G6971" t="s">
        <v>42</v>
      </c>
      <c r="H6971" s="32">
        <v>19.98</v>
      </c>
      <c r="I6971" t="s">
        <v>43</v>
      </c>
      <c r="J6971">
        <v>4</v>
      </c>
      <c r="K6971">
        <v>3</v>
      </c>
    </row>
    <row r="6972" spans="1:11" x14ac:dyDescent="0.35">
      <c r="A6972" t="s">
        <v>790</v>
      </c>
      <c r="B6972" t="s">
        <v>1367</v>
      </c>
      <c r="C6972">
        <v>2018</v>
      </c>
      <c r="D6972">
        <v>4.2</v>
      </c>
      <c r="E6972">
        <v>390</v>
      </c>
      <c r="F6972" t="s">
        <v>1405</v>
      </c>
      <c r="G6972" t="s">
        <v>32</v>
      </c>
      <c r="H6972" s="32">
        <v>16.760000000000002</v>
      </c>
      <c r="I6972" t="s">
        <v>33</v>
      </c>
      <c r="J6972">
        <v>4</v>
      </c>
      <c r="K6972">
        <v>3</v>
      </c>
    </row>
    <row r="6973" spans="1:11" x14ac:dyDescent="0.35">
      <c r="A6973" t="s">
        <v>574</v>
      </c>
      <c r="B6973" t="s">
        <v>880</v>
      </c>
      <c r="C6973">
        <v>2017</v>
      </c>
      <c r="D6973">
        <v>4.2</v>
      </c>
      <c r="E6973">
        <v>390</v>
      </c>
      <c r="F6973" t="s">
        <v>1405</v>
      </c>
      <c r="G6973" t="s">
        <v>576</v>
      </c>
      <c r="H6973" s="32">
        <v>24.45</v>
      </c>
      <c r="I6973" t="s">
        <v>21</v>
      </c>
      <c r="J6973">
        <v>4</v>
      </c>
      <c r="K6973">
        <v>3</v>
      </c>
    </row>
    <row r="6974" spans="1:11" x14ac:dyDescent="0.35">
      <c r="A6974" t="s">
        <v>144</v>
      </c>
      <c r="B6974" t="s">
        <v>120</v>
      </c>
      <c r="C6974">
        <v>2011</v>
      </c>
      <c r="D6974">
        <v>4.2</v>
      </c>
      <c r="E6974">
        <v>389</v>
      </c>
      <c r="F6974" t="s">
        <v>1405</v>
      </c>
      <c r="G6974" t="s">
        <v>9</v>
      </c>
      <c r="H6974" s="32">
        <v>64.5</v>
      </c>
      <c r="I6974" t="s">
        <v>10</v>
      </c>
      <c r="J6974">
        <v>5</v>
      </c>
      <c r="K6974">
        <v>3</v>
      </c>
    </row>
    <row r="6975" spans="1:11" x14ac:dyDescent="0.35">
      <c r="A6975" t="s">
        <v>385</v>
      </c>
      <c r="B6975" t="s">
        <v>1334</v>
      </c>
      <c r="C6975">
        <v>2016</v>
      </c>
      <c r="D6975">
        <v>4.2</v>
      </c>
      <c r="E6975">
        <v>388</v>
      </c>
      <c r="F6975" t="s">
        <v>1405</v>
      </c>
      <c r="G6975" t="s">
        <v>9</v>
      </c>
      <c r="H6975" s="32">
        <v>31.63</v>
      </c>
      <c r="I6975" t="s">
        <v>10</v>
      </c>
      <c r="J6975">
        <v>5</v>
      </c>
      <c r="K6975">
        <v>3</v>
      </c>
    </row>
    <row r="6976" spans="1:11" x14ac:dyDescent="0.35">
      <c r="A6976" t="s">
        <v>66</v>
      </c>
      <c r="B6976" t="s">
        <v>551</v>
      </c>
      <c r="C6976">
        <v>2017</v>
      </c>
      <c r="D6976">
        <v>4.2</v>
      </c>
      <c r="E6976">
        <v>421</v>
      </c>
      <c r="F6976" t="s">
        <v>1405</v>
      </c>
      <c r="G6976" t="s">
        <v>42</v>
      </c>
      <c r="H6976" s="32">
        <v>29.15</v>
      </c>
      <c r="I6976" t="s">
        <v>52</v>
      </c>
      <c r="J6976">
        <v>3</v>
      </c>
      <c r="K6976">
        <v>3</v>
      </c>
    </row>
    <row r="6977" spans="1:11" x14ac:dyDescent="0.35">
      <c r="A6977" t="s">
        <v>537</v>
      </c>
      <c r="B6977" t="s">
        <v>187</v>
      </c>
      <c r="C6977">
        <v>2015</v>
      </c>
      <c r="D6977">
        <v>4.2</v>
      </c>
      <c r="E6977">
        <v>420</v>
      </c>
      <c r="F6977" t="s">
        <v>1405</v>
      </c>
      <c r="G6977" t="s">
        <v>42</v>
      </c>
      <c r="H6977" s="32">
        <v>17.5</v>
      </c>
      <c r="I6977" t="s">
        <v>43</v>
      </c>
      <c r="J6977">
        <v>4</v>
      </c>
      <c r="K6977">
        <v>3</v>
      </c>
    </row>
    <row r="6978" spans="1:11" x14ac:dyDescent="0.35">
      <c r="A6978" t="s">
        <v>1357</v>
      </c>
      <c r="B6978" t="s">
        <v>1358</v>
      </c>
      <c r="C6978">
        <v>2017</v>
      </c>
      <c r="D6978">
        <v>4.2</v>
      </c>
      <c r="E6978">
        <v>420</v>
      </c>
      <c r="F6978" t="s">
        <v>1405</v>
      </c>
      <c r="G6978" t="s">
        <v>127</v>
      </c>
      <c r="H6978" s="32">
        <v>18.899999999999999</v>
      </c>
      <c r="I6978" t="s">
        <v>21</v>
      </c>
      <c r="J6978">
        <v>4</v>
      </c>
      <c r="K6978">
        <v>3</v>
      </c>
    </row>
    <row r="6979" spans="1:11" x14ac:dyDescent="0.35">
      <c r="A6979" t="s">
        <v>1359</v>
      </c>
      <c r="B6979" t="s">
        <v>1360</v>
      </c>
      <c r="C6979">
        <v>2011</v>
      </c>
      <c r="D6979">
        <v>4.2</v>
      </c>
      <c r="E6979">
        <v>420</v>
      </c>
      <c r="F6979" t="s">
        <v>1405</v>
      </c>
      <c r="G6979" t="s">
        <v>254</v>
      </c>
      <c r="H6979" s="32">
        <v>23.95</v>
      </c>
      <c r="I6979" t="s">
        <v>21</v>
      </c>
      <c r="J6979">
        <v>4</v>
      </c>
      <c r="K6979">
        <v>3</v>
      </c>
    </row>
    <row r="6980" spans="1:11" x14ac:dyDescent="0.35">
      <c r="A6980" t="s">
        <v>40</v>
      </c>
      <c r="B6980" t="s">
        <v>396</v>
      </c>
      <c r="C6980">
        <v>2012</v>
      </c>
      <c r="D6980">
        <v>4.2</v>
      </c>
      <c r="E6980">
        <v>420</v>
      </c>
      <c r="F6980" t="s">
        <v>1405</v>
      </c>
      <c r="G6980" t="s">
        <v>42</v>
      </c>
      <c r="H6980" s="32">
        <v>28.3</v>
      </c>
      <c r="I6980" t="s">
        <v>43</v>
      </c>
      <c r="J6980">
        <v>4</v>
      </c>
      <c r="K6980">
        <v>3</v>
      </c>
    </row>
    <row r="6981" spans="1:11" x14ac:dyDescent="0.35">
      <c r="A6981" t="s">
        <v>513</v>
      </c>
      <c r="B6981" t="s">
        <v>283</v>
      </c>
      <c r="C6981">
        <v>2004</v>
      </c>
      <c r="D6981">
        <v>4.2</v>
      </c>
      <c r="E6981">
        <v>417</v>
      </c>
      <c r="F6981" t="s">
        <v>1405</v>
      </c>
      <c r="G6981" t="s">
        <v>42</v>
      </c>
      <c r="H6981" s="32">
        <v>45</v>
      </c>
      <c r="I6981" t="s">
        <v>43</v>
      </c>
      <c r="J6981">
        <v>4</v>
      </c>
      <c r="K6981">
        <v>3</v>
      </c>
    </row>
    <row r="6982" spans="1:11" x14ac:dyDescent="0.35">
      <c r="A6982" t="s">
        <v>423</v>
      </c>
      <c r="B6982" t="s">
        <v>1020</v>
      </c>
      <c r="C6982">
        <v>2018</v>
      </c>
      <c r="D6982">
        <v>4.2</v>
      </c>
      <c r="E6982">
        <v>415</v>
      </c>
      <c r="F6982" t="s">
        <v>1405</v>
      </c>
      <c r="G6982" t="s">
        <v>46</v>
      </c>
      <c r="H6982" s="32">
        <v>17.899999999999999</v>
      </c>
      <c r="I6982" t="s">
        <v>213</v>
      </c>
      <c r="J6982">
        <v>3</v>
      </c>
      <c r="K6982">
        <v>3</v>
      </c>
    </row>
    <row r="6983" spans="1:11" x14ac:dyDescent="0.35">
      <c r="A6983" t="s">
        <v>1292</v>
      </c>
      <c r="B6983" t="s">
        <v>1361</v>
      </c>
      <c r="C6983">
        <v>2015</v>
      </c>
      <c r="D6983">
        <v>4.2</v>
      </c>
      <c r="E6983">
        <v>414</v>
      </c>
      <c r="F6983" t="s">
        <v>1405</v>
      </c>
      <c r="G6983" t="s">
        <v>326</v>
      </c>
      <c r="H6983" s="32">
        <v>16.78</v>
      </c>
      <c r="I6983" t="s">
        <v>327</v>
      </c>
      <c r="J6983">
        <v>3</v>
      </c>
      <c r="K6983">
        <v>3</v>
      </c>
    </row>
    <row r="6984" spans="1:11" x14ac:dyDescent="0.35">
      <c r="A6984" t="s">
        <v>47</v>
      </c>
      <c r="B6984" t="s">
        <v>1302</v>
      </c>
      <c r="C6984">
        <v>2018</v>
      </c>
      <c r="D6984">
        <v>4.2</v>
      </c>
      <c r="E6984">
        <v>410</v>
      </c>
      <c r="F6984" t="s">
        <v>1405</v>
      </c>
      <c r="G6984" t="s">
        <v>42</v>
      </c>
      <c r="H6984" s="32">
        <v>13.58</v>
      </c>
      <c r="I6984" t="s">
        <v>43</v>
      </c>
      <c r="J6984">
        <v>4</v>
      </c>
      <c r="K6984">
        <v>3</v>
      </c>
    </row>
    <row r="6985" spans="1:11" x14ac:dyDescent="0.35">
      <c r="A6985" t="s">
        <v>1308</v>
      </c>
      <c r="B6985" t="s">
        <v>1309</v>
      </c>
      <c r="C6985">
        <v>2015</v>
      </c>
      <c r="D6985">
        <v>4.2</v>
      </c>
      <c r="E6985">
        <v>412</v>
      </c>
      <c r="F6985" t="s">
        <v>1405</v>
      </c>
      <c r="G6985" t="s">
        <v>9</v>
      </c>
      <c r="H6985" s="32">
        <v>37.9</v>
      </c>
      <c r="I6985" t="s">
        <v>10</v>
      </c>
      <c r="J6985">
        <v>5</v>
      </c>
      <c r="K6985">
        <v>3</v>
      </c>
    </row>
    <row r="6986" spans="1:11" x14ac:dyDescent="0.35">
      <c r="A6986" t="s">
        <v>270</v>
      </c>
      <c r="B6986" t="s">
        <v>120</v>
      </c>
      <c r="C6986">
        <v>2011</v>
      </c>
      <c r="D6986">
        <v>4.2</v>
      </c>
      <c r="E6986">
        <v>410</v>
      </c>
      <c r="F6986" t="s">
        <v>1405</v>
      </c>
      <c r="G6986" t="s">
        <v>9</v>
      </c>
      <c r="H6986" s="32">
        <v>51.35</v>
      </c>
      <c r="I6986" t="s">
        <v>10</v>
      </c>
      <c r="J6986">
        <v>5</v>
      </c>
      <c r="K6986">
        <v>3</v>
      </c>
    </row>
    <row r="6987" spans="1:11" x14ac:dyDescent="0.35">
      <c r="A6987" t="s">
        <v>930</v>
      </c>
      <c r="B6987" t="s">
        <v>848</v>
      </c>
      <c r="C6987">
        <v>2012</v>
      </c>
      <c r="D6987">
        <v>4.2</v>
      </c>
      <c r="E6987">
        <v>410</v>
      </c>
      <c r="F6987" t="s">
        <v>1405</v>
      </c>
      <c r="G6987" t="s">
        <v>42</v>
      </c>
      <c r="H6987" s="32">
        <v>22.99</v>
      </c>
      <c r="I6987" t="s">
        <v>43</v>
      </c>
      <c r="J6987">
        <v>4</v>
      </c>
      <c r="K6987">
        <v>3</v>
      </c>
    </row>
    <row r="6988" spans="1:11" x14ac:dyDescent="0.35">
      <c r="A6988" t="s">
        <v>1362</v>
      </c>
      <c r="B6988" t="s">
        <v>1363</v>
      </c>
      <c r="C6988">
        <v>2020</v>
      </c>
      <c r="D6988">
        <v>4.2</v>
      </c>
      <c r="E6988">
        <v>407</v>
      </c>
      <c r="F6988" t="s">
        <v>1405</v>
      </c>
      <c r="G6988" t="s">
        <v>204</v>
      </c>
      <c r="H6988" s="32">
        <v>11.95</v>
      </c>
      <c r="I6988" t="s">
        <v>85</v>
      </c>
      <c r="J6988" t="s">
        <v>85</v>
      </c>
      <c r="K6988" t="s">
        <v>85</v>
      </c>
    </row>
    <row r="6989" spans="1:11" x14ac:dyDescent="0.35">
      <c r="A6989" t="s">
        <v>861</v>
      </c>
      <c r="B6989" t="s">
        <v>1364</v>
      </c>
      <c r="C6989" t="s">
        <v>24</v>
      </c>
      <c r="D6989">
        <v>4.2</v>
      </c>
      <c r="E6989">
        <v>405</v>
      </c>
      <c r="F6989" t="s">
        <v>1405</v>
      </c>
      <c r="G6989" t="s">
        <v>25</v>
      </c>
      <c r="H6989" s="32">
        <v>7.1</v>
      </c>
      <c r="I6989" t="s">
        <v>26</v>
      </c>
      <c r="J6989">
        <v>4</v>
      </c>
      <c r="K6989">
        <v>3</v>
      </c>
    </row>
    <row r="6990" spans="1:11" x14ac:dyDescent="0.35">
      <c r="A6990" t="s">
        <v>606</v>
      </c>
      <c r="B6990" t="s">
        <v>619</v>
      </c>
      <c r="C6990">
        <v>2014</v>
      </c>
      <c r="D6990">
        <v>4.2</v>
      </c>
      <c r="E6990">
        <v>404</v>
      </c>
      <c r="F6990" t="s">
        <v>1405</v>
      </c>
      <c r="G6990" t="s">
        <v>32</v>
      </c>
      <c r="H6990" s="32">
        <v>77.36</v>
      </c>
      <c r="I6990" t="s">
        <v>33</v>
      </c>
      <c r="J6990">
        <v>4</v>
      </c>
      <c r="K6990">
        <v>3</v>
      </c>
    </row>
    <row r="6991" spans="1:11" x14ac:dyDescent="0.35">
      <c r="A6991" t="s">
        <v>1365</v>
      </c>
      <c r="B6991" t="s">
        <v>1366</v>
      </c>
      <c r="C6991">
        <v>2020</v>
      </c>
      <c r="D6991">
        <v>4.2</v>
      </c>
      <c r="E6991">
        <v>404</v>
      </c>
      <c r="F6991" t="s">
        <v>1405</v>
      </c>
      <c r="G6991" t="s">
        <v>207</v>
      </c>
      <c r="H6991" s="32">
        <v>19.899999999999999</v>
      </c>
      <c r="I6991" t="s">
        <v>85</v>
      </c>
      <c r="J6991" t="s">
        <v>85</v>
      </c>
      <c r="K6991" t="s">
        <v>85</v>
      </c>
    </row>
    <row r="6992" spans="1:11" x14ac:dyDescent="0.35">
      <c r="A6992" t="s">
        <v>682</v>
      </c>
      <c r="B6992" t="s">
        <v>863</v>
      </c>
      <c r="C6992">
        <v>2011</v>
      </c>
      <c r="D6992">
        <v>4.2</v>
      </c>
      <c r="E6992">
        <v>402</v>
      </c>
      <c r="F6992" t="s">
        <v>1405</v>
      </c>
      <c r="G6992" t="s">
        <v>42</v>
      </c>
      <c r="H6992" s="32">
        <v>28.53</v>
      </c>
      <c r="I6992" t="s">
        <v>43</v>
      </c>
      <c r="J6992">
        <v>4</v>
      </c>
      <c r="K6992">
        <v>3</v>
      </c>
    </row>
    <row r="6993" spans="1:11" x14ac:dyDescent="0.35">
      <c r="A6993" t="s">
        <v>487</v>
      </c>
      <c r="B6993" t="s">
        <v>488</v>
      </c>
      <c r="C6993">
        <v>2019</v>
      </c>
      <c r="D6993">
        <v>4.2</v>
      </c>
      <c r="E6993">
        <v>400</v>
      </c>
      <c r="F6993" t="s">
        <v>1405</v>
      </c>
      <c r="G6993" t="s">
        <v>2</v>
      </c>
      <c r="H6993" s="32">
        <v>27.89</v>
      </c>
      <c r="I6993" t="s">
        <v>3</v>
      </c>
      <c r="J6993">
        <v>5</v>
      </c>
      <c r="K6993">
        <v>3</v>
      </c>
    </row>
    <row r="6994" spans="1:11" x14ac:dyDescent="0.35">
      <c r="A6994" t="s">
        <v>4</v>
      </c>
      <c r="B6994" t="s">
        <v>448</v>
      </c>
      <c r="C6994">
        <v>2016</v>
      </c>
      <c r="D6994">
        <v>4.2</v>
      </c>
      <c r="E6994">
        <v>398</v>
      </c>
      <c r="F6994" t="s">
        <v>1405</v>
      </c>
      <c r="G6994" t="s">
        <v>1406</v>
      </c>
      <c r="H6994" s="32">
        <v>48.96</v>
      </c>
      <c r="I6994" t="s">
        <v>6</v>
      </c>
      <c r="J6994">
        <v>4</v>
      </c>
      <c r="K6994">
        <v>2</v>
      </c>
    </row>
    <row r="6995" spans="1:11" x14ac:dyDescent="0.35">
      <c r="A6995" t="s">
        <v>193</v>
      </c>
      <c r="B6995" t="s">
        <v>921</v>
      </c>
      <c r="C6995">
        <v>2011</v>
      </c>
      <c r="D6995">
        <v>4.2</v>
      </c>
      <c r="E6995">
        <v>395</v>
      </c>
      <c r="F6995" t="s">
        <v>1405</v>
      </c>
      <c r="G6995" t="s">
        <v>42</v>
      </c>
      <c r="H6995" s="32">
        <v>61.94</v>
      </c>
      <c r="I6995" t="s">
        <v>43</v>
      </c>
      <c r="J6995">
        <v>4</v>
      </c>
      <c r="K6995">
        <v>3</v>
      </c>
    </row>
    <row r="6996" spans="1:11" x14ac:dyDescent="0.35">
      <c r="A6996" t="s">
        <v>193</v>
      </c>
      <c r="B6996" t="s">
        <v>187</v>
      </c>
      <c r="C6996">
        <v>2016</v>
      </c>
      <c r="D6996">
        <v>4.2</v>
      </c>
      <c r="E6996">
        <v>392</v>
      </c>
      <c r="F6996" t="s">
        <v>1405</v>
      </c>
      <c r="G6996" t="s">
        <v>42</v>
      </c>
      <c r="H6996" s="32">
        <v>19.98</v>
      </c>
      <c r="I6996" t="s">
        <v>43</v>
      </c>
      <c r="J6996">
        <v>4</v>
      </c>
      <c r="K6996">
        <v>3</v>
      </c>
    </row>
    <row r="6997" spans="1:11" x14ac:dyDescent="0.35">
      <c r="A6997" t="s">
        <v>790</v>
      </c>
      <c r="B6997" t="s">
        <v>1367</v>
      </c>
      <c r="C6997">
        <v>2018</v>
      </c>
      <c r="D6997">
        <v>4.2</v>
      </c>
      <c r="E6997">
        <v>390</v>
      </c>
      <c r="F6997" t="s">
        <v>1405</v>
      </c>
      <c r="G6997" t="s">
        <v>32</v>
      </c>
      <c r="H6997" s="32">
        <v>16.760000000000002</v>
      </c>
      <c r="I6997" t="s">
        <v>33</v>
      </c>
      <c r="J6997">
        <v>4</v>
      </c>
      <c r="K6997">
        <v>3</v>
      </c>
    </row>
    <row r="6998" spans="1:11" x14ac:dyDescent="0.35">
      <c r="A6998" t="s">
        <v>574</v>
      </c>
      <c r="B6998" t="s">
        <v>880</v>
      </c>
      <c r="C6998">
        <v>2017</v>
      </c>
      <c r="D6998">
        <v>4.2</v>
      </c>
      <c r="E6998">
        <v>390</v>
      </c>
      <c r="F6998" t="s">
        <v>1405</v>
      </c>
      <c r="G6998" t="s">
        <v>576</v>
      </c>
      <c r="H6998" s="32">
        <v>24.45</v>
      </c>
      <c r="I6998" t="s">
        <v>21</v>
      </c>
      <c r="J6998">
        <v>4</v>
      </c>
      <c r="K6998">
        <v>3</v>
      </c>
    </row>
    <row r="6999" spans="1:11" x14ac:dyDescent="0.35">
      <c r="A6999" t="s">
        <v>144</v>
      </c>
      <c r="B6999" t="s">
        <v>120</v>
      </c>
      <c r="C6999">
        <v>2011</v>
      </c>
      <c r="D6999">
        <v>4.2</v>
      </c>
      <c r="E6999">
        <v>389</v>
      </c>
      <c r="F6999" t="s">
        <v>1405</v>
      </c>
      <c r="G6999" t="s">
        <v>9</v>
      </c>
      <c r="H6999" s="32">
        <v>64.5</v>
      </c>
      <c r="I6999" t="s">
        <v>10</v>
      </c>
      <c r="J6999">
        <v>5</v>
      </c>
      <c r="K6999">
        <v>3</v>
      </c>
    </row>
    <row r="7000" spans="1:11" x14ac:dyDescent="0.35">
      <c r="A7000" t="s">
        <v>385</v>
      </c>
      <c r="B7000" t="s">
        <v>1334</v>
      </c>
      <c r="C7000">
        <v>2016</v>
      </c>
      <c r="D7000">
        <v>4.2</v>
      </c>
      <c r="E7000">
        <v>388</v>
      </c>
      <c r="F7000" t="s">
        <v>1405</v>
      </c>
      <c r="G7000" t="s">
        <v>9</v>
      </c>
      <c r="H7000" s="32">
        <v>31.63</v>
      </c>
      <c r="I7000" t="s">
        <v>10</v>
      </c>
      <c r="J7000">
        <v>5</v>
      </c>
      <c r="K7000">
        <v>3</v>
      </c>
    </row>
    <row r="7001" spans="1:11" x14ac:dyDescent="0.35">
      <c r="A7001" t="s">
        <v>66</v>
      </c>
      <c r="B7001" t="s">
        <v>551</v>
      </c>
      <c r="C7001">
        <v>2017</v>
      </c>
      <c r="D7001">
        <v>4.2</v>
      </c>
      <c r="E7001">
        <v>421</v>
      </c>
      <c r="F7001" t="s">
        <v>1405</v>
      </c>
      <c r="G7001" t="s">
        <v>42</v>
      </c>
      <c r="H7001" s="32">
        <v>29.15</v>
      </c>
      <c r="I7001" t="s">
        <v>52</v>
      </c>
      <c r="J7001">
        <v>3</v>
      </c>
      <c r="K7001">
        <v>3</v>
      </c>
    </row>
    <row r="7002" spans="1:11" x14ac:dyDescent="0.35">
      <c r="A7002" t="s">
        <v>537</v>
      </c>
      <c r="B7002" t="s">
        <v>187</v>
      </c>
      <c r="C7002">
        <v>2015</v>
      </c>
      <c r="D7002">
        <v>4.2</v>
      </c>
      <c r="E7002">
        <v>420</v>
      </c>
      <c r="F7002" t="s">
        <v>1405</v>
      </c>
      <c r="G7002" t="s">
        <v>42</v>
      </c>
      <c r="H7002" s="32">
        <v>17.5</v>
      </c>
      <c r="I7002" t="s">
        <v>43</v>
      </c>
      <c r="J7002">
        <v>4</v>
      </c>
      <c r="K7002">
        <v>3</v>
      </c>
    </row>
    <row r="7003" spans="1:11" x14ac:dyDescent="0.35">
      <c r="A7003" t="s">
        <v>1357</v>
      </c>
      <c r="B7003" t="s">
        <v>1358</v>
      </c>
      <c r="C7003">
        <v>2017</v>
      </c>
      <c r="D7003">
        <v>4.2</v>
      </c>
      <c r="E7003">
        <v>420</v>
      </c>
      <c r="F7003" t="s">
        <v>1405</v>
      </c>
      <c r="G7003" t="s">
        <v>127</v>
      </c>
      <c r="H7003" s="32">
        <v>18.899999999999999</v>
      </c>
      <c r="I7003" t="s">
        <v>21</v>
      </c>
      <c r="J7003">
        <v>4</v>
      </c>
      <c r="K7003">
        <v>3</v>
      </c>
    </row>
    <row r="7004" spans="1:11" x14ac:dyDescent="0.35">
      <c r="A7004" t="s">
        <v>1359</v>
      </c>
      <c r="B7004" t="s">
        <v>1360</v>
      </c>
      <c r="C7004">
        <v>2011</v>
      </c>
      <c r="D7004">
        <v>4.2</v>
      </c>
      <c r="E7004">
        <v>420</v>
      </c>
      <c r="F7004" t="s">
        <v>1405</v>
      </c>
      <c r="G7004" t="s">
        <v>254</v>
      </c>
      <c r="H7004" s="32">
        <v>23.95</v>
      </c>
      <c r="I7004" t="s">
        <v>21</v>
      </c>
      <c r="J7004">
        <v>4</v>
      </c>
      <c r="K7004">
        <v>3</v>
      </c>
    </row>
    <row r="7005" spans="1:11" x14ac:dyDescent="0.35">
      <c r="A7005" t="s">
        <v>40</v>
      </c>
      <c r="B7005" t="s">
        <v>396</v>
      </c>
      <c r="C7005">
        <v>2012</v>
      </c>
      <c r="D7005">
        <v>4.2</v>
      </c>
      <c r="E7005">
        <v>420</v>
      </c>
      <c r="F7005" t="s">
        <v>1405</v>
      </c>
      <c r="G7005" t="s">
        <v>42</v>
      </c>
      <c r="H7005" s="32">
        <v>28.3</v>
      </c>
      <c r="I7005" t="s">
        <v>43</v>
      </c>
      <c r="J7005">
        <v>4</v>
      </c>
      <c r="K7005">
        <v>3</v>
      </c>
    </row>
    <row r="7006" spans="1:11" x14ac:dyDescent="0.35">
      <c r="A7006" t="s">
        <v>513</v>
      </c>
      <c r="B7006" t="s">
        <v>283</v>
      </c>
      <c r="C7006">
        <v>2004</v>
      </c>
      <c r="D7006">
        <v>4.2</v>
      </c>
      <c r="E7006">
        <v>417</v>
      </c>
      <c r="F7006" t="s">
        <v>1405</v>
      </c>
      <c r="G7006" t="s">
        <v>42</v>
      </c>
      <c r="H7006" s="32">
        <v>45</v>
      </c>
      <c r="I7006" t="s">
        <v>43</v>
      </c>
      <c r="J7006">
        <v>4</v>
      </c>
      <c r="K7006">
        <v>3</v>
      </c>
    </row>
    <row r="7007" spans="1:11" x14ac:dyDescent="0.35">
      <c r="A7007" t="s">
        <v>423</v>
      </c>
      <c r="B7007" t="s">
        <v>1020</v>
      </c>
      <c r="C7007">
        <v>2018</v>
      </c>
      <c r="D7007">
        <v>4.2</v>
      </c>
      <c r="E7007">
        <v>415</v>
      </c>
      <c r="F7007" t="s">
        <v>1405</v>
      </c>
      <c r="G7007" t="s">
        <v>46</v>
      </c>
      <c r="H7007" s="32">
        <v>17.899999999999999</v>
      </c>
      <c r="I7007" t="s">
        <v>213</v>
      </c>
      <c r="J7007">
        <v>3</v>
      </c>
      <c r="K7007">
        <v>3</v>
      </c>
    </row>
    <row r="7008" spans="1:11" x14ac:dyDescent="0.35">
      <c r="A7008" t="s">
        <v>1292</v>
      </c>
      <c r="B7008" t="s">
        <v>1361</v>
      </c>
      <c r="C7008">
        <v>2015</v>
      </c>
      <c r="D7008">
        <v>4.2</v>
      </c>
      <c r="E7008">
        <v>414</v>
      </c>
      <c r="F7008" t="s">
        <v>1405</v>
      </c>
      <c r="G7008" t="s">
        <v>326</v>
      </c>
      <c r="H7008" s="32">
        <v>16.78</v>
      </c>
      <c r="I7008" t="s">
        <v>327</v>
      </c>
      <c r="J7008">
        <v>3</v>
      </c>
      <c r="K7008">
        <v>3</v>
      </c>
    </row>
    <row r="7009" spans="1:11" x14ac:dyDescent="0.35">
      <c r="A7009" t="s">
        <v>47</v>
      </c>
      <c r="B7009" t="s">
        <v>1302</v>
      </c>
      <c r="C7009">
        <v>2018</v>
      </c>
      <c r="D7009">
        <v>4.2</v>
      </c>
      <c r="E7009">
        <v>410</v>
      </c>
      <c r="F7009" t="s">
        <v>1405</v>
      </c>
      <c r="G7009" t="s">
        <v>42</v>
      </c>
      <c r="H7009" s="32">
        <v>13.58</v>
      </c>
      <c r="I7009" t="s">
        <v>43</v>
      </c>
      <c r="J7009">
        <v>4</v>
      </c>
      <c r="K7009">
        <v>3</v>
      </c>
    </row>
    <row r="7010" spans="1:11" x14ac:dyDescent="0.35">
      <c r="A7010" t="s">
        <v>1308</v>
      </c>
      <c r="B7010" t="s">
        <v>1309</v>
      </c>
      <c r="C7010">
        <v>2015</v>
      </c>
      <c r="D7010">
        <v>4.2</v>
      </c>
      <c r="E7010">
        <v>412</v>
      </c>
      <c r="F7010" t="s">
        <v>1405</v>
      </c>
      <c r="G7010" t="s">
        <v>9</v>
      </c>
      <c r="H7010" s="32">
        <v>37.9</v>
      </c>
      <c r="I7010" t="s">
        <v>10</v>
      </c>
      <c r="J7010">
        <v>5</v>
      </c>
      <c r="K7010">
        <v>3</v>
      </c>
    </row>
    <row r="7011" spans="1:11" x14ac:dyDescent="0.35">
      <c r="A7011" t="s">
        <v>270</v>
      </c>
      <c r="B7011" t="s">
        <v>120</v>
      </c>
      <c r="C7011">
        <v>2011</v>
      </c>
      <c r="D7011">
        <v>4.2</v>
      </c>
      <c r="E7011">
        <v>410</v>
      </c>
      <c r="F7011" t="s">
        <v>1405</v>
      </c>
      <c r="G7011" t="s">
        <v>9</v>
      </c>
      <c r="H7011" s="32">
        <v>51.35</v>
      </c>
      <c r="I7011" t="s">
        <v>10</v>
      </c>
      <c r="J7011">
        <v>5</v>
      </c>
      <c r="K7011">
        <v>3</v>
      </c>
    </row>
    <row r="7012" spans="1:11" x14ac:dyDescent="0.35">
      <c r="A7012" t="s">
        <v>930</v>
      </c>
      <c r="B7012" t="s">
        <v>848</v>
      </c>
      <c r="C7012">
        <v>2012</v>
      </c>
      <c r="D7012">
        <v>4.2</v>
      </c>
      <c r="E7012">
        <v>410</v>
      </c>
      <c r="F7012" t="s">
        <v>1405</v>
      </c>
      <c r="G7012" t="s">
        <v>42</v>
      </c>
      <c r="H7012" s="32">
        <v>22.99</v>
      </c>
      <c r="I7012" t="s">
        <v>43</v>
      </c>
      <c r="J7012">
        <v>4</v>
      </c>
      <c r="K7012">
        <v>3</v>
      </c>
    </row>
    <row r="7013" spans="1:11" x14ac:dyDescent="0.35">
      <c r="A7013" t="s">
        <v>1362</v>
      </c>
      <c r="B7013" t="s">
        <v>1363</v>
      </c>
      <c r="C7013">
        <v>2020</v>
      </c>
      <c r="D7013">
        <v>4.2</v>
      </c>
      <c r="E7013">
        <v>407</v>
      </c>
      <c r="F7013" t="s">
        <v>1405</v>
      </c>
      <c r="G7013" t="s">
        <v>204</v>
      </c>
      <c r="H7013" s="32">
        <v>11.95</v>
      </c>
      <c r="I7013" t="s">
        <v>85</v>
      </c>
      <c r="J7013" t="s">
        <v>85</v>
      </c>
      <c r="K7013" t="s">
        <v>85</v>
      </c>
    </row>
    <row r="7014" spans="1:11" x14ac:dyDescent="0.35">
      <c r="A7014" t="s">
        <v>861</v>
      </c>
      <c r="B7014" t="s">
        <v>1364</v>
      </c>
      <c r="C7014" t="s">
        <v>24</v>
      </c>
      <c r="D7014">
        <v>4.2</v>
      </c>
      <c r="E7014">
        <v>405</v>
      </c>
      <c r="F7014" t="s">
        <v>1405</v>
      </c>
      <c r="G7014" t="s">
        <v>25</v>
      </c>
      <c r="H7014" s="32">
        <v>7.1</v>
      </c>
      <c r="I7014" t="s">
        <v>26</v>
      </c>
      <c r="J7014">
        <v>4</v>
      </c>
      <c r="K7014">
        <v>3</v>
      </c>
    </row>
    <row r="7015" spans="1:11" x14ac:dyDescent="0.35">
      <c r="A7015" t="s">
        <v>606</v>
      </c>
      <c r="B7015" t="s">
        <v>619</v>
      </c>
      <c r="C7015">
        <v>2014</v>
      </c>
      <c r="D7015">
        <v>4.2</v>
      </c>
      <c r="E7015">
        <v>404</v>
      </c>
      <c r="F7015" t="s">
        <v>1405</v>
      </c>
      <c r="G7015" t="s">
        <v>32</v>
      </c>
      <c r="H7015" s="32">
        <v>77.36</v>
      </c>
      <c r="I7015" t="s">
        <v>33</v>
      </c>
      <c r="J7015">
        <v>4</v>
      </c>
      <c r="K7015">
        <v>3</v>
      </c>
    </row>
    <row r="7016" spans="1:11" x14ac:dyDescent="0.35">
      <c r="A7016" t="s">
        <v>1365</v>
      </c>
      <c r="B7016" t="s">
        <v>1366</v>
      </c>
      <c r="C7016">
        <v>2020</v>
      </c>
      <c r="D7016">
        <v>4.2</v>
      </c>
      <c r="E7016">
        <v>404</v>
      </c>
      <c r="F7016" t="s">
        <v>1405</v>
      </c>
      <c r="G7016" t="s">
        <v>207</v>
      </c>
      <c r="H7016" s="32">
        <v>19.899999999999999</v>
      </c>
      <c r="I7016" t="s">
        <v>85</v>
      </c>
      <c r="J7016" t="s">
        <v>85</v>
      </c>
      <c r="K7016" t="s">
        <v>85</v>
      </c>
    </row>
    <row r="7017" spans="1:11" x14ac:dyDescent="0.35">
      <c r="A7017" t="s">
        <v>682</v>
      </c>
      <c r="B7017" t="s">
        <v>863</v>
      </c>
      <c r="C7017">
        <v>2011</v>
      </c>
      <c r="D7017">
        <v>4.2</v>
      </c>
      <c r="E7017">
        <v>402</v>
      </c>
      <c r="F7017" t="s">
        <v>1405</v>
      </c>
      <c r="G7017" t="s">
        <v>42</v>
      </c>
      <c r="H7017" s="32">
        <v>28.53</v>
      </c>
      <c r="I7017" t="s">
        <v>43</v>
      </c>
      <c r="J7017">
        <v>4</v>
      </c>
      <c r="K7017">
        <v>3</v>
      </c>
    </row>
    <row r="7018" spans="1:11" x14ac:dyDescent="0.35">
      <c r="A7018" t="s">
        <v>487</v>
      </c>
      <c r="B7018" t="s">
        <v>488</v>
      </c>
      <c r="C7018">
        <v>2019</v>
      </c>
      <c r="D7018">
        <v>4.2</v>
      </c>
      <c r="E7018">
        <v>400</v>
      </c>
      <c r="F7018" t="s">
        <v>1405</v>
      </c>
      <c r="G7018" t="s">
        <v>2</v>
      </c>
      <c r="H7018" s="32">
        <v>27.89</v>
      </c>
      <c r="I7018" t="s">
        <v>3</v>
      </c>
      <c r="J7018">
        <v>5</v>
      </c>
      <c r="K7018">
        <v>3</v>
      </c>
    </row>
    <row r="7019" spans="1:11" x14ac:dyDescent="0.35">
      <c r="A7019" t="s">
        <v>4</v>
      </c>
      <c r="B7019" t="s">
        <v>448</v>
      </c>
      <c r="C7019">
        <v>2016</v>
      </c>
      <c r="D7019">
        <v>4.2</v>
      </c>
      <c r="E7019">
        <v>398</v>
      </c>
      <c r="F7019" t="s">
        <v>1405</v>
      </c>
      <c r="G7019" t="s">
        <v>1406</v>
      </c>
      <c r="H7019" s="32">
        <v>48.96</v>
      </c>
      <c r="I7019" t="s">
        <v>6</v>
      </c>
      <c r="J7019">
        <v>4</v>
      </c>
      <c r="K7019">
        <v>2</v>
      </c>
    </row>
    <row r="7020" spans="1:11" x14ac:dyDescent="0.35">
      <c r="A7020" t="s">
        <v>193</v>
      </c>
      <c r="B7020" t="s">
        <v>921</v>
      </c>
      <c r="C7020">
        <v>2011</v>
      </c>
      <c r="D7020">
        <v>4.2</v>
      </c>
      <c r="E7020">
        <v>395</v>
      </c>
      <c r="F7020" t="s">
        <v>1405</v>
      </c>
      <c r="G7020" t="s">
        <v>42</v>
      </c>
      <c r="H7020" s="32">
        <v>61.94</v>
      </c>
      <c r="I7020" t="s">
        <v>43</v>
      </c>
      <c r="J7020">
        <v>4</v>
      </c>
      <c r="K7020">
        <v>3</v>
      </c>
    </row>
    <row r="7021" spans="1:11" x14ac:dyDescent="0.35">
      <c r="A7021" t="s">
        <v>193</v>
      </c>
      <c r="B7021" t="s">
        <v>187</v>
      </c>
      <c r="C7021">
        <v>2016</v>
      </c>
      <c r="D7021">
        <v>4.2</v>
      </c>
      <c r="E7021">
        <v>392</v>
      </c>
      <c r="F7021" t="s">
        <v>1405</v>
      </c>
      <c r="G7021" t="s">
        <v>42</v>
      </c>
      <c r="H7021" s="32">
        <v>19.98</v>
      </c>
      <c r="I7021" t="s">
        <v>43</v>
      </c>
      <c r="J7021">
        <v>4</v>
      </c>
      <c r="K7021">
        <v>3</v>
      </c>
    </row>
    <row r="7022" spans="1:11" x14ac:dyDescent="0.35">
      <c r="A7022" t="s">
        <v>790</v>
      </c>
      <c r="B7022" t="s">
        <v>1367</v>
      </c>
      <c r="C7022">
        <v>2018</v>
      </c>
      <c r="D7022">
        <v>4.2</v>
      </c>
      <c r="E7022">
        <v>390</v>
      </c>
      <c r="F7022" t="s">
        <v>1405</v>
      </c>
      <c r="G7022" t="s">
        <v>32</v>
      </c>
      <c r="H7022" s="32">
        <v>16.760000000000002</v>
      </c>
      <c r="I7022" t="s">
        <v>33</v>
      </c>
      <c r="J7022">
        <v>4</v>
      </c>
      <c r="K7022">
        <v>3</v>
      </c>
    </row>
    <row r="7023" spans="1:11" x14ac:dyDescent="0.35">
      <c r="A7023" t="s">
        <v>574</v>
      </c>
      <c r="B7023" t="s">
        <v>880</v>
      </c>
      <c r="C7023">
        <v>2017</v>
      </c>
      <c r="D7023">
        <v>4.2</v>
      </c>
      <c r="E7023">
        <v>390</v>
      </c>
      <c r="F7023" t="s">
        <v>1405</v>
      </c>
      <c r="G7023" t="s">
        <v>576</v>
      </c>
      <c r="H7023" s="32">
        <v>24.45</v>
      </c>
      <c r="I7023" t="s">
        <v>21</v>
      </c>
      <c r="J7023">
        <v>4</v>
      </c>
      <c r="K7023">
        <v>3</v>
      </c>
    </row>
    <row r="7024" spans="1:11" x14ac:dyDescent="0.35">
      <c r="A7024" t="s">
        <v>144</v>
      </c>
      <c r="B7024" t="s">
        <v>120</v>
      </c>
      <c r="C7024">
        <v>2011</v>
      </c>
      <c r="D7024">
        <v>4.2</v>
      </c>
      <c r="E7024">
        <v>389</v>
      </c>
      <c r="F7024" t="s">
        <v>1405</v>
      </c>
      <c r="G7024" t="s">
        <v>9</v>
      </c>
      <c r="H7024" s="32">
        <v>64.5</v>
      </c>
      <c r="I7024" t="s">
        <v>10</v>
      </c>
      <c r="J7024">
        <v>5</v>
      </c>
      <c r="K7024">
        <v>3</v>
      </c>
    </row>
    <row r="7025" spans="1:11" x14ac:dyDescent="0.35">
      <c r="A7025" t="s">
        <v>385</v>
      </c>
      <c r="B7025" t="s">
        <v>1334</v>
      </c>
      <c r="C7025">
        <v>2016</v>
      </c>
      <c r="D7025">
        <v>4.2</v>
      </c>
      <c r="E7025">
        <v>388</v>
      </c>
      <c r="F7025" t="s">
        <v>1405</v>
      </c>
      <c r="G7025" t="s">
        <v>9</v>
      </c>
      <c r="H7025" s="32">
        <v>31.63</v>
      </c>
      <c r="I7025" t="s">
        <v>10</v>
      </c>
      <c r="J7025">
        <v>5</v>
      </c>
      <c r="K7025">
        <v>3</v>
      </c>
    </row>
    <row r="7026" spans="1:11" x14ac:dyDescent="0.35">
      <c r="A7026" t="s">
        <v>66</v>
      </c>
      <c r="B7026" t="s">
        <v>551</v>
      </c>
      <c r="C7026">
        <v>2017</v>
      </c>
      <c r="D7026">
        <v>4.2</v>
      </c>
      <c r="E7026">
        <v>421</v>
      </c>
      <c r="F7026" t="s">
        <v>1405</v>
      </c>
      <c r="G7026" t="s">
        <v>42</v>
      </c>
      <c r="H7026" s="32">
        <v>29.15</v>
      </c>
      <c r="I7026" t="s">
        <v>52</v>
      </c>
      <c r="J7026">
        <v>3</v>
      </c>
      <c r="K7026">
        <v>3</v>
      </c>
    </row>
    <row r="7027" spans="1:11" x14ac:dyDescent="0.35">
      <c r="A7027" t="s">
        <v>537</v>
      </c>
      <c r="B7027" t="s">
        <v>187</v>
      </c>
      <c r="C7027">
        <v>2015</v>
      </c>
      <c r="D7027">
        <v>4.2</v>
      </c>
      <c r="E7027">
        <v>420</v>
      </c>
      <c r="F7027" t="s">
        <v>1405</v>
      </c>
      <c r="G7027" t="s">
        <v>42</v>
      </c>
      <c r="H7027" s="32">
        <v>17.5</v>
      </c>
      <c r="I7027" t="s">
        <v>43</v>
      </c>
      <c r="J7027">
        <v>4</v>
      </c>
      <c r="K7027">
        <v>3</v>
      </c>
    </row>
    <row r="7028" spans="1:11" x14ac:dyDescent="0.35">
      <c r="A7028" t="s">
        <v>1357</v>
      </c>
      <c r="B7028" t="s">
        <v>1358</v>
      </c>
      <c r="C7028">
        <v>2017</v>
      </c>
      <c r="D7028">
        <v>4.2</v>
      </c>
      <c r="E7028">
        <v>420</v>
      </c>
      <c r="F7028" t="s">
        <v>1405</v>
      </c>
      <c r="G7028" t="s">
        <v>127</v>
      </c>
      <c r="H7028" s="32">
        <v>18.899999999999999</v>
      </c>
      <c r="I7028" t="s">
        <v>21</v>
      </c>
      <c r="J7028">
        <v>4</v>
      </c>
      <c r="K7028">
        <v>3</v>
      </c>
    </row>
    <row r="7029" spans="1:11" x14ac:dyDescent="0.35">
      <c r="A7029" t="s">
        <v>1359</v>
      </c>
      <c r="B7029" t="s">
        <v>1360</v>
      </c>
      <c r="C7029">
        <v>2011</v>
      </c>
      <c r="D7029">
        <v>4.2</v>
      </c>
      <c r="E7029">
        <v>420</v>
      </c>
      <c r="F7029" t="s">
        <v>1405</v>
      </c>
      <c r="G7029" t="s">
        <v>254</v>
      </c>
      <c r="H7029" s="32">
        <v>23.95</v>
      </c>
      <c r="I7029" t="s">
        <v>21</v>
      </c>
      <c r="J7029">
        <v>4</v>
      </c>
      <c r="K7029">
        <v>3</v>
      </c>
    </row>
    <row r="7030" spans="1:11" x14ac:dyDescent="0.35">
      <c r="A7030" t="s">
        <v>40</v>
      </c>
      <c r="B7030" t="s">
        <v>396</v>
      </c>
      <c r="C7030">
        <v>2012</v>
      </c>
      <c r="D7030">
        <v>4.2</v>
      </c>
      <c r="E7030">
        <v>420</v>
      </c>
      <c r="F7030" t="s">
        <v>1405</v>
      </c>
      <c r="G7030" t="s">
        <v>42</v>
      </c>
      <c r="H7030" s="32">
        <v>28.3</v>
      </c>
      <c r="I7030" t="s">
        <v>43</v>
      </c>
      <c r="J7030">
        <v>4</v>
      </c>
      <c r="K7030">
        <v>3</v>
      </c>
    </row>
    <row r="7031" spans="1:11" x14ac:dyDescent="0.35">
      <c r="A7031" t="s">
        <v>513</v>
      </c>
      <c r="B7031" t="s">
        <v>283</v>
      </c>
      <c r="C7031">
        <v>2004</v>
      </c>
      <c r="D7031">
        <v>4.2</v>
      </c>
      <c r="E7031">
        <v>417</v>
      </c>
      <c r="F7031" t="s">
        <v>1405</v>
      </c>
      <c r="G7031" t="s">
        <v>42</v>
      </c>
      <c r="H7031" s="32">
        <v>45</v>
      </c>
      <c r="I7031" t="s">
        <v>43</v>
      </c>
      <c r="J7031">
        <v>4</v>
      </c>
      <c r="K7031">
        <v>3</v>
      </c>
    </row>
    <row r="7032" spans="1:11" x14ac:dyDescent="0.35">
      <c r="A7032" t="s">
        <v>423</v>
      </c>
      <c r="B7032" t="s">
        <v>1020</v>
      </c>
      <c r="C7032">
        <v>2018</v>
      </c>
      <c r="D7032">
        <v>4.2</v>
      </c>
      <c r="E7032">
        <v>415</v>
      </c>
      <c r="F7032" t="s">
        <v>1405</v>
      </c>
      <c r="G7032" t="s">
        <v>46</v>
      </c>
      <c r="H7032" s="32">
        <v>17.899999999999999</v>
      </c>
      <c r="I7032" t="s">
        <v>213</v>
      </c>
      <c r="J7032">
        <v>3</v>
      </c>
      <c r="K7032">
        <v>3</v>
      </c>
    </row>
    <row r="7033" spans="1:11" x14ac:dyDescent="0.35">
      <c r="A7033" t="s">
        <v>1292</v>
      </c>
      <c r="B7033" t="s">
        <v>1361</v>
      </c>
      <c r="C7033">
        <v>2015</v>
      </c>
      <c r="D7033">
        <v>4.2</v>
      </c>
      <c r="E7033">
        <v>414</v>
      </c>
      <c r="F7033" t="s">
        <v>1405</v>
      </c>
      <c r="G7033" t="s">
        <v>326</v>
      </c>
      <c r="H7033" s="32">
        <v>16.78</v>
      </c>
      <c r="I7033" t="s">
        <v>327</v>
      </c>
      <c r="J7033">
        <v>3</v>
      </c>
      <c r="K7033">
        <v>3</v>
      </c>
    </row>
    <row r="7034" spans="1:11" x14ac:dyDescent="0.35">
      <c r="A7034" t="s">
        <v>47</v>
      </c>
      <c r="B7034" t="s">
        <v>1302</v>
      </c>
      <c r="C7034">
        <v>2018</v>
      </c>
      <c r="D7034">
        <v>4.2</v>
      </c>
      <c r="E7034">
        <v>410</v>
      </c>
      <c r="F7034" t="s">
        <v>1405</v>
      </c>
      <c r="G7034" t="s">
        <v>42</v>
      </c>
      <c r="H7034" s="32">
        <v>13.58</v>
      </c>
      <c r="I7034" t="s">
        <v>43</v>
      </c>
      <c r="J7034">
        <v>4</v>
      </c>
      <c r="K7034">
        <v>3</v>
      </c>
    </row>
    <row r="7035" spans="1:11" x14ac:dyDescent="0.35">
      <c r="A7035" t="s">
        <v>1308</v>
      </c>
      <c r="B7035" t="s">
        <v>1309</v>
      </c>
      <c r="C7035">
        <v>2015</v>
      </c>
      <c r="D7035">
        <v>4.2</v>
      </c>
      <c r="E7035">
        <v>412</v>
      </c>
      <c r="F7035" t="s">
        <v>1405</v>
      </c>
      <c r="G7035" t="s">
        <v>9</v>
      </c>
      <c r="H7035" s="32">
        <v>37.9</v>
      </c>
      <c r="I7035" t="s">
        <v>10</v>
      </c>
      <c r="J7035">
        <v>5</v>
      </c>
      <c r="K7035">
        <v>3</v>
      </c>
    </row>
    <row r="7036" spans="1:11" x14ac:dyDescent="0.35">
      <c r="A7036" t="s">
        <v>270</v>
      </c>
      <c r="B7036" t="s">
        <v>120</v>
      </c>
      <c r="C7036">
        <v>2011</v>
      </c>
      <c r="D7036">
        <v>4.2</v>
      </c>
      <c r="E7036">
        <v>410</v>
      </c>
      <c r="F7036" t="s">
        <v>1405</v>
      </c>
      <c r="G7036" t="s">
        <v>9</v>
      </c>
      <c r="H7036" s="32">
        <v>51.35</v>
      </c>
      <c r="I7036" t="s">
        <v>10</v>
      </c>
      <c r="J7036">
        <v>5</v>
      </c>
      <c r="K7036">
        <v>3</v>
      </c>
    </row>
    <row r="7037" spans="1:11" x14ac:dyDescent="0.35">
      <c r="A7037" t="s">
        <v>930</v>
      </c>
      <c r="B7037" t="s">
        <v>848</v>
      </c>
      <c r="C7037">
        <v>2012</v>
      </c>
      <c r="D7037">
        <v>4.2</v>
      </c>
      <c r="E7037">
        <v>410</v>
      </c>
      <c r="F7037" t="s">
        <v>1405</v>
      </c>
      <c r="G7037" t="s">
        <v>42</v>
      </c>
      <c r="H7037" s="32">
        <v>22.99</v>
      </c>
      <c r="I7037" t="s">
        <v>43</v>
      </c>
      <c r="J7037">
        <v>4</v>
      </c>
      <c r="K7037">
        <v>3</v>
      </c>
    </row>
    <row r="7038" spans="1:11" x14ac:dyDescent="0.35">
      <c r="A7038" t="s">
        <v>1362</v>
      </c>
      <c r="B7038" t="s">
        <v>1363</v>
      </c>
      <c r="C7038">
        <v>2020</v>
      </c>
      <c r="D7038">
        <v>4.2</v>
      </c>
      <c r="E7038">
        <v>407</v>
      </c>
      <c r="F7038" t="s">
        <v>1405</v>
      </c>
      <c r="G7038" t="s">
        <v>204</v>
      </c>
      <c r="H7038" s="32">
        <v>11.95</v>
      </c>
      <c r="I7038" t="s">
        <v>85</v>
      </c>
      <c r="J7038" t="s">
        <v>85</v>
      </c>
      <c r="K7038" t="s">
        <v>85</v>
      </c>
    </row>
    <row r="7039" spans="1:11" x14ac:dyDescent="0.35">
      <c r="A7039" t="s">
        <v>861</v>
      </c>
      <c r="B7039" t="s">
        <v>1364</v>
      </c>
      <c r="C7039" t="s">
        <v>24</v>
      </c>
      <c r="D7039">
        <v>4.2</v>
      </c>
      <c r="E7039">
        <v>405</v>
      </c>
      <c r="F7039" t="s">
        <v>1405</v>
      </c>
      <c r="G7039" t="s">
        <v>25</v>
      </c>
      <c r="H7039" s="32">
        <v>7.1</v>
      </c>
      <c r="I7039" t="s">
        <v>26</v>
      </c>
      <c r="J7039">
        <v>4</v>
      </c>
      <c r="K7039">
        <v>3</v>
      </c>
    </row>
    <row r="7040" spans="1:11" x14ac:dyDescent="0.35">
      <c r="A7040" t="s">
        <v>606</v>
      </c>
      <c r="B7040" t="s">
        <v>619</v>
      </c>
      <c r="C7040">
        <v>2014</v>
      </c>
      <c r="D7040">
        <v>4.2</v>
      </c>
      <c r="E7040">
        <v>404</v>
      </c>
      <c r="F7040" t="s">
        <v>1405</v>
      </c>
      <c r="G7040" t="s">
        <v>32</v>
      </c>
      <c r="H7040" s="32">
        <v>77.36</v>
      </c>
      <c r="I7040" t="s">
        <v>33</v>
      </c>
      <c r="J7040">
        <v>4</v>
      </c>
      <c r="K7040">
        <v>3</v>
      </c>
    </row>
    <row r="7041" spans="1:11" x14ac:dyDescent="0.35">
      <c r="A7041" t="s">
        <v>1365</v>
      </c>
      <c r="B7041" t="s">
        <v>1366</v>
      </c>
      <c r="C7041">
        <v>2020</v>
      </c>
      <c r="D7041">
        <v>4.2</v>
      </c>
      <c r="E7041">
        <v>404</v>
      </c>
      <c r="F7041" t="s">
        <v>1405</v>
      </c>
      <c r="G7041" t="s">
        <v>207</v>
      </c>
      <c r="H7041" s="32">
        <v>19.899999999999999</v>
      </c>
      <c r="I7041" t="s">
        <v>85</v>
      </c>
      <c r="J7041" t="s">
        <v>85</v>
      </c>
      <c r="K7041" t="s">
        <v>85</v>
      </c>
    </row>
    <row r="7042" spans="1:11" x14ac:dyDescent="0.35">
      <c r="A7042" t="s">
        <v>682</v>
      </c>
      <c r="B7042" t="s">
        <v>863</v>
      </c>
      <c r="C7042">
        <v>2011</v>
      </c>
      <c r="D7042">
        <v>4.2</v>
      </c>
      <c r="E7042">
        <v>402</v>
      </c>
      <c r="F7042" t="s">
        <v>1405</v>
      </c>
      <c r="G7042" t="s">
        <v>42</v>
      </c>
      <c r="H7042" s="32">
        <v>28.53</v>
      </c>
      <c r="I7042" t="s">
        <v>43</v>
      </c>
      <c r="J7042">
        <v>4</v>
      </c>
      <c r="K7042">
        <v>3</v>
      </c>
    </row>
    <row r="7043" spans="1:11" x14ac:dyDescent="0.35">
      <c r="A7043" t="s">
        <v>487</v>
      </c>
      <c r="B7043" t="s">
        <v>488</v>
      </c>
      <c r="C7043">
        <v>2019</v>
      </c>
      <c r="D7043">
        <v>4.2</v>
      </c>
      <c r="E7043">
        <v>400</v>
      </c>
      <c r="F7043" t="s">
        <v>1405</v>
      </c>
      <c r="G7043" t="s">
        <v>2</v>
      </c>
      <c r="H7043" s="32">
        <v>27.89</v>
      </c>
      <c r="I7043" t="s">
        <v>3</v>
      </c>
      <c r="J7043">
        <v>5</v>
      </c>
      <c r="K7043">
        <v>3</v>
      </c>
    </row>
    <row r="7044" spans="1:11" x14ac:dyDescent="0.35">
      <c r="A7044" t="s">
        <v>4</v>
      </c>
      <c r="B7044" t="s">
        <v>448</v>
      </c>
      <c r="C7044">
        <v>2016</v>
      </c>
      <c r="D7044">
        <v>4.2</v>
      </c>
      <c r="E7044">
        <v>398</v>
      </c>
      <c r="F7044" t="s">
        <v>1405</v>
      </c>
      <c r="G7044" t="s">
        <v>1406</v>
      </c>
      <c r="H7044" s="32">
        <v>48.96</v>
      </c>
      <c r="I7044" t="s">
        <v>6</v>
      </c>
      <c r="J7044">
        <v>4</v>
      </c>
      <c r="K7044">
        <v>2</v>
      </c>
    </row>
    <row r="7045" spans="1:11" x14ac:dyDescent="0.35">
      <c r="A7045" t="s">
        <v>193</v>
      </c>
      <c r="B7045" t="s">
        <v>921</v>
      </c>
      <c r="C7045">
        <v>2011</v>
      </c>
      <c r="D7045">
        <v>4.2</v>
      </c>
      <c r="E7045">
        <v>395</v>
      </c>
      <c r="F7045" t="s">
        <v>1405</v>
      </c>
      <c r="G7045" t="s">
        <v>42</v>
      </c>
      <c r="H7045" s="32">
        <v>61.94</v>
      </c>
      <c r="I7045" t="s">
        <v>43</v>
      </c>
      <c r="J7045">
        <v>4</v>
      </c>
      <c r="K7045">
        <v>3</v>
      </c>
    </row>
    <row r="7046" spans="1:11" x14ac:dyDescent="0.35">
      <c r="A7046" t="s">
        <v>193</v>
      </c>
      <c r="B7046" t="s">
        <v>187</v>
      </c>
      <c r="C7046">
        <v>2016</v>
      </c>
      <c r="D7046">
        <v>4.2</v>
      </c>
      <c r="E7046">
        <v>392</v>
      </c>
      <c r="F7046" t="s">
        <v>1405</v>
      </c>
      <c r="G7046" t="s">
        <v>42</v>
      </c>
      <c r="H7046" s="32">
        <v>19.98</v>
      </c>
      <c r="I7046" t="s">
        <v>43</v>
      </c>
      <c r="J7046">
        <v>4</v>
      </c>
      <c r="K7046">
        <v>3</v>
      </c>
    </row>
    <row r="7047" spans="1:11" x14ac:dyDescent="0.35">
      <c r="A7047" t="s">
        <v>790</v>
      </c>
      <c r="B7047" t="s">
        <v>1367</v>
      </c>
      <c r="C7047">
        <v>2018</v>
      </c>
      <c r="D7047">
        <v>4.2</v>
      </c>
      <c r="E7047">
        <v>390</v>
      </c>
      <c r="F7047" t="s">
        <v>1405</v>
      </c>
      <c r="G7047" t="s">
        <v>32</v>
      </c>
      <c r="H7047" s="32">
        <v>16.760000000000002</v>
      </c>
      <c r="I7047" t="s">
        <v>33</v>
      </c>
      <c r="J7047">
        <v>4</v>
      </c>
      <c r="K7047">
        <v>3</v>
      </c>
    </row>
    <row r="7048" spans="1:11" x14ac:dyDescent="0.35">
      <c r="A7048" t="s">
        <v>574</v>
      </c>
      <c r="B7048" t="s">
        <v>880</v>
      </c>
      <c r="C7048">
        <v>2017</v>
      </c>
      <c r="D7048">
        <v>4.2</v>
      </c>
      <c r="E7048">
        <v>390</v>
      </c>
      <c r="F7048" t="s">
        <v>1405</v>
      </c>
      <c r="G7048" t="s">
        <v>576</v>
      </c>
      <c r="H7048" s="32">
        <v>24.45</v>
      </c>
      <c r="I7048" t="s">
        <v>21</v>
      </c>
      <c r="J7048">
        <v>4</v>
      </c>
      <c r="K7048">
        <v>3</v>
      </c>
    </row>
    <row r="7049" spans="1:11" x14ac:dyDescent="0.35">
      <c r="A7049" t="s">
        <v>144</v>
      </c>
      <c r="B7049" t="s">
        <v>120</v>
      </c>
      <c r="C7049">
        <v>2011</v>
      </c>
      <c r="D7049">
        <v>4.2</v>
      </c>
      <c r="E7049">
        <v>389</v>
      </c>
      <c r="F7049" t="s">
        <v>1405</v>
      </c>
      <c r="G7049" t="s">
        <v>9</v>
      </c>
      <c r="H7049" s="32">
        <v>64.5</v>
      </c>
      <c r="I7049" t="s">
        <v>10</v>
      </c>
      <c r="J7049">
        <v>5</v>
      </c>
      <c r="K7049">
        <v>3</v>
      </c>
    </row>
    <row r="7050" spans="1:11" x14ac:dyDescent="0.35">
      <c r="A7050" t="s">
        <v>385</v>
      </c>
      <c r="B7050" t="s">
        <v>1334</v>
      </c>
      <c r="C7050">
        <v>2016</v>
      </c>
      <c r="D7050">
        <v>4.2</v>
      </c>
      <c r="E7050">
        <v>388</v>
      </c>
      <c r="F7050" t="s">
        <v>1405</v>
      </c>
      <c r="G7050" t="s">
        <v>9</v>
      </c>
      <c r="H7050" s="32">
        <v>31.63</v>
      </c>
      <c r="I7050" t="s">
        <v>10</v>
      </c>
      <c r="J7050">
        <v>5</v>
      </c>
      <c r="K7050">
        <v>3</v>
      </c>
    </row>
    <row r="7051" spans="1:11" x14ac:dyDescent="0.35">
      <c r="A7051" t="s">
        <v>66</v>
      </c>
      <c r="B7051" t="s">
        <v>551</v>
      </c>
      <c r="C7051">
        <v>2017</v>
      </c>
      <c r="D7051">
        <v>4.2</v>
      </c>
      <c r="E7051">
        <v>421</v>
      </c>
      <c r="F7051" t="s">
        <v>1405</v>
      </c>
      <c r="G7051" t="s">
        <v>42</v>
      </c>
      <c r="H7051" s="32">
        <v>29.15</v>
      </c>
      <c r="I7051" t="s">
        <v>52</v>
      </c>
      <c r="J7051">
        <v>3</v>
      </c>
      <c r="K7051">
        <v>3</v>
      </c>
    </row>
    <row r="7052" spans="1:11" x14ac:dyDescent="0.35">
      <c r="A7052" t="s">
        <v>537</v>
      </c>
      <c r="B7052" t="s">
        <v>187</v>
      </c>
      <c r="C7052">
        <v>2015</v>
      </c>
      <c r="D7052">
        <v>4.2</v>
      </c>
      <c r="E7052">
        <v>420</v>
      </c>
      <c r="F7052" t="s">
        <v>1405</v>
      </c>
      <c r="G7052" t="s">
        <v>42</v>
      </c>
      <c r="H7052" s="32">
        <v>17.5</v>
      </c>
      <c r="I7052" t="s">
        <v>43</v>
      </c>
      <c r="J7052">
        <v>4</v>
      </c>
      <c r="K7052">
        <v>3</v>
      </c>
    </row>
    <row r="7053" spans="1:11" x14ac:dyDescent="0.35">
      <c r="A7053" t="s">
        <v>1357</v>
      </c>
      <c r="B7053" t="s">
        <v>1358</v>
      </c>
      <c r="C7053">
        <v>2017</v>
      </c>
      <c r="D7053">
        <v>4.2</v>
      </c>
      <c r="E7053">
        <v>420</v>
      </c>
      <c r="F7053" t="s">
        <v>1405</v>
      </c>
      <c r="G7053" t="s">
        <v>127</v>
      </c>
      <c r="H7053" s="32">
        <v>18.899999999999999</v>
      </c>
      <c r="I7053" t="s">
        <v>21</v>
      </c>
      <c r="J7053">
        <v>4</v>
      </c>
      <c r="K7053">
        <v>3</v>
      </c>
    </row>
    <row r="7054" spans="1:11" x14ac:dyDescent="0.35">
      <c r="A7054" t="s">
        <v>1359</v>
      </c>
      <c r="B7054" t="s">
        <v>1360</v>
      </c>
      <c r="C7054">
        <v>2011</v>
      </c>
      <c r="D7054">
        <v>4.2</v>
      </c>
      <c r="E7054">
        <v>420</v>
      </c>
      <c r="F7054" t="s">
        <v>1405</v>
      </c>
      <c r="G7054" t="s">
        <v>254</v>
      </c>
      <c r="H7054" s="32">
        <v>23.95</v>
      </c>
      <c r="I7054" t="s">
        <v>21</v>
      </c>
      <c r="J7054">
        <v>4</v>
      </c>
      <c r="K7054">
        <v>3</v>
      </c>
    </row>
    <row r="7055" spans="1:11" x14ac:dyDescent="0.35">
      <c r="A7055" t="s">
        <v>40</v>
      </c>
      <c r="B7055" t="s">
        <v>396</v>
      </c>
      <c r="C7055">
        <v>2012</v>
      </c>
      <c r="D7055">
        <v>4.2</v>
      </c>
      <c r="E7055">
        <v>420</v>
      </c>
      <c r="F7055" t="s">
        <v>1405</v>
      </c>
      <c r="G7055" t="s">
        <v>42</v>
      </c>
      <c r="H7055" s="32">
        <v>28.3</v>
      </c>
      <c r="I7055" t="s">
        <v>43</v>
      </c>
      <c r="J7055">
        <v>4</v>
      </c>
      <c r="K7055">
        <v>3</v>
      </c>
    </row>
    <row r="7056" spans="1:11" x14ac:dyDescent="0.35">
      <c r="A7056" t="s">
        <v>513</v>
      </c>
      <c r="B7056" t="s">
        <v>283</v>
      </c>
      <c r="C7056">
        <v>2004</v>
      </c>
      <c r="D7056">
        <v>4.2</v>
      </c>
      <c r="E7056">
        <v>417</v>
      </c>
      <c r="F7056" t="s">
        <v>1405</v>
      </c>
      <c r="G7056" t="s">
        <v>42</v>
      </c>
      <c r="H7056" s="32">
        <v>45</v>
      </c>
      <c r="I7056" t="s">
        <v>43</v>
      </c>
      <c r="J7056">
        <v>4</v>
      </c>
      <c r="K7056">
        <v>3</v>
      </c>
    </row>
    <row r="7057" spans="1:11" x14ac:dyDescent="0.35">
      <c r="A7057" t="s">
        <v>423</v>
      </c>
      <c r="B7057" t="s">
        <v>1020</v>
      </c>
      <c r="C7057">
        <v>2018</v>
      </c>
      <c r="D7057">
        <v>4.2</v>
      </c>
      <c r="E7057">
        <v>415</v>
      </c>
      <c r="F7057" t="s">
        <v>1405</v>
      </c>
      <c r="G7057" t="s">
        <v>46</v>
      </c>
      <c r="H7057" s="32">
        <v>17.899999999999999</v>
      </c>
      <c r="I7057" t="s">
        <v>213</v>
      </c>
      <c r="J7057">
        <v>3</v>
      </c>
      <c r="K7057">
        <v>3</v>
      </c>
    </row>
    <row r="7058" spans="1:11" x14ac:dyDescent="0.35">
      <c r="A7058" t="s">
        <v>1292</v>
      </c>
      <c r="B7058" t="s">
        <v>1361</v>
      </c>
      <c r="C7058">
        <v>2015</v>
      </c>
      <c r="D7058">
        <v>4.2</v>
      </c>
      <c r="E7058">
        <v>414</v>
      </c>
      <c r="F7058" t="s">
        <v>1405</v>
      </c>
      <c r="G7058" t="s">
        <v>326</v>
      </c>
      <c r="H7058" s="32">
        <v>16.78</v>
      </c>
      <c r="I7058" t="s">
        <v>327</v>
      </c>
      <c r="J7058">
        <v>3</v>
      </c>
      <c r="K7058">
        <v>3</v>
      </c>
    </row>
    <row r="7059" spans="1:11" x14ac:dyDescent="0.35">
      <c r="A7059" t="s">
        <v>47</v>
      </c>
      <c r="B7059" t="s">
        <v>1302</v>
      </c>
      <c r="C7059">
        <v>2018</v>
      </c>
      <c r="D7059">
        <v>4.2</v>
      </c>
      <c r="E7059">
        <v>410</v>
      </c>
      <c r="F7059" t="s">
        <v>1405</v>
      </c>
      <c r="G7059" t="s">
        <v>42</v>
      </c>
      <c r="H7059" s="32">
        <v>13.58</v>
      </c>
      <c r="I7059" t="s">
        <v>43</v>
      </c>
      <c r="J7059">
        <v>4</v>
      </c>
      <c r="K7059">
        <v>3</v>
      </c>
    </row>
    <row r="7060" spans="1:11" x14ac:dyDescent="0.35">
      <c r="A7060" t="s">
        <v>1308</v>
      </c>
      <c r="B7060" t="s">
        <v>1309</v>
      </c>
      <c r="C7060">
        <v>2015</v>
      </c>
      <c r="D7060">
        <v>4.2</v>
      </c>
      <c r="E7060">
        <v>412</v>
      </c>
      <c r="F7060" t="s">
        <v>1405</v>
      </c>
      <c r="G7060" t="s">
        <v>9</v>
      </c>
      <c r="H7060" s="32">
        <v>37.9</v>
      </c>
      <c r="I7060" t="s">
        <v>10</v>
      </c>
      <c r="J7060">
        <v>5</v>
      </c>
      <c r="K7060">
        <v>3</v>
      </c>
    </row>
    <row r="7061" spans="1:11" x14ac:dyDescent="0.35">
      <c r="A7061" t="s">
        <v>270</v>
      </c>
      <c r="B7061" t="s">
        <v>120</v>
      </c>
      <c r="C7061">
        <v>2011</v>
      </c>
      <c r="D7061">
        <v>4.2</v>
      </c>
      <c r="E7061">
        <v>410</v>
      </c>
      <c r="F7061" t="s">
        <v>1405</v>
      </c>
      <c r="G7061" t="s">
        <v>9</v>
      </c>
      <c r="H7061" s="32">
        <v>51.35</v>
      </c>
      <c r="I7061" t="s">
        <v>10</v>
      </c>
      <c r="J7061">
        <v>5</v>
      </c>
      <c r="K7061">
        <v>3</v>
      </c>
    </row>
    <row r="7062" spans="1:11" x14ac:dyDescent="0.35">
      <c r="A7062" t="s">
        <v>930</v>
      </c>
      <c r="B7062" t="s">
        <v>848</v>
      </c>
      <c r="C7062">
        <v>2012</v>
      </c>
      <c r="D7062">
        <v>4.2</v>
      </c>
      <c r="E7062">
        <v>410</v>
      </c>
      <c r="F7062" t="s">
        <v>1405</v>
      </c>
      <c r="G7062" t="s">
        <v>42</v>
      </c>
      <c r="H7062" s="32">
        <v>22.99</v>
      </c>
      <c r="I7062" t="s">
        <v>43</v>
      </c>
      <c r="J7062">
        <v>4</v>
      </c>
      <c r="K7062">
        <v>3</v>
      </c>
    </row>
    <row r="7063" spans="1:11" x14ac:dyDescent="0.35">
      <c r="A7063" t="s">
        <v>1362</v>
      </c>
      <c r="B7063" t="s">
        <v>1363</v>
      </c>
      <c r="C7063">
        <v>2020</v>
      </c>
      <c r="D7063">
        <v>4.2</v>
      </c>
      <c r="E7063">
        <v>407</v>
      </c>
      <c r="F7063" t="s">
        <v>1405</v>
      </c>
      <c r="G7063" t="s">
        <v>204</v>
      </c>
      <c r="H7063" s="32">
        <v>11.95</v>
      </c>
      <c r="I7063" t="s">
        <v>85</v>
      </c>
      <c r="J7063" t="s">
        <v>85</v>
      </c>
      <c r="K7063" t="s">
        <v>85</v>
      </c>
    </row>
    <row r="7064" spans="1:11" x14ac:dyDescent="0.35">
      <c r="A7064" t="s">
        <v>861</v>
      </c>
      <c r="B7064" t="s">
        <v>1364</v>
      </c>
      <c r="C7064" t="s">
        <v>24</v>
      </c>
      <c r="D7064">
        <v>4.2</v>
      </c>
      <c r="E7064">
        <v>405</v>
      </c>
      <c r="F7064" t="s">
        <v>1405</v>
      </c>
      <c r="G7064" t="s">
        <v>25</v>
      </c>
      <c r="H7064" s="32">
        <v>7.1</v>
      </c>
      <c r="I7064" t="s">
        <v>26</v>
      </c>
      <c r="J7064">
        <v>4</v>
      </c>
      <c r="K7064">
        <v>3</v>
      </c>
    </row>
    <row r="7065" spans="1:11" x14ac:dyDescent="0.35">
      <c r="A7065" t="s">
        <v>606</v>
      </c>
      <c r="B7065" t="s">
        <v>619</v>
      </c>
      <c r="C7065">
        <v>2014</v>
      </c>
      <c r="D7065">
        <v>4.2</v>
      </c>
      <c r="E7065">
        <v>404</v>
      </c>
      <c r="F7065" t="s">
        <v>1405</v>
      </c>
      <c r="G7065" t="s">
        <v>32</v>
      </c>
      <c r="H7065" s="32">
        <v>77.36</v>
      </c>
      <c r="I7065" t="s">
        <v>33</v>
      </c>
      <c r="J7065">
        <v>4</v>
      </c>
      <c r="K7065">
        <v>3</v>
      </c>
    </row>
    <row r="7066" spans="1:11" x14ac:dyDescent="0.35">
      <c r="A7066" t="s">
        <v>1365</v>
      </c>
      <c r="B7066" t="s">
        <v>1366</v>
      </c>
      <c r="C7066">
        <v>2020</v>
      </c>
      <c r="D7066">
        <v>4.2</v>
      </c>
      <c r="E7066">
        <v>404</v>
      </c>
      <c r="F7066" t="s">
        <v>1405</v>
      </c>
      <c r="G7066" t="s">
        <v>207</v>
      </c>
      <c r="H7066" s="32">
        <v>19.899999999999999</v>
      </c>
      <c r="I7066" t="s">
        <v>85</v>
      </c>
      <c r="J7066" t="s">
        <v>85</v>
      </c>
      <c r="K7066" t="s">
        <v>85</v>
      </c>
    </row>
    <row r="7067" spans="1:11" x14ac:dyDescent="0.35">
      <c r="A7067" t="s">
        <v>682</v>
      </c>
      <c r="B7067" t="s">
        <v>863</v>
      </c>
      <c r="C7067">
        <v>2011</v>
      </c>
      <c r="D7067">
        <v>4.2</v>
      </c>
      <c r="E7067">
        <v>402</v>
      </c>
      <c r="F7067" t="s">
        <v>1405</v>
      </c>
      <c r="G7067" t="s">
        <v>42</v>
      </c>
      <c r="H7067" s="32">
        <v>28.53</v>
      </c>
      <c r="I7067" t="s">
        <v>43</v>
      </c>
      <c r="J7067">
        <v>4</v>
      </c>
      <c r="K7067">
        <v>3</v>
      </c>
    </row>
    <row r="7068" spans="1:11" x14ac:dyDescent="0.35">
      <c r="A7068" t="s">
        <v>487</v>
      </c>
      <c r="B7068" t="s">
        <v>488</v>
      </c>
      <c r="C7068">
        <v>2019</v>
      </c>
      <c r="D7068">
        <v>4.2</v>
      </c>
      <c r="E7068">
        <v>400</v>
      </c>
      <c r="F7068" t="s">
        <v>1405</v>
      </c>
      <c r="G7068" t="s">
        <v>2</v>
      </c>
      <c r="H7068" s="32">
        <v>27.89</v>
      </c>
      <c r="I7068" t="s">
        <v>3</v>
      </c>
      <c r="J7068">
        <v>5</v>
      </c>
      <c r="K7068">
        <v>3</v>
      </c>
    </row>
    <row r="7069" spans="1:11" x14ac:dyDescent="0.35">
      <c r="A7069" t="s">
        <v>4</v>
      </c>
      <c r="B7069" t="s">
        <v>448</v>
      </c>
      <c r="C7069">
        <v>2016</v>
      </c>
      <c r="D7069">
        <v>4.2</v>
      </c>
      <c r="E7069">
        <v>398</v>
      </c>
      <c r="F7069" t="s">
        <v>1405</v>
      </c>
      <c r="G7069" t="s">
        <v>1406</v>
      </c>
      <c r="H7069" s="32">
        <v>48.96</v>
      </c>
      <c r="I7069" t="s">
        <v>6</v>
      </c>
      <c r="J7069">
        <v>4</v>
      </c>
      <c r="K7069">
        <v>2</v>
      </c>
    </row>
    <row r="7070" spans="1:11" x14ac:dyDescent="0.35">
      <c r="A7070" t="s">
        <v>193</v>
      </c>
      <c r="B7070" t="s">
        <v>921</v>
      </c>
      <c r="C7070">
        <v>2011</v>
      </c>
      <c r="D7070">
        <v>4.2</v>
      </c>
      <c r="E7070">
        <v>395</v>
      </c>
      <c r="F7070" t="s">
        <v>1405</v>
      </c>
      <c r="G7070" t="s">
        <v>42</v>
      </c>
      <c r="H7070" s="32">
        <v>61.94</v>
      </c>
      <c r="I7070" t="s">
        <v>43</v>
      </c>
      <c r="J7070">
        <v>4</v>
      </c>
      <c r="K7070">
        <v>3</v>
      </c>
    </row>
    <row r="7071" spans="1:11" x14ac:dyDescent="0.35">
      <c r="A7071" t="s">
        <v>193</v>
      </c>
      <c r="B7071" t="s">
        <v>187</v>
      </c>
      <c r="C7071">
        <v>2016</v>
      </c>
      <c r="D7071">
        <v>4.2</v>
      </c>
      <c r="E7071">
        <v>392</v>
      </c>
      <c r="F7071" t="s">
        <v>1405</v>
      </c>
      <c r="G7071" t="s">
        <v>42</v>
      </c>
      <c r="H7071" s="32">
        <v>19.98</v>
      </c>
      <c r="I7071" t="s">
        <v>43</v>
      </c>
      <c r="J7071">
        <v>4</v>
      </c>
      <c r="K7071">
        <v>3</v>
      </c>
    </row>
    <row r="7072" spans="1:11" x14ac:dyDescent="0.35">
      <c r="A7072" t="s">
        <v>790</v>
      </c>
      <c r="B7072" t="s">
        <v>1367</v>
      </c>
      <c r="C7072">
        <v>2018</v>
      </c>
      <c r="D7072">
        <v>4.2</v>
      </c>
      <c r="E7072">
        <v>390</v>
      </c>
      <c r="F7072" t="s">
        <v>1405</v>
      </c>
      <c r="G7072" t="s">
        <v>32</v>
      </c>
      <c r="H7072" s="32">
        <v>16.760000000000002</v>
      </c>
      <c r="I7072" t="s">
        <v>33</v>
      </c>
      <c r="J7072">
        <v>4</v>
      </c>
      <c r="K7072">
        <v>3</v>
      </c>
    </row>
    <row r="7073" spans="1:11" x14ac:dyDescent="0.35">
      <c r="A7073" t="s">
        <v>574</v>
      </c>
      <c r="B7073" t="s">
        <v>880</v>
      </c>
      <c r="C7073">
        <v>2017</v>
      </c>
      <c r="D7073">
        <v>4.2</v>
      </c>
      <c r="E7073">
        <v>390</v>
      </c>
      <c r="F7073" t="s">
        <v>1405</v>
      </c>
      <c r="G7073" t="s">
        <v>576</v>
      </c>
      <c r="H7073" s="32">
        <v>24.45</v>
      </c>
      <c r="I7073" t="s">
        <v>21</v>
      </c>
      <c r="J7073">
        <v>4</v>
      </c>
      <c r="K7073">
        <v>3</v>
      </c>
    </row>
    <row r="7074" spans="1:11" x14ac:dyDescent="0.35">
      <c r="A7074" t="s">
        <v>144</v>
      </c>
      <c r="B7074" t="s">
        <v>120</v>
      </c>
      <c r="C7074">
        <v>2011</v>
      </c>
      <c r="D7074">
        <v>4.2</v>
      </c>
      <c r="E7074">
        <v>389</v>
      </c>
      <c r="F7074" t="s">
        <v>1405</v>
      </c>
      <c r="G7074" t="s">
        <v>9</v>
      </c>
      <c r="H7074" s="32">
        <v>64.5</v>
      </c>
      <c r="I7074" t="s">
        <v>10</v>
      </c>
      <c r="J7074">
        <v>5</v>
      </c>
      <c r="K7074">
        <v>3</v>
      </c>
    </row>
    <row r="7075" spans="1:11" x14ac:dyDescent="0.35">
      <c r="A7075" t="s">
        <v>385</v>
      </c>
      <c r="B7075" t="s">
        <v>1334</v>
      </c>
      <c r="C7075">
        <v>2016</v>
      </c>
      <c r="D7075">
        <v>4.2</v>
      </c>
      <c r="E7075">
        <v>388</v>
      </c>
      <c r="F7075" t="s">
        <v>1405</v>
      </c>
      <c r="G7075" t="s">
        <v>9</v>
      </c>
      <c r="H7075" s="32">
        <v>31.63</v>
      </c>
      <c r="I7075" t="s">
        <v>10</v>
      </c>
      <c r="J7075">
        <v>5</v>
      </c>
      <c r="K7075">
        <v>3</v>
      </c>
    </row>
    <row r="7076" spans="1:11" x14ac:dyDescent="0.35">
      <c r="A7076" t="s">
        <v>66</v>
      </c>
      <c r="B7076" t="s">
        <v>551</v>
      </c>
      <c r="C7076">
        <v>2017</v>
      </c>
      <c r="D7076">
        <v>4.2</v>
      </c>
      <c r="E7076">
        <v>421</v>
      </c>
      <c r="F7076" t="s">
        <v>1405</v>
      </c>
      <c r="G7076" t="s">
        <v>42</v>
      </c>
      <c r="H7076" s="32">
        <v>29.15</v>
      </c>
      <c r="I7076" t="s">
        <v>52</v>
      </c>
      <c r="J7076">
        <v>3</v>
      </c>
      <c r="K7076">
        <v>3</v>
      </c>
    </row>
    <row r="7077" spans="1:11" x14ac:dyDescent="0.35">
      <c r="A7077" t="s">
        <v>537</v>
      </c>
      <c r="B7077" t="s">
        <v>187</v>
      </c>
      <c r="C7077">
        <v>2015</v>
      </c>
      <c r="D7077">
        <v>4.2</v>
      </c>
      <c r="E7077">
        <v>420</v>
      </c>
      <c r="F7077" t="s">
        <v>1405</v>
      </c>
      <c r="G7077" t="s">
        <v>42</v>
      </c>
      <c r="H7077" s="32">
        <v>17.5</v>
      </c>
      <c r="I7077" t="s">
        <v>43</v>
      </c>
      <c r="J7077">
        <v>4</v>
      </c>
      <c r="K7077">
        <v>3</v>
      </c>
    </row>
    <row r="7078" spans="1:11" x14ac:dyDescent="0.35">
      <c r="A7078" t="s">
        <v>1357</v>
      </c>
      <c r="B7078" t="s">
        <v>1358</v>
      </c>
      <c r="C7078">
        <v>2017</v>
      </c>
      <c r="D7078">
        <v>4.2</v>
      </c>
      <c r="E7078">
        <v>420</v>
      </c>
      <c r="F7078" t="s">
        <v>1405</v>
      </c>
      <c r="G7078" t="s">
        <v>127</v>
      </c>
      <c r="H7078" s="32">
        <v>18.899999999999999</v>
      </c>
      <c r="I7078" t="s">
        <v>21</v>
      </c>
      <c r="J7078">
        <v>4</v>
      </c>
      <c r="K7078">
        <v>3</v>
      </c>
    </row>
    <row r="7079" spans="1:11" x14ac:dyDescent="0.35">
      <c r="A7079" t="s">
        <v>1359</v>
      </c>
      <c r="B7079" t="s">
        <v>1360</v>
      </c>
      <c r="C7079">
        <v>2011</v>
      </c>
      <c r="D7079">
        <v>4.2</v>
      </c>
      <c r="E7079">
        <v>420</v>
      </c>
      <c r="F7079" t="s">
        <v>1405</v>
      </c>
      <c r="G7079" t="s">
        <v>254</v>
      </c>
      <c r="H7079" s="32">
        <v>23.95</v>
      </c>
      <c r="I7079" t="s">
        <v>21</v>
      </c>
      <c r="J7079">
        <v>4</v>
      </c>
      <c r="K7079">
        <v>3</v>
      </c>
    </row>
    <row r="7080" spans="1:11" x14ac:dyDescent="0.35">
      <c r="A7080" t="s">
        <v>40</v>
      </c>
      <c r="B7080" t="s">
        <v>396</v>
      </c>
      <c r="C7080">
        <v>2012</v>
      </c>
      <c r="D7080">
        <v>4.2</v>
      </c>
      <c r="E7080">
        <v>420</v>
      </c>
      <c r="F7080" t="s">
        <v>1405</v>
      </c>
      <c r="G7080" t="s">
        <v>42</v>
      </c>
      <c r="H7080" s="32">
        <v>28.3</v>
      </c>
      <c r="I7080" t="s">
        <v>43</v>
      </c>
      <c r="J7080">
        <v>4</v>
      </c>
      <c r="K7080">
        <v>3</v>
      </c>
    </row>
    <row r="7081" spans="1:11" x14ac:dyDescent="0.35">
      <c r="A7081" t="s">
        <v>513</v>
      </c>
      <c r="B7081" t="s">
        <v>283</v>
      </c>
      <c r="C7081">
        <v>2004</v>
      </c>
      <c r="D7081">
        <v>4.2</v>
      </c>
      <c r="E7081">
        <v>417</v>
      </c>
      <c r="F7081" t="s">
        <v>1405</v>
      </c>
      <c r="G7081" t="s">
        <v>42</v>
      </c>
      <c r="H7081" s="32">
        <v>45</v>
      </c>
      <c r="I7081" t="s">
        <v>43</v>
      </c>
      <c r="J7081">
        <v>4</v>
      </c>
      <c r="K7081">
        <v>3</v>
      </c>
    </row>
    <row r="7082" spans="1:11" x14ac:dyDescent="0.35">
      <c r="A7082" t="s">
        <v>423</v>
      </c>
      <c r="B7082" t="s">
        <v>1020</v>
      </c>
      <c r="C7082">
        <v>2018</v>
      </c>
      <c r="D7082">
        <v>4.2</v>
      </c>
      <c r="E7082">
        <v>415</v>
      </c>
      <c r="F7082" t="s">
        <v>1405</v>
      </c>
      <c r="G7082" t="s">
        <v>46</v>
      </c>
      <c r="H7082" s="32">
        <v>17.899999999999999</v>
      </c>
      <c r="I7082" t="s">
        <v>213</v>
      </c>
      <c r="J7082">
        <v>3</v>
      </c>
      <c r="K7082">
        <v>3</v>
      </c>
    </row>
    <row r="7083" spans="1:11" x14ac:dyDescent="0.35">
      <c r="A7083" t="s">
        <v>1292</v>
      </c>
      <c r="B7083" t="s">
        <v>1361</v>
      </c>
      <c r="C7083">
        <v>2015</v>
      </c>
      <c r="D7083">
        <v>4.2</v>
      </c>
      <c r="E7083">
        <v>414</v>
      </c>
      <c r="F7083" t="s">
        <v>1405</v>
      </c>
      <c r="G7083" t="s">
        <v>326</v>
      </c>
      <c r="H7083" s="32">
        <v>16.78</v>
      </c>
      <c r="I7083" t="s">
        <v>327</v>
      </c>
      <c r="J7083">
        <v>3</v>
      </c>
      <c r="K7083">
        <v>3</v>
      </c>
    </row>
    <row r="7084" spans="1:11" x14ac:dyDescent="0.35">
      <c r="A7084" t="s">
        <v>47</v>
      </c>
      <c r="B7084" t="s">
        <v>1302</v>
      </c>
      <c r="C7084">
        <v>2018</v>
      </c>
      <c r="D7084">
        <v>4.2</v>
      </c>
      <c r="E7084">
        <v>410</v>
      </c>
      <c r="F7084" t="s">
        <v>1405</v>
      </c>
      <c r="G7084" t="s">
        <v>42</v>
      </c>
      <c r="H7084" s="32">
        <v>13.58</v>
      </c>
      <c r="I7084" t="s">
        <v>43</v>
      </c>
      <c r="J7084">
        <v>4</v>
      </c>
      <c r="K7084">
        <v>3</v>
      </c>
    </row>
    <row r="7085" spans="1:11" x14ac:dyDescent="0.35">
      <c r="A7085" t="s">
        <v>1308</v>
      </c>
      <c r="B7085" t="s">
        <v>1309</v>
      </c>
      <c r="C7085">
        <v>2015</v>
      </c>
      <c r="D7085">
        <v>4.2</v>
      </c>
      <c r="E7085">
        <v>412</v>
      </c>
      <c r="F7085" t="s">
        <v>1405</v>
      </c>
      <c r="G7085" t="s">
        <v>9</v>
      </c>
      <c r="H7085" s="32">
        <v>37.9</v>
      </c>
      <c r="I7085" t="s">
        <v>10</v>
      </c>
      <c r="J7085">
        <v>5</v>
      </c>
      <c r="K7085">
        <v>3</v>
      </c>
    </row>
    <row r="7086" spans="1:11" x14ac:dyDescent="0.35">
      <c r="A7086" t="s">
        <v>270</v>
      </c>
      <c r="B7086" t="s">
        <v>120</v>
      </c>
      <c r="C7086">
        <v>2011</v>
      </c>
      <c r="D7086">
        <v>4.2</v>
      </c>
      <c r="E7086">
        <v>410</v>
      </c>
      <c r="F7086" t="s">
        <v>1405</v>
      </c>
      <c r="G7086" t="s">
        <v>9</v>
      </c>
      <c r="H7086" s="32">
        <v>51.35</v>
      </c>
      <c r="I7086" t="s">
        <v>10</v>
      </c>
      <c r="J7086">
        <v>5</v>
      </c>
      <c r="K7086">
        <v>3</v>
      </c>
    </row>
    <row r="7087" spans="1:11" x14ac:dyDescent="0.35">
      <c r="A7087" t="s">
        <v>930</v>
      </c>
      <c r="B7087" t="s">
        <v>848</v>
      </c>
      <c r="C7087">
        <v>2012</v>
      </c>
      <c r="D7087">
        <v>4.2</v>
      </c>
      <c r="E7087">
        <v>410</v>
      </c>
      <c r="F7087" t="s">
        <v>1405</v>
      </c>
      <c r="G7087" t="s">
        <v>42</v>
      </c>
      <c r="H7087" s="32">
        <v>22.99</v>
      </c>
      <c r="I7087" t="s">
        <v>43</v>
      </c>
      <c r="J7087">
        <v>4</v>
      </c>
      <c r="K7087">
        <v>3</v>
      </c>
    </row>
    <row r="7088" spans="1:11" x14ac:dyDescent="0.35">
      <c r="A7088" t="s">
        <v>1362</v>
      </c>
      <c r="B7088" t="s">
        <v>1363</v>
      </c>
      <c r="C7088">
        <v>2020</v>
      </c>
      <c r="D7088">
        <v>4.2</v>
      </c>
      <c r="E7088">
        <v>407</v>
      </c>
      <c r="F7088" t="s">
        <v>1405</v>
      </c>
      <c r="G7088" t="s">
        <v>204</v>
      </c>
      <c r="H7088" s="32">
        <v>11.95</v>
      </c>
      <c r="I7088" t="s">
        <v>85</v>
      </c>
      <c r="J7088" t="s">
        <v>85</v>
      </c>
      <c r="K7088" t="s">
        <v>85</v>
      </c>
    </row>
    <row r="7089" spans="1:11" x14ac:dyDescent="0.35">
      <c r="A7089" t="s">
        <v>861</v>
      </c>
      <c r="B7089" t="s">
        <v>1364</v>
      </c>
      <c r="C7089" t="s">
        <v>24</v>
      </c>
      <c r="D7089">
        <v>4.2</v>
      </c>
      <c r="E7089">
        <v>405</v>
      </c>
      <c r="F7089" t="s">
        <v>1405</v>
      </c>
      <c r="G7089" t="s">
        <v>25</v>
      </c>
      <c r="H7089" s="32">
        <v>7.1</v>
      </c>
      <c r="I7089" t="s">
        <v>26</v>
      </c>
      <c r="J7089">
        <v>4</v>
      </c>
      <c r="K7089">
        <v>3</v>
      </c>
    </row>
    <row r="7090" spans="1:11" x14ac:dyDescent="0.35">
      <c r="A7090" t="s">
        <v>606</v>
      </c>
      <c r="B7090" t="s">
        <v>619</v>
      </c>
      <c r="C7090">
        <v>2014</v>
      </c>
      <c r="D7090">
        <v>4.2</v>
      </c>
      <c r="E7090">
        <v>404</v>
      </c>
      <c r="F7090" t="s">
        <v>1405</v>
      </c>
      <c r="G7090" t="s">
        <v>32</v>
      </c>
      <c r="H7090" s="32">
        <v>77.36</v>
      </c>
      <c r="I7090" t="s">
        <v>33</v>
      </c>
      <c r="J7090">
        <v>4</v>
      </c>
      <c r="K7090">
        <v>3</v>
      </c>
    </row>
    <row r="7091" spans="1:11" x14ac:dyDescent="0.35">
      <c r="A7091" t="s">
        <v>1365</v>
      </c>
      <c r="B7091" t="s">
        <v>1366</v>
      </c>
      <c r="C7091">
        <v>2020</v>
      </c>
      <c r="D7091">
        <v>4.2</v>
      </c>
      <c r="E7091">
        <v>404</v>
      </c>
      <c r="F7091" t="s">
        <v>1405</v>
      </c>
      <c r="G7091" t="s">
        <v>207</v>
      </c>
      <c r="H7091" s="32">
        <v>19.899999999999999</v>
      </c>
      <c r="I7091" t="s">
        <v>85</v>
      </c>
      <c r="J7091" t="s">
        <v>85</v>
      </c>
      <c r="K7091" t="s">
        <v>85</v>
      </c>
    </row>
    <row r="7092" spans="1:11" x14ac:dyDescent="0.35">
      <c r="A7092" t="s">
        <v>682</v>
      </c>
      <c r="B7092" t="s">
        <v>863</v>
      </c>
      <c r="C7092">
        <v>2011</v>
      </c>
      <c r="D7092">
        <v>4.2</v>
      </c>
      <c r="E7092">
        <v>402</v>
      </c>
      <c r="F7092" t="s">
        <v>1405</v>
      </c>
      <c r="G7092" t="s">
        <v>42</v>
      </c>
      <c r="H7092" s="32">
        <v>28.53</v>
      </c>
      <c r="I7092" t="s">
        <v>43</v>
      </c>
      <c r="J7092">
        <v>4</v>
      </c>
      <c r="K7092">
        <v>3</v>
      </c>
    </row>
    <row r="7093" spans="1:11" x14ac:dyDescent="0.35">
      <c r="A7093" t="s">
        <v>487</v>
      </c>
      <c r="B7093" t="s">
        <v>488</v>
      </c>
      <c r="C7093">
        <v>2019</v>
      </c>
      <c r="D7093">
        <v>4.2</v>
      </c>
      <c r="E7093">
        <v>400</v>
      </c>
      <c r="F7093" t="s">
        <v>1405</v>
      </c>
      <c r="G7093" t="s">
        <v>2</v>
      </c>
      <c r="H7093" s="32">
        <v>27.89</v>
      </c>
      <c r="I7093" t="s">
        <v>3</v>
      </c>
      <c r="J7093">
        <v>5</v>
      </c>
      <c r="K7093">
        <v>3</v>
      </c>
    </row>
    <row r="7094" spans="1:11" x14ac:dyDescent="0.35">
      <c r="A7094" t="s">
        <v>4</v>
      </c>
      <c r="B7094" t="s">
        <v>448</v>
      </c>
      <c r="C7094">
        <v>2016</v>
      </c>
      <c r="D7094">
        <v>4.2</v>
      </c>
      <c r="E7094">
        <v>398</v>
      </c>
      <c r="F7094" t="s">
        <v>1405</v>
      </c>
      <c r="G7094" t="s">
        <v>1406</v>
      </c>
      <c r="H7094" s="32">
        <v>48.96</v>
      </c>
      <c r="I7094" t="s">
        <v>6</v>
      </c>
      <c r="J7094">
        <v>4</v>
      </c>
      <c r="K7094">
        <v>2</v>
      </c>
    </row>
    <row r="7095" spans="1:11" x14ac:dyDescent="0.35">
      <c r="A7095" t="s">
        <v>193</v>
      </c>
      <c r="B7095" t="s">
        <v>921</v>
      </c>
      <c r="C7095">
        <v>2011</v>
      </c>
      <c r="D7095">
        <v>4.2</v>
      </c>
      <c r="E7095">
        <v>395</v>
      </c>
      <c r="F7095" t="s">
        <v>1405</v>
      </c>
      <c r="G7095" t="s">
        <v>42</v>
      </c>
      <c r="H7095" s="32">
        <v>61.94</v>
      </c>
      <c r="I7095" t="s">
        <v>43</v>
      </c>
      <c r="J7095">
        <v>4</v>
      </c>
      <c r="K7095">
        <v>3</v>
      </c>
    </row>
    <row r="7096" spans="1:11" x14ac:dyDescent="0.35">
      <c r="A7096" t="s">
        <v>193</v>
      </c>
      <c r="B7096" t="s">
        <v>187</v>
      </c>
      <c r="C7096">
        <v>2016</v>
      </c>
      <c r="D7096">
        <v>4.2</v>
      </c>
      <c r="E7096">
        <v>392</v>
      </c>
      <c r="F7096" t="s">
        <v>1405</v>
      </c>
      <c r="G7096" t="s">
        <v>42</v>
      </c>
      <c r="H7096" s="32">
        <v>19.98</v>
      </c>
      <c r="I7096" t="s">
        <v>43</v>
      </c>
      <c r="J7096">
        <v>4</v>
      </c>
      <c r="K7096">
        <v>3</v>
      </c>
    </row>
    <row r="7097" spans="1:11" x14ac:dyDescent="0.35">
      <c r="A7097" t="s">
        <v>790</v>
      </c>
      <c r="B7097" t="s">
        <v>1367</v>
      </c>
      <c r="C7097">
        <v>2018</v>
      </c>
      <c r="D7097">
        <v>4.2</v>
      </c>
      <c r="E7097">
        <v>390</v>
      </c>
      <c r="F7097" t="s">
        <v>1405</v>
      </c>
      <c r="G7097" t="s">
        <v>32</v>
      </c>
      <c r="H7097" s="32">
        <v>16.760000000000002</v>
      </c>
      <c r="I7097" t="s">
        <v>33</v>
      </c>
      <c r="J7097">
        <v>4</v>
      </c>
      <c r="K7097">
        <v>3</v>
      </c>
    </row>
    <row r="7098" spans="1:11" x14ac:dyDescent="0.35">
      <c r="A7098" t="s">
        <v>574</v>
      </c>
      <c r="B7098" t="s">
        <v>880</v>
      </c>
      <c r="C7098">
        <v>2017</v>
      </c>
      <c r="D7098">
        <v>4.2</v>
      </c>
      <c r="E7098">
        <v>390</v>
      </c>
      <c r="F7098" t="s">
        <v>1405</v>
      </c>
      <c r="G7098" t="s">
        <v>576</v>
      </c>
      <c r="H7098" s="32">
        <v>24.45</v>
      </c>
      <c r="I7098" t="s">
        <v>21</v>
      </c>
      <c r="J7098">
        <v>4</v>
      </c>
      <c r="K7098">
        <v>3</v>
      </c>
    </row>
    <row r="7099" spans="1:11" x14ac:dyDescent="0.35">
      <c r="A7099" t="s">
        <v>144</v>
      </c>
      <c r="B7099" t="s">
        <v>120</v>
      </c>
      <c r="C7099">
        <v>2011</v>
      </c>
      <c r="D7099">
        <v>4.2</v>
      </c>
      <c r="E7099">
        <v>389</v>
      </c>
      <c r="F7099" t="s">
        <v>1405</v>
      </c>
      <c r="G7099" t="s">
        <v>9</v>
      </c>
      <c r="H7099" s="32">
        <v>64.5</v>
      </c>
      <c r="I7099" t="s">
        <v>10</v>
      </c>
      <c r="J7099">
        <v>5</v>
      </c>
      <c r="K7099">
        <v>3</v>
      </c>
    </row>
    <row r="7100" spans="1:11" x14ac:dyDescent="0.35">
      <c r="A7100" t="s">
        <v>385</v>
      </c>
      <c r="B7100" t="s">
        <v>1334</v>
      </c>
      <c r="C7100">
        <v>2016</v>
      </c>
      <c r="D7100">
        <v>4.2</v>
      </c>
      <c r="E7100">
        <v>388</v>
      </c>
      <c r="F7100" t="s">
        <v>1405</v>
      </c>
      <c r="G7100" t="s">
        <v>9</v>
      </c>
      <c r="H7100" s="32">
        <v>31.63</v>
      </c>
      <c r="I7100" t="s">
        <v>10</v>
      </c>
      <c r="J7100">
        <v>5</v>
      </c>
      <c r="K7100">
        <v>3</v>
      </c>
    </row>
    <row r="7101" spans="1:11" x14ac:dyDescent="0.35">
      <c r="A7101" t="s">
        <v>66</v>
      </c>
      <c r="B7101" t="s">
        <v>551</v>
      </c>
      <c r="C7101">
        <v>2017</v>
      </c>
      <c r="D7101">
        <v>4.2</v>
      </c>
      <c r="E7101">
        <v>421</v>
      </c>
      <c r="F7101" t="s">
        <v>1405</v>
      </c>
      <c r="G7101" t="s">
        <v>42</v>
      </c>
      <c r="H7101" s="32">
        <v>29.15</v>
      </c>
      <c r="I7101" t="s">
        <v>52</v>
      </c>
      <c r="J7101" t="s">
        <v>85</v>
      </c>
      <c r="K7101" t="s">
        <v>85</v>
      </c>
    </row>
    <row r="7102" spans="1:11" x14ac:dyDescent="0.35">
      <c r="A7102" t="s">
        <v>537</v>
      </c>
      <c r="B7102" t="s">
        <v>187</v>
      </c>
      <c r="C7102">
        <v>2015</v>
      </c>
      <c r="D7102">
        <v>4.2</v>
      </c>
      <c r="E7102">
        <v>420</v>
      </c>
      <c r="F7102" t="s">
        <v>1405</v>
      </c>
      <c r="G7102" t="s">
        <v>42</v>
      </c>
      <c r="H7102" s="32">
        <v>17.5</v>
      </c>
      <c r="I7102" t="s">
        <v>43</v>
      </c>
      <c r="J7102" t="s">
        <v>85</v>
      </c>
      <c r="K7102" t="s">
        <v>85</v>
      </c>
    </row>
    <row r="7103" spans="1:11" x14ac:dyDescent="0.35">
      <c r="A7103" t="s">
        <v>1357</v>
      </c>
      <c r="B7103" t="s">
        <v>1358</v>
      </c>
      <c r="C7103">
        <v>2017</v>
      </c>
      <c r="D7103">
        <v>4.2</v>
      </c>
      <c r="E7103">
        <v>420</v>
      </c>
      <c r="F7103" t="s">
        <v>1405</v>
      </c>
      <c r="G7103" t="s">
        <v>127</v>
      </c>
      <c r="H7103" s="32">
        <v>18.899999999999999</v>
      </c>
      <c r="I7103" t="s">
        <v>21</v>
      </c>
      <c r="J7103" t="s">
        <v>85</v>
      </c>
      <c r="K7103" t="s">
        <v>85</v>
      </c>
    </row>
    <row r="7104" spans="1:11" x14ac:dyDescent="0.35">
      <c r="A7104" t="s">
        <v>1359</v>
      </c>
      <c r="B7104" t="s">
        <v>1360</v>
      </c>
      <c r="C7104">
        <v>2011</v>
      </c>
      <c r="D7104">
        <v>4.2</v>
      </c>
      <c r="E7104">
        <v>420</v>
      </c>
      <c r="F7104" t="s">
        <v>1405</v>
      </c>
      <c r="G7104" t="s">
        <v>254</v>
      </c>
      <c r="H7104" s="32">
        <v>23.95</v>
      </c>
      <c r="I7104" t="s">
        <v>21</v>
      </c>
      <c r="J7104" t="s">
        <v>85</v>
      </c>
      <c r="K7104" t="s">
        <v>85</v>
      </c>
    </row>
    <row r="7105" spans="1:11" x14ac:dyDescent="0.35">
      <c r="A7105" t="s">
        <v>40</v>
      </c>
      <c r="B7105" t="s">
        <v>396</v>
      </c>
      <c r="C7105">
        <v>2012</v>
      </c>
      <c r="D7105">
        <v>4.2</v>
      </c>
      <c r="E7105">
        <v>420</v>
      </c>
      <c r="F7105" t="s">
        <v>1405</v>
      </c>
      <c r="G7105" t="s">
        <v>42</v>
      </c>
      <c r="H7105" s="32">
        <v>28.3</v>
      </c>
      <c r="I7105" t="s">
        <v>43</v>
      </c>
      <c r="J7105" t="s">
        <v>85</v>
      </c>
      <c r="K7105" t="s">
        <v>85</v>
      </c>
    </row>
    <row r="7106" spans="1:11" x14ac:dyDescent="0.35">
      <c r="A7106" t="s">
        <v>513</v>
      </c>
      <c r="B7106" t="s">
        <v>283</v>
      </c>
      <c r="C7106">
        <v>2004</v>
      </c>
      <c r="D7106">
        <v>4.2</v>
      </c>
      <c r="E7106">
        <v>417</v>
      </c>
      <c r="F7106" t="s">
        <v>1405</v>
      </c>
      <c r="G7106" t="s">
        <v>42</v>
      </c>
      <c r="H7106" s="32">
        <v>45</v>
      </c>
      <c r="I7106" t="s">
        <v>43</v>
      </c>
      <c r="J7106" t="s">
        <v>85</v>
      </c>
      <c r="K7106" t="s">
        <v>85</v>
      </c>
    </row>
    <row r="7107" spans="1:11" x14ac:dyDescent="0.35">
      <c r="A7107" t="s">
        <v>423</v>
      </c>
      <c r="B7107" t="s">
        <v>1020</v>
      </c>
      <c r="C7107">
        <v>2018</v>
      </c>
      <c r="D7107">
        <v>4.2</v>
      </c>
      <c r="E7107">
        <v>415</v>
      </c>
      <c r="F7107" t="s">
        <v>1405</v>
      </c>
      <c r="G7107" t="s">
        <v>46</v>
      </c>
      <c r="H7107" s="32">
        <v>17.899999999999999</v>
      </c>
      <c r="I7107" t="s">
        <v>213</v>
      </c>
      <c r="J7107" t="s">
        <v>85</v>
      </c>
      <c r="K7107" t="s">
        <v>85</v>
      </c>
    </row>
    <row r="7108" spans="1:11" x14ac:dyDescent="0.35">
      <c r="A7108" t="s">
        <v>1292</v>
      </c>
      <c r="B7108" t="s">
        <v>1361</v>
      </c>
      <c r="C7108">
        <v>2015</v>
      </c>
      <c r="D7108">
        <v>4.2</v>
      </c>
      <c r="E7108">
        <v>414</v>
      </c>
      <c r="F7108" t="s">
        <v>1405</v>
      </c>
      <c r="G7108" t="s">
        <v>326</v>
      </c>
      <c r="H7108" s="32">
        <v>16.78</v>
      </c>
      <c r="I7108" t="s">
        <v>327</v>
      </c>
      <c r="J7108" t="s">
        <v>85</v>
      </c>
      <c r="K7108" t="s">
        <v>85</v>
      </c>
    </row>
    <row r="7109" spans="1:11" x14ac:dyDescent="0.35">
      <c r="A7109" t="s">
        <v>47</v>
      </c>
      <c r="B7109" t="s">
        <v>1302</v>
      </c>
      <c r="C7109">
        <v>2018</v>
      </c>
      <c r="D7109">
        <v>4.2</v>
      </c>
      <c r="E7109">
        <v>410</v>
      </c>
      <c r="F7109" t="s">
        <v>1405</v>
      </c>
      <c r="G7109" t="s">
        <v>42</v>
      </c>
      <c r="H7109" s="32">
        <v>13.58</v>
      </c>
      <c r="I7109" t="s">
        <v>43</v>
      </c>
      <c r="J7109" t="s">
        <v>85</v>
      </c>
      <c r="K7109" t="s">
        <v>85</v>
      </c>
    </row>
    <row r="7110" spans="1:11" x14ac:dyDescent="0.35">
      <c r="A7110" t="s">
        <v>1308</v>
      </c>
      <c r="B7110" t="s">
        <v>1309</v>
      </c>
      <c r="C7110">
        <v>2015</v>
      </c>
      <c r="D7110">
        <v>4.2</v>
      </c>
      <c r="E7110">
        <v>412</v>
      </c>
      <c r="F7110" t="s">
        <v>1405</v>
      </c>
      <c r="G7110" t="s">
        <v>9</v>
      </c>
      <c r="H7110" s="32">
        <v>37.9</v>
      </c>
      <c r="I7110" t="s">
        <v>10</v>
      </c>
      <c r="J7110" t="s">
        <v>85</v>
      </c>
      <c r="K7110" t="s">
        <v>85</v>
      </c>
    </row>
    <row r="7111" spans="1:11" x14ac:dyDescent="0.35">
      <c r="A7111" t="s">
        <v>270</v>
      </c>
      <c r="B7111" t="s">
        <v>120</v>
      </c>
      <c r="C7111">
        <v>2011</v>
      </c>
      <c r="D7111">
        <v>4.2</v>
      </c>
      <c r="E7111">
        <v>410</v>
      </c>
      <c r="F7111" t="s">
        <v>1405</v>
      </c>
      <c r="G7111" t="s">
        <v>9</v>
      </c>
      <c r="H7111" s="32">
        <v>51.35</v>
      </c>
      <c r="I7111" t="s">
        <v>10</v>
      </c>
      <c r="J7111" t="s">
        <v>85</v>
      </c>
      <c r="K7111" t="s">
        <v>85</v>
      </c>
    </row>
    <row r="7112" spans="1:11" x14ac:dyDescent="0.35">
      <c r="A7112" t="s">
        <v>930</v>
      </c>
      <c r="B7112" t="s">
        <v>848</v>
      </c>
      <c r="C7112">
        <v>2012</v>
      </c>
      <c r="D7112">
        <v>4.2</v>
      </c>
      <c r="E7112">
        <v>410</v>
      </c>
      <c r="F7112" t="s">
        <v>1405</v>
      </c>
      <c r="G7112" t="s">
        <v>42</v>
      </c>
      <c r="H7112" s="32">
        <v>22.99</v>
      </c>
      <c r="I7112" t="s">
        <v>43</v>
      </c>
      <c r="J7112" t="s">
        <v>85</v>
      </c>
      <c r="K7112" t="s">
        <v>85</v>
      </c>
    </row>
    <row r="7113" spans="1:11" x14ac:dyDescent="0.35">
      <c r="A7113" t="s">
        <v>1362</v>
      </c>
      <c r="B7113" t="s">
        <v>1363</v>
      </c>
      <c r="C7113">
        <v>2020</v>
      </c>
      <c r="D7113">
        <v>4.2</v>
      </c>
      <c r="E7113">
        <v>407</v>
      </c>
      <c r="F7113" t="s">
        <v>1405</v>
      </c>
      <c r="G7113" t="s">
        <v>204</v>
      </c>
      <c r="H7113" s="32">
        <v>11.95</v>
      </c>
      <c r="I7113" t="s">
        <v>85</v>
      </c>
      <c r="J7113" t="s">
        <v>85</v>
      </c>
      <c r="K7113" t="s">
        <v>85</v>
      </c>
    </row>
    <row r="7114" spans="1:11" x14ac:dyDescent="0.35">
      <c r="A7114" t="s">
        <v>861</v>
      </c>
      <c r="B7114" t="s">
        <v>1364</v>
      </c>
      <c r="C7114" t="s">
        <v>24</v>
      </c>
      <c r="D7114">
        <v>4.2</v>
      </c>
      <c r="E7114">
        <v>405</v>
      </c>
      <c r="F7114" t="s">
        <v>1405</v>
      </c>
      <c r="G7114" t="s">
        <v>25</v>
      </c>
      <c r="H7114" s="32">
        <v>7.1</v>
      </c>
      <c r="I7114" t="s">
        <v>26</v>
      </c>
      <c r="J7114" t="s">
        <v>85</v>
      </c>
      <c r="K7114" t="s">
        <v>85</v>
      </c>
    </row>
    <row r="7115" spans="1:11" x14ac:dyDescent="0.35">
      <c r="A7115" t="s">
        <v>606</v>
      </c>
      <c r="B7115" t="s">
        <v>619</v>
      </c>
      <c r="C7115">
        <v>2014</v>
      </c>
      <c r="D7115">
        <v>4.2</v>
      </c>
      <c r="E7115">
        <v>404</v>
      </c>
      <c r="F7115" t="s">
        <v>1405</v>
      </c>
      <c r="G7115" t="s">
        <v>32</v>
      </c>
      <c r="H7115" s="32">
        <v>77.36</v>
      </c>
      <c r="I7115" t="s">
        <v>33</v>
      </c>
      <c r="J7115" t="s">
        <v>85</v>
      </c>
      <c r="K7115" t="s">
        <v>85</v>
      </c>
    </row>
    <row r="7116" spans="1:11" x14ac:dyDescent="0.35">
      <c r="A7116" t="s">
        <v>1365</v>
      </c>
      <c r="B7116" t="s">
        <v>1366</v>
      </c>
      <c r="C7116">
        <v>2020</v>
      </c>
      <c r="D7116">
        <v>4.2</v>
      </c>
      <c r="E7116">
        <v>404</v>
      </c>
      <c r="F7116" t="s">
        <v>1405</v>
      </c>
      <c r="G7116" t="s">
        <v>207</v>
      </c>
      <c r="H7116" s="32">
        <v>19.899999999999999</v>
      </c>
      <c r="I7116" t="s">
        <v>85</v>
      </c>
      <c r="J7116" t="s">
        <v>85</v>
      </c>
      <c r="K7116" t="s">
        <v>85</v>
      </c>
    </row>
    <row r="7117" spans="1:11" x14ac:dyDescent="0.35">
      <c r="A7117" t="s">
        <v>682</v>
      </c>
      <c r="B7117" t="s">
        <v>863</v>
      </c>
      <c r="C7117">
        <v>2011</v>
      </c>
      <c r="D7117">
        <v>4.2</v>
      </c>
      <c r="E7117">
        <v>402</v>
      </c>
      <c r="F7117" t="s">
        <v>1405</v>
      </c>
      <c r="G7117" t="s">
        <v>42</v>
      </c>
      <c r="H7117" s="32">
        <v>28.53</v>
      </c>
      <c r="I7117" t="s">
        <v>43</v>
      </c>
      <c r="J7117" t="s">
        <v>85</v>
      </c>
      <c r="K7117" t="s">
        <v>85</v>
      </c>
    </row>
    <row r="7118" spans="1:11" x14ac:dyDescent="0.35">
      <c r="A7118" t="s">
        <v>487</v>
      </c>
      <c r="B7118" t="s">
        <v>488</v>
      </c>
      <c r="C7118">
        <v>2019</v>
      </c>
      <c r="D7118">
        <v>4.2</v>
      </c>
      <c r="E7118">
        <v>400</v>
      </c>
      <c r="F7118" t="s">
        <v>1405</v>
      </c>
      <c r="G7118" t="s">
        <v>2</v>
      </c>
      <c r="H7118" s="32">
        <v>27.89</v>
      </c>
      <c r="I7118" t="s">
        <v>3</v>
      </c>
      <c r="J7118" t="s">
        <v>85</v>
      </c>
      <c r="K7118" t="s">
        <v>85</v>
      </c>
    </row>
    <row r="7119" spans="1:11" x14ac:dyDescent="0.35">
      <c r="A7119" t="s">
        <v>4</v>
      </c>
      <c r="B7119" t="s">
        <v>448</v>
      </c>
      <c r="C7119">
        <v>2016</v>
      </c>
      <c r="D7119">
        <v>4.2</v>
      </c>
      <c r="E7119">
        <v>398</v>
      </c>
      <c r="F7119" t="s">
        <v>1405</v>
      </c>
      <c r="G7119" t="s">
        <v>1406</v>
      </c>
      <c r="H7119" s="32">
        <v>48.96</v>
      </c>
      <c r="I7119" t="s">
        <v>6</v>
      </c>
      <c r="J7119" t="s">
        <v>85</v>
      </c>
      <c r="K7119" t="s">
        <v>85</v>
      </c>
    </row>
    <row r="7120" spans="1:11" x14ac:dyDescent="0.35">
      <c r="A7120" t="s">
        <v>193</v>
      </c>
      <c r="B7120" t="s">
        <v>921</v>
      </c>
      <c r="C7120">
        <v>2011</v>
      </c>
      <c r="D7120">
        <v>4.2</v>
      </c>
      <c r="E7120">
        <v>395</v>
      </c>
      <c r="F7120" t="s">
        <v>1405</v>
      </c>
      <c r="G7120" t="s">
        <v>42</v>
      </c>
      <c r="H7120" s="32">
        <v>61.94</v>
      </c>
      <c r="I7120" t="s">
        <v>43</v>
      </c>
      <c r="J7120" t="s">
        <v>85</v>
      </c>
      <c r="K7120" t="s">
        <v>85</v>
      </c>
    </row>
    <row r="7121" spans="1:11" x14ac:dyDescent="0.35">
      <c r="A7121" t="s">
        <v>193</v>
      </c>
      <c r="B7121" t="s">
        <v>187</v>
      </c>
      <c r="C7121">
        <v>2016</v>
      </c>
      <c r="D7121">
        <v>4.2</v>
      </c>
      <c r="E7121">
        <v>392</v>
      </c>
      <c r="F7121" t="s">
        <v>1405</v>
      </c>
      <c r="G7121" t="s">
        <v>42</v>
      </c>
      <c r="H7121" s="32">
        <v>19.98</v>
      </c>
      <c r="I7121" t="s">
        <v>43</v>
      </c>
      <c r="J7121" t="s">
        <v>85</v>
      </c>
      <c r="K7121" t="s">
        <v>85</v>
      </c>
    </row>
    <row r="7122" spans="1:11" x14ac:dyDescent="0.35">
      <c r="A7122" t="s">
        <v>790</v>
      </c>
      <c r="B7122" t="s">
        <v>1367</v>
      </c>
      <c r="C7122">
        <v>2018</v>
      </c>
      <c r="D7122">
        <v>4.2</v>
      </c>
      <c r="E7122">
        <v>390</v>
      </c>
      <c r="F7122" t="s">
        <v>1405</v>
      </c>
      <c r="G7122" t="s">
        <v>32</v>
      </c>
      <c r="H7122" s="32">
        <v>16.760000000000002</v>
      </c>
      <c r="I7122" t="s">
        <v>33</v>
      </c>
      <c r="J7122" t="s">
        <v>85</v>
      </c>
      <c r="K7122" t="s">
        <v>85</v>
      </c>
    </row>
    <row r="7123" spans="1:11" x14ac:dyDescent="0.35">
      <c r="A7123" t="s">
        <v>574</v>
      </c>
      <c r="B7123" t="s">
        <v>880</v>
      </c>
      <c r="C7123">
        <v>2017</v>
      </c>
      <c r="D7123">
        <v>4.2</v>
      </c>
      <c r="E7123">
        <v>390</v>
      </c>
      <c r="F7123" t="s">
        <v>1405</v>
      </c>
      <c r="G7123" t="s">
        <v>576</v>
      </c>
      <c r="H7123" s="32">
        <v>24.45</v>
      </c>
      <c r="I7123" t="s">
        <v>21</v>
      </c>
      <c r="J7123" t="s">
        <v>85</v>
      </c>
      <c r="K7123" t="s">
        <v>85</v>
      </c>
    </row>
    <row r="7124" spans="1:11" x14ac:dyDescent="0.35">
      <c r="A7124" t="s">
        <v>144</v>
      </c>
      <c r="B7124" t="s">
        <v>120</v>
      </c>
      <c r="C7124">
        <v>2011</v>
      </c>
      <c r="D7124">
        <v>4.2</v>
      </c>
      <c r="E7124">
        <v>389</v>
      </c>
      <c r="F7124" t="s">
        <v>1405</v>
      </c>
      <c r="G7124" t="s">
        <v>9</v>
      </c>
      <c r="H7124" s="32">
        <v>64.5</v>
      </c>
      <c r="I7124" t="s">
        <v>10</v>
      </c>
      <c r="J7124" t="s">
        <v>85</v>
      </c>
      <c r="K7124" t="s">
        <v>85</v>
      </c>
    </row>
    <row r="7125" spans="1:11" x14ac:dyDescent="0.35">
      <c r="A7125" t="s">
        <v>385</v>
      </c>
      <c r="B7125" t="s">
        <v>1334</v>
      </c>
      <c r="C7125">
        <v>2016</v>
      </c>
      <c r="D7125">
        <v>4.2</v>
      </c>
      <c r="E7125">
        <v>388</v>
      </c>
      <c r="F7125" t="s">
        <v>1405</v>
      </c>
      <c r="G7125" t="s">
        <v>9</v>
      </c>
      <c r="H7125" s="32">
        <v>31.63</v>
      </c>
      <c r="I7125" t="s">
        <v>10</v>
      </c>
      <c r="J7125" t="s">
        <v>85</v>
      </c>
      <c r="K7125" t="s">
        <v>85</v>
      </c>
    </row>
    <row r="7126" spans="1:11" x14ac:dyDescent="0.35">
      <c r="A7126" t="s">
        <v>66</v>
      </c>
      <c r="B7126" t="s">
        <v>551</v>
      </c>
      <c r="C7126">
        <v>2017</v>
      </c>
      <c r="D7126">
        <v>4.2</v>
      </c>
      <c r="E7126">
        <v>421</v>
      </c>
      <c r="F7126" t="s">
        <v>1405</v>
      </c>
      <c r="G7126" t="s">
        <v>42</v>
      </c>
      <c r="H7126" s="32">
        <v>29.15</v>
      </c>
      <c r="I7126" t="s">
        <v>52</v>
      </c>
      <c r="J7126">
        <v>3</v>
      </c>
      <c r="K7126">
        <v>3</v>
      </c>
    </row>
    <row r="7127" spans="1:11" x14ac:dyDescent="0.35">
      <c r="A7127" t="s">
        <v>537</v>
      </c>
      <c r="B7127" t="s">
        <v>187</v>
      </c>
      <c r="C7127">
        <v>2015</v>
      </c>
      <c r="D7127">
        <v>4.2</v>
      </c>
      <c r="E7127">
        <v>420</v>
      </c>
      <c r="F7127" t="s">
        <v>1405</v>
      </c>
      <c r="G7127" t="s">
        <v>42</v>
      </c>
      <c r="H7127" s="32">
        <v>17.5</v>
      </c>
      <c r="I7127" t="s">
        <v>43</v>
      </c>
      <c r="J7127">
        <v>4</v>
      </c>
      <c r="K7127">
        <v>3</v>
      </c>
    </row>
    <row r="7128" spans="1:11" x14ac:dyDescent="0.35">
      <c r="A7128" t="s">
        <v>1357</v>
      </c>
      <c r="B7128" t="s">
        <v>1358</v>
      </c>
      <c r="C7128">
        <v>2017</v>
      </c>
      <c r="D7128">
        <v>4.2</v>
      </c>
      <c r="E7128">
        <v>420</v>
      </c>
      <c r="F7128" t="s">
        <v>1405</v>
      </c>
      <c r="G7128" t="s">
        <v>127</v>
      </c>
      <c r="H7128" s="32">
        <v>18.899999999999999</v>
      </c>
      <c r="I7128" t="s">
        <v>21</v>
      </c>
      <c r="J7128">
        <v>4</v>
      </c>
      <c r="K7128">
        <v>3</v>
      </c>
    </row>
    <row r="7129" spans="1:11" x14ac:dyDescent="0.35">
      <c r="A7129" t="s">
        <v>1359</v>
      </c>
      <c r="B7129" t="s">
        <v>1360</v>
      </c>
      <c r="C7129">
        <v>2011</v>
      </c>
      <c r="D7129">
        <v>4.2</v>
      </c>
      <c r="E7129">
        <v>420</v>
      </c>
      <c r="F7129" t="s">
        <v>1405</v>
      </c>
      <c r="G7129" t="s">
        <v>254</v>
      </c>
      <c r="H7129" s="32">
        <v>23.95</v>
      </c>
      <c r="I7129" t="s">
        <v>21</v>
      </c>
      <c r="J7129">
        <v>4</v>
      </c>
      <c r="K7129">
        <v>3</v>
      </c>
    </row>
    <row r="7130" spans="1:11" x14ac:dyDescent="0.35">
      <c r="A7130" t="s">
        <v>40</v>
      </c>
      <c r="B7130" t="s">
        <v>396</v>
      </c>
      <c r="C7130">
        <v>2012</v>
      </c>
      <c r="D7130">
        <v>4.2</v>
      </c>
      <c r="E7130">
        <v>420</v>
      </c>
      <c r="F7130" t="s">
        <v>1405</v>
      </c>
      <c r="G7130" t="s">
        <v>42</v>
      </c>
      <c r="H7130" s="32">
        <v>28.3</v>
      </c>
      <c r="I7130" t="s">
        <v>43</v>
      </c>
      <c r="J7130">
        <v>4</v>
      </c>
      <c r="K7130">
        <v>3</v>
      </c>
    </row>
    <row r="7131" spans="1:11" x14ac:dyDescent="0.35">
      <c r="A7131" t="s">
        <v>513</v>
      </c>
      <c r="B7131" t="s">
        <v>283</v>
      </c>
      <c r="C7131">
        <v>2004</v>
      </c>
      <c r="D7131">
        <v>4.2</v>
      </c>
      <c r="E7131">
        <v>417</v>
      </c>
      <c r="F7131" t="s">
        <v>1405</v>
      </c>
      <c r="G7131" t="s">
        <v>42</v>
      </c>
      <c r="H7131" s="32">
        <v>45</v>
      </c>
      <c r="I7131" t="s">
        <v>43</v>
      </c>
      <c r="J7131">
        <v>4</v>
      </c>
      <c r="K7131">
        <v>3</v>
      </c>
    </row>
    <row r="7132" spans="1:11" x14ac:dyDescent="0.35">
      <c r="A7132" t="s">
        <v>423</v>
      </c>
      <c r="B7132" t="s">
        <v>1020</v>
      </c>
      <c r="C7132">
        <v>2018</v>
      </c>
      <c r="D7132">
        <v>4.2</v>
      </c>
      <c r="E7132">
        <v>415</v>
      </c>
      <c r="F7132" t="s">
        <v>1405</v>
      </c>
      <c r="G7132" t="s">
        <v>46</v>
      </c>
      <c r="H7132" s="32">
        <v>17.899999999999999</v>
      </c>
      <c r="I7132" t="s">
        <v>213</v>
      </c>
      <c r="J7132">
        <v>3</v>
      </c>
      <c r="K7132">
        <v>3</v>
      </c>
    </row>
    <row r="7133" spans="1:11" x14ac:dyDescent="0.35">
      <c r="A7133" t="s">
        <v>1292</v>
      </c>
      <c r="B7133" t="s">
        <v>1361</v>
      </c>
      <c r="C7133">
        <v>2015</v>
      </c>
      <c r="D7133">
        <v>4.2</v>
      </c>
      <c r="E7133">
        <v>414</v>
      </c>
      <c r="F7133" t="s">
        <v>1405</v>
      </c>
      <c r="G7133" t="s">
        <v>326</v>
      </c>
      <c r="H7133" s="32">
        <v>16.78</v>
      </c>
      <c r="I7133" t="s">
        <v>327</v>
      </c>
      <c r="J7133">
        <v>3</v>
      </c>
      <c r="K7133">
        <v>3</v>
      </c>
    </row>
    <row r="7134" spans="1:11" x14ac:dyDescent="0.35">
      <c r="A7134" t="s">
        <v>47</v>
      </c>
      <c r="B7134" t="s">
        <v>1302</v>
      </c>
      <c r="C7134">
        <v>2018</v>
      </c>
      <c r="D7134">
        <v>4.2</v>
      </c>
      <c r="E7134">
        <v>410</v>
      </c>
      <c r="F7134" t="s">
        <v>1405</v>
      </c>
      <c r="G7134" t="s">
        <v>42</v>
      </c>
      <c r="H7134" s="32">
        <v>13.58</v>
      </c>
      <c r="I7134" t="s">
        <v>43</v>
      </c>
      <c r="J7134">
        <v>4</v>
      </c>
      <c r="K7134">
        <v>3</v>
      </c>
    </row>
    <row r="7135" spans="1:11" x14ac:dyDescent="0.35">
      <c r="A7135" t="s">
        <v>1308</v>
      </c>
      <c r="B7135" t="s">
        <v>1309</v>
      </c>
      <c r="C7135">
        <v>2015</v>
      </c>
      <c r="D7135">
        <v>4.2</v>
      </c>
      <c r="E7135">
        <v>412</v>
      </c>
      <c r="F7135" t="s">
        <v>1405</v>
      </c>
      <c r="G7135" t="s">
        <v>9</v>
      </c>
      <c r="H7135" s="32">
        <v>37.9</v>
      </c>
      <c r="I7135" t="s">
        <v>10</v>
      </c>
      <c r="J7135">
        <v>5</v>
      </c>
      <c r="K7135">
        <v>3</v>
      </c>
    </row>
    <row r="7136" spans="1:11" x14ac:dyDescent="0.35">
      <c r="A7136" t="s">
        <v>270</v>
      </c>
      <c r="B7136" t="s">
        <v>120</v>
      </c>
      <c r="C7136">
        <v>2011</v>
      </c>
      <c r="D7136">
        <v>4.2</v>
      </c>
      <c r="E7136">
        <v>410</v>
      </c>
      <c r="F7136" t="s">
        <v>1405</v>
      </c>
      <c r="G7136" t="s">
        <v>9</v>
      </c>
      <c r="H7136" s="32">
        <v>51.35</v>
      </c>
      <c r="I7136" t="s">
        <v>10</v>
      </c>
      <c r="J7136">
        <v>5</v>
      </c>
      <c r="K7136">
        <v>3</v>
      </c>
    </row>
    <row r="7137" spans="1:11" x14ac:dyDescent="0.35">
      <c r="A7137" t="s">
        <v>930</v>
      </c>
      <c r="B7137" t="s">
        <v>848</v>
      </c>
      <c r="C7137">
        <v>2012</v>
      </c>
      <c r="D7137">
        <v>4.2</v>
      </c>
      <c r="E7137">
        <v>410</v>
      </c>
      <c r="F7137" t="s">
        <v>1405</v>
      </c>
      <c r="G7137" t="s">
        <v>42</v>
      </c>
      <c r="H7137" s="32">
        <v>22.99</v>
      </c>
      <c r="I7137" t="s">
        <v>43</v>
      </c>
      <c r="J7137">
        <v>4</v>
      </c>
      <c r="K7137">
        <v>3</v>
      </c>
    </row>
    <row r="7138" spans="1:11" x14ac:dyDescent="0.35">
      <c r="A7138" t="s">
        <v>1362</v>
      </c>
      <c r="B7138" t="s">
        <v>1363</v>
      </c>
      <c r="C7138">
        <v>2020</v>
      </c>
      <c r="D7138">
        <v>4.2</v>
      </c>
      <c r="E7138">
        <v>407</v>
      </c>
      <c r="F7138" t="s">
        <v>1405</v>
      </c>
      <c r="G7138" t="s">
        <v>204</v>
      </c>
      <c r="H7138" s="32">
        <v>11.95</v>
      </c>
      <c r="I7138" t="s">
        <v>85</v>
      </c>
      <c r="J7138" t="s">
        <v>85</v>
      </c>
      <c r="K7138" t="s">
        <v>85</v>
      </c>
    </row>
    <row r="7139" spans="1:11" x14ac:dyDescent="0.35">
      <c r="A7139" t="s">
        <v>861</v>
      </c>
      <c r="B7139" t="s">
        <v>1364</v>
      </c>
      <c r="C7139" t="s">
        <v>24</v>
      </c>
      <c r="D7139">
        <v>4.2</v>
      </c>
      <c r="E7139">
        <v>405</v>
      </c>
      <c r="F7139" t="s">
        <v>1405</v>
      </c>
      <c r="G7139" t="s">
        <v>25</v>
      </c>
      <c r="H7139" s="32">
        <v>7.1</v>
      </c>
      <c r="I7139" t="s">
        <v>26</v>
      </c>
      <c r="J7139">
        <v>4</v>
      </c>
      <c r="K7139">
        <v>3</v>
      </c>
    </row>
    <row r="7140" spans="1:11" x14ac:dyDescent="0.35">
      <c r="A7140" t="s">
        <v>606</v>
      </c>
      <c r="B7140" t="s">
        <v>619</v>
      </c>
      <c r="C7140">
        <v>2014</v>
      </c>
      <c r="D7140">
        <v>4.2</v>
      </c>
      <c r="E7140">
        <v>404</v>
      </c>
      <c r="F7140" t="s">
        <v>1405</v>
      </c>
      <c r="G7140" t="s">
        <v>32</v>
      </c>
      <c r="H7140" s="32">
        <v>77.36</v>
      </c>
      <c r="I7140" t="s">
        <v>33</v>
      </c>
      <c r="J7140">
        <v>4</v>
      </c>
      <c r="K7140">
        <v>3</v>
      </c>
    </row>
    <row r="7141" spans="1:11" x14ac:dyDescent="0.35">
      <c r="A7141" t="s">
        <v>1365</v>
      </c>
      <c r="B7141" t="s">
        <v>1366</v>
      </c>
      <c r="C7141">
        <v>2020</v>
      </c>
      <c r="D7141">
        <v>4.2</v>
      </c>
      <c r="E7141">
        <v>404</v>
      </c>
      <c r="F7141" t="s">
        <v>1405</v>
      </c>
      <c r="G7141" t="s">
        <v>207</v>
      </c>
      <c r="H7141" s="32">
        <v>19.899999999999999</v>
      </c>
      <c r="I7141" t="s">
        <v>85</v>
      </c>
      <c r="J7141" t="s">
        <v>85</v>
      </c>
      <c r="K7141" t="s">
        <v>85</v>
      </c>
    </row>
    <row r="7142" spans="1:11" x14ac:dyDescent="0.35">
      <c r="A7142" t="s">
        <v>682</v>
      </c>
      <c r="B7142" t="s">
        <v>863</v>
      </c>
      <c r="C7142">
        <v>2011</v>
      </c>
      <c r="D7142">
        <v>4.2</v>
      </c>
      <c r="E7142">
        <v>402</v>
      </c>
      <c r="F7142" t="s">
        <v>1405</v>
      </c>
      <c r="G7142" t="s">
        <v>42</v>
      </c>
      <c r="H7142" s="32">
        <v>28.53</v>
      </c>
      <c r="I7142" t="s">
        <v>43</v>
      </c>
      <c r="J7142">
        <v>4</v>
      </c>
      <c r="K7142">
        <v>3</v>
      </c>
    </row>
    <row r="7143" spans="1:11" x14ac:dyDescent="0.35">
      <c r="A7143" t="s">
        <v>487</v>
      </c>
      <c r="B7143" t="s">
        <v>488</v>
      </c>
      <c r="C7143">
        <v>2019</v>
      </c>
      <c r="D7143">
        <v>4.2</v>
      </c>
      <c r="E7143">
        <v>400</v>
      </c>
      <c r="F7143" t="s">
        <v>1405</v>
      </c>
      <c r="G7143" t="s">
        <v>2</v>
      </c>
      <c r="H7143" s="32">
        <v>27.89</v>
      </c>
      <c r="I7143" t="s">
        <v>3</v>
      </c>
      <c r="J7143">
        <v>5</v>
      </c>
      <c r="K7143">
        <v>3</v>
      </c>
    </row>
    <row r="7144" spans="1:11" x14ac:dyDescent="0.35">
      <c r="A7144" t="s">
        <v>4</v>
      </c>
      <c r="B7144" t="s">
        <v>448</v>
      </c>
      <c r="C7144">
        <v>2016</v>
      </c>
      <c r="D7144">
        <v>4.2</v>
      </c>
      <c r="E7144">
        <v>398</v>
      </c>
      <c r="F7144" t="s">
        <v>1405</v>
      </c>
      <c r="G7144" t="s">
        <v>1406</v>
      </c>
      <c r="H7144" s="32">
        <v>48.96</v>
      </c>
      <c r="I7144" t="s">
        <v>6</v>
      </c>
      <c r="J7144">
        <v>4</v>
      </c>
      <c r="K7144">
        <v>2</v>
      </c>
    </row>
    <row r="7145" spans="1:11" x14ac:dyDescent="0.35">
      <c r="A7145" t="s">
        <v>193</v>
      </c>
      <c r="B7145" t="s">
        <v>921</v>
      </c>
      <c r="C7145">
        <v>2011</v>
      </c>
      <c r="D7145">
        <v>4.2</v>
      </c>
      <c r="E7145">
        <v>395</v>
      </c>
      <c r="F7145" t="s">
        <v>1405</v>
      </c>
      <c r="G7145" t="s">
        <v>42</v>
      </c>
      <c r="H7145" s="32">
        <v>61.94</v>
      </c>
      <c r="I7145" t="s">
        <v>43</v>
      </c>
      <c r="J7145">
        <v>4</v>
      </c>
      <c r="K7145">
        <v>3</v>
      </c>
    </row>
    <row r="7146" spans="1:11" x14ac:dyDescent="0.35">
      <c r="A7146" t="s">
        <v>193</v>
      </c>
      <c r="B7146" t="s">
        <v>187</v>
      </c>
      <c r="C7146">
        <v>2016</v>
      </c>
      <c r="D7146">
        <v>4.2</v>
      </c>
      <c r="E7146">
        <v>392</v>
      </c>
      <c r="F7146" t="s">
        <v>1405</v>
      </c>
      <c r="G7146" t="s">
        <v>42</v>
      </c>
      <c r="H7146" s="32">
        <v>19.98</v>
      </c>
      <c r="I7146" t="s">
        <v>43</v>
      </c>
      <c r="J7146">
        <v>4</v>
      </c>
      <c r="K7146">
        <v>3</v>
      </c>
    </row>
    <row r="7147" spans="1:11" x14ac:dyDescent="0.35">
      <c r="A7147" t="s">
        <v>790</v>
      </c>
      <c r="B7147" t="s">
        <v>1367</v>
      </c>
      <c r="C7147">
        <v>2018</v>
      </c>
      <c r="D7147">
        <v>4.2</v>
      </c>
      <c r="E7147">
        <v>390</v>
      </c>
      <c r="F7147" t="s">
        <v>1405</v>
      </c>
      <c r="G7147" t="s">
        <v>32</v>
      </c>
      <c r="H7147" s="32">
        <v>16.760000000000002</v>
      </c>
      <c r="I7147" t="s">
        <v>33</v>
      </c>
      <c r="J7147">
        <v>4</v>
      </c>
      <c r="K7147">
        <v>3</v>
      </c>
    </row>
    <row r="7148" spans="1:11" x14ac:dyDescent="0.35">
      <c r="A7148" t="s">
        <v>574</v>
      </c>
      <c r="B7148" t="s">
        <v>880</v>
      </c>
      <c r="C7148">
        <v>2017</v>
      </c>
      <c r="D7148">
        <v>4.2</v>
      </c>
      <c r="E7148">
        <v>390</v>
      </c>
      <c r="F7148" t="s">
        <v>1405</v>
      </c>
      <c r="G7148" t="s">
        <v>576</v>
      </c>
      <c r="H7148" s="32">
        <v>24.45</v>
      </c>
      <c r="I7148" t="s">
        <v>21</v>
      </c>
      <c r="J7148">
        <v>4</v>
      </c>
      <c r="K7148">
        <v>3</v>
      </c>
    </row>
    <row r="7149" spans="1:11" x14ac:dyDescent="0.35">
      <c r="A7149" t="s">
        <v>144</v>
      </c>
      <c r="B7149" t="s">
        <v>120</v>
      </c>
      <c r="C7149">
        <v>2011</v>
      </c>
      <c r="D7149">
        <v>4.2</v>
      </c>
      <c r="E7149">
        <v>389</v>
      </c>
      <c r="F7149" t="s">
        <v>1405</v>
      </c>
      <c r="G7149" t="s">
        <v>9</v>
      </c>
      <c r="H7149" s="32">
        <v>64.5</v>
      </c>
      <c r="I7149" t="s">
        <v>10</v>
      </c>
      <c r="J7149">
        <v>5</v>
      </c>
      <c r="K7149">
        <v>3</v>
      </c>
    </row>
    <row r="7150" spans="1:11" x14ac:dyDescent="0.35">
      <c r="A7150" t="s">
        <v>385</v>
      </c>
      <c r="B7150" t="s">
        <v>1334</v>
      </c>
      <c r="C7150">
        <v>2016</v>
      </c>
      <c r="D7150">
        <v>4.2</v>
      </c>
      <c r="E7150">
        <v>388</v>
      </c>
      <c r="F7150" t="s">
        <v>1405</v>
      </c>
      <c r="G7150" t="s">
        <v>9</v>
      </c>
      <c r="H7150" s="32">
        <v>31.63</v>
      </c>
      <c r="I7150" t="s">
        <v>10</v>
      </c>
      <c r="J7150">
        <v>5</v>
      </c>
      <c r="K7150">
        <v>3</v>
      </c>
    </row>
    <row r="7151" spans="1:11" x14ac:dyDescent="0.35">
      <c r="A7151" t="s">
        <v>66</v>
      </c>
      <c r="B7151" t="s">
        <v>551</v>
      </c>
      <c r="C7151">
        <v>2017</v>
      </c>
      <c r="D7151">
        <v>4.2</v>
      </c>
      <c r="E7151">
        <v>421</v>
      </c>
      <c r="F7151" t="s">
        <v>1405</v>
      </c>
      <c r="G7151" t="s">
        <v>42</v>
      </c>
      <c r="H7151" s="32">
        <v>29.15</v>
      </c>
      <c r="I7151" t="s">
        <v>52</v>
      </c>
      <c r="J7151">
        <v>3</v>
      </c>
      <c r="K7151">
        <v>3</v>
      </c>
    </row>
    <row r="7152" spans="1:11" x14ac:dyDescent="0.35">
      <c r="A7152" t="s">
        <v>537</v>
      </c>
      <c r="B7152" t="s">
        <v>187</v>
      </c>
      <c r="C7152">
        <v>2015</v>
      </c>
      <c r="D7152">
        <v>4.2</v>
      </c>
      <c r="E7152">
        <v>420</v>
      </c>
      <c r="F7152" t="s">
        <v>1405</v>
      </c>
      <c r="G7152" t="s">
        <v>42</v>
      </c>
      <c r="H7152" s="32">
        <v>17.5</v>
      </c>
      <c r="I7152" t="s">
        <v>43</v>
      </c>
      <c r="J7152">
        <v>4</v>
      </c>
      <c r="K7152">
        <v>3</v>
      </c>
    </row>
    <row r="7153" spans="1:11" x14ac:dyDescent="0.35">
      <c r="A7153" t="s">
        <v>1357</v>
      </c>
      <c r="B7153" t="s">
        <v>1358</v>
      </c>
      <c r="C7153">
        <v>2017</v>
      </c>
      <c r="D7153">
        <v>4.2</v>
      </c>
      <c r="E7153">
        <v>420</v>
      </c>
      <c r="F7153" t="s">
        <v>1405</v>
      </c>
      <c r="G7153" t="s">
        <v>127</v>
      </c>
      <c r="H7153" s="32">
        <v>18.899999999999999</v>
      </c>
      <c r="I7153" t="s">
        <v>21</v>
      </c>
      <c r="J7153">
        <v>4</v>
      </c>
      <c r="K7153">
        <v>3</v>
      </c>
    </row>
    <row r="7154" spans="1:11" x14ac:dyDescent="0.35">
      <c r="A7154" t="s">
        <v>1359</v>
      </c>
      <c r="B7154" t="s">
        <v>1360</v>
      </c>
      <c r="C7154">
        <v>2011</v>
      </c>
      <c r="D7154">
        <v>4.2</v>
      </c>
      <c r="E7154">
        <v>420</v>
      </c>
      <c r="F7154" t="s">
        <v>1405</v>
      </c>
      <c r="G7154" t="s">
        <v>254</v>
      </c>
      <c r="H7154" s="32">
        <v>23.95</v>
      </c>
      <c r="I7154" t="s">
        <v>21</v>
      </c>
      <c r="J7154">
        <v>4</v>
      </c>
      <c r="K7154">
        <v>3</v>
      </c>
    </row>
    <row r="7155" spans="1:11" x14ac:dyDescent="0.35">
      <c r="A7155" t="s">
        <v>40</v>
      </c>
      <c r="B7155" t="s">
        <v>396</v>
      </c>
      <c r="C7155">
        <v>2012</v>
      </c>
      <c r="D7155">
        <v>4.2</v>
      </c>
      <c r="E7155">
        <v>420</v>
      </c>
      <c r="F7155" t="s">
        <v>1405</v>
      </c>
      <c r="G7155" t="s">
        <v>42</v>
      </c>
      <c r="H7155" s="32">
        <v>28.3</v>
      </c>
      <c r="I7155" t="s">
        <v>43</v>
      </c>
      <c r="J7155">
        <v>4</v>
      </c>
      <c r="K7155">
        <v>3</v>
      </c>
    </row>
    <row r="7156" spans="1:11" x14ac:dyDescent="0.35">
      <c r="A7156" t="s">
        <v>513</v>
      </c>
      <c r="B7156" t="s">
        <v>283</v>
      </c>
      <c r="C7156">
        <v>2004</v>
      </c>
      <c r="D7156">
        <v>4.2</v>
      </c>
      <c r="E7156">
        <v>417</v>
      </c>
      <c r="F7156" t="s">
        <v>1405</v>
      </c>
      <c r="G7156" t="s">
        <v>42</v>
      </c>
      <c r="H7156" s="32">
        <v>45</v>
      </c>
      <c r="I7156" t="s">
        <v>43</v>
      </c>
      <c r="J7156">
        <v>4</v>
      </c>
      <c r="K7156">
        <v>3</v>
      </c>
    </row>
    <row r="7157" spans="1:11" x14ac:dyDescent="0.35">
      <c r="A7157" t="s">
        <v>423</v>
      </c>
      <c r="B7157" t="s">
        <v>1020</v>
      </c>
      <c r="C7157">
        <v>2018</v>
      </c>
      <c r="D7157">
        <v>4.2</v>
      </c>
      <c r="E7157">
        <v>415</v>
      </c>
      <c r="F7157" t="s">
        <v>1405</v>
      </c>
      <c r="G7157" t="s">
        <v>46</v>
      </c>
      <c r="H7157" s="32">
        <v>17.899999999999999</v>
      </c>
      <c r="I7157" t="s">
        <v>213</v>
      </c>
      <c r="J7157">
        <v>3</v>
      </c>
      <c r="K7157">
        <v>3</v>
      </c>
    </row>
    <row r="7158" spans="1:11" x14ac:dyDescent="0.35">
      <c r="A7158" t="s">
        <v>1292</v>
      </c>
      <c r="B7158" t="s">
        <v>1361</v>
      </c>
      <c r="C7158">
        <v>2015</v>
      </c>
      <c r="D7158">
        <v>4.2</v>
      </c>
      <c r="E7158">
        <v>414</v>
      </c>
      <c r="F7158" t="s">
        <v>1405</v>
      </c>
      <c r="G7158" t="s">
        <v>326</v>
      </c>
      <c r="H7158" s="32">
        <v>16.78</v>
      </c>
      <c r="I7158" t="s">
        <v>327</v>
      </c>
      <c r="J7158">
        <v>3</v>
      </c>
      <c r="K7158">
        <v>3</v>
      </c>
    </row>
    <row r="7159" spans="1:11" x14ac:dyDescent="0.35">
      <c r="A7159" t="s">
        <v>47</v>
      </c>
      <c r="B7159" t="s">
        <v>1302</v>
      </c>
      <c r="C7159">
        <v>2018</v>
      </c>
      <c r="D7159">
        <v>4.2</v>
      </c>
      <c r="E7159">
        <v>410</v>
      </c>
      <c r="F7159" t="s">
        <v>1405</v>
      </c>
      <c r="G7159" t="s">
        <v>42</v>
      </c>
      <c r="H7159" s="32">
        <v>13.58</v>
      </c>
      <c r="I7159" t="s">
        <v>43</v>
      </c>
      <c r="J7159">
        <v>4</v>
      </c>
      <c r="K7159">
        <v>3</v>
      </c>
    </row>
    <row r="7160" spans="1:11" x14ac:dyDescent="0.35">
      <c r="A7160" t="s">
        <v>1308</v>
      </c>
      <c r="B7160" t="s">
        <v>1309</v>
      </c>
      <c r="C7160">
        <v>2015</v>
      </c>
      <c r="D7160">
        <v>4.2</v>
      </c>
      <c r="E7160">
        <v>412</v>
      </c>
      <c r="F7160" t="s">
        <v>1405</v>
      </c>
      <c r="G7160" t="s">
        <v>9</v>
      </c>
      <c r="H7160" s="32">
        <v>37.9</v>
      </c>
      <c r="I7160" t="s">
        <v>10</v>
      </c>
      <c r="J7160">
        <v>5</v>
      </c>
      <c r="K7160">
        <v>3</v>
      </c>
    </row>
    <row r="7161" spans="1:11" x14ac:dyDescent="0.35">
      <c r="A7161" t="s">
        <v>270</v>
      </c>
      <c r="B7161" t="s">
        <v>120</v>
      </c>
      <c r="C7161">
        <v>2011</v>
      </c>
      <c r="D7161">
        <v>4.2</v>
      </c>
      <c r="E7161">
        <v>410</v>
      </c>
      <c r="F7161" t="s">
        <v>1405</v>
      </c>
      <c r="G7161" t="s">
        <v>9</v>
      </c>
      <c r="H7161" s="32">
        <v>51.35</v>
      </c>
      <c r="I7161" t="s">
        <v>10</v>
      </c>
      <c r="J7161">
        <v>5</v>
      </c>
      <c r="K7161">
        <v>3</v>
      </c>
    </row>
    <row r="7162" spans="1:11" x14ac:dyDescent="0.35">
      <c r="A7162" t="s">
        <v>930</v>
      </c>
      <c r="B7162" t="s">
        <v>848</v>
      </c>
      <c r="C7162">
        <v>2012</v>
      </c>
      <c r="D7162">
        <v>4.2</v>
      </c>
      <c r="E7162">
        <v>410</v>
      </c>
      <c r="F7162" t="s">
        <v>1405</v>
      </c>
      <c r="G7162" t="s">
        <v>42</v>
      </c>
      <c r="H7162" s="32">
        <v>22.99</v>
      </c>
      <c r="I7162" t="s">
        <v>43</v>
      </c>
      <c r="J7162">
        <v>4</v>
      </c>
      <c r="K7162">
        <v>3</v>
      </c>
    </row>
    <row r="7163" spans="1:11" x14ac:dyDescent="0.35">
      <c r="A7163" t="s">
        <v>1362</v>
      </c>
      <c r="B7163" t="s">
        <v>1363</v>
      </c>
      <c r="C7163">
        <v>2020</v>
      </c>
      <c r="D7163">
        <v>4.2</v>
      </c>
      <c r="E7163">
        <v>407</v>
      </c>
      <c r="F7163" t="s">
        <v>1405</v>
      </c>
      <c r="G7163" t="s">
        <v>204</v>
      </c>
      <c r="H7163" s="32">
        <v>11.95</v>
      </c>
      <c r="I7163" t="s">
        <v>85</v>
      </c>
      <c r="J7163" t="s">
        <v>85</v>
      </c>
      <c r="K7163" t="s">
        <v>85</v>
      </c>
    </row>
    <row r="7164" spans="1:11" x14ac:dyDescent="0.35">
      <c r="A7164" t="s">
        <v>861</v>
      </c>
      <c r="B7164" t="s">
        <v>1364</v>
      </c>
      <c r="C7164" t="s">
        <v>24</v>
      </c>
      <c r="D7164">
        <v>4.2</v>
      </c>
      <c r="E7164">
        <v>405</v>
      </c>
      <c r="F7164" t="s">
        <v>1405</v>
      </c>
      <c r="G7164" t="s">
        <v>25</v>
      </c>
      <c r="H7164" s="32">
        <v>7.1</v>
      </c>
      <c r="I7164" t="s">
        <v>26</v>
      </c>
      <c r="J7164">
        <v>4</v>
      </c>
      <c r="K7164">
        <v>3</v>
      </c>
    </row>
    <row r="7165" spans="1:11" x14ac:dyDescent="0.35">
      <c r="A7165" t="s">
        <v>606</v>
      </c>
      <c r="B7165" t="s">
        <v>619</v>
      </c>
      <c r="C7165">
        <v>2014</v>
      </c>
      <c r="D7165">
        <v>4.2</v>
      </c>
      <c r="E7165">
        <v>404</v>
      </c>
      <c r="F7165" t="s">
        <v>1405</v>
      </c>
      <c r="G7165" t="s">
        <v>32</v>
      </c>
      <c r="H7165" s="32">
        <v>77.36</v>
      </c>
      <c r="I7165" t="s">
        <v>33</v>
      </c>
      <c r="J7165">
        <v>4</v>
      </c>
      <c r="K7165">
        <v>3</v>
      </c>
    </row>
    <row r="7166" spans="1:11" x14ac:dyDescent="0.35">
      <c r="A7166" t="s">
        <v>1365</v>
      </c>
      <c r="B7166" t="s">
        <v>1366</v>
      </c>
      <c r="C7166">
        <v>2020</v>
      </c>
      <c r="D7166">
        <v>4.2</v>
      </c>
      <c r="E7166">
        <v>404</v>
      </c>
      <c r="F7166" t="s">
        <v>1405</v>
      </c>
      <c r="G7166" t="s">
        <v>207</v>
      </c>
      <c r="H7166" s="32">
        <v>19.899999999999999</v>
      </c>
      <c r="I7166" t="s">
        <v>85</v>
      </c>
      <c r="J7166" t="s">
        <v>85</v>
      </c>
      <c r="K7166" t="s">
        <v>85</v>
      </c>
    </row>
    <row r="7167" spans="1:11" x14ac:dyDescent="0.35">
      <c r="A7167" t="s">
        <v>682</v>
      </c>
      <c r="B7167" t="s">
        <v>863</v>
      </c>
      <c r="C7167">
        <v>2011</v>
      </c>
      <c r="D7167">
        <v>4.2</v>
      </c>
      <c r="E7167">
        <v>402</v>
      </c>
      <c r="F7167" t="s">
        <v>1405</v>
      </c>
      <c r="G7167" t="s">
        <v>42</v>
      </c>
      <c r="H7167" s="32">
        <v>28.53</v>
      </c>
      <c r="I7167" t="s">
        <v>43</v>
      </c>
      <c r="J7167">
        <v>4</v>
      </c>
      <c r="K7167">
        <v>3</v>
      </c>
    </row>
    <row r="7168" spans="1:11" x14ac:dyDescent="0.35">
      <c r="A7168" t="s">
        <v>487</v>
      </c>
      <c r="B7168" t="s">
        <v>488</v>
      </c>
      <c r="C7168">
        <v>2019</v>
      </c>
      <c r="D7168">
        <v>4.2</v>
      </c>
      <c r="E7168">
        <v>400</v>
      </c>
      <c r="F7168" t="s">
        <v>1405</v>
      </c>
      <c r="G7168" t="s">
        <v>2</v>
      </c>
      <c r="H7168" s="32">
        <v>27.89</v>
      </c>
      <c r="I7168" t="s">
        <v>3</v>
      </c>
      <c r="J7168">
        <v>5</v>
      </c>
      <c r="K7168">
        <v>3</v>
      </c>
    </row>
    <row r="7169" spans="1:11" x14ac:dyDescent="0.35">
      <c r="A7169" t="s">
        <v>4</v>
      </c>
      <c r="B7169" t="s">
        <v>448</v>
      </c>
      <c r="C7169">
        <v>2016</v>
      </c>
      <c r="D7169">
        <v>4.2</v>
      </c>
      <c r="E7169">
        <v>398</v>
      </c>
      <c r="F7169" t="s">
        <v>1405</v>
      </c>
      <c r="G7169" t="s">
        <v>1406</v>
      </c>
      <c r="H7169" s="32">
        <v>48.96</v>
      </c>
      <c r="I7169" t="s">
        <v>6</v>
      </c>
      <c r="J7169">
        <v>4</v>
      </c>
      <c r="K7169">
        <v>2</v>
      </c>
    </row>
    <row r="7170" spans="1:11" x14ac:dyDescent="0.35">
      <c r="A7170" t="s">
        <v>193</v>
      </c>
      <c r="B7170" t="s">
        <v>921</v>
      </c>
      <c r="C7170">
        <v>2011</v>
      </c>
      <c r="D7170">
        <v>4.2</v>
      </c>
      <c r="E7170">
        <v>395</v>
      </c>
      <c r="F7170" t="s">
        <v>1405</v>
      </c>
      <c r="G7170" t="s">
        <v>42</v>
      </c>
      <c r="H7170" s="32">
        <v>61.94</v>
      </c>
      <c r="I7170" t="s">
        <v>43</v>
      </c>
      <c r="J7170">
        <v>4</v>
      </c>
      <c r="K7170">
        <v>3</v>
      </c>
    </row>
    <row r="7171" spans="1:11" x14ac:dyDescent="0.35">
      <c r="A7171" t="s">
        <v>193</v>
      </c>
      <c r="B7171" t="s">
        <v>187</v>
      </c>
      <c r="C7171">
        <v>2016</v>
      </c>
      <c r="D7171">
        <v>4.2</v>
      </c>
      <c r="E7171">
        <v>392</v>
      </c>
      <c r="F7171" t="s">
        <v>1405</v>
      </c>
      <c r="G7171" t="s">
        <v>42</v>
      </c>
      <c r="H7171" s="32">
        <v>19.98</v>
      </c>
      <c r="I7171" t="s">
        <v>43</v>
      </c>
      <c r="J7171">
        <v>4</v>
      </c>
      <c r="K7171">
        <v>3</v>
      </c>
    </row>
    <row r="7172" spans="1:11" x14ac:dyDescent="0.35">
      <c r="A7172" t="s">
        <v>790</v>
      </c>
      <c r="B7172" t="s">
        <v>1367</v>
      </c>
      <c r="C7172">
        <v>2018</v>
      </c>
      <c r="D7172">
        <v>4.2</v>
      </c>
      <c r="E7172">
        <v>390</v>
      </c>
      <c r="F7172" t="s">
        <v>1405</v>
      </c>
      <c r="G7172" t="s">
        <v>32</v>
      </c>
      <c r="H7172" s="32">
        <v>16.760000000000002</v>
      </c>
      <c r="I7172" t="s">
        <v>33</v>
      </c>
      <c r="J7172">
        <v>4</v>
      </c>
      <c r="K7172">
        <v>3</v>
      </c>
    </row>
    <row r="7173" spans="1:11" x14ac:dyDescent="0.35">
      <c r="A7173" t="s">
        <v>574</v>
      </c>
      <c r="B7173" t="s">
        <v>880</v>
      </c>
      <c r="C7173">
        <v>2017</v>
      </c>
      <c r="D7173">
        <v>4.2</v>
      </c>
      <c r="E7173">
        <v>390</v>
      </c>
      <c r="F7173" t="s">
        <v>1405</v>
      </c>
      <c r="G7173" t="s">
        <v>576</v>
      </c>
      <c r="H7173" s="32">
        <v>24.45</v>
      </c>
      <c r="I7173" t="s">
        <v>21</v>
      </c>
      <c r="J7173">
        <v>4</v>
      </c>
      <c r="K7173">
        <v>3</v>
      </c>
    </row>
    <row r="7174" spans="1:11" x14ac:dyDescent="0.35">
      <c r="A7174" t="s">
        <v>144</v>
      </c>
      <c r="B7174" t="s">
        <v>120</v>
      </c>
      <c r="C7174">
        <v>2011</v>
      </c>
      <c r="D7174">
        <v>4.2</v>
      </c>
      <c r="E7174">
        <v>389</v>
      </c>
      <c r="F7174" t="s">
        <v>1405</v>
      </c>
      <c r="G7174" t="s">
        <v>9</v>
      </c>
      <c r="H7174" s="32">
        <v>64.5</v>
      </c>
      <c r="I7174" t="s">
        <v>10</v>
      </c>
      <c r="J7174">
        <v>5</v>
      </c>
      <c r="K7174">
        <v>3</v>
      </c>
    </row>
    <row r="7175" spans="1:11" x14ac:dyDescent="0.35">
      <c r="A7175" t="s">
        <v>385</v>
      </c>
      <c r="B7175" t="s">
        <v>1334</v>
      </c>
      <c r="C7175">
        <v>2016</v>
      </c>
      <c r="D7175">
        <v>4.2</v>
      </c>
      <c r="E7175">
        <v>388</v>
      </c>
      <c r="F7175" t="s">
        <v>1405</v>
      </c>
      <c r="G7175" t="s">
        <v>9</v>
      </c>
      <c r="H7175" s="32">
        <v>31.63</v>
      </c>
      <c r="I7175" t="s">
        <v>10</v>
      </c>
      <c r="J7175">
        <v>5</v>
      </c>
      <c r="K7175">
        <v>3</v>
      </c>
    </row>
    <row r="7176" spans="1:11" x14ac:dyDescent="0.35">
      <c r="A7176" t="s">
        <v>66</v>
      </c>
      <c r="B7176" t="s">
        <v>551</v>
      </c>
      <c r="C7176">
        <v>2017</v>
      </c>
      <c r="D7176">
        <v>4.2</v>
      </c>
      <c r="E7176">
        <v>421</v>
      </c>
      <c r="F7176" t="s">
        <v>1405</v>
      </c>
      <c r="G7176" t="s">
        <v>42</v>
      </c>
      <c r="H7176" s="32">
        <v>29.15</v>
      </c>
      <c r="I7176" t="s">
        <v>52</v>
      </c>
      <c r="J7176">
        <v>3</v>
      </c>
      <c r="K7176">
        <v>3</v>
      </c>
    </row>
    <row r="7177" spans="1:11" x14ac:dyDescent="0.35">
      <c r="A7177" t="s">
        <v>537</v>
      </c>
      <c r="B7177" t="s">
        <v>187</v>
      </c>
      <c r="C7177">
        <v>2015</v>
      </c>
      <c r="D7177">
        <v>4.2</v>
      </c>
      <c r="E7177">
        <v>420</v>
      </c>
      <c r="F7177" t="s">
        <v>1405</v>
      </c>
      <c r="G7177" t="s">
        <v>42</v>
      </c>
      <c r="H7177" s="32">
        <v>17.5</v>
      </c>
      <c r="I7177" t="s">
        <v>43</v>
      </c>
      <c r="J7177">
        <v>4</v>
      </c>
      <c r="K7177">
        <v>3</v>
      </c>
    </row>
    <row r="7178" spans="1:11" x14ac:dyDescent="0.35">
      <c r="A7178" t="s">
        <v>1357</v>
      </c>
      <c r="B7178" t="s">
        <v>1358</v>
      </c>
      <c r="C7178">
        <v>2017</v>
      </c>
      <c r="D7178">
        <v>4.2</v>
      </c>
      <c r="E7178">
        <v>420</v>
      </c>
      <c r="F7178" t="s">
        <v>1405</v>
      </c>
      <c r="G7178" t="s">
        <v>127</v>
      </c>
      <c r="H7178" s="32">
        <v>18.899999999999999</v>
      </c>
      <c r="I7178" t="s">
        <v>21</v>
      </c>
      <c r="J7178">
        <v>4</v>
      </c>
      <c r="K7178">
        <v>3</v>
      </c>
    </row>
    <row r="7179" spans="1:11" x14ac:dyDescent="0.35">
      <c r="A7179" t="s">
        <v>1359</v>
      </c>
      <c r="B7179" t="s">
        <v>1360</v>
      </c>
      <c r="C7179">
        <v>2011</v>
      </c>
      <c r="D7179">
        <v>4.2</v>
      </c>
      <c r="E7179">
        <v>420</v>
      </c>
      <c r="F7179" t="s">
        <v>1405</v>
      </c>
      <c r="G7179" t="s">
        <v>254</v>
      </c>
      <c r="H7179" s="32">
        <v>23.95</v>
      </c>
      <c r="I7179" t="s">
        <v>21</v>
      </c>
      <c r="J7179">
        <v>4</v>
      </c>
      <c r="K7179">
        <v>3</v>
      </c>
    </row>
    <row r="7180" spans="1:11" x14ac:dyDescent="0.35">
      <c r="A7180" t="s">
        <v>40</v>
      </c>
      <c r="B7180" t="s">
        <v>396</v>
      </c>
      <c r="C7180">
        <v>2012</v>
      </c>
      <c r="D7180">
        <v>4.2</v>
      </c>
      <c r="E7180">
        <v>420</v>
      </c>
      <c r="F7180" t="s">
        <v>1405</v>
      </c>
      <c r="G7180" t="s">
        <v>42</v>
      </c>
      <c r="H7180" s="32">
        <v>28.3</v>
      </c>
      <c r="I7180" t="s">
        <v>43</v>
      </c>
      <c r="J7180">
        <v>4</v>
      </c>
      <c r="K7180">
        <v>3</v>
      </c>
    </row>
    <row r="7181" spans="1:11" x14ac:dyDescent="0.35">
      <c r="A7181" t="s">
        <v>513</v>
      </c>
      <c r="B7181" t="s">
        <v>283</v>
      </c>
      <c r="C7181">
        <v>2004</v>
      </c>
      <c r="D7181">
        <v>4.2</v>
      </c>
      <c r="E7181">
        <v>417</v>
      </c>
      <c r="F7181" t="s">
        <v>1405</v>
      </c>
      <c r="G7181" t="s">
        <v>42</v>
      </c>
      <c r="H7181" s="32">
        <v>45</v>
      </c>
      <c r="I7181" t="s">
        <v>43</v>
      </c>
      <c r="J7181">
        <v>4</v>
      </c>
      <c r="K7181">
        <v>3</v>
      </c>
    </row>
    <row r="7182" spans="1:11" x14ac:dyDescent="0.35">
      <c r="A7182" t="s">
        <v>423</v>
      </c>
      <c r="B7182" t="s">
        <v>1020</v>
      </c>
      <c r="C7182">
        <v>2018</v>
      </c>
      <c r="D7182">
        <v>4.2</v>
      </c>
      <c r="E7182">
        <v>415</v>
      </c>
      <c r="F7182" t="s">
        <v>1405</v>
      </c>
      <c r="G7182" t="s">
        <v>46</v>
      </c>
      <c r="H7182" s="32">
        <v>17.899999999999999</v>
      </c>
      <c r="I7182" t="s">
        <v>213</v>
      </c>
      <c r="J7182">
        <v>3</v>
      </c>
      <c r="K7182">
        <v>3</v>
      </c>
    </row>
    <row r="7183" spans="1:11" x14ac:dyDescent="0.35">
      <c r="A7183" t="s">
        <v>1292</v>
      </c>
      <c r="B7183" t="s">
        <v>1361</v>
      </c>
      <c r="C7183">
        <v>2015</v>
      </c>
      <c r="D7183">
        <v>4.2</v>
      </c>
      <c r="E7183">
        <v>414</v>
      </c>
      <c r="F7183" t="s">
        <v>1405</v>
      </c>
      <c r="G7183" t="s">
        <v>326</v>
      </c>
      <c r="H7183" s="32">
        <v>16.78</v>
      </c>
      <c r="I7183" t="s">
        <v>327</v>
      </c>
      <c r="J7183">
        <v>3</v>
      </c>
      <c r="K7183">
        <v>3</v>
      </c>
    </row>
    <row r="7184" spans="1:11" x14ac:dyDescent="0.35">
      <c r="A7184" t="s">
        <v>47</v>
      </c>
      <c r="B7184" t="s">
        <v>1302</v>
      </c>
      <c r="C7184">
        <v>2018</v>
      </c>
      <c r="D7184">
        <v>4.2</v>
      </c>
      <c r="E7184">
        <v>410</v>
      </c>
      <c r="F7184" t="s">
        <v>1405</v>
      </c>
      <c r="G7184" t="s">
        <v>42</v>
      </c>
      <c r="H7184" s="32">
        <v>13.58</v>
      </c>
      <c r="I7184" t="s">
        <v>43</v>
      </c>
      <c r="J7184">
        <v>4</v>
      </c>
      <c r="K7184">
        <v>3</v>
      </c>
    </row>
    <row r="7185" spans="1:11" x14ac:dyDescent="0.35">
      <c r="A7185" t="s">
        <v>1308</v>
      </c>
      <c r="B7185" t="s">
        <v>1309</v>
      </c>
      <c r="C7185">
        <v>2015</v>
      </c>
      <c r="D7185">
        <v>4.2</v>
      </c>
      <c r="E7185">
        <v>412</v>
      </c>
      <c r="F7185" t="s">
        <v>1405</v>
      </c>
      <c r="G7185" t="s">
        <v>9</v>
      </c>
      <c r="H7185" s="32">
        <v>37.9</v>
      </c>
      <c r="I7185" t="s">
        <v>10</v>
      </c>
      <c r="J7185">
        <v>5</v>
      </c>
      <c r="K7185">
        <v>3</v>
      </c>
    </row>
    <row r="7186" spans="1:11" x14ac:dyDescent="0.35">
      <c r="A7186" t="s">
        <v>270</v>
      </c>
      <c r="B7186" t="s">
        <v>120</v>
      </c>
      <c r="C7186">
        <v>2011</v>
      </c>
      <c r="D7186">
        <v>4.2</v>
      </c>
      <c r="E7186">
        <v>410</v>
      </c>
      <c r="F7186" t="s">
        <v>1405</v>
      </c>
      <c r="G7186" t="s">
        <v>9</v>
      </c>
      <c r="H7186" s="32">
        <v>51.35</v>
      </c>
      <c r="I7186" t="s">
        <v>10</v>
      </c>
      <c r="J7186">
        <v>5</v>
      </c>
      <c r="K7186">
        <v>3</v>
      </c>
    </row>
    <row r="7187" spans="1:11" x14ac:dyDescent="0.35">
      <c r="A7187" t="s">
        <v>930</v>
      </c>
      <c r="B7187" t="s">
        <v>848</v>
      </c>
      <c r="C7187">
        <v>2012</v>
      </c>
      <c r="D7187">
        <v>4.2</v>
      </c>
      <c r="E7187">
        <v>410</v>
      </c>
      <c r="F7187" t="s">
        <v>1405</v>
      </c>
      <c r="G7187" t="s">
        <v>42</v>
      </c>
      <c r="H7187" s="32">
        <v>22.99</v>
      </c>
      <c r="I7187" t="s">
        <v>43</v>
      </c>
      <c r="J7187">
        <v>4</v>
      </c>
      <c r="K7187">
        <v>3</v>
      </c>
    </row>
    <row r="7188" spans="1:11" x14ac:dyDescent="0.35">
      <c r="A7188" t="s">
        <v>1362</v>
      </c>
      <c r="B7188" t="s">
        <v>1363</v>
      </c>
      <c r="C7188">
        <v>2020</v>
      </c>
      <c r="D7188">
        <v>4.2</v>
      </c>
      <c r="E7188">
        <v>407</v>
      </c>
      <c r="F7188" t="s">
        <v>1405</v>
      </c>
      <c r="G7188" t="s">
        <v>204</v>
      </c>
      <c r="H7188" s="32">
        <v>11.95</v>
      </c>
      <c r="I7188" t="s">
        <v>85</v>
      </c>
      <c r="J7188" t="s">
        <v>85</v>
      </c>
      <c r="K7188" t="s">
        <v>85</v>
      </c>
    </row>
    <row r="7189" spans="1:11" x14ac:dyDescent="0.35">
      <c r="A7189" t="s">
        <v>861</v>
      </c>
      <c r="B7189" t="s">
        <v>1364</v>
      </c>
      <c r="C7189" t="s">
        <v>24</v>
      </c>
      <c r="D7189">
        <v>4.2</v>
      </c>
      <c r="E7189">
        <v>405</v>
      </c>
      <c r="F7189" t="s">
        <v>1405</v>
      </c>
      <c r="G7189" t="s">
        <v>25</v>
      </c>
      <c r="H7189" s="32">
        <v>7.1</v>
      </c>
      <c r="I7189" t="s">
        <v>26</v>
      </c>
      <c r="J7189">
        <v>4</v>
      </c>
      <c r="K7189">
        <v>3</v>
      </c>
    </row>
    <row r="7190" spans="1:11" x14ac:dyDescent="0.35">
      <c r="A7190" t="s">
        <v>606</v>
      </c>
      <c r="B7190" t="s">
        <v>619</v>
      </c>
      <c r="C7190">
        <v>2014</v>
      </c>
      <c r="D7190">
        <v>4.2</v>
      </c>
      <c r="E7190">
        <v>404</v>
      </c>
      <c r="F7190" t="s">
        <v>1405</v>
      </c>
      <c r="G7190" t="s">
        <v>32</v>
      </c>
      <c r="H7190" s="32">
        <v>77.36</v>
      </c>
      <c r="I7190" t="s">
        <v>33</v>
      </c>
      <c r="J7190">
        <v>4</v>
      </c>
      <c r="K7190">
        <v>3</v>
      </c>
    </row>
    <row r="7191" spans="1:11" x14ac:dyDescent="0.35">
      <c r="A7191" t="s">
        <v>1365</v>
      </c>
      <c r="B7191" t="s">
        <v>1366</v>
      </c>
      <c r="C7191">
        <v>2020</v>
      </c>
      <c r="D7191">
        <v>4.2</v>
      </c>
      <c r="E7191">
        <v>404</v>
      </c>
      <c r="F7191" t="s">
        <v>1405</v>
      </c>
      <c r="G7191" t="s">
        <v>207</v>
      </c>
      <c r="H7191" s="32">
        <v>19.899999999999999</v>
      </c>
      <c r="I7191" t="s">
        <v>85</v>
      </c>
      <c r="J7191" t="s">
        <v>85</v>
      </c>
      <c r="K7191" t="s">
        <v>85</v>
      </c>
    </row>
    <row r="7192" spans="1:11" x14ac:dyDescent="0.35">
      <c r="A7192" t="s">
        <v>682</v>
      </c>
      <c r="B7192" t="s">
        <v>863</v>
      </c>
      <c r="C7192">
        <v>2011</v>
      </c>
      <c r="D7192">
        <v>4.2</v>
      </c>
      <c r="E7192">
        <v>402</v>
      </c>
      <c r="F7192" t="s">
        <v>1405</v>
      </c>
      <c r="G7192" t="s">
        <v>42</v>
      </c>
      <c r="H7192" s="32">
        <v>28.53</v>
      </c>
      <c r="I7192" t="s">
        <v>43</v>
      </c>
      <c r="J7192">
        <v>4</v>
      </c>
      <c r="K7192">
        <v>3</v>
      </c>
    </row>
    <row r="7193" spans="1:11" x14ac:dyDescent="0.35">
      <c r="A7193" t="s">
        <v>487</v>
      </c>
      <c r="B7193" t="s">
        <v>488</v>
      </c>
      <c r="C7193">
        <v>2019</v>
      </c>
      <c r="D7193">
        <v>4.2</v>
      </c>
      <c r="E7193">
        <v>400</v>
      </c>
      <c r="F7193" t="s">
        <v>1405</v>
      </c>
      <c r="G7193" t="s">
        <v>2</v>
      </c>
      <c r="H7193" s="32">
        <v>27.89</v>
      </c>
      <c r="I7193" t="s">
        <v>3</v>
      </c>
      <c r="J7193">
        <v>5</v>
      </c>
      <c r="K7193">
        <v>3</v>
      </c>
    </row>
    <row r="7194" spans="1:11" x14ac:dyDescent="0.35">
      <c r="A7194" t="s">
        <v>4</v>
      </c>
      <c r="B7194" t="s">
        <v>448</v>
      </c>
      <c r="C7194">
        <v>2016</v>
      </c>
      <c r="D7194">
        <v>4.2</v>
      </c>
      <c r="E7194">
        <v>398</v>
      </c>
      <c r="F7194" t="s">
        <v>1405</v>
      </c>
      <c r="G7194" t="s">
        <v>1406</v>
      </c>
      <c r="H7194" s="32">
        <v>48.96</v>
      </c>
      <c r="I7194" t="s">
        <v>6</v>
      </c>
      <c r="J7194">
        <v>4</v>
      </c>
      <c r="K7194">
        <v>2</v>
      </c>
    </row>
    <row r="7195" spans="1:11" x14ac:dyDescent="0.35">
      <c r="A7195" t="s">
        <v>193</v>
      </c>
      <c r="B7195" t="s">
        <v>921</v>
      </c>
      <c r="C7195">
        <v>2011</v>
      </c>
      <c r="D7195">
        <v>4.2</v>
      </c>
      <c r="E7195">
        <v>395</v>
      </c>
      <c r="F7195" t="s">
        <v>1405</v>
      </c>
      <c r="G7195" t="s">
        <v>42</v>
      </c>
      <c r="H7195" s="32">
        <v>61.94</v>
      </c>
      <c r="I7195" t="s">
        <v>43</v>
      </c>
      <c r="J7195">
        <v>4</v>
      </c>
      <c r="K7195">
        <v>3</v>
      </c>
    </row>
    <row r="7196" spans="1:11" x14ac:dyDescent="0.35">
      <c r="A7196" t="s">
        <v>193</v>
      </c>
      <c r="B7196" t="s">
        <v>187</v>
      </c>
      <c r="C7196">
        <v>2016</v>
      </c>
      <c r="D7196">
        <v>4.2</v>
      </c>
      <c r="E7196">
        <v>392</v>
      </c>
      <c r="F7196" t="s">
        <v>1405</v>
      </c>
      <c r="G7196" t="s">
        <v>42</v>
      </c>
      <c r="H7196" s="32">
        <v>19.98</v>
      </c>
      <c r="I7196" t="s">
        <v>43</v>
      </c>
      <c r="J7196">
        <v>4</v>
      </c>
      <c r="K7196">
        <v>3</v>
      </c>
    </row>
    <row r="7197" spans="1:11" x14ac:dyDescent="0.35">
      <c r="A7197" t="s">
        <v>790</v>
      </c>
      <c r="B7197" t="s">
        <v>1367</v>
      </c>
      <c r="C7197">
        <v>2018</v>
      </c>
      <c r="D7197">
        <v>4.2</v>
      </c>
      <c r="E7197">
        <v>390</v>
      </c>
      <c r="F7197" t="s">
        <v>1405</v>
      </c>
      <c r="G7197" t="s">
        <v>32</v>
      </c>
      <c r="H7197" s="32">
        <v>16.760000000000002</v>
      </c>
      <c r="I7197" t="s">
        <v>33</v>
      </c>
      <c r="J7197">
        <v>4</v>
      </c>
      <c r="K7197">
        <v>3</v>
      </c>
    </row>
    <row r="7198" spans="1:11" x14ac:dyDescent="0.35">
      <c r="A7198" t="s">
        <v>574</v>
      </c>
      <c r="B7198" t="s">
        <v>880</v>
      </c>
      <c r="C7198">
        <v>2017</v>
      </c>
      <c r="D7198">
        <v>4.2</v>
      </c>
      <c r="E7198">
        <v>390</v>
      </c>
      <c r="F7198" t="s">
        <v>1405</v>
      </c>
      <c r="G7198" t="s">
        <v>576</v>
      </c>
      <c r="H7198" s="32">
        <v>24.45</v>
      </c>
      <c r="I7198" t="s">
        <v>21</v>
      </c>
      <c r="J7198">
        <v>4</v>
      </c>
      <c r="K7198">
        <v>3</v>
      </c>
    </row>
    <row r="7199" spans="1:11" x14ac:dyDescent="0.35">
      <c r="A7199" t="s">
        <v>144</v>
      </c>
      <c r="B7199" t="s">
        <v>120</v>
      </c>
      <c r="C7199">
        <v>2011</v>
      </c>
      <c r="D7199">
        <v>4.2</v>
      </c>
      <c r="E7199">
        <v>389</v>
      </c>
      <c r="F7199" t="s">
        <v>1405</v>
      </c>
      <c r="G7199" t="s">
        <v>9</v>
      </c>
      <c r="H7199" s="32">
        <v>64.5</v>
      </c>
      <c r="I7199" t="s">
        <v>10</v>
      </c>
      <c r="J7199">
        <v>5</v>
      </c>
      <c r="K7199">
        <v>3</v>
      </c>
    </row>
    <row r="7200" spans="1:11" x14ac:dyDescent="0.35">
      <c r="A7200" t="s">
        <v>385</v>
      </c>
      <c r="B7200" t="s">
        <v>1334</v>
      </c>
      <c r="C7200">
        <v>2016</v>
      </c>
      <c r="D7200">
        <v>4.2</v>
      </c>
      <c r="E7200">
        <v>388</v>
      </c>
      <c r="F7200" t="s">
        <v>1405</v>
      </c>
      <c r="G7200" t="s">
        <v>9</v>
      </c>
      <c r="H7200" s="32">
        <v>31.63</v>
      </c>
      <c r="I7200" t="s">
        <v>10</v>
      </c>
      <c r="J7200">
        <v>5</v>
      </c>
      <c r="K7200">
        <v>3</v>
      </c>
    </row>
    <row r="7201" spans="1:11" x14ac:dyDescent="0.35">
      <c r="A7201" t="s">
        <v>66</v>
      </c>
      <c r="B7201" t="s">
        <v>551</v>
      </c>
      <c r="C7201">
        <v>2017</v>
      </c>
      <c r="D7201">
        <v>4.2</v>
      </c>
      <c r="E7201">
        <v>421</v>
      </c>
      <c r="F7201" t="s">
        <v>1405</v>
      </c>
      <c r="G7201" t="s">
        <v>42</v>
      </c>
      <c r="H7201" s="32">
        <v>29.15</v>
      </c>
      <c r="I7201" t="s">
        <v>52</v>
      </c>
      <c r="J7201">
        <v>3</v>
      </c>
      <c r="K7201">
        <v>3</v>
      </c>
    </row>
    <row r="7202" spans="1:11" x14ac:dyDescent="0.35">
      <c r="A7202" t="s">
        <v>537</v>
      </c>
      <c r="B7202" t="s">
        <v>187</v>
      </c>
      <c r="C7202">
        <v>2015</v>
      </c>
      <c r="D7202">
        <v>4.2</v>
      </c>
      <c r="E7202">
        <v>420</v>
      </c>
      <c r="F7202" t="s">
        <v>1405</v>
      </c>
      <c r="G7202" t="s">
        <v>42</v>
      </c>
      <c r="H7202" s="32">
        <v>17.5</v>
      </c>
      <c r="I7202" t="s">
        <v>43</v>
      </c>
      <c r="J7202">
        <v>4</v>
      </c>
      <c r="K7202">
        <v>3</v>
      </c>
    </row>
    <row r="7203" spans="1:11" x14ac:dyDescent="0.35">
      <c r="A7203" t="s">
        <v>1357</v>
      </c>
      <c r="B7203" t="s">
        <v>1358</v>
      </c>
      <c r="C7203">
        <v>2017</v>
      </c>
      <c r="D7203">
        <v>4.2</v>
      </c>
      <c r="E7203">
        <v>420</v>
      </c>
      <c r="F7203" t="s">
        <v>1405</v>
      </c>
      <c r="G7203" t="s">
        <v>127</v>
      </c>
      <c r="H7203" s="32">
        <v>18.899999999999999</v>
      </c>
      <c r="I7203" t="s">
        <v>21</v>
      </c>
      <c r="J7203">
        <v>4</v>
      </c>
      <c r="K7203">
        <v>3</v>
      </c>
    </row>
    <row r="7204" spans="1:11" x14ac:dyDescent="0.35">
      <c r="A7204" t="s">
        <v>1359</v>
      </c>
      <c r="B7204" t="s">
        <v>1360</v>
      </c>
      <c r="C7204">
        <v>2011</v>
      </c>
      <c r="D7204">
        <v>4.2</v>
      </c>
      <c r="E7204">
        <v>420</v>
      </c>
      <c r="F7204" t="s">
        <v>1405</v>
      </c>
      <c r="G7204" t="s">
        <v>254</v>
      </c>
      <c r="H7204" s="32">
        <v>23.95</v>
      </c>
      <c r="I7204" t="s">
        <v>21</v>
      </c>
      <c r="J7204">
        <v>4</v>
      </c>
      <c r="K7204">
        <v>3</v>
      </c>
    </row>
    <row r="7205" spans="1:11" x14ac:dyDescent="0.35">
      <c r="A7205" t="s">
        <v>40</v>
      </c>
      <c r="B7205" t="s">
        <v>396</v>
      </c>
      <c r="C7205">
        <v>2012</v>
      </c>
      <c r="D7205">
        <v>4.2</v>
      </c>
      <c r="E7205">
        <v>420</v>
      </c>
      <c r="F7205" t="s">
        <v>1405</v>
      </c>
      <c r="G7205" t="s">
        <v>42</v>
      </c>
      <c r="H7205" s="32">
        <v>28.3</v>
      </c>
      <c r="I7205" t="s">
        <v>43</v>
      </c>
      <c r="J7205">
        <v>4</v>
      </c>
      <c r="K7205">
        <v>3</v>
      </c>
    </row>
    <row r="7206" spans="1:11" x14ac:dyDescent="0.35">
      <c r="A7206" t="s">
        <v>513</v>
      </c>
      <c r="B7206" t="s">
        <v>283</v>
      </c>
      <c r="C7206">
        <v>2004</v>
      </c>
      <c r="D7206">
        <v>4.2</v>
      </c>
      <c r="E7206">
        <v>417</v>
      </c>
      <c r="F7206" t="s">
        <v>1405</v>
      </c>
      <c r="G7206" t="s">
        <v>42</v>
      </c>
      <c r="H7206" s="32">
        <v>45</v>
      </c>
      <c r="I7206" t="s">
        <v>43</v>
      </c>
      <c r="J7206">
        <v>4</v>
      </c>
      <c r="K7206">
        <v>3</v>
      </c>
    </row>
    <row r="7207" spans="1:11" x14ac:dyDescent="0.35">
      <c r="A7207" t="s">
        <v>423</v>
      </c>
      <c r="B7207" t="s">
        <v>1020</v>
      </c>
      <c r="C7207">
        <v>2018</v>
      </c>
      <c r="D7207">
        <v>4.2</v>
      </c>
      <c r="E7207">
        <v>415</v>
      </c>
      <c r="F7207" t="s">
        <v>1405</v>
      </c>
      <c r="G7207" t="s">
        <v>46</v>
      </c>
      <c r="H7207" s="32">
        <v>17.899999999999999</v>
      </c>
      <c r="I7207" t="s">
        <v>213</v>
      </c>
      <c r="J7207">
        <v>3</v>
      </c>
      <c r="K7207">
        <v>3</v>
      </c>
    </row>
    <row r="7208" spans="1:11" x14ac:dyDescent="0.35">
      <c r="A7208" t="s">
        <v>1292</v>
      </c>
      <c r="B7208" t="s">
        <v>1361</v>
      </c>
      <c r="C7208">
        <v>2015</v>
      </c>
      <c r="D7208">
        <v>4.2</v>
      </c>
      <c r="E7208">
        <v>414</v>
      </c>
      <c r="F7208" t="s">
        <v>1405</v>
      </c>
      <c r="G7208" t="s">
        <v>326</v>
      </c>
      <c r="H7208" s="32">
        <v>16.78</v>
      </c>
      <c r="I7208" t="s">
        <v>327</v>
      </c>
      <c r="J7208">
        <v>3</v>
      </c>
      <c r="K7208">
        <v>3</v>
      </c>
    </row>
    <row r="7209" spans="1:11" x14ac:dyDescent="0.35">
      <c r="A7209" t="s">
        <v>47</v>
      </c>
      <c r="B7209" t="s">
        <v>1302</v>
      </c>
      <c r="C7209">
        <v>2018</v>
      </c>
      <c r="D7209">
        <v>4.2</v>
      </c>
      <c r="E7209">
        <v>410</v>
      </c>
      <c r="F7209" t="s">
        <v>1405</v>
      </c>
      <c r="G7209" t="s">
        <v>42</v>
      </c>
      <c r="H7209" s="32">
        <v>13.58</v>
      </c>
      <c r="I7209" t="s">
        <v>43</v>
      </c>
      <c r="J7209">
        <v>4</v>
      </c>
      <c r="K7209">
        <v>3</v>
      </c>
    </row>
    <row r="7210" spans="1:11" x14ac:dyDescent="0.35">
      <c r="A7210" t="s">
        <v>1308</v>
      </c>
      <c r="B7210" t="s">
        <v>1309</v>
      </c>
      <c r="C7210">
        <v>2015</v>
      </c>
      <c r="D7210">
        <v>4.2</v>
      </c>
      <c r="E7210">
        <v>412</v>
      </c>
      <c r="F7210" t="s">
        <v>1405</v>
      </c>
      <c r="G7210" t="s">
        <v>9</v>
      </c>
      <c r="H7210" s="32">
        <v>37.9</v>
      </c>
      <c r="I7210" t="s">
        <v>10</v>
      </c>
      <c r="J7210">
        <v>5</v>
      </c>
      <c r="K7210">
        <v>3</v>
      </c>
    </row>
    <row r="7211" spans="1:11" x14ac:dyDescent="0.35">
      <c r="A7211" t="s">
        <v>270</v>
      </c>
      <c r="B7211" t="s">
        <v>120</v>
      </c>
      <c r="C7211">
        <v>2011</v>
      </c>
      <c r="D7211">
        <v>4.2</v>
      </c>
      <c r="E7211">
        <v>410</v>
      </c>
      <c r="F7211" t="s">
        <v>1405</v>
      </c>
      <c r="G7211" t="s">
        <v>9</v>
      </c>
      <c r="H7211" s="32">
        <v>51.35</v>
      </c>
      <c r="I7211" t="s">
        <v>10</v>
      </c>
      <c r="J7211">
        <v>5</v>
      </c>
      <c r="K7211">
        <v>3</v>
      </c>
    </row>
    <row r="7212" spans="1:11" x14ac:dyDescent="0.35">
      <c r="A7212" t="s">
        <v>930</v>
      </c>
      <c r="B7212" t="s">
        <v>848</v>
      </c>
      <c r="C7212">
        <v>2012</v>
      </c>
      <c r="D7212">
        <v>4.2</v>
      </c>
      <c r="E7212">
        <v>410</v>
      </c>
      <c r="F7212" t="s">
        <v>1405</v>
      </c>
      <c r="G7212" t="s">
        <v>42</v>
      </c>
      <c r="H7212" s="32">
        <v>22.99</v>
      </c>
      <c r="I7212" t="s">
        <v>43</v>
      </c>
      <c r="J7212">
        <v>4</v>
      </c>
      <c r="K7212">
        <v>3</v>
      </c>
    </row>
    <row r="7213" spans="1:11" x14ac:dyDescent="0.35">
      <c r="A7213" t="s">
        <v>1362</v>
      </c>
      <c r="B7213" t="s">
        <v>1363</v>
      </c>
      <c r="C7213">
        <v>2020</v>
      </c>
      <c r="D7213">
        <v>4.2</v>
      </c>
      <c r="E7213">
        <v>407</v>
      </c>
      <c r="F7213" t="s">
        <v>1405</v>
      </c>
      <c r="G7213" t="s">
        <v>204</v>
      </c>
      <c r="H7213" s="32">
        <v>11.95</v>
      </c>
      <c r="I7213" t="s">
        <v>85</v>
      </c>
      <c r="J7213" t="s">
        <v>85</v>
      </c>
      <c r="K7213" t="s">
        <v>85</v>
      </c>
    </row>
    <row r="7214" spans="1:11" x14ac:dyDescent="0.35">
      <c r="A7214" t="s">
        <v>861</v>
      </c>
      <c r="B7214" t="s">
        <v>1364</v>
      </c>
      <c r="C7214" t="s">
        <v>24</v>
      </c>
      <c r="D7214">
        <v>4.2</v>
      </c>
      <c r="E7214">
        <v>405</v>
      </c>
      <c r="F7214" t="s">
        <v>1405</v>
      </c>
      <c r="G7214" t="s">
        <v>25</v>
      </c>
      <c r="H7214" s="32">
        <v>7.1</v>
      </c>
      <c r="I7214" t="s">
        <v>26</v>
      </c>
      <c r="J7214">
        <v>4</v>
      </c>
      <c r="K7214">
        <v>3</v>
      </c>
    </row>
    <row r="7215" spans="1:11" x14ac:dyDescent="0.35">
      <c r="A7215" t="s">
        <v>606</v>
      </c>
      <c r="B7215" t="s">
        <v>619</v>
      </c>
      <c r="C7215">
        <v>2014</v>
      </c>
      <c r="D7215">
        <v>4.2</v>
      </c>
      <c r="E7215">
        <v>404</v>
      </c>
      <c r="F7215" t="s">
        <v>1405</v>
      </c>
      <c r="G7215" t="s">
        <v>32</v>
      </c>
      <c r="H7215" s="32">
        <v>77.36</v>
      </c>
      <c r="I7215" t="s">
        <v>33</v>
      </c>
      <c r="J7215">
        <v>4</v>
      </c>
      <c r="K7215">
        <v>3</v>
      </c>
    </row>
    <row r="7216" spans="1:11" x14ac:dyDescent="0.35">
      <c r="A7216" t="s">
        <v>1365</v>
      </c>
      <c r="B7216" t="s">
        <v>1366</v>
      </c>
      <c r="C7216">
        <v>2020</v>
      </c>
      <c r="D7216">
        <v>4.2</v>
      </c>
      <c r="E7216">
        <v>404</v>
      </c>
      <c r="F7216" t="s">
        <v>1405</v>
      </c>
      <c r="G7216" t="s">
        <v>207</v>
      </c>
      <c r="H7216" s="32">
        <v>19.899999999999999</v>
      </c>
      <c r="I7216" t="s">
        <v>85</v>
      </c>
      <c r="J7216" t="s">
        <v>85</v>
      </c>
      <c r="K7216" t="s">
        <v>85</v>
      </c>
    </row>
    <row r="7217" spans="1:11" x14ac:dyDescent="0.35">
      <c r="A7217" t="s">
        <v>682</v>
      </c>
      <c r="B7217" t="s">
        <v>863</v>
      </c>
      <c r="C7217">
        <v>2011</v>
      </c>
      <c r="D7217">
        <v>4.2</v>
      </c>
      <c r="E7217">
        <v>402</v>
      </c>
      <c r="F7217" t="s">
        <v>1405</v>
      </c>
      <c r="G7217" t="s">
        <v>42</v>
      </c>
      <c r="H7217" s="32">
        <v>28.53</v>
      </c>
      <c r="I7217" t="s">
        <v>43</v>
      </c>
      <c r="J7217">
        <v>4</v>
      </c>
      <c r="K7217">
        <v>3</v>
      </c>
    </row>
    <row r="7218" spans="1:11" x14ac:dyDescent="0.35">
      <c r="A7218" t="s">
        <v>487</v>
      </c>
      <c r="B7218" t="s">
        <v>488</v>
      </c>
      <c r="C7218">
        <v>2019</v>
      </c>
      <c r="D7218">
        <v>4.2</v>
      </c>
      <c r="E7218">
        <v>400</v>
      </c>
      <c r="F7218" t="s">
        <v>1405</v>
      </c>
      <c r="G7218" t="s">
        <v>2</v>
      </c>
      <c r="H7218" s="32">
        <v>27.89</v>
      </c>
      <c r="I7218" t="s">
        <v>3</v>
      </c>
      <c r="J7218">
        <v>5</v>
      </c>
      <c r="K7218">
        <v>3</v>
      </c>
    </row>
    <row r="7219" spans="1:11" x14ac:dyDescent="0.35">
      <c r="A7219" t="s">
        <v>4</v>
      </c>
      <c r="B7219" t="s">
        <v>448</v>
      </c>
      <c r="C7219">
        <v>2016</v>
      </c>
      <c r="D7219">
        <v>4.2</v>
      </c>
      <c r="E7219">
        <v>398</v>
      </c>
      <c r="F7219" t="s">
        <v>1405</v>
      </c>
      <c r="G7219" t="s">
        <v>1406</v>
      </c>
      <c r="H7219" s="32">
        <v>48.96</v>
      </c>
      <c r="I7219" t="s">
        <v>6</v>
      </c>
      <c r="J7219">
        <v>4</v>
      </c>
      <c r="K7219">
        <v>2</v>
      </c>
    </row>
    <row r="7220" spans="1:11" x14ac:dyDescent="0.35">
      <c r="A7220" t="s">
        <v>193</v>
      </c>
      <c r="B7220" t="s">
        <v>921</v>
      </c>
      <c r="C7220">
        <v>2011</v>
      </c>
      <c r="D7220">
        <v>4.2</v>
      </c>
      <c r="E7220">
        <v>395</v>
      </c>
      <c r="F7220" t="s">
        <v>1405</v>
      </c>
      <c r="G7220" t="s">
        <v>42</v>
      </c>
      <c r="H7220" s="32">
        <v>61.94</v>
      </c>
      <c r="I7220" t="s">
        <v>43</v>
      </c>
      <c r="J7220">
        <v>4</v>
      </c>
      <c r="K7220">
        <v>3</v>
      </c>
    </row>
    <row r="7221" spans="1:11" x14ac:dyDescent="0.35">
      <c r="A7221" t="s">
        <v>193</v>
      </c>
      <c r="B7221" t="s">
        <v>187</v>
      </c>
      <c r="C7221">
        <v>2016</v>
      </c>
      <c r="D7221">
        <v>4.2</v>
      </c>
      <c r="E7221">
        <v>392</v>
      </c>
      <c r="F7221" t="s">
        <v>1405</v>
      </c>
      <c r="G7221" t="s">
        <v>42</v>
      </c>
      <c r="H7221" s="32">
        <v>19.98</v>
      </c>
      <c r="I7221" t="s">
        <v>43</v>
      </c>
      <c r="J7221">
        <v>4</v>
      </c>
      <c r="K7221">
        <v>3</v>
      </c>
    </row>
    <row r="7222" spans="1:11" x14ac:dyDescent="0.35">
      <c r="A7222" t="s">
        <v>790</v>
      </c>
      <c r="B7222" t="s">
        <v>1367</v>
      </c>
      <c r="C7222">
        <v>2018</v>
      </c>
      <c r="D7222">
        <v>4.2</v>
      </c>
      <c r="E7222">
        <v>390</v>
      </c>
      <c r="F7222" t="s">
        <v>1405</v>
      </c>
      <c r="G7222" t="s">
        <v>32</v>
      </c>
      <c r="H7222" s="32">
        <v>16.760000000000002</v>
      </c>
      <c r="I7222" t="s">
        <v>33</v>
      </c>
      <c r="J7222">
        <v>4</v>
      </c>
      <c r="K7222">
        <v>3</v>
      </c>
    </row>
    <row r="7223" spans="1:11" x14ac:dyDescent="0.35">
      <c r="A7223" t="s">
        <v>574</v>
      </c>
      <c r="B7223" t="s">
        <v>880</v>
      </c>
      <c r="C7223">
        <v>2017</v>
      </c>
      <c r="D7223">
        <v>4.2</v>
      </c>
      <c r="E7223">
        <v>390</v>
      </c>
      <c r="F7223" t="s">
        <v>1405</v>
      </c>
      <c r="G7223" t="s">
        <v>576</v>
      </c>
      <c r="H7223" s="32">
        <v>24.45</v>
      </c>
      <c r="I7223" t="s">
        <v>21</v>
      </c>
      <c r="J7223">
        <v>4</v>
      </c>
      <c r="K7223">
        <v>3</v>
      </c>
    </row>
    <row r="7224" spans="1:11" x14ac:dyDescent="0.35">
      <c r="A7224" t="s">
        <v>144</v>
      </c>
      <c r="B7224" t="s">
        <v>120</v>
      </c>
      <c r="C7224">
        <v>2011</v>
      </c>
      <c r="D7224">
        <v>4.2</v>
      </c>
      <c r="E7224">
        <v>389</v>
      </c>
      <c r="F7224" t="s">
        <v>1405</v>
      </c>
      <c r="G7224" t="s">
        <v>9</v>
      </c>
      <c r="H7224" s="32">
        <v>64.5</v>
      </c>
      <c r="I7224" t="s">
        <v>10</v>
      </c>
      <c r="J7224">
        <v>5</v>
      </c>
      <c r="K7224">
        <v>3</v>
      </c>
    </row>
    <row r="7225" spans="1:11" x14ac:dyDescent="0.35">
      <c r="A7225" t="s">
        <v>385</v>
      </c>
      <c r="B7225" t="s">
        <v>1334</v>
      </c>
      <c r="C7225">
        <v>2016</v>
      </c>
      <c r="D7225">
        <v>4.2</v>
      </c>
      <c r="E7225">
        <v>388</v>
      </c>
      <c r="F7225" t="s">
        <v>1405</v>
      </c>
      <c r="G7225" t="s">
        <v>9</v>
      </c>
      <c r="H7225" s="32">
        <v>31.63</v>
      </c>
      <c r="I7225" t="s">
        <v>10</v>
      </c>
      <c r="J7225">
        <v>5</v>
      </c>
      <c r="K7225">
        <v>3</v>
      </c>
    </row>
    <row r="7226" spans="1:11" x14ac:dyDescent="0.35">
      <c r="A7226" t="s">
        <v>66</v>
      </c>
      <c r="B7226" t="s">
        <v>551</v>
      </c>
      <c r="C7226">
        <v>2017</v>
      </c>
      <c r="D7226">
        <v>4.2</v>
      </c>
      <c r="E7226">
        <v>421</v>
      </c>
      <c r="F7226" t="s">
        <v>1405</v>
      </c>
      <c r="G7226" t="s">
        <v>42</v>
      </c>
      <c r="H7226" s="32">
        <v>29.15</v>
      </c>
      <c r="I7226" t="s">
        <v>52</v>
      </c>
      <c r="J7226">
        <v>3</v>
      </c>
      <c r="K7226">
        <v>3</v>
      </c>
    </row>
    <row r="7227" spans="1:11" x14ac:dyDescent="0.35">
      <c r="A7227" t="s">
        <v>537</v>
      </c>
      <c r="B7227" t="s">
        <v>187</v>
      </c>
      <c r="C7227">
        <v>2015</v>
      </c>
      <c r="D7227">
        <v>4.2</v>
      </c>
      <c r="E7227">
        <v>420</v>
      </c>
      <c r="F7227" t="s">
        <v>1405</v>
      </c>
      <c r="G7227" t="s">
        <v>42</v>
      </c>
      <c r="H7227" s="32">
        <v>17.5</v>
      </c>
      <c r="I7227" t="s">
        <v>43</v>
      </c>
      <c r="J7227">
        <v>4</v>
      </c>
      <c r="K7227">
        <v>3</v>
      </c>
    </row>
    <row r="7228" spans="1:11" x14ac:dyDescent="0.35">
      <c r="A7228" t="s">
        <v>1357</v>
      </c>
      <c r="B7228" t="s">
        <v>1358</v>
      </c>
      <c r="C7228">
        <v>2017</v>
      </c>
      <c r="D7228">
        <v>4.2</v>
      </c>
      <c r="E7228">
        <v>420</v>
      </c>
      <c r="F7228" t="s">
        <v>1405</v>
      </c>
      <c r="G7228" t="s">
        <v>127</v>
      </c>
      <c r="H7228" s="32">
        <v>18.899999999999999</v>
      </c>
      <c r="I7228" t="s">
        <v>21</v>
      </c>
      <c r="J7228">
        <v>4</v>
      </c>
      <c r="K7228">
        <v>3</v>
      </c>
    </row>
    <row r="7229" spans="1:11" x14ac:dyDescent="0.35">
      <c r="A7229" t="s">
        <v>1359</v>
      </c>
      <c r="B7229" t="s">
        <v>1360</v>
      </c>
      <c r="C7229">
        <v>2011</v>
      </c>
      <c r="D7229">
        <v>4.2</v>
      </c>
      <c r="E7229">
        <v>420</v>
      </c>
      <c r="F7229" t="s">
        <v>1405</v>
      </c>
      <c r="G7229" t="s">
        <v>254</v>
      </c>
      <c r="H7229" s="32">
        <v>23.95</v>
      </c>
      <c r="I7229" t="s">
        <v>21</v>
      </c>
      <c r="J7229">
        <v>4</v>
      </c>
      <c r="K7229">
        <v>3</v>
      </c>
    </row>
    <row r="7230" spans="1:11" x14ac:dyDescent="0.35">
      <c r="A7230" t="s">
        <v>40</v>
      </c>
      <c r="B7230" t="s">
        <v>396</v>
      </c>
      <c r="C7230">
        <v>2012</v>
      </c>
      <c r="D7230">
        <v>4.2</v>
      </c>
      <c r="E7230">
        <v>420</v>
      </c>
      <c r="F7230" t="s">
        <v>1405</v>
      </c>
      <c r="G7230" t="s">
        <v>42</v>
      </c>
      <c r="H7230" s="32">
        <v>28.3</v>
      </c>
      <c r="I7230" t="s">
        <v>43</v>
      </c>
      <c r="J7230">
        <v>4</v>
      </c>
      <c r="K7230">
        <v>3</v>
      </c>
    </row>
    <row r="7231" spans="1:11" x14ac:dyDescent="0.35">
      <c r="A7231" t="s">
        <v>513</v>
      </c>
      <c r="B7231" t="s">
        <v>283</v>
      </c>
      <c r="C7231">
        <v>2004</v>
      </c>
      <c r="D7231">
        <v>4.2</v>
      </c>
      <c r="E7231">
        <v>417</v>
      </c>
      <c r="F7231" t="s">
        <v>1405</v>
      </c>
      <c r="G7231" t="s">
        <v>42</v>
      </c>
      <c r="H7231" s="32">
        <v>45</v>
      </c>
      <c r="I7231" t="s">
        <v>43</v>
      </c>
      <c r="J7231">
        <v>4</v>
      </c>
      <c r="K7231">
        <v>3</v>
      </c>
    </row>
    <row r="7232" spans="1:11" x14ac:dyDescent="0.35">
      <c r="A7232" t="s">
        <v>423</v>
      </c>
      <c r="B7232" t="s">
        <v>1020</v>
      </c>
      <c r="C7232">
        <v>2018</v>
      </c>
      <c r="D7232">
        <v>4.2</v>
      </c>
      <c r="E7232">
        <v>415</v>
      </c>
      <c r="F7232" t="s">
        <v>1405</v>
      </c>
      <c r="G7232" t="s">
        <v>46</v>
      </c>
      <c r="H7232" s="32">
        <v>17.899999999999999</v>
      </c>
      <c r="I7232" t="s">
        <v>213</v>
      </c>
      <c r="J7232">
        <v>3</v>
      </c>
      <c r="K7232">
        <v>3</v>
      </c>
    </row>
    <row r="7233" spans="1:11" x14ac:dyDescent="0.35">
      <c r="A7233" t="s">
        <v>1292</v>
      </c>
      <c r="B7233" t="s">
        <v>1361</v>
      </c>
      <c r="C7233">
        <v>2015</v>
      </c>
      <c r="D7233">
        <v>4.2</v>
      </c>
      <c r="E7233">
        <v>414</v>
      </c>
      <c r="F7233" t="s">
        <v>1405</v>
      </c>
      <c r="G7233" t="s">
        <v>326</v>
      </c>
      <c r="H7233" s="32">
        <v>16.78</v>
      </c>
      <c r="I7233" t="s">
        <v>327</v>
      </c>
      <c r="J7233">
        <v>3</v>
      </c>
      <c r="K7233">
        <v>3</v>
      </c>
    </row>
    <row r="7234" spans="1:11" x14ac:dyDescent="0.35">
      <c r="A7234" t="s">
        <v>47</v>
      </c>
      <c r="B7234" t="s">
        <v>1302</v>
      </c>
      <c r="C7234">
        <v>2018</v>
      </c>
      <c r="D7234">
        <v>4.2</v>
      </c>
      <c r="E7234">
        <v>410</v>
      </c>
      <c r="F7234" t="s">
        <v>1405</v>
      </c>
      <c r="G7234" t="s">
        <v>42</v>
      </c>
      <c r="H7234" s="32">
        <v>13.58</v>
      </c>
      <c r="I7234" t="s">
        <v>43</v>
      </c>
      <c r="J7234">
        <v>4</v>
      </c>
      <c r="K7234">
        <v>3</v>
      </c>
    </row>
    <row r="7235" spans="1:11" x14ac:dyDescent="0.35">
      <c r="A7235" t="s">
        <v>1308</v>
      </c>
      <c r="B7235" t="s">
        <v>1309</v>
      </c>
      <c r="C7235">
        <v>2015</v>
      </c>
      <c r="D7235">
        <v>4.2</v>
      </c>
      <c r="E7235">
        <v>412</v>
      </c>
      <c r="F7235" t="s">
        <v>1405</v>
      </c>
      <c r="G7235" t="s">
        <v>9</v>
      </c>
      <c r="H7235" s="32">
        <v>37.9</v>
      </c>
      <c r="I7235" t="s">
        <v>10</v>
      </c>
      <c r="J7235">
        <v>5</v>
      </c>
      <c r="K7235">
        <v>3</v>
      </c>
    </row>
    <row r="7236" spans="1:11" x14ac:dyDescent="0.35">
      <c r="A7236" t="s">
        <v>270</v>
      </c>
      <c r="B7236" t="s">
        <v>120</v>
      </c>
      <c r="C7236">
        <v>2011</v>
      </c>
      <c r="D7236">
        <v>4.2</v>
      </c>
      <c r="E7236">
        <v>410</v>
      </c>
      <c r="F7236" t="s">
        <v>1405</v>
      </c>
      <c r="G7236" t="s">
        <v>9</v>
      </c>
      <c r="H7236" s="32">
        <v>51.35</v>
      </c>
      <c r="I7236" t="s">
        <v>10</v>
      </c>
      <c r="J7236">
        <v>5</v>
      </c>
      <c r="K7236">
        <v>3</v>
      </c>
    </row>
    <row r="7237" spans="1:11" x14ac:dyDescent="0.35">
      <c r="A7237" t="s">
        <v>930</v>
      </c>
      <c r="B7237" t="s">
        <v>848</v>
      </c>
      <c r="C7237">
        <v>2012</v>
      </c>
      <c r="D7237">
        <v>4.2</v>
      </c>
      <c r="E7237">
        <v>410</v>
      </c>
      <c r="F7237" t="s">
        <v>1405</v>
      </c>
      <c r="G7237" t="s">
        <v>42</v>
      </c>
      <c r="H7237" s="32">
        <v>22.99</v>
      </c>
      <c r="I7237" t="s">
        <v>43</v>
      </c>
      <c r="J7237">
        <v>4</v>
      </c>
      <c r="K7237">
        <v>3</v>
      </c>
    </row>
    <row r="7238" spans="1:11" x14ac:dyDescent="0.35">
      <c r="A7238" t="s">
        <v>1362</v>
      </c>
      <c r="B7238" t="s">
        <v>1363</v>
      </c>
      <c r="C7238">
        <v>2020</v>
      </c>
      <c r="D7238">
        <v>4.2</v>
      </c>
      <c r="E7238">
        <v>407</v>
      </c>
      <c r="F7238" t="s">
        <v>1405</v>
      </c>
      <c r="G7238" t="s">
        <v>204</v>
      </c>
      <c r="H7238" s="32">
        <v>11.95</v>
      </c>
      <c r="I7238" t="s">
        <v>85</v>
      </c>
      <c r="J7238" t="s">
        <v>85</v>
      </c>
      <c r="K7238" t="s">
        <v>85</v>
      </c>
    </row>
    <row r="7239" spans="1:11" x14ac:dyDescent="0.35">
      <c r="A7239" t="s">
        <v>861</v>
      </c>
      <c r="B7239" t="s">
        <v>1364</v>
      </c>
      <c r="C7239" t="s">
        <v>24</v>
      </c>
      <c r="D7239">
        <v>4.2</v>
      </c>
      <c r="E7239">
        <v>405</v>
      </c>
      <c r="F7239" t="s">
        <v>1405</v>
      </c>
      <c r="G7239" t="s">
        <v>25</v>
      </c>
      <c r="H7239" s="32">
        <v>7.1</v>
      </c>
      <c r="I7239" t="s">
        <v>26</v>
      </c>
      <c r="J7239">
        <v>4</v>
      </c>
      <c r="K7239">
        <v>3</v>
      </c>
    </row>
    <row r="7240" spans="1:11" x14ac:dyDescent="0.35">
      <c r="A7240" t="s">
        <v>606</v>
      </c>
      <c r="B7240" t="s">
        <v>619</v>
      </c>
      <c r="C7240">
        <v>2014</v>
      </c>
      <c r="D7240">
        <v>4.2</v>
      </c>
      <c r="E7240">
        <v>404</v>
      </c>
      <c r="F7240" t="s">
        <v>1405</v>
      </c>
      <c r="G7240" t="s">
        <v>32</v>
      </c>
      <c r="H7240" s="32">
        <v>77.36</v>
      </c>
      <c r="I7240" t="s">
        <v>33</v>
      </c>
      <c r="J7240">
        <v>4</v>
      </c>
      <c r="K7240">
        <v>3</v>
      </c>
    </row>
    <row r="7241" spans="1:11" x14ac:dyDescent="0.35">
      <c r="A7241" t="s">
        <v>1365</v>
      </c>
      <c r="B7241" t="s">
        <v>1366</v>
      </c>
      <c r="C7241">
        <v>2020</v>
      </c>
      <c r="D7241">
        <v>4.2</v>
      </c>
      <c r="E7241">
        <v>404</v>
      </c>
      <c r="F7241" t="s">
        <v>1405</v>
      </c>
      <c r="G7241" t="s">
        <v>207</v>
      </c>
      <c r="H7241" s="32">
        <v>19.899999999999999</v>
      </c>
      <c r="I7241" t="s">
        <v>85</v>
      </c>
      <c r="J7241" t="s">
        <v>85</v>
      </c>
      <c r="K7241" t="s">
        <v>85</v>
      </c>
    </row>
    <row r="7242" spans="1:11" x14ac:dyDescent="0.35">
      <c r="A7242" t="s">
        <v>682</v>
      </c>
      <c r="B7242" t="s">
        <v>863</v>
      </c>
      <c r="C7242">
        <v>2011</v>
      </c>
      <c r="D7242">
        <v>4.2</v>
      </c>
      <c r="E7242">
        <v>402</v>
      </c>
      <c r="F7242" t="s">
        <v>1405</v>
      </c>
      <c r="G7242" t="s">
        <v>42</v>
      </c>
      <c r="H7242" s="32">
        <v>28.53</v>
      </c>
      <c r="I7242" t="s">
        <v>43</v>
      </c>
      <c r="J7242">
        <v>4</v>
      </c>
      <c r="K7242">
        <v>3</v>
      </c>
    </row>
    <row r="7243" spans="1:11" x14ac:dyDescent="0.35">
      <c r="A7243" t="s">
        <v>487</v>
      </c>
      <c r="B7243" t="s">
        <v>488</v>
      </c>
      <c r="C7243">
        <v>2019</v>
      </c>
      <c r="D7243">
        <v>4.2</v>
      </c>
      <c r="E7243">
        <v>400</v>
      </c>
      <c r="F7243" t="s">
        <v>1405</v>
      </c>
      <c r="G7243" t="s">
        <v>2</v>
      </c>
      <c r="H7243" s="32">
        <v>27.89</v>
      </c>
      <c r="I7243" t="s">
        <v>3</v>
      </c>
      <c r="J7243">
        <v>5</v>
      </c>
      <c r="K7243">
        <v>3</v>
      </c>
    </row>
    <row r="7244" spans="1:11" x14ac:dyDescent="0.35">
      <c r="A7244" t="s">
        <v>4</v>
      </c>
      <c r="B7244" t="s">
        <v>448</v>
      </c>
      <c r="C7244">
        <v>2016</v>
      </c>
      <c r="D7244">
        <v>4.2</v>
      </c>
      <c r="E7244">
        <v>398</v>
      </c>
      <c r="F7244" t="s">
        <v>1405</v>
      </c>
      <c r="G7244" t="s">
        <v>1406</v>
      </c>
      <c r="H7244" s="32">
        <v>48.96</v>
      </c>
      <c r="I7244" t="s">
        <v>6</v>
      </c>
      <c r="J7244">
        <v>4</v>
      </c>
      <c r="K7244">
        <v>2</v>
      </c>
    </row>
    <row r="7245" spans="1:11" x14ac:dyDescent="0.35">
      <c r="A7245" t="s">
        <v>193</v>
      </c>
      <c r="B7245" t="s">
        <v>921</v>
      </c>
      <c r="C7245">
        <v>2011</v>
      </c>
      <c r="D7245">
        <v>4.2</v>
      </c>
      <c r="E7245">
        <v>395</v>
      </c>
      <c r="F7245" t="s">
        <v>1405</v>
      </c>
      <c r="G7245" t="s">
        <v>42</v>
      </c>
      <c r="H7245" s="32">
        <v>61.94</v>
      </c>
      <c r="I7245" t="s">
        <v>43</v>
      </c>
      <c r="J7245">
        <v>4</v>
      </c>
      <c r="K7245">
        <v>3</v>
      </c>
    </row>
    <row r="7246" spans="1:11" x14ac:dyDescent="0.35">
      <c r="A7246" t="s">
        <v>193</v>
      </c>
      <c r="B7246" t="s">
        <v>187</v>
      </c>
      <c r="C7246">
        <v>2016</v>
      </c>
      <c r="D7246">
        <v>4.2</v>
      </c>
      <c r="E7246">
        <v>392</v>
      </c>
      <c r="F7246" t="s">
        <v>1405</v>
      </c>
      <c r="G7246" t="s">
        <v>42</v>
      </c>
      <c r="H7246" s="32">
        <v>19.98</v>
      </c>
      <c r="I7246" t="s">
        <v>43</v>
      </c>
      <c r="J7246">
        <v>4</v>
      </c>
      <c r="K7246">
        <v>3</v>
      </c>
    </row>
    <row r="7247" spans="1:11" x14ac:dyDescent="0.35">
      <c r="A7247" t="s">
        <v>790</v>
      </c>
      <c r="B7247" t="s">
        <v>1367</v>
      </c>
      <c r="C7247">
        <v>2018</v>
      </c>
      <c r="D7247">
        <v>4.2</v>
      </c>
      <c r="E7247">
        <v>390</v>
      </c>
      <c r="F7247" t="s">
        <v>1405</v>
      </c>
      <c r="G7247" t="s">
        <v>32</v>
      </c>
      <c r="H7247" s="32">
        <v>16.760000000000002</v>
      </c>
      <c r="I7247" t="s">
        <v>33</v>
      </c>
      <c r="J7247">
        <v>4</v>
      </c>
      <c r="K7247">
        <v>3</v>
      </c>
    </row>
    <row r="7248" spans="1:11" x14ac:dyDescent="0.35">
      <c r="A7248" t="s">
        <v>574</v>
      </c>
      <c r="B7248" t="s">
        <v>880</v>
      </c>
      <c r="C7248">
        <v>2017</v>
      </c>
      <c r="D7248">
        <v>4.2</v>
      </c>
      <c r="E7248">
        <v>390</v>
      </c>
      <c r="F7248" t="s">
        <v>1405</v>
      </c>
      <c r="G7248" t="s">
        <v>576</v>
      </c>
      <c r="H7248" s="32">
        <v>24.45</v>
      </c>
      <c r="I7248" t="s">
        <v>21</v>
      </c>
      <c r="J7248">
        <v>4</v>
      </c>
      <c r="K7248">
        <v>3</v>
      </c>
    </row>
    <row r="7249" spans="1:11" x14ac:dyDescent="0.35">
      <c r="A7249" t="s">
        <v>144</v>
      </c>
      <c r="B7249" t="s">
        <v>120</v>
      </c>
      <c r="C7249">
        <v>2011</v>
      </c>
      <c r="D7249">
        <v>4.2</v>
      </c>
      <c r="E7249">
        <v>389</v>
      </c>
      <c r="F7249" t="s">
        <v>1405</v>
      </c>
      <c r="G7249" t="s">
        <v>9</v>
      </c>
      <c r="H7249" s="32">
        <v>64.5</v>
      </c>
      <c r="I7249" t="s">
        <v>10</v>
      </c>
      <c r="J7249">
        <v>5</v>
      </c>
      <c r="K7249">
        <v>3</v>
      </c>
    </row>
    <row r="7250" spans="1:11" x14ac:dyDescent="0.35">
      <c r="A7250" t="s">
        <v>385</v>
      </c>
      <c r="B7250" t="s">
        <v>1334</v>
      </c>
      <c r="C7250">
        <v>2016</v>
      </c>
      <c r="D7250">
        <v>4.2</v>
      </c>
      <c r="E7250">
        <v>388</v>
      </c>
      <c r="F7250" t="s">
        <v>1405</v>
      </c>
      <c r="G7250" t="s">
        <v>9</v>
      </c>
      <c r="H7250" s="32">
        <v>31.63</v>
      </c>
      <c r="I7250" t="s">
        <v>10</v>
      </c>
      <c r="J7250">
        <v>5</v>
      </c>
      <c r="K7250">
        <v>3</v>
      </c>
    </row>
    <row r="7251" spans="1:11" x14ac:dyDescent="0.35">
      <c r="A7251" t="s">
        <v>66</v>
      </c>
      <c r="B7251" t="s">
        <v>551</v>
      </c>
      <c r="C7251">
        <v>2017</v>
      </c>
      <c r="D7251">
        <v>4.2</v>
      </c>
      <c r="E7251">
        <v>421</v>
      </c>
      <c r="F7251" t="s">
        <v>1405</v>
      </c>
      <c r="G7251" t="s">
        <v>42</v>
      </c>
      <c r="H7251" s="32">
        <v>29.15</v>
      </c>
      <c r="I7251" t="s">
        <v>52</v>
      </c>
      <c r="J7251">
        <v>3</v>
      </c>
      <c r="K7251">
        <v>3</v>
      </c>
    </row>
    <row r="7252" spans="1:11" x14ac:dyDescent="0.35">
      <c r="A7252" t="s">
        <v>537</v>
      </c>
      <c r="B7252" t="s">
        <v>187</v>
      </c>
      <c r="C7252">
        <v>2015</v>
      </c>
      <c r="D7252">
        <v>4.2</v>
      </c>
      <c r="E7252">
        <v>420</v>
      </c>
      <c r="F7252" t="s">
        <v>1405</v>
      </c>
      <c r="G7252" t="s">
        <v>42</v>
      </c>
      <c r="H7252" s="32">
        <v>17.5</v>
      </c>
      <c r="I7252" t="s">
        <v>43</v>
      </c>
      <c r="J7252">
        <v>4</v>
      </c>
      <c r="K7252">
        <v>3</v>
      </c>
    </row>
    <row r="7253" spans="1:11" x14ac:dyDescent="0.35">
      <c r="A7253" t="s">
        <v>1357</v>
      </c>
      <c r="B7253" t="s">
        <v>1358</v>
      </c>
      <c r="C7253">
        <v>2017</v>
      </c>
      <c r="D7253">
        <v>4.2</v>
      </c>
      <c r="E7253">
        <v>420</v>
      </c>
      <c r="F7253" t="s">
        <v>1405</v>
      </c>
      <c r="G7253" t="s">
        <v>127</v>
      </c>
      <c r="H7253" s="32">
        <v>18.899999999999999</v>
      </c>
      <c r="I7253" t="s">
        <v>21</v>
      </c>
      <c r="J7253">
        <v>4</v>
      </c>
      <c r="K7253">
        <v>3</v>
      </c>
    </row>
    <row r="7254" spans="1:11" x14ac:dyDescent="0.35">
      <c r="A7254" t="s">
        <v>1359</v>
      </c>
      <c r="B7254" t="s">
        <v>1360</v>
      </c>
      <c r="C7254">
        <v>2011</v>
      </c>
      <c r="D7254">
        <v>4.2</v>
      </c>
      <c r="E7254">
        <v>420</v>
      </c>
      <c r="F7254" t="s">
        <v>1405</v>
      </c>
      <c r="G7254" t="s">
        <v>254</v>
      </c>
      <c r="H7254" s="32">
        <v>23.95</v>
      </c>
      <c r="I7254" t="s">
        <v>21</v>
      </c>
      <c r="J7254">
        <v>4</v>
      </c>
      <c r="K7254">
        <v>3</v>
      </c>
    </row>
    <row r="7255" spans="1:11" x14ac:dyDescent="0.35">
      <c r="A7255" t="s">
        <v>40</v>
      </c>
      <c r="B7255" t="s">
        <v>396</v>
      </c>
      <c r="C7255">
        <v>2012</v>
      </c>
      <c r="D7255">
        <v>4.2</v>
      </c>
      <c r="E7255">
        <v>420</v>
      </c>
      <c r="F7255" t="s">
        <v>1405</v>
      </c>
      <c r="G7255" t="s">
        <v>42</v>
      </c>
      <c r="H7255" s="32">
        <v>28.3</v>
      </c>
      <c r="I7255" t="s">
        <v>43</v>
      </c>
      <c r="J7255">
        <v>4</v>
      </c>
      <c r="K7255">
        <v>3</v>
      </c>
    </row>
    <row r="7256" spans="1:11" x14ac:dyDescent="0.35">
      <c r="A7256" t="s">
        <v>513</v>
      </c>
      <c r="B7256" t="s">
        <v>283</v>
      </c>
      <c r="C7256">
        <v>2004</v>
      </c>
      <c r="D7256">
        <v>4.2</v>
      </c>
      <c r="E7256">
        <v>417</v>
      </c>
      <c r="F7256" t="s">
        <v>1405</v>
      </c>
      <c r="G7256" t="s">
        <v>42</v>
      </c>
      <c r="H7256" s="32">
        <v>45</v>
      </c>
      <c r="I7256" t="s">
        <v>43</v>
      </c>
      <c r="J7256">
        <v>4</v>
      </c>
      <c r="K7256">
        <v>3</v>
      </c>
    </row>
    <row r="7257" spans="1:11" x14ac:dyDescent="0.35">
      <c r="A7257" t="s">
        <v>423</v>
      </c>
      <c r="B7257" t="s">
        <v>1020</v>
      </c>
      <c r="C7257">
        <v>2018</v>
      </c>
      <c r="D7257">
        <v>4.2</v>
      </c>
      <c r="E7257">
        <v>415</v>
      </c>
      <c r="F7257" t="s">
        <v>1405</v>
      </c>
      <c r="G7257" t="s">
        <v>46</v>
      </c>
      <c r="H7257" s="32">
        <v>17.899999999999999</v>
      </c>
      <c r="I7257" t="s">
        <v>213</v>
      </c>
      <c r="J7257">
        <v>3</v>
      </c>
      <c r="K7257">
        <v>3</v>
      </c>
    </row>
    <row r="7258" spans="1:11" x14ac:dyDescent="0.35">
      <c r="A7258" t="s">
        <v>1292</v>
      </c>
      <c r="B7258" t="s">
        <v>1361</v>
      </c>
      <c r="C7258">
        <v>2015</v>
      </c>
      <c r="D7258">
        <v>4.2</v>
      </c>
      <c r="E7258">
        <v>414</v>
      </c>
      <c r="F7258" t="s">
        <v>1405</v>
      </c>
      <c r="G7258" t="s">
        <v>326</v>
      </c>
      <c r="H7258" s="32">
        <v>16.78</v>
      </c>
      <c r="I7258" t="s">
        <v>327</v>
      </c>
      <c r="J7258">
        <v>3</v>
      </c>
      <c r="K7258">
        <v>3</v>
      </c>
    </row>
    <row r="7259" spans="1:11" x14ac:dyDescent="0.35">
      <c r="A7259" t="s">
        <v>47</v>
      </c>
      <c r="B7259" t="s">
        <v>1302</v>
      </c>
      <c r="C7259">
        <v>2018</v>
      </c>
      <c r="D7259">
        <v>4.2</v>
      </c>
      <c r="E7259">
        <v>410</v>
      </c>
      <c r="F7259" t="s">
        <v>1405</v>
      </c>
      <c r="G7259" t="s">
        <v>42</v>
      </c>
      <c r="H7259" s="32">
        <v>13.58</v>
      </c>
      <c r="I7259" t="s">
        <v>43</v>
      </c>
      <c r="J7259">
        <v>4</v>
      </c>
      <c r="K7259">
        <v>3</v>
      </c>
    </row>
    <row r="7260" spans="1:11" x14ac:dyDescent="0.35">
      <c r="A7260" t="s">
        <v>1308</v>
      </c>
      <c r="B7260" t="s">
        <v>1309</v>
      </c>
      <c r="C7260">
        <v>2015</v>
      </c>
      <c r="D7260">
        <v>4.2</v>
      </c>
      <c r="E7260">
        <v>412</v>
      </c>
      <c r="F7260" t="s">
        <v>1405</v>
      </c>
      <c r="G7260" t="s">
        <v>9</v>
      </c>
      <c r="H7260" s="32">
        <v>37.9</v>
      </c>
      <c r="I7260" t="s">
        <v>10</v>
      </c>
      <c r="J7260">
        <v>5</v>
      </c>
      <c r="K7260">
        <v>3</v>
      </c>
    </row>
    <row r="7261" spans="1:11" x14ac:dyDescent="0.35">
      <c r="A7261" t="s">
        <v>270</v>
      </c>
      <c r="B7261" t="s">
        <v>120</v>
      </c>
      <c r="C7261">
        <v>2011</v>
      </c>
      <c r="D7261">
        <v>4.2</v>
      </c>
      <c r="E7261">
        <v>410</v>
      </c>
      <c r="F7261" t="s">
        <v>1405</v>
      </c>
      <c r="G7261" t="s">
        <v>9</v>
      </c>
      <c r="H7261" s="32">
        <v>51.35</v>
      </c>
      <c r="I7261" t="s">
        <v>10</v>
      </c>
      <c r="J7261">
        <v>5</v>
      </c>
      <c r="K7261">
        <v>3</v>
      </c>
    </row>
    <row r="7262" spans="1:11" x14ac:dyDescent="0.35">
      <c r="A7262" t="s">
        <v>930</v>
      </c>
      <c r="B7262" t="s">
        <v>848</v>
      </c>
      <c r="C7262">
        <v>2012</v>
      </c>
      <c r="D7262">
        <v>4.2</v>
      </c>
      <c r="E7262">
        <v>410</v>
      </c>
      <c r="F7262" t="s">
        <v>1405</v>
      </c>
      <c r="G7262" t="s">
        <v>42</v>
      </c>
      <c r="H7262" s="32">
        <v>22.99</v>
      </c>
      <c r="I7262" t="s">
        <v>43</v>
      </c>
      <c r="J7262">
        <v>4</v>
      </c>
      <c r="K7262">
        <v>3</v>
      </c>
    </row>
    <row r="7263" spans="1:11" x14ac:dyDescent="0.35">
      <c r="A7263" t="s">
        <v>1362</v>
      </c>
      <c r="B7263" t="s">
        <v>1363</v>
      </c>
      <c r="C7263">
        <v>2020</v>
      </c>
      <c r="D7263">
        <v>4.2</v>
      </c>
      <c r="E7263">
        <v>407</v>
      </c>
      <c r="F7263" t="s">
        <v>1405</v>
      </c>
      <c r="G7263" t="s">
        <v>204</v>
      </c>
      <c r="H7263" s="32">
        <v>11.95</v>
      </c>
      <c r="I7263" t="s">
        <v>85</v>
      </c>
      <c r="J7263" t="s">
        <v>85</v>
      </c>
      <c r="K7263" t="s">
        <v>85</v>
      </c>
    </row>
    <row r="7264" spans="1:11" x14ac:dyDescent="0.35">
      <c r="A7264" t="s">
        <v>861</v>
      </c>
      <c r="B7264" t="s">
        <v>1364</v>
      </c>
      <c r="C7264" t="s">
        <v>24</v>
      </c>
      <c r="D7264">
        <v>4.2</v>
      </c>
      <c r="E7264">
        <v>405</v>
      </c>
      <c r="F7264" t="s">
        <v>1405</v>
      </c>
      <c r="G7264" t="s">
        <v>25</v>
      </c>
      <c r="H7264" s="32">
        <v>7.1</v>
      </c>
      <c r="I7264" t="s">
        <v>26</v>
      </c>
      <c r="J7264">
        <v>4</v>
      </c>
      <c r="K7264">
        <v>3</v>
      </c>
    </row>
    <row r="7265" spans="1:11" x14ac:dyDescent="0.35">
      <c r="A7265" t="s">
        <v>606</v>
      </c>
      <c r="B7265" t="s">
        <v>619</v>
      </c>
      <c r="C7265">
        <v>2014</v>
      </c>
      <c r="D7265">
        <v>4.2</v>
      </c>
      <c r="E7265">
        <v>404</v>
      </c>
      <c r="F7265" t="s">
        <v>1405</v>
      </c>
      <c r="G7265" t="s">
        <v>32</v>
      </c>
      <c r="H7265" s="32">
        <v>77.36</v>
      </c>
      <c r="I7265" t="s">
        <v>33</v>
      </c>
      <c r="J7265">
        <v>4</v>
      </c>
      <c r="K7265">
        <v>3</v>
      </c>
    </row>
    <row r="7266" spans="1:11" x14ac:dyDescent="0.35">
      <c r="A7266" t="s">
        <v>1365</v>
      </c>
      <c r="B7266" t="s">
        <v>1366</v>
      </c>
      <c r="C7266">
        <v>2020</v>
      </c>
      <c r="D7266">
        <v>4.2</v>
      </c>
      <c r="E7266">
        <v>404</v>
      </c>
      <c r="F7266" t="s">
        <v>1405</v>
      </c>
      <c r="G7266" t="s">
        <v>207</v>
      </c>
      <c r="H7266" s="32">
        <v>19.899999999999999</v>
      </c>
      <c r="I7266" t="s">
        <v>85</v>
      </c>
      <c r="J7266" t="s">
        <v>85</v>
      </c>
      <c r="K7266" t="s">
        <v>85</v>
      </c>
    </row>
    <row r="7267" spans="1:11" x14ac:dyDescent="0.35">
      <c r="A7267" t="s">
        <v>682</v>
      </c>
      <c r="B7267" t="s">
        <v>863</v>
      </c>
      <c r="C7267">
        <v>2011</v>
      </c>
      <c r="D7267">
        <v>4.2</v>
      </c>
      <c r="E7267">
        <v>402</v>
      </c>
      <c r="F7267" t="s">
        <v>1405</v>
      </c>
      <c r="G7267" t="s">
        <v>42</v>
      </c>
      <c r="H7267" s="32">
        <v>28.53</v>
      </c>
      <c r="I7267" t="s">
        <v>43</v>
      </c>
      <c r="J7267">
        <v>4</v>
      </c>
      <c r="K7267">
        <v>3</v>
      </c>
    </row>
    <row r="7268" spans="1:11" x14ac:dyDescent="0.35">
      <c r="A7268" t="s">
        <v>487</v>
      </c>
      <c r="B7268" t="s">
        <v>488</v>
      </c>
      <c r="C7268">
        <v>2019</v>
      </c>
      <c r="D7268">
        <v>4.2</v>
      </c>
      <c r="E7268">
        <v>400</v>
      </c>
      <c r="F7268" t="s">
        <v>1405</v>
      </c>
      <c r="G7268" t="s">
        <v>2</v>
      </c>
      <c r="H7268" s="32">
        <v>27.89</v>
      </c>
      <c r="I7268" t="s">
        <v>3</v>
      </c>
      <c r="J7268">
        <v>5</v>
      </c>
      <c r="K7268">
        <v>3</v>
      </c>
    </row>
    <row r="7269" spans="1:11" x14ac:dyDescent="0.35">
      <c r="A7269" t="s">
        <v>4</v>
      </c>
      <c r="B7269" t="s">
        <v>448</v>
      </c>
      <c r="C7269">
        <v>2016</v>
      </c>
      <c r="D7269">
        <v>4.2</v>
      </c>
      <c r="E7269">
        <v>398</v>
      </c>
      <c r="F7269" t="s">
        <v>1405</v>
      </c>
      <c r="G7269" t="s">
        <v>1406</v>
      </c>
      <c r="H7269" s="32">
        <v>48.96</v>
      </c>
      <c r="I7269" t="s">
        <v>6</v>
      </c>
      <c r="J7269">
        <v>4</v>
      </c>
      <c r="K7269">
        <v>2</v>
      </c>
    </row>
    <row r="7270" spans="1:11" x14ac:dyDescent="0.35">
      <c r="A7270" t="s">
        <v>193</v>
      </c>
      <c r="B7270" t="s">
        <v>921</v>
      </c>
      <c r="C7270">
        <v>2011</v>
      </c>
      <c r="D7270">
        <v>4.2</v>
      </c>
      <c r="E7270">
        <v>395</v>
      </c>
      <c r="F7270" t="s">
        <v>1405</v>
      </c>
      <c r="G7270" t="s">
        <v>42</v>
      </c>
      <c r="H7270" s="32">
        <v>61.94</v>
      </c>
      <c r="I7270" t="s">
        <v>43</v>
      </c>
      <c r="J7270">
        <v>4</v>
      </c>
      <c r="K7270">
        <v>3</v>
      </c>
    </row>
    <row r="7271" spans="1:11" x14ac:dyDescent="0.35">
      <c r="A7271" t="s">
        <v>193</v>
      </c>
      <c r="B7271" t="s">
        <v>187</v>
      </c>
      <c r="C7271">
        <v>2016</v>
      </c>
      <c r="D7271">
        <v>4.2</v>
      </c>
      <c r="E7271">
        <v>392</v>
      </c>
      <c r="F7271" t="s">
        <v>1405</v>
      </c>
      <c r="G7271" t="s">
        <v>42</v>
      </c>
      <c r="H7271" s="32">
        <v>19.98</v>
      </c>
      <c r="I7271" t="s">
        <v>43</v>
      </c>
      <c r="J7271">
        <v>4</v>
      </c>
      <c r="K7271">
        <v>3</v>
      </c>
    </row>
    <row r="7272" spans="1:11" x14ac:dyDescent="0.35">
      <c r="A7272" t="s">
        <v>790</v>
      </c>
      <c r="B7272" t="s">
        <v>1367</v>
      </c>
      <c r="C7272">
        <v>2018</v>
      </c>
      <c r="D7272">
        <v>4.2</v>
      </c>
      <c r="E7272">
        <v>390</v>
      </c>
      <c r="F7272" t="s">
        <v>1405</v>
      </c>
      <c r="G7272" t="s">
        <v>32</v>
      </c>
      <c r="H7272" s="32">
        <v>16.760000000000002</v>
      </c>
      <c r="I7272" t="s">
        <v>33</v>
      </c>
      <c r="J7272">
        <v>4</v>
      </c>
      <c r="K7272">
        <v>3</v>
      </c>
    </row>
    <row r="7273" spans="1:11" x14ac:dyDescent="0.35">
      <c r="A7273" t="s">
        <v>574</v>
      </c>
      <c r="B7273" t="s">
        <v>880</v>
      </c>
      <c r="C7273">
        <v>2017</v>
      </c>
      <c r="D7273">
        <v>4.2</v>
      </c>
      <c r="E7273">
        <v>390</v>
      </c>
      <c r="F7273" t="s">
        <v>1405</v>
      </c>
      <c r="G7273" t="s">
        <v>576</v>
      </c>
      <c r="H7273" s="32">
        <v>24.45</v>
      </c>
      <c r="I7273" t="s">
        <v>21</v>
      </c>
      <c r="J7273">
        <v>4</v>
      </c>
      <c r="K7273">
        <v>3</v>
      </c>
    </row>
    <row r="7274" spans="1:11" x14ac:dyDescent="0.35">
      <c r="A7274" t="s">
        <v>144</v>
      </c>
      <c r="B7274" t="s">
        <v>120</v>
      </c>
      <c r="C7274">
        <v>2011</v>
      </c>
      <c r="D7274">
        <v>4.2</v>
      </c>
      <c r="E7274">
        <v>389</v>
      </c>
      <c r="F7274" t="s">
        <v>1405</v>
      </c>
      <c r="G7274" t="s">
        <v>9</v>
      </c>
      <c r="H7274" s="32">
        <v>64.5</v>
      </c>
      <c r="I7274" t="s">
        <v>10</v>
      </c>
      <c r="J7274">
        <v>5</v>
      </c>
      <c r="K7274">
        <v>3</v>
      </c>
    </row>
    <row r="7275" spans="1:11" x14ac:dyDescent="0.35">
      <c r="A7275" t="s">
        <v>385</v>
      </c>
      <c r="B7275" t="s">
        <v>1334</v>
      </c>
      <c r="C7275">
        <v>2016</v>
      </c>
      <c r="D7275">
        <v>4.2</v>
      </c>
      <c r="E7275">
        <v>388</v>
      </c>
      <c r="F7275" t="s">
        <v>1405</v>
      </c>
      <c r="G7275" t="s">
        <v>9</v>
      </c>
      <c r="H7275" s="32">
        <v>31.63</v>
      </c>
      <c r="I7275" t="s">
        <v>10</v>
      </c>
      <c r="J7275">
        <v>5</v>
      </c>
      <c r="K7275">
        <v>3</v>
      </c>
    </row>
    <row r="7276" spans="1:11" x14ac:dyDescent="0.35">
      <c r="A7276" t="s">
        <v>66</v>
      </c>
      <c r="B7276" t="s">
        <v>551</v>
      </c>
      <c r="C7276">
        <v>2017</v>
      </c>
      <c r="D7276">
        <v>4.2</v>
      </c>
      <c r="E7276">
        <v>421</v>
      </c>
      <c r="F7276" t="s">
        <v>1405</v>
      </c>
      <c r="G7276" t="s">
        <v>42</v>
      </c>
      <c r="H7276" s="32">
        <v>29.15</v>
      </c>
      <c r="I7276" t="s">
        <v>52</v>
      </c>
      <c r="J7276">
        <v>3</v>
      </c>
      <c r="K7276">
        <v>3</v>
      </c>
    </row>
    <row r="7277" spans="1:11" x14ac:dyDescent="0.35">
      <c r="A7277" t="s">
        <v>537</v>
      </c>
      <c r="B7277" t="s">
        <v>187</v>
      </c>
      <c r="C7277">
        <v>2015</v>
      </c>
      <c r="D7277">
        <v>4.2</v>
      </c>
      <c r="E7277">
        <v>420</v>
      </c>
      <c r="F7277" t="s">
        <v>1405</v>
      </c>
      <c r="G7277" t="s">
        <v>42</v>
      </c>
      <c r="H7277" s="32">
        <v>17.5</v>
      </c>
      <c r="I7277" t="s">
        <v>43</v>
      </c>
      <c r="J7277">
        <v>4</v>
      </c>
      <c r="K7277">
        <v>3</v>
      </c>
    </row>
    <row r="7278" spans="1:11" x14ac:dyDescent="0.35">
      <c r="A7278" t="s">
        <v>1357</v>
      </c>
      <c r="B7278" t="s">
        <v>1358</v>
      </c>
      <c r="C7278">
        <v>2017</v>
      </c>
      <c r="D7278">
        <v>4.2</v>
      </c>
      <c r="E7278">
        <v>420</v>
      </c>
      <c r="F7278" t="s">
        <v>1405</v>
      </c>
      <c r="G7278" t="s">
        <v>127</v>
      </c>
      <c r="H7278" s="32">
        <v>18.899999999999999</v>
      </c>
      <c r="I7278" t="s">
        <v>21</v>
      </c>
      <c r="J7278">
        <v>4</v>
      </c>
      <c r="K7278">
        <v>3</v>
      </c>
    </row>
    <row r="7279" spans="1:11" x14ac:dyDescent="0.35">
      <c r="A7279" t="s">
        <v>1359</v>
      </c>
      <c r="B7279" t="s">
        <v>1360</v>
      </c>
      <c r="C7279">
        <v>2011</v>
      </c>
      <c r="D7279">
        <v>4.2</v>
      </c>
      <c r="E7279">
        <v>420</v>
      </c>
      <c r="F7279" t="s">
        <v>1405</v>
      </c>
      <c r="G7279" t="s">
        <v>254</v>
      </c>
      <c r="H7279" s="32">
        <v>23.95</v>
      </c>
      <c r="I7279" t="s">
        <v>21</v>
      </c>
      <c r="J7279">
        <v>4</v>
      </c>
      <c r="K7279">
        <v>3</v>
      </c>
    </row>
    <row r="7280" spans="1:11" x14ac:dyDescent="0.35">
      <c r="A7280" t="s">
        <v>40</v>
      </c>
      <c r="B7280" t="s">
        <v>396</v>
      </c>
      <c r="C7280">
        <v>2012</v>
      </c>
      <c r="D7280">
        <v>4.2</v>
      </c>
      <c r="E7280">
        <v>420</v>
      </c>
      <c r="F7280" t="s">
        <v>1405</v>
      </c>
      <c r="G7280" t="s">
        <v>42</v>
      </c>
      <c r="H7280" s="32">
        <v>28.3</v>
      </c>
      <c r="I7280" t="s">
        <v>43</v>
      </c>
      <c r="J7280">
        <v>4</v>
      </c>
      <c r="K7280">
        <v>3</v>
      </c>
    </row>
    <row r="7281" spans="1:11" x14ac:dyDescent="0.35">
      <c r="A7281" t="s">
        <v>513</v>
      </c>
      <c r="B7281" t="s">
        <v>283</v>
      </c>
      <c r="C7281">
        <v>2004</v>
      </c>
      <c r="D7281">
        <v>4.2</v>
      </c>
      <c r="E7281">
        <v>417</v>
      </c>
      <c r="F7281" t="s">
        <v>1405</v>
      </c>
      <c r="G7281" t="s">
        <v>42</v>
      </c>
      <c r="H7281" s="32">
        <v>45</v>
      </c>
      <c r="I7281" t="s">
        <v>43</v>
      </c>
      <c r="J7281">
        <v>4</v>
      </c>
      <c r="K7281">
        <v>3</v>
      </c>
    </row>
    <row r="7282" spans="1:11" x14ac:dyDescent="0.35">
      <c r="A7282" t="s">
        <v>423</v>
      </c>
      <c r="B7282" t="s">
        <v>1020</v>
      </c>
      <c r="C7282">
        <v>2018</v>
      </c>
      <c r="D7282">
        <v>4.2</v>
      </c>
      <c r="E7282">
        <v>415</v>
      </c>
      <c r="F7282" t="s">
        <v>1405</v>
      </c>
      <c r="G7282" t="s">
        <v>46</v>
      </c>
      <c r="H7282" s="32">
        <v>17.899999999999999</v>
      </c>
      <c r="I7282" t="s">
        <v>213</v>
      </c>
      <c r="J7282">
        <v>3</v>
      </c>
      <c r="K7282">
        <v>3</v>
      </c>
    </row>
    <row r="7283" spans="1:11" x14ac:dyDescent="0.35">
      <c r="A7283" t="s">
        <v>1292</v>
      </c>
      <c r="B7283" t="s">
        <v>1361</v>
      </c>
      <c r="C7283">
        <v>2015</v>
      </c>
      <c r="D7283">
        <v>4.2</v>
      </c>
      <c r="E7283">
        <v>414</v>
      </c>
      <c r="F7283" t="s">
        <v>1405</v>
      </c>
      <c r="G7283" t="s">
        <v>326</v>
      </c>
      <c r="H7283" s="32">
        <v>16.78</v>
      </c>
      <c r="I7283" t="s">
        <v>327</v>
      </c>
      <c r="J7283">
        <v>3</v>
      </c>
      <c r="K7283">
        <v>3</v>
      </c>
    </row>
    <row r="7284" spans="1:11" x14ac:dyDescent="0.35">
      <c r="A7284" t="s">
        <v>47</v>
      </c>
      <c r="B7284" t="s">
        <v>1302</v>
      </c>
      <c r="C7284">
        <v>2018</v>
      </c>
      <c r="D7284">
        <v>4.2</v>
      </c>
      <c r="E7284">
        <v>410</v>
      </c>
      <c r="F7284" t="s">
        <v>1405</v>
      </c>
      <c r="G7284" t="s">
        <v>42</v>
      </c>
      <c r="H7284" s="32">
        <v>13.58</v>
      </c>
      <c r="I7284" t="s">
        <v>43</v>
      </c>
      <c r="J7284">
        <v>4</v>
      </c>
      <c r="K7284">
        <v>3</v>
      </c>
    </row>
    <row r="7285" spans="1:11" x14ac:dyDescent="0.35">
      <c r="A7285" t="s">
        <v>1308</v>
      </c>
      <c r="B7285" t="s">
        <v>1309</v>
      </c>
      <c r="C7285">
        <v>2015</v>
      </c>
      <c r="D7285">
        <v>4.2</v>
      </c>
      <c r="E7285">
        <v>412</v>
      </c>
      <c r="F7285" t="s">
        <v>1405</v>
      </c>
      <c r="G7285" t="s">
        <v>9</v>
      </c>
      <c r="H7285" s="32">
        <v>37.9</v>
      </c>
      <c r="I7285" t="s">
        <v>10</v>
      </c>
      <c r="J7285">
        <v>5</v>
      </c>
      <c r="K7285">
        <v>3</v>
      </c>
    </row>
    <row r="7286" spans="1:11" x14ac:dyDescent="0.35">
      <c r="A7286" t="s">
        <v>270</v>
      </c>
      <c r="B7286" t="s">
        <v>120</v>
      </c>
      <c r="C7286">
        <v>2011</v>
      </c>
      <c r="D7286">
        <v>4.2</v>
      </c>
      <c r="E7286">
        <v>410</v>
      </c>
      <c r="F7286" t="s">
        <v>1405</v>
      </c>
      <c r="G7286" t="s">
        <v>9</v>
      </c>
      <c r="H7286" s="32">
        <v>51.35</v>
      </c>
      <c r="I7286" t="s">
        <v>10</v>
      </c>
      <c r="J7286">
        <v>5</v>
      </c>
      <c r="K7286">
        <v>3</v>
      </c>
    </row>
    <row r="7287" spans="1:11" x14ac:dyDescent="0.35">
      <c r="A7287" t="s">
        <v>930</v>
      </c>
      <c r="B7287" t="s">
        <v>848</v>
      </c>
      <c r="C7287">
        <v>2012</v>
      </c>
      <c r="D7287">
        <v>4.2</v>
      </c>
      <c r="E7287">
        <v>410</v>
      </c>
      <c r="F7287" t="s">
        <v>1405</v>
      </c>
      <c r="G7287" t="s">
        <v>42</v>
      </c>
      <c r="H7287" s="32">
        <v>22.99</v>
      </c>
      <c r="I7287" t="s">
        <v>43</v>
      </c>
      <c r="J7287">
        <v>4</v>
      </c>
      <c r="K7287">
        <v>3</v>
      </c>
    </row>
    <row r="7288" spans="1:11" x14ac:dyDescent="0.35">
      <c r="A7288" t="s">
        <v>1362</v>
      </c>
      <c r="B7288" t="s">
        <v>1363</v>
      </c>
      <c r="C7288">
        <v>2020</v>
      </c>
      <c r="D7288">
        <v>4.2</v>
      </c>
      <c r="E7288">
        <v>407</v>
      </c>
      <c r="F7288" t="s">
        <v>1405</v>
      </c>
      <c r="G7288" t="s">
        <v>204</v>
      </c>
      <c r="H7288" s="32">
        <v>11.95</v>
      </c>
      <c r="I7288" t="s">
        <v>85</v>
      </c>
      <c r="J7288" t="s">
        <v>85</v>
      </c>
      <c r="K7288" t="s">
        <v>85</v>
      </c>
    </row>
    <row r="7289" spans="1:11" x14ac:dyDescent="0.35">
      <c r="A7289" t="s">
        <v>861</v>
      </c>
      <c r="B7289" t="s">
        <v>1364</v>
      </c>
      <c r="C7289" t="s">
        <v>24</v>
      </c>
      <c r="D7289">
        <v>4.2</v>
      </c>
      <c r="E7289">
        <v>405</v>
      </c>
      <c r="F7289" t="s">
        <v>1405</v>
      </c>
      <c r="G7289" t="s">
        <v>25</v>
      </c>
      <c r="H7289" s="32">
        <v>7.1</v>
      </c>
      <c r="I7289" t="s">
        <v>26</v>
      </c>
      <c r="J7289">
        <v>4</v>
      </c>
      <c r="K7289">
        <v>3</v>
      </c>
    </row>
    <row r="7290" spans="1:11" x14ac:dyDescent="0.35">
      <c r="A7290" t="s">
        <v>606</v>
      </c>
      <c r="B7290" t="s">
        <v>619</v>
      </c>
      <c r="C7290">
        <v>2014</v>
      </c>
      <c r="D7290">
        <v>4.2</v>
      </c>
      <c r="E7290">
        <v>404</v>
      </c>
      <c r="F7290" t="s">
        <v>1405</v>
      </c>
      <c r="G7290" t="s">
        <v>32</v>
      </c>
      <c r="H7290" s="32">
        <v>77.36</v>
      </c>
      <c r="I7290" t="s">
        <v>33</v>
      </c>
      <c r="J7290">
        <v>4</v>
      </c>
      <c r="K7290">
        <v>3</v>
      </c>
    </row>
    <row r="7291" spans="1:11" x14ac:dyDescent="0.35">
      <c r="A7291" t="s">
        <v>1365</v>
      </c>
      <c r="B7291" t="s">
        <v>1366</v>
      </c>
      <c r="C7291">
        <v>2020</v>
      </c>
      <c r="D7291">
        <v>4.2</v>
      </c>
      <c r="E7291">
        <v>404</v>
      </c>
      <c r="F7291" t="s">
        <v>1405</v>
      </c>
      <c r="G7291" t="s">
        <v>207</v>
      </c>
      <c r="H7291" s="32">
        <v>19.899999999999999</v>
      </c>
      <c r="I7291" t="s">
        <v>85</v>
      </c>
      <c r="J7291" t="s">
        <v>85</v>
      </c>
      <c r="K7291" t="s">
        <v>85</v>
      </c>
    </row>
    <row r="7292" spans="1:11" x14ac:dyDescent="0.35">
      <c r="A7292" t="s">
        <v>682</v>
      </c>
      <c r="B7292" t="s">
        <v>863</v>
      </c>
      <c r="C7292">
        <v>2011</v>
      </c>
      <c r="D7292">
        <v>4.2</v>
      </c>
      <c r="E7292">
        <v>402</v>
      </c>
      <c r="F7292" t="s">
        <v>1405</v>
      </c>
      <c r="G7292" t="s">
        <v>42</v>
      </c>
      <c r="H7292" s="32">
        <v>28.53</v>
      </c>
      <c r="I7292" t="s">
        <v>43</v>
      </c>
      <c r="J7292">
        <v>4</v>
      </c>
      <c r="K7292">
        <v>3</v>
      </c>
    </row>
    <row r="7293" spans="1:11" x14ac:dyDescent="0.35">
      <c r="A7293" t="s">
        <v>487</v>
      </c>
      <c r="B7293" t="s">
        <v>488</v>
      </c>
      <c r="C7293">
        <v>2019</v>
      </c>
      <c r="D7293">
        <v>4.2</v>
      </c>
      <c r="E7293">
        <v>400</v>
      </c>
      <c r="F7293" t="s">
        <v>1405</v>
      </c>
      <c r="G7293" t="s">
        <v>2</v>
      </c>
      <c r="H7293" s="32">
        <v>27.89</v>
      </c>
      <c r="I7293" t="s">
        <v>3</v>
      </c>
      <c r="J7293">
        <v>5</v>
      </c>
      <c r="K7293">
        <v>3</v>
      </c>
    </row>
    <row r="7294" spans="1:11" x14ac:dyDescent="0.35">
      <c r="A7294" t="s">
        <v>4</v>
      </c>
      <c r="B7294" t="s">
        <v>448</v>
      </c>
      <c r="C7294">
        <v>2016</v>
      </c>
      <c r="D7294">
        <v>4.2</v>
      </c>
      <c r="E7294">
        <v>398</v>
      </c>
      <c r="F7294" t="s">
        <v>1405</v>
      </c>
      <c r="G7294" t="s">
        <v>1406</v>
      </c>
      <c r="H7294" s="32">
        <v>48.96</v>
      </c>
      <c r="I7294" t="s">
        <v>6</v>
      </c>
      <c r="J7294">
        <v>4</v>
      </c>
      <c r="K7294">
        <v>2</v>
      </c>
    </row>
    <row r="7295" spans="1:11" x14ac:dyDescent="0.35">
      <c r="A7295" t="s">
        <v>193</v>
      </c>
      <c r="B7295" t="s">
        <v>921</v>
      </c>
      <c r="C7295">
        <v>2011</v>
      </c>
      <c r="D7295">
        <v>4.2</v>
      </c>
      <c r="E7295">
        <v>395</v>
      </c>
      <c r="F7295" t="s">
        <v>1405</v>
      </c>
      <c r="G7295" t="s">
        <v>42</v>
      </c>
      <c r="H7295" s="32">
        <v>61.94</v>
      </c>
      <c r="I7295" t="s">
        <v>43</v>
      </c>
      <c r="J7295">
        <v>4</v>
      </c>
      <c r="K7295">
        <v>3</v>
      </c>
    </row>
    <row r="7296" spans="1:11" x14ac:dyDescent="0.35">
      <c r="A7296" t="s">
        <v>193</v>
      </c>
      <c r="B7296" t="s">
        <v>187</v>
      </c>
      <c r="C7296">
        <v>2016</v>
      </c>
      <c r="D7296">
        <v>4.2</v>
      </c>
      <c r="E7296">
        <v>392</v>
      </c>
      <c r="F7296" t="s">
        <v>1405</v>
      </c>
      <c r="G7296" t="s">
        <v>42</v>
      </c>
      <c r="H7296" s="32">
        <v>19.98</v>
      </c>
      <c r="I7296" t="s">
        <v>43</v>
      </c>
      <c r="J7296">
        <v>4</v>
      </c>
      <c r="K7296">
        <v>3</v>
      </c>
    </row>
    <row r="7297" spans="1:11" x14ac:dyDescent="0.35">
      <c r="A7297" t="s">
        <v>790</v>
      </c>
      <c r="B7297" t="s">
        <v>1367</v>
      </c>
      <c r="C7297">
        <v>2018</v>
      </c>
      <c r="D7297">
        <v>4.2</v>
      </c>
      <c r="E7297">
        <v>390</v>
      </c>
      <c r="F7297" t="s">
        <v>1405</v>
      </c>
      <c r="G7297" t="s">
        <v>32</v>
      </c>
      <c r="H7297" s="32">
        <v>16.760000000000002</v>
      </c>
      <c r="I7297" t="s">
        <v>33</v>
      </c>
      <c r="J7297">
        <v>4</v>
      </c>
      <c r="K7297">
        <v>3</v>
      </c>
    </row>
    <row r="7298" spans="1:11" x14ac:dyDescent="0.35">
      <c r="A7298" t="s">
        <v>574</v>
      </c>
      <c r="B7298" t="s">
        <v>880</v>
      </c>
      <c r="C7298">
        <v>2017</v>
      </c>
      <c r="D7298">
        <v>4.2</v>
      </c>
      <c r="E7298">
        <v>390</v>
      </c>
      <c r="F7298" t="s">
        <v>1405</v>
      </c>
      <c r="G7298" t="s">
        <v>576</v>
      </c>
      <c r="H7298" s="32">
        <v>24.45</v>
      </c>
      <c r="I7298" t="s">
        <v>21</v>
      </c>
      <c r="J7298">
        <v>4</v>
      </c>
      <c r="K7298">
        <v>3</v>
      </c>
    </row>
    <row r="7299" spans="1:11" x14ac:dyDescent="0.35">
      <c r="A7299" t="s">
        <v>144</v>
      </c>
      <c r="B7299" t="s">
        <v>120</v>
      </c>
      <c r="C7299">
        <v>2011</v>
      </c>
      <c r="D7299">
        <v>4.2</v>
      </c>
      <c r="E7299">
        <v>389</v>
      </c>
      <c r="F7299" t="s">
        <v>1405</v>
      </c>
      <c r="G7299" t="s">
        <v>9</v>
      </c>
      <c r="H7299" s="32">
        <v>64.5</v>
      </c>
      <c r="I7299" t="s">
        <v>10</v>
      </c>
      <c r="J7299">
        <v>5</v>
      </c>
      <c r="K7299">
        <v>3</v>
      </c>
    </row>
    <row r="7300" spans="1:11" x14ac:dyDescent="0.35">
      <c r="A7300" t="s">
        <v>385</v>
      </c>
      <c r="B7300" t="s">
        <v>1334</v>
      </c>
      <c r="C7300">
        <v>2016</v>
      </c>
      <c r="D7300">
        <v>4.2</v>
      </c>
      <c r="E7300">
        <v>388</v>
      </c>
      <c r="F7300" t="s">
        <v>1405</v>
      </c>
      <c r="G7300" t="s">
        <v>9</v>
      </c>
      <c r="H7300" s="32">
        <v>31.63</v>
      </c>
      <c r="I7300" t="s">
        <v>10</v>
      </c>
      <c r="J7300">
        <v>5</v>
      </c>
      <c r="K7300">
        <v>3</v>
      </c>
    </row>
    <row r="7301" spans="1:11" x14ac:dyDescent="0.35">
      <c r="A7301" t="s">
        <v>66</v>
      </c>
      <c r="B7301" t="s">
        <v>551</v>
      </c>
      <c r="C7301">
        <v>2017</v>
      </c>
      <c r="D7301">
        <v>4.2</v>
      </c>
      <c r="E7301">
        <v>421</v>
      </c>
      <c r="F7301" t="s">
        <v>1405</v>
      </c>
      <c r="G7301" t="s">
        <v>42</v>
      </c>
      <c r="H7301" s="32">
        <v>29.15</v>
      </c>
      <c r="I7301" t="s">
        <v>52</v>
      </c>
      <c r="J7301">
        <v>3</v>
      </c>
      <c r="K7301">
        <v>3</v>
      </c>
    </row>
    <row r="7302" spans="1:11" x14ac:dyDescent="0.35">
      <c r="A7302" t="s">
        <v>537</v>
      </c>
      <c r="B7302" t="s">
        <v>187</v>
      </c>
      <c r="C7302">
        <v>2015</v>
      </c>
      <c r="D7302">
        <v>4.2</v>
      </c>
      <c r="E7302">
        <v>420</v>
      </c>
      <c r="F7302" t="s">
        <v>1405</v>
      </c>
      <c r="G7302" t="s">
        <v>42</v>
      </c>
      <c r="H7302" s="32">
        <v>17.5</v>
      </c>
      <c r="I7302" t="s">
        <v>43</v>
      </c>
      <c r="J7302">
        <v>4</v>
      </c>
      <c r="K7302">
        <v>3</v>
      </c>
    </row>
    <row r="7303" spans="1:11" x14ac:dyDescent="0.35">
      <c r="A7303" t="s">
        <v>1357</v>
      </c>
      <c r="B7303" t="s">
        <v>1358</v>
      </c>
      <c r="C7303">
        <v>2017</v>
      </c>
      <c r="D7303">
        <v>4.2</v>
      </c>
      <c r="E7303">
        <v>420</v>
      </c>
      <c r="F7303" t="s">
        <v>1405</v>
      </c>
      <c r="G7303" t="s">
        <v>127</v>
      </c>
      <c r="H7303" s="32">
        <v>18.899999999999999</v>
      </c>
      <c r="I7303" t="s">
        <v>21</v>
      </c>
      <c r="J7303">
        <v>4</v>
      </c>
      <c r="K7303">
        <v>3</v>
      </c>
    </row>
    <row r="7304" spans="1:11" x14ac:dyDescent="0.35">
      <c r="A7304" t="s">
        <v>1359</v>
      </c>
      <c r="B7304" t="s">
        <v>1360</v>
      </c>
      <c r="C7304">
        <v>2011</v>
      </c>
      <c r="D7304">
        <v>4.2</v>
      </c>
      <c r="E7304">
        <v>420</v>
      </c>
      <c r="F7304" t="s">
        <v>1405</v>
      </c>
      <c r="G7304" t="s">
        <v>254</v>
      </c>
      <c r="H7304" s="32">
        <v>23.95</v>
      </c>
      <c r="I7304" t="s">
        <v>21</v>
      </c>
      <c r="J7304">
        <v>4</v>
      </c>
      <c r="K7304">
        <v>3</v>
      </c>
    </row>
    <row r="7305" spans="1:11" x14ac:dyDescent="0.35">
      <c r="A7305" t="s">
        <v>40</v>
      </c>
      <c r="B7305" t="s">
        <v>396</v>
      </c>
      <c r="C7305">
        <v>2012</v>
      </c>
      <c r="D7305">
        <v>4.2</v>
      </c>
      <c r="E7305">
        <v>420</v>
      </c>
      <c r="F7305" t="s">
        <v>1405</v>
      </c>
      <c r="G7305" t="s">
        <v>42</v>
      </c>
      <c r="H7305" s="32">
        <v>28.3</v>
      </c>
      <c r="I7305" t="s">
        <v>43</v>
      </c>
      <c r="J7305">
        <v>4</v>
      </c>
      <c r="K7305">
        <v>3</v>
      </c>
    </row>
    <row r="7306" spans="1:11" x14ac:dyDescent="0.35">
      <c r="A7306" t="s">
        <v>513</v>
      </c>
      <c r="B7306" t="s">
        <v>283</v>
      </c>
      <c r="C7306">
        <v>2004</v>
      </c>
      <c r="D7306">
        <v>4.2</v>
      </c>
      <c r="E7306">
        <v>417</v>
      </c>
      <c r="F7306" t="s">
        <v>1405</v>
      </c>
      <c r="G7306" t="s">
        <v>42</v>
      </c>
      <c r="H7306" s="32">
        <v>45</v>
      </c>
      <c r="I7306" t="s">
        <v>43</v>
      </c>
      <c r="J7306">
        <v>4</v>
      </c>
      <c r="K7306">
        <v>3</v>
      </c>
    </row>
    <row r="7307" spans="1:11" x14ac:dyDescent="0.35">
      <c r="A7307" t="s">
        <v>423</v>
      </c>
      <c r="B7307" t="s">
        <v>1020</v>
      </c>
      <c r="C7307">
        <v>2018</v>
      </c>
      <c r="D7307">
        <v>4.2</v>
      </c>
      <c r="E7307">
        <v>415</v>
      </c>
      <c r="F7307" t="s">
        <v>1405</v>
      </c>
      <c r="G7307" t="s">
        <v>46</v>
      </c>
      <c r="H7307" s="32">
        <v>17.899999999999999</v>
      </c>
      <c r="I7307" t="s">
        <v>213</v>
      </c>
      <c r="J7307">
        <v>3</v>
      </c>
      <c r="K7307">
        <v>3</v>
      </c>
    </row>
    <row r="7308" spans="1:11" x14ac:dyDescent="0.35">
      <c r="A7308" t="s">
        <v>1292</v>
      </c>
      <c r="B7308" t="s">
        <v>1361</v>
      </c>
      <c r="C7308">
        <v>2015</v>
      </c>
      <c r="D7308">
        <v>4.2</v>
      </c>
      <c r="E7308">
        <v>414</v>
      </c>
      <c r="F7308" t="s">
        <v>1405</v>
      </c>
      <c r="G7308" t="s">
        <v>326</v>
      </c>
      <c r="H7308" s="32">
        <v>16.78</v>
      </c>
      <c r="I7308" t="s">
        <v>327</v>
      </c>
      <c r="J7308">
        <v>3</v>
      </c>
      <c r="K7308">
        <v>3</v>
      </c>
    </row>
    <row r="7309" spans="1:11" x14ac:dyDescent="0.35">
      <c r="A7309" t="s">
        <v>47</v>
      </c>
      <c r="B7309" t="s">
        <v>1302</v>
      </c>
      <c r="C7309">
        <v>2018</v>
      </c>
      <c r="D7309">
        <v>4.2</v>
      </c>
      <c r="E7309">
        <v>410</v>
      </c>
      <c r="F7309" t="s">
        <v>1405</v>
      </c>
      <c r="G7309" t="s">
        <v>42</v>
      </c>
      <c r="H7309" s="32">
        <v>13.58</v>
      </c>
      <c r="I7309" t="s">
        <v>43</v>
      </c>
      <c r="J7309">
        <v>4</v>
      </c>
      <c r="K7309">
        <v>3</v>
      </c>
    </row>
    <row r="7310" spans="1:11" x14ac:dyDescent="0.35">
      <c r="A7310" t="s">
        <v>1308</v>
      </c>
      <c r="B7310" t="s">
        <v>1309</v>
      </c>
      <c r="C7310">
        <v>2015</v>
      </c>
      <c r="D7310">
        <v>4.2</v>
      </c>
      <c r="E7310">
        <v>412</v>
      </c>
      <c r="F7310" t="s">
        <v>1405</v>
      </c>
      <c r="G7310" t="s">
        <v>9</v>
      </c>
      <c r="H7310" s="32">
        <v>37.9</v>
      </c>
      <c r="I7310" t="s">
        <v>10</v>
      </c>
      <c r="J7310">
        <v>5</v>
      </c>
      <c r="K7310">
        <v>3</v>
      </c>
    </row>
    <row r="7311" spans="1:11" x14ac:dyDescent="0.35">
      <c r="A7311" t="s">
        <v>270</v>
      </c>
      <c r="B7311" t="s">
        <v>120</v>
      </c>
      <c r="C7311">
        <v>2011</v>
      </c>
      <c r="D7311">
        <v>4.2</v>
      </c>
      <c r="E7311">
        <v>410</v>
      </c>
      <c r="F7311" t="s">
        <v>1405</v>
      </c>
      <c r="G7311" t="s">
        <v>9</v>
      </c>
      <c r="H7311" s="32">
        <v>51.35</v>
      </c>
      <c r="I7311" t="s">
        <v>10</v>
      </c>
      <c r="J7311">
        <v>5</v>
      </c>
      <c r="K7311">
        <v>3</v>
      </c>
    </row>
    <row r="7312" spans="1:11" x14ac:dyDescent="0.35">
      <c r="A7312" t="s">
        <v>930</v>
      </c>
      <c r="B7312" t="s">
        <v>848</v>
      </c>
      <c r="C7312">
        <v>2012</v>
      </c>
      <c r="D7312">
        <v>4.2</v>
      </c>
      <c r="E7312">
        <v>410</v>
      </c>
      <c r="F7312" t="s">
        <v>1405</v>
      </c>
      <c r="G7312" t="s">
        <v>42</v>
      </c>
      <c r="H7312" s="32">
        <v>22.99</v>
      </c>
      <c r="I7312" t="s">
        <v>43</v>
      </c>
      <c r="J7312">
        <v>4</v>
      </c>
      <c r="K7312">
        <v>3</v>
      </c>
    </row>
    <row r="7313" spans="1:11" x14ac:dyDescent="0.35">
      <c r="A7313" t="s">
        <v>1362</v>
      </c>
      <c r="B7313" t="s">
        <v>1363</v>
      </c>
      <c r="C7313">
        <v>2020</v>
      </c>
      <c r="D7313">
        <v>4.2</v>
      </c>
      <c r="E7313">
        <v>407</v>
      </c>
      <c r="F7313" t="s">
        <v>1405</v>
      </c>
      <c r="G7313" t="s">
        <v>204</v>
      </c>
      <c r="H7313" s="32">
        <v>11.95</v>
      </c>
      <c r="I7313" t="s">
        <v>85</v>
      </c>
      <c r="J7313" t="s">
        <v>85</v>
      </c>
      <c r="K7313" t="s">
        <v>85</v>
      </c>
    </row>
    <row r="7314" spans="1:11" x14ac:dyDescent="0.35">
      <c r="A7314" t="s">
        <v>861</v>
      </c>
      <c r="B7314" t="s">
        <v>1364</v>
      </c>
      <c r="C7314" t="s">
        <v>24</v>
      </c>
      <c r="D7314">
        <v>4.2</v>
      </c>
      <c r="E7314">
        <v>405</v>
      </c>
      <c r="F7314" t="s">
        <v>1405</v>
      </c>
      <c r="G7314" t="s">
        <v>25</v>
      </c>
      <c r="H7314" s="32">
        <v>7.1</v>
      </c>
      <c r="I7314" t="s">
        <v>26</v>
      </c>
      <c r="J7314">
        <v>4</v>
      </c>
      <c r="K7314">
        <v>3</v>
      </c>
    </row>
    <row r="7315" spans="1:11" x14ac:dyDescent="0.35">
      <c r="A7315" t="s">
        <v>606</v>
      </c>
      <c r="B7315" t="s">
        <v>619</v>
      </c>
      <c r="C7315">
        <v>2014</v>
      </c>
      <c r="D7315">
        <v>4.2</v>
      </c>
      <c r="E7315">
        <v>404</v>
      </c>
      <c r="F7315" t="s">
        <v>1405</v>
      </c>
      <c r="G7315" t="s">
        <v>32</v>
      </c>
      <c r="H7315" s="32">
        <v>77.36</v>
      </c>
      <c r="I7315" t="s">
        <v>33</v>
      </c>
      <c r="J7315">
        <v>4</v>
      </c>
      <c r="K7315">
        <v>3</v>
      </c>
    </row>
    <row r="7316" spans="1:11" x14ac:dyDescent="0.35">
      <c r="A7316" t="s">
        <v>1365</v>
      </c>
      <c r="B7316" t="s">
        <v>1366</v>
      </c>
      <c r="C7316">
        <v>2020</v>
      </c>
      <c r="D7316">
        <v>4.2</v>
      </c>
      <c r="E7316">
        <v>404</v>
      </c>
      <c r="F7316" t="s">
        <v>1405</v>
      </c>
      <c r="G7316" t="s">
        <v>207</v>
      </c>
      <c r="H7316" s="32">
        <v>19.899999999999999</v>
      </c>
      <c r="I7316" t="s">
        <v>85</v>
      </c>
      <c r="J7316" t="s">
        <v>85</v>
      </c>
      <c r="K7316" t="s">
        <v>85</v>
      </c>
    </row>
    <row r="7317" spans="1:11" x14ac:dyDescent="0.35">
      <c r="A7317" t="s">
        <v>682</v>
      </c>
      <c r="B7317" t="s">
        <v>863</v>
      </c>
      <c r="C7317">
        <v>2011</v>
      </c>
      <c r="D7317">
        <v>4.2</v>
      </c>
      <c r="E7317">
        <v>402</v>
      </c>
      <c r="F7317" t="s">
        <v>1405</v>
      </c>
      <c r="G7317" t="s">
        <v>42</v>
      </c>
      <c r="H7317" s="32">
        <v>28.53</v>
      </c>
      <c r="I7317" t="s">
        <v>43</v>
      </c>
      <c r="J7317">
        <v>4</v>
      </c>
      <c r="K7317">
        <v>3</v>
      </c>
    </row>
    <row r="7318" spans="1:11" x14ac:dyDescent="0.35">
      <c r="A7318" t="s">
        <v>487</v>
      </c>
      <c r="B7318" t="s">
        <v>488</v>
      </c>
      <c r="C7318">
        <v>2019</v>
      </c>
      <c r="D7318">
        <v>4.2</v>
      </c>
      <c r="E7318">
        <v>400</v>
      </c>
      <c r="F7318" t="s">
        <v>1405</v>
      </c>
      <c r="G7318" t="s">
        <v>2</v>
      </c>
      <c r="H7318" s="32">
        <v>27.89</v>
      </c>
      <c r="I7318" t="s">
        <v>3</v>
      </c>
      <c r="J7318">
        <v>5</v>
      </c>
      <c r="K7318">
        <v>3</v>
      </c>
    </row>
    <row r="7319" spans="1:11" x14ac:dyDescent="0.35">
      <c r="A7319" t="s">
        <v>4</v>
      </c>
      <c r="B7319" t="s">
        <v>448</v>
      </c>
      <c r="C7319">
        <v>2016</v>
      </c>
      <c r="D7319">
        <v>4.2</v>
      </c>
      <c r="E7319">
        <v>398</v>
      </c>
      <c r="F7319" t="s">
        <v>1405</v>
      </c>
      <c r="G7319" t="s">
        <v>1406</v>
      </c>
      <c r="H7319" s="32">
        <v>48.96</v>
      </c>
      <c r="I7319" t="s">
        <v>6</v>
      </c>
      <c r="J7319">
        <v>4</v>
      </c>
      <c r="K7319">
        <v>2</v>
      </c>
    </row>
    <row r="7320" spans="1:11" x14ac:dyDescent="0.35">
      <c r="A7320" t="s">
        <v>193</v>
      </c>
      <c r="B7320" t="s">
        <v>921</v>
      </c>
      <c r="C7320">
        <v>2011</v>
      </c>
      <c r="D7320">
        <v>4.2</v>
      </c>
      <c r="E7320">
        <v>395</v>
      </c>
      <c r="F7320" t="s">
        <v>1405</v>
      </c>
      <c r="G7320" t="s">
        <v>42</v>
      </c>
      <c r="H7320" s="32">
        <v>61.94</v>
      </c>
      <c r="I7320" t="s">
        <v>43</v>
      </c>
      <c r="J7320">
        <v>4</v>
      </c>
      <c r="K7320">
        <v>3</v>
      </c>
    </row>
    <row r="7321" spans="1:11" x14ac:dyDescent="0.35">
      <c r="A7321" t="s">
        <v>193</v>
      </c>
      <c r="B7321" t="s">
        <v>187</v>
      </c>
      <c r="C7321">
        <v>2016</v>
      </c>
      <c r="D7321">
        <v>4.2</v>
      </c>
      <c r="E7321">
        <v>392</v>
      </c>
      <c r="F7321" t="s">
        <v>1405</v>
      </c>
      <c r="G7321" t="s">
        <v>42</v>
      </c>
      <c r="H7321" s="32">
        <v>19.98</v>
      </c>
      <c r="I7321" t="s">
        <v>43</v>
      </c>
      <c r="J7321">
        <v>4</v>
      </c>
      <c r="K7321">
        <v>3</v>
      </c>
    </row>
    <row r="7322" spans="1:11" x14ac:dyDescent="0.35">
      <c r="A7322" t="s">
        <v>790</v>
      </c>
      <c r="B7322" t="s">
        <v>1367</v>
      </c>
      <c r="C7322">
        <v>2018</v>
      </c>
      <c r="D7322">
        <v>4.2</v>
      </c>
      <c r="E7322">
        <v>390</v>
      </c>
      <c r="F7322" t="s">
        <v>1405</v>
      </c>
      <c r="G7322" t="s">
        <v>32</v>
      </c>
      <c r="H7322" s="32">
        <v>16.760000000000002</v>
      </c>
      <c r="I7322" t="s">
        <v>33</v>
      </c>
      <c r="J7322">
        <v>4</v>
      </c>
      <c r="K7322">
        <v>3</v>
      </c>
    </row>
    <row r="7323" spans="1:11" x14ac:dyDescent="0.35">
      <c r="A7323" t="s">
        <v>574</v>
      </c>
      <c r="B7323" t="s">
        <v>880</v>
      </c>
      <c r="C7323">
        <v>2017</v>
      </c>
      <c r="D7323">
        <v>4.2</v>
      </c>
      <c r="E7323">
        <v>390</v>
      </c>
      <c r="F7323" t="s">
        <v>1405</v>
      </c>
      <c r="G7323" t="s">
        <v>576</v>
      </c>
      <c r="H7323" s="32">
        <v>24.45</v>
      </c>
      <c r="I7323" t="s">
        <v>21</v>
      </c>
      <c r="J7323">
        <v>4</v>
      </c>
      <c r="K7323">
        <v>3</v>
      </c>
    </row>
    <row r="7324" spans="1:11" x14ac:dyDescent="0.35">
      <c r="A7324" t="s">
        <v>144</v>
      </c>
      <c r="B7324" t="s">
        <v>120</v>
      </c>
      <c r="C7324">
        <v>2011</v>
      </c>
      <c r="D7324">
        <v>4.2</v>
      </c>
      <c r="E7324">
        <v>389</v>
      </c>
      <c r="F7324" t="s">
        <v>1405</v>
      </c>
      <c r="G7324" t="s">
        <v>9</v>
      </c>
      <c r="H7324" s="32">
        <v>64.5</v>
      </c>
      <c r="I7324" t="s">
        <v>10</v>
      </c>
      <c r="J7324">
        <v>5</v>
      </c>
      <c r="K7324">
        <v>3</v>
      </c>
    </row>
    <row r="7325" spans="1:11" x14ac:dyDescent="0.35">
      <c r="A7325" t="s">
        <v>385</v>
      </c>
      <c r="B7325" t="s">
        <v>1334</v>
      </c>
      <c r="C7325">
        <v>2016</v>
      </c>
      <c r="D7325">
        <v>4.2</v>
      </c>
      <c r="E7325">
        <v>388</v>
      </c>
      <c r="F7325" t="s">
        <v>1405</v>
      </c>
      <c r="G7325" t="s">
        <v>9</v>
      </c>
      <c r="H7325" s="32">
        <v>31.63</v>
      </c>
      <c r="I7325" t="s">
        <v>10</v>
      </c>
      <c r="J7325">
        <v>5</v>
      </c>
      <c r="K7325">
        <v>3</v>
      </c>
    </row>
    <row r="7326" spans="1:11" x14ac:dyDescent="0.35">
      <c r="A7326" t="s">
        <v>66</v>
      </c>
      <c r="B7326" t="s">
        <v>551</v>
      </c>
      <c r="C7326">
        <v>2017</v>
      </c>
      <c r="D7326">
        <v>4.2</v>
      </c>
      <c r="E7326">
        <v>421</v>
      </c>
      <c r="F7326" t="s">
        <v>1405</v>
      </c>
      <c r="G7326" t="s">
        <v>42</v>
      </c>
      <c r="H7326" s="32">
        <v>29.15</v>
      </c>
      <c r="I7326" t="s">
        <v>52</v>
      </c>
      <c r="J7326">
        <v>3</v>
      </c>
      <c r="K7326">
        <v>3</v>
      </c>
    </row>
    <row r="7327" spans="1:11" x14ac:dyDescent="0.35">
      <c r="A7327" t="s">
        <v>537</v>
      </c>
      <c r="B7327" t="s">
        <v>187</v>
      </c>
      <c r="C7327">
        <v>2015</v>
      </c>
      <c r="D7327">
        <v>4.2</v>
      </c>
      <c r="E7327">
        <v>420</v>
      </c>
      <c r="F7327" t="s">
        <v>1405</v>
      </c>
      <c r="G7327" t="s">
        <v>42</v>
      </c>
      <c r="H7327" s="32">
        <v>17.5</v>
      </c>
      <c r="I7327" t="s">
        <v>43</v>
      </c>
      <c r="J7327">
        <v>4</v>
      </c>
      <c r="K7327">
        <v>3</v>
      </c>
    </row>
    <row r="7328" spans="1:11" x14ac:dyDescent="0.35">
      <c r="A7328" t="s">
        <v>1357</v>
      </c>
      <c r="B7328" t="s">
        <v>1358</v>
      </c>
      <c r="C7328">
        <v>2017</v>
      </c>
      <c r="D7328">
        <v>4.2</v>
      </c>
      <c r="E7328">
        <v>420</v>
      </c>
      <c r="F7328" t="s">
        <v>1405</v>
      </c>
      <c r="G7328" t="s">
        <v>127</v>
      </c>
      <c r="H7328" s="32">
        <v>18.899999999999999</v>
      </c>
      <c r="I7328" t="s">
        <v>21</v>
      </c>
      <c r="J7328">
        <v>4</v>
      </c>
      <c r="K7328">
        <v>3</v>
      </c>
    </row>
    <row r="7329" spans="1:11" x14ac:dyDescent="0.35">
      <c r="A7329" t="s">
        <v>1359</v>
      </c>
      <c r="B7329" t="s">
        <v>1360</v>
      </c>
      <c r="C7329">
        <v>2011</v>
      </c>
      <c r="D7329">
        <v>4.2</v>
      </c>
      <c r="E7329">
        <v>420</v>
      </c>
      <c r="F7329" t="s">
        <v>1405</v>
      </c>
      <c r="G7329" t="s">
        <v>254</v>
      </c>
      <c r="H7329" s="32">
        <v>23.95</v>
      </c>
      <c r="I7329" t="s">
        <v>21</v>
      </c>
      <c r="J7329">
        <v>4</v>
      </c>
      <c r="K7329">
        <v>3</v>
      </c>
    </row>
    <row r="7330" spans="1:11" x14ac:dyDescent="0.35">
      <c r="A7330" t="s">
        <v>40</v>
      </c>
      <c r="B7330" t="s">
        <v>396</v>
      </c>
      <c r="C7330">
        <v>2012</v>
      </c>
      <c r="D7330">
        <v>4.2</v>
      </c>
      <c r="E7330">
        <v>420</v>
      </c>
      <c r="F7330" t="s">
        <v>1405</v>
      </c>
      <c r="G7330" t="s">
        <v>42</v>
      </c>
      <c r="H7330" s="32">
        <v>28.3</v>
      </c>
      <c r="I7330" t="s">
        <v>43</v>
      </c>
      <c r="J7330">
        <v>4</v>
      </c>
      <c r="K7330">
        <v>3</v>
      </c>
    </row>
    <row r="7331" spans="1:11" x14ac:dyDescent="0.35">
      <c r="A7331" t="s">
        <v>513</v>
      </c>
      <c r="B7331" t="s">
        <v>283</v>
      </c>
      <c r="C7331">
        <v>2004</v>
      </c>
      <c r="D7331">
        <v>4.2</v>
      </c>
      <c r="E7331">
        <v>417</v>
      </c>
      <c r="F7331" t="s">
        <v>1405</v>
      </c>
      <c r="G7331" t="s">
        <v>42</v>
      </c>
      <c r="H7331" s="32">
        <v>45</v>
      </c>
      <c r="I7331" t="s">
        <v>43</v>
      </c>
      <c r="J7331">
        <v>4</v>
      </c>
      <c r="K7331">
        <v>3</v>
      </c>
    </row>
    <row r="7332" spans="1:11" x14ac:dyDescent="0.35">
      <c r="A7332" t="s">
        <v>423</v>
      </c>
      <c r="B7332" t="s">
        <v>1020</v>
      </c>
      <c r="C7332">
        <v>2018</v>
      </c>
      <c r="D7332">
        <v>4.2</v>
      </c>
      <c r="E7332">
        <v>415</v>
      </c>
      <c r="F7332" t="s">
        <v>1405</v>
      </c>
      <c r="G7332" t="s">
        <v>46</v>
      </c>
      <c r="H7332" s="32">
        <v>17.899999999999999</v>
      </c>
      <c r="I7332" t="s">
        <v>213</v>
      </c>
      <c r="J7332">
        <v>3</v>
      </c>
      <c r="K7332">
        <v>3</v>
      </c>
    </row>
    <row r="7333" spans="1:11" x14ac:dyDescent="0.35">
      <c r="A7333" t="s">
        <v>1292</v>
      </c>
      <c r="B7333" t="s">
        <v>1361</v>
      </c>
      <c r="C7333">
        <v>2015</v>
      </c>
      <c r="D7333">
        <v>4.2</v>
      </c>
      <c r="E7333">
        <v>414</v>
      </c>
      <c r="F7333" t="s">
        <v>1405</v>
      </c>
      <c r="G7333" t="s">
        <v>326</v>
      </c>
      <c r="H7333" s="32">
        <v>16.78</v>
      </c>
      <c r="I7333" t="s">
        <v>327</v>
      </c>
      <c r="J7333">
        <v>3</v>
      </c>
      <c r="K7333">
        <v>3</v>
      </c>
    </row>
    <row r="7334" spans="1:11" x14ac:dyDescent="0.35">
      <c r="A7334" t="s">
        <v>47</v>
      </c>
      <c r="B7334" t="s">
        <v>1302</v>
      </c>
      <c r="C7334">
        <v>2018</v>
      </c>
      <c r="D7334">
        <v>4.2</v>
      </c>
      <c r="E7334">
        <v>410</v>
      </c>
      <c r="F7334" t="s">
        <v>1405</v>
      </c>
      <c r="G7334" t="s">
        <v>42</v>
      </c>
      <c r="H7334" s="32">
        <v>13.58</v>
      </c>
      <c r="I7334" t="s">
        <v>43</v>
      </c>
      <c r="J7334">
        <v>4</v>
      </c>
      <c r="K7334">
        <v>3</v>
      </c>
    </row>
    <row r="7335" spans="1:11" x14ac:dyDescent="0.35">
      <c r="A7335" t="s">
        <v>1308</v>
      </c>
      <c r="B7335" t="s">
        <v>1309</v>
      </c>
      <c r="C7335">
        <v>2015</v>
      </c>
      <c r="D7335">
        <v>4.2</v>
      </c>
      <c r="E7335">
        <v>412</v>
      </c>
      <c r="F7335" t="s">
        <v>1405</v>
      </c>
      <c r="G7335" t="s">
        <v>9</v>
      </c>
      <c r="H7335" s="32">
        <v>37.9</v>
      </c>
      <c r="I7335" t="s">
        <v>10</v>
      </c>
      <c r="J7335">
        <v>5</v>
      </c>
      <c r="K7335">
        <v>3</v>
      </c>
    </row>
    <row r="7336" spans="1:11" x14ac:dyDescent="0.35">
      <c r="A7336" t="s">
        <v>270</v>
      </c>
      <c r="B7336" t="s">
        <v>120</v>
      </c>
      <c r="C7336">
        <v>2011</v>
      </c>
      <c r="D7336">
        <v>4.2</v>
      </c>
      <c r="E7336">
        <v>410</v>
      </c>
      <c r="F7336" t="s">
        <v>1405</v>
      </c>
      <c r="G7336" t="s">
        <v>9</v>
      </c>
      <c r="H7336" s="32">
        <v>51.35</v>
      </c>
      <c r="I7336" t="s">
        <v>10</v>
      </c>
      <c r="J7336">
        <v>5</v>
      </c>
      <c r="K7336">
        <v>3</v>
      </c>
    </row>
    <row r="7337" spans="1:11" x14ac:dyDescent="0.35">
      <c r="A7337" t="s">
        <v>930</v>
      </c>
      <c r="B7337" t="s">
        <v>848</v>
      </c>
      <c r="C7337">
        <v>2012</v>
      </c>
      <c r="D7337">
        <v>4.2</v>
      </c>
      <c r="E7337">
        <v>410</v>
      </c>
      <c r="F7337" t="s">
        <v>1405</v>
      </c>
      <c r="G7337" t="s">
        <v>42</v>
      </c>
      <c r="H7337" s="32">
        <v>22.99</v>
      </c>
      <c r="I7337" t="s">
        <v>43</v>
      </c>
      <c r="J7337">
        <v>4</v>
      </c>
      <c r="K7337">
        <v>3</v>
      </c>
    </row>
    <row r="7338" spans="1:11" x14ac:dyDescent="0.35">
      <c r="A7338" t="s">
        <v>1362</v>
      </c>
      <c r="B7338" t="s">
        <v>1363</v>
      </c>
      <c r="C7338">
        <v>2020</v>
      </c>
      <c r="D7338">
        <v>4.2</v>
      </c>
      <c r="E7338">
        <v>407</v>
      </c>
      <c r="F7338" t="s">
        <v>1405</v>
      </c>
      <c r="G7338" t="s">
        <v>204</v>
      </c>
      <c r="H7338" s="32">
        <v>11.95</v>
      </c>
      <c r="I7338" t="s">
        <v>85</v>
      </c>
      <c r="J7338" t="s">
        <v>85</v>
      </c>
      <c r="K7338" t="s">
        <v>85</v>
      </c>
    </row>
    <row r="7339" spans="1:11" x14ac:dyDescent="0.35">
      <c r="A7339" t="s">
        <v>861</v>
      </c>
      <c r="B7339" t="s">
        <v>1364</v>
      </c>
      <c r="C7339" t="s">
        <v>24</v>
      </c>
      <c r="D7339">
        <v>4.2</v>
      </c>
      <c r="E7339">
        <v>405</v>
      </c>
      <c r="F7339" t="s">
        <v>1405</v>
      </c>
      <c r="G7339" t="s">
        <v>25</v>
      </c>
      <c r="H7339" s="32">
        <v>7.1</v>
      </c>
      <c r="I7339" t="s">
        <v>26</v>
      </c>
      <c r="J7339">
        <v>4</v>
      </c>
      <c r="K7339">
        <v>3</v>
      </c>
    </row>
    <row r="7340" spans="1:11" x14ac:dyDescent="0.35">
      <c r="A7340" t="s">
        <v>606</v>
      </c>
      <c r="B7340" t="s">
        <v>619</v>
      </c>
      <c r="C7340">
        <v>2014</v>
      </c>
      <c r="D7340">
        <v>4.2</v>
      </c>
      <c r="E7340">
        <v>404</v>
      </c>
      <c r="F7340" t="s">
        <v>1405</v>
      </c>
      <c r="G7340" t="s">
        <v>32</v>
      </c>
      <c r="H7340" s="32">
        <v>77.36</v>
      </c>
      <c r="I7340" t="s">
        <v>33</v>
      </c>
      <c r="J7340">
        <v>4</v>
      </c>
      <c r="K7340">
        <v>3</v>
      </c>
    </row>
    <row r="7341" spans="1:11" x14ac:dyDescent="0.35">
      <c r="A7341" t="s">
        <v>1365</v>
      </c>
      <c r="B7341" t="s">
        <v>1366</v>
      </c>
      <c r="C7341">
        <v>2020</v>
      </c>
      <c r="D7341">
        <v>4.2</v>
      </c>
      <c r="E7341">
        <v>404</v>
      </c>
      <c r="F7341" t="s">
        <v>1405</v>
      </c>
      <c r="G7341" t="s">
        <v>207</v>
      </c>
      <c r="H7341" s="32">
        <v>19.899999999999999</v>
      </c>
      <c r="I7341" t="s">
        <v>85</v>
      </c>
      <c r="J7341" t="s">
        <v>85</v>
      </c>
      <c r="K7341" t="s">
        <v>85</v>
      </c>
    </row>
    <row r="7342" spans="1:11" x14ac:dyDescent="0.35">
      <c r="A7342" t="s">
        <v>682</v>
      </c>
      <c r="B7342" t="s">
        <v>863</v>
      </c>
      <c r="C7342">
        <v>2011</v>
      </c>
      <c r="D7342">
        <v>4.2</v>
      </c>
      <c r="E7342">
        <v>402</v>
      </c>
      <c r="F7342" t="s">
        <v>1405</v>
      </c>
      <c r="G7342" t="s">
        <v>42</v>
      </c>
      <c r="H7342" s="32">
        <v>28.53</v>
      </c>
      <c r="I7342" t="s">
        <v>43</v>
      </c>
      <c r="J7342">
        <v>4</v>
      </c>
      <c r="K7342">
        <v>3</v>
      </c>
    </row>
    <row r="7343" spans="1:11" x14ac:dyDescent="0.35">
      <c r="A7343" t="s">
        <v>487</v>
      </c>
      <c r="B7343" t="s">
        <v>488</v>
      </c>
      <c r="C7343">
        <v>2019</v>
      </c>
      <c r="D7343">
        <v>4.2</v>
      </c>
      <c r="E7343">
        <v>400</v>
      </c>
      <c r="F7343" t="s">
        <v>1405</v>
      </c>
      <c r="G7343" t="s">
        <v>2</v>
      </c>
      <c r="H7343" s="32">
        <v>27.89</v>
      </c>
      <c r="I7343" t="s">
        <v>3</v>
      </c>
      <c r="J7343">
        <v>5</v>
      </c>
      <c r="K7343">
        <v>3</v>
      </c>
    </row>
    <row r="7344" spans="1:11" x14ac:dyDescent="0.35">
      <c r="A7344" t="s">
        <v>4</v>
      </c>
      <c r="B7344" t="s">
        <v>448</v>
      </c>
      <c r="C7344">
        <v>2016</v>
      </c>
      <c r="D7344">
        <v>4.2</v>
      </c>
      <c r="E7344">
        <v>398</v>
      </c>
      <c r="F7344" t="s">
        <v>1405</v>
      </c>
      <c r="G7344" t="s">
        <v>1406</v>
      </c>
      <c r="H7344" s="32">
        <v>48.96</v>
      </c>
      <c r="I7344" t="s">
        <v>6</v>
      </c>
      <c r="J7344">
        <v>4</v>
      </c>
      <c r="K7344">
        <v>2</v>
      </c>
    </row>
    <row r="7345" spans="1:11" x14ac:dyDescent="0.35">
      <c r="A7345" t="s">
        <v>193</v>
      </c>
      <c r="B7345" t="s">
        <v>921</v>
      </c>
      <c r="C7345">
        <v>2011</v>
      </c>
      <c r="D7345">
        <v>4.2</v>
      </c>
      <c r="E7345">
        <v>395</v>
      </c>
      <c r="F7345" t="s">
        <v>1405</v>
      </c>
      <c r="G7345" t="s">
        <v>42</v>
      </c>
      <c r="H7345" s="32">
        <v>61.94</v>
      </c>
      <c r="I7345" t="s">
        <v>43</v>
      </c>
      <c r="J7345">
        <v>4</v>
      </c>
      <c r="K7345">
        <v>3</v>
      </c>
    </row>
    <row r="7346" spans="1:11" x14ac:dyDescent="0.35">
      <c r="A7346" t="s">
        <v>193</v>
      </c>
      <c r="B7346" t="s">
        <v>187</v>
      </c>
      <c r="C7346">
        <v>2016</v>
      </c>
      <c r="D7346">
        <v>4.2</v>
      </c>
      <c r="E7346">
        <v>392</v>
      </c>
      <c r="F7346" t="s">
        <v>1405</v>
      </c>
      <c r="G7346" t="s">
        <v>42</v>
      </c>
      <c r="H7346" s="32">
        <v>19.98</v>
      </c>
      <c r="I7346" t="s">
        <v>43</v>
      </c>
      <c r="J7346">
        <v>4</v>
      </c>
      <c r="K7346">
        <v>3</v>
      </c>
    </row>
    <row r="7347" spans="1:11" x14ac:dyDescent="0.35">
      <c r="A7347" t="s">
        <v>790</v>
      </c>
      <c r="B7347" t="s">
        <v>1367</v>
      </c>
      <c r="C7347">
        <v>2018</v>
      </c>
      <c r="D7347">
        <v>4.2</v>
      </c>
      <c r="E7347">
        <v>390</v>
      </c>
      <c r="F7347" t="s">
        <v>1405</v>
      </c>
      <c r="G7347" t="s">
        <v>32</v>
      </c>
      <c r="H7347" s="32">
        <v>16.760000000000002</v>
      </c>
      <c r="I7347" t="s">
        <v>33</v>
      </c>
      <c r="J7347">
        <v>4</v>
      </c>
      <c r="K7347">
        <v>3</v>
      </c>
    </row>
    <row r="7348" spans="1:11" x14ac:dyDescent="0.35">
      <c r="A7348" t="s">
        <v>574</v>
      </c>
      <c r="B7348" t="s">
        <v>880</v>
      </c>
      <c r="C7348">
        <v>2017</v>
      </c>
      <c r="D7348">
        <v>4.2</v>
      </c>
      <c r="E7348">
        <v>390</v>
      </c>
      <c r="F7348" t="s">
        <v>1405</v>
      </c>
      <c r="G7348" t="s">
        <v>576</v>
      </c>
      <c r="H7348" s="32">
        <v>24.45</v>
      </c>
      <c r="I7348" t="s">
        <v>21</v>
      </c>
      <c r="J7348">
        <v>4</v>
      </c>
      <c r="K7348">
        <v>3</v>
      </c>
    </row>
    <row r="7349" spans="1:11" x14ac:dyDescent="0.35">
      <c r="A7349" t="s">
        <v>144</v>
      </c>
      <c r="B7349" t="s">
        <v>120</v>
      </c>
      <c r="C7349">
        <v>2011</v>
      </c>
      <c r="D7349">
        <v>4.2</v>
      </c>
      <c r="E7349">
        <v>389</v>
      </c>
      <c r="F7349" t="s">
        <v>1405</v>
      </c>
      <c r="G7349" t="s">
        <v>9</v>
      </c>
      <c r="H7349" s="32">
        <v>64.5</v>
      </c>
      <c r="I7349" t="s">
        <v>10</v>
      </c>
      <c r="J7349">
        <v>5</v>
      </c>
      <c r="K7349">
        <v>3</v>
      </c>
    </row>
    <row r="7350" spans="1:11" x14ac:dyDescent="0.35">
      <c r="A7350" t="s">
        <v>385</v>
      </c>
      <c r="B7350" t="s">
        <v>1334</v>
      </c>
      <c r="C7350">
        <v>2016</v>
      </c>
      <c r="D7350">
        <v>4.2</v>
      </c>
      <c r="E7350">
        <v>388</v>
      </c>
      <c r="F7350" t="s">
        <v>1405</v>
      </c>
      <c r="G7350" t="s">
        <v>9</v>
      </c>
      <c r="H7350" s="32">
        <v>31.63</v>
      </c>
      <c r="I7350" t="s">
        <v>10</v>
      </c>
      <c r="J7350">
        <v>5</v>
      </c>
      <c r="K7350">
        <v>3</v>
      </c>
    </row>
    <row r="7351" spans="1:11" x14ac:dyDescent="0.35">
      <c r="A7351" t="s">
        <v>66</v>
      </c>
      <c r="B7351" t="s">
        <v>551</v>
      </c>
      <c r="C7351">
        <v>2017</v>
      </c>
      <c r="D7351">
        <v>4.2</v>
      </c>
      <c r="E7351">
        <v>421</v>
      </c>
      <c r="F7351" t="s">
        <v>1405</v>
      </c>
      <c r="G7351" t="s">
        <v>42</v>
      </c>
      <c r="H7351" s="32">
        <v>29.15</v>
      </c>
      <c r="I7351" t="s">
        <v>52</v>
      </c>
      <c r="J7351">
        <v>3</v>
      </c>
      <c r="K7351">
        <v>3</v>
      </c>
    </row>
    <row r="7352" spans="1:11" x14ac:dyDescent="0.35">
      <c r="A7352" t="s">
        <v>537</v>
      </c>
      <c r="B7352" t="s">
        <v>187</v>
      </c>
      <c r="C7352">
        <v>2015</v>
      </c>
      <c r="D7352">
        <v>4.2</v>
      </c>
      <c r="E7352">
        <v>420</v>
      </c>
      <c r="F7352" t="s">
        <v>1405</v>
      </c>
      <c r="G7352" t="s">
        <v>42</v>
      </c>
      <c r="H7352" s="32">
        <v>17.5</v>
      </c>
      <c r="I7352" t="s">
        <v>43</v>
      </c>
      <c r="J7352">
        <v>4</v>
      </c>
      <c r="K7352">
        <v>3</v>
      </c>
    </row>
    <row r="7353" spans="1:11" x14ac:dyDescent="0.35">
      <c r="A7353" t="s">
        <v>1357</v>
      </c>
      <c r="B7353" t="s">
        <v>1358</v>
      </c>
      <c r="C7353">
        <v>2017</v>
      </c>
      <c r="D7353">
        <v>4.2</v>
      </c>
      <c r="E7353">
        <v>420</v>
      </c>
      <c r="F7353" t="s">
        <v>1405</v>
      </c>
      <c r="G7353" t="s">
        <v>127</v>
      </c>
      <c r="H7353" s="32">
        <v>18.899999999999999</v>
      </c>
      <c r="I7353" t="s">
        <v>21</v>
      </c>
      <c r="J7353">
        <v>4</v>
      </c>
      <c r="K7353">
        <v>3</v>
      </c>
    </row>
    <row r="7354" spans="1:11" x14ac:dyDescent="0.35">
      <c r="A7354" t="s">
        <v>1359</v>
      </c>
      <c r="B7354" t="s">
        <v>1360</v>
      </c>
      <c r="C7354">
        <v>2011</v>
      </c>
      <c r="D7354">
        <v>4.2</v>
      </c>
      <c r="E7354">
        <v>420</v>
      </c>
      <c r="F7354" t="s">
        <v>1405</v>
      </c>
      <c r="G7354" t="s">
        <v>254</v>
      </c>
      <c r="H7354" s="32">
        <v>23.95</v>
      </c>
      <c r="I7354" t="s">
        <v>21</v>
      </c>
      <c r="J7354">
        <v>4</v>
      </c>
      <c r="K7354">
        <v>3</v>
      </c>
    </row>
    <row r="7355" spans="1:11" x14ac:dyDescent="0.35">
      <c r="A7355" t="s">
        <v>40</v>
      </c>
      <c r="B7355" t="s">
        <v>396</v>
      </c>
      <c r="C7355">
        <v>2012</v>
      </c>
      <c r="D7355">
        <v>4.2</v>
      </c>
      <c r="E7355">
        <v>420</v>
      </c>
      <c r="F7355" t="s">
        <v>1405</v>
      </c>
      <c r="G7355" t="s">
        <v>42</v>
      </c>
      <c r="H7355" s="32">
        <v>28.3</v>
      </c>
      <c r="I7355" t="s">
        <v>43</v>
      </c>
      <c r="J7355">
        <v>4</v>
      </c>
      <c r="K7355">
        <v>3</v>
      </c>
    </row>
    <row r="7356" spans="1:11" x14ac:dyDescent="0.35">
      <c r="A7356" t="s">
        <v>513</v>
      </c>
      <c r="B7356" t="s">
        <v>283</v>
      </c>
      <c r="C7356">
        <v>2004</v>
      </c>
      <c r="D7356">
        <v>4.2</v>
      </c>
      <c r="E7356">
        <v>417</v>
      </c>
      <c r="F7356" t="s">
        <v>1405</v>
      </c>
      <c r="G7356" t="s">
        <v>42</v>
      </c>
      <c r="H7356" s="32">
        <v>45</v>
      </c>
      <c r="I7356" t="s">
        <v>43</v>
      </c>
      <c r="J7356">
        <v>4</v>
      </c>
      <c r="K7356">
        <v>3</v>
      </c>
    </row>
    <row r="7357" spans="1:11" x14ac:dyDescent="0.35">
      <c r="A7357" t="s">
        <v>423</v>
      </c>
      <c r="B7357" t="s">
        <v>1020</v>
      </c>
      <c r="C7357">
        <v>2018</v>
      </c>
      <c r="D7357">
        <v>4.2</v>
      </c>
      <c r="E7357">
        <v>415</v>
      </c>
      <c r="F7357" t="s">
        <v>1405</v>
      </c>
      <c r="G7357" t="s">
        <v>46</v>
      </c>
      <c r="H7357" s="32">
        <v>17.899999999999999</v>
      </c>
      <c r="I7357" t="s">
        <v>213</v>
      </c>
      <c r="J7357">
        <v>3</v>
      </c>
      <c r="K7357">
        <v>3</v>
      </c>
    </row>
    <row r="7358" spans="1:11" x14ac:dyDescent="0.35">
      <c r="A7358" t="s">
        <v>1292</v>
      </c>
      <c r="B7358" t="s">
        <v>1361</v>
      </c>
      <c r="C7358">
        <v>2015</v>
      </c>
      <c r="D7358">
        <v>4.2</v>
      </c>
      <c r="E7358">
        <v>414</v>
      </c>
      <c r="F7358" t="s">
        <v>1405</v>
      </c>
      <c r="G7358" t="s">
        <v>326</v>
      </c>
      <c r="H7358" s="32">
        <v>16.78</v>
      </c>
      <c r="I7358" t="s">
        <v>327</v>
      </c>
      <c r="J7358">
        <v>3</v>
      </c>
      <c r="K7358">
        <v>3</v>
      </c>
    </row>
    <row r="7359" spans="1:11" x14ac:dyDescent="0.35">
      <c r="A7359" t="s">
        <v>47</v>
      </c>
      <c r="B7359" t="s">
        <v>1302</v>
      </c>
      <c r="C7359">
        <v>2018</v>
      </c>
      <c r="D7359">
        <v>4.2</v>
      </c>
      <c r="E7359">
        <v>410</v>
      </c>
      <c r="F7359" t="s">
        <v>1405</v>
      </c>
      <c r="G7359" t="s">
        <v>42</v>
      </c>
      <c r="H7359" s="32">
        <v>13.58</v>
      </c>
      <c r="I7359" t="s">
        <v>43</v>
      </c>
      <c r="J7359">
        <v>4</v>
      </c>
      <c r="K7359">
        <v>3</v>
      </c>
    </row>
    <row r="7360" spans="1:11" x14ac:dyDescent="0.35">
      <c r="A7360" t="s">
        <v>1308</v>
      </c>
      <c r="B7360" t="s">
        <v>1309</v>
      </c>
      <c r="C7360">
        <v>2015</v>
      </c>
      <c r="D7360">
        <v>4.2</v>
      </c>
      <c r="E7360">
        <v>412</v>
      </c>
      <c r="F7360" t="s">
        <v>1405</v>
      </c>
      <c r="G7360" t="s">
        <v>9</v>
      </c>
      <c r="H7360" s="32">
        <v>37.9</v>
      </c>
      <c r="I7360" t="s">
        <v>10</v>
      </c>
      <c r="J7360">
        <v>5</v>
      </c>
      <c r="K7360">
        <v>3</v>
      </c>
    </row>
    <row r="7361" spans="1:11" x14ac:dyDescent="0.35">
      <c r="A7361" t="s">
        <v>270</v>
      </c>
      <c r="B7361" t="s">
        <v>120</v>
      </c>
      <c r="C7361">
        <v>2011</v>
      </c>
      <c r="D7361">
        <v>4.2</v>
      </c>
      <c r="E7361">
        <v>410</v>
      </c>
      <c r="F7361" t="s">
        <v>1405</v>
      </c>
      <c r="G7361" t="s">
        <v>9</v>
      </c>
      <c r="H7361" s="32">
        <v>51.35</v>
      </c>
      <c r="I7361" t="s">
        <v>10</v>
      </c>
      <c r="J7361">
        <v>5</v>
      </c>
      <c r="K7361">
        <v>3</v>
      </c>
    </row>
    <row r="7362" spans="1:11" x14ac:dyDescent="0.35">
      <c r="A7362" t="s">
        <v>930</v>
      </c>
      <c r="B7362" t="s">
        <v>848</v>
      </c>
      <c r="C7362">
        <v>2012</v>
      </c>
      <c r="D7362">
        <v>4.2</v>
      </c>
      <c r="E7362">
        <v>410</v>
      </c>
      <c r="F7362" t="s">
        <v>1405</v>
      </c>
      <c r="G7362" t="s">
        <v>42</v>
      </c>
      <c r="H7362" s="32">
        <v>22.99</v>
      </c>
      <c r="I7362" t="s">
        <v>43</v>
      </c>
      <c r="J7362">
        <v>4</v>
      </c>
      <c r="K7362">
        <v>3</v>
      </c>
    </row>
    <row r="7363" spans="1:11" x14ac:dyDescent="0.35">
      <c r="A7363" t="s">
        <v>1362</v>
      </c>
      <c r="B7363" t="s">
        <v>1363</v>
      </c>
      <c r="C7363">
        <v>2020</v>
      </c>
      <c r="D7363">
        <v>4.2</v>
      </c>
      <c r="E7363">
        <v>407</v>
      </c>
      <c r="F7363" t="s">
        <v>1405</v>
      </c>
      <c r="G7363" t="s">
        <v>204</v>
      </c>
      <c r="H7363" s="32">
        <v>11.95</v>
      </c>
      <c r="I7363" t="s">
        <v>85</v>
      </c>
      <c r="J7363" t="s">
        <v>85</v>
      </c>
      <c r="K7363" t="s">
        <v>85</v>
      </c>
    </row>
    <row r="7364" spans="1:11" x14ac:dyDescent="0.35">
      <c r="A7364" t="s">
        <v>861</v>
      </c>
      <c r="B7364" t="s">
        <v>1364</v>
      </c>
      <c r="C7364" t="s">
        <v>24</v>
      </c>
      <c r="D7364">
        <v>4.2</v>
      </c>
      <c r="E7364">
        <v>405</v>
      </c>
      <c r="F7364" t="s">
        <v>1405</v>
      </c>
      <c r="G7364" t="s">
        <v>25</v>
      </c>
      <c r="H7364" s="32">
        <v>7.1</v>
      </c>
      <c r="I7364" t="s">
        <v>26</v>
      </c>
      <c r="J7364">
        <v>4</v>
      </c>
      <c r="K7364">
        <v>3</v>
      </c>
    </row>
    <row r="7365" spans="1:11" x14ac:dyDescent="0.35">
      <c r="A7365" t="s">
        <v>606</v>
      </c>
      <c r="B7365" t="s">
        <v>619</v>
      </c>
      <c r="C7365">
        <v>2014</v>
      </c>
      <c r="D7365">
        <v>4.2</v>
      </c>
      <c r="E7365">
        <v>404</v>
      </c>
      <c r="F7365" t="s">
        <v>1405</v>
      </c>
      <c r="G7365" t="s">
        <v>32</v>
      </c>
      <c r="H7365" s="32">
        <v>77.36</v>
      </c>
      <c r="I7365" t="s">
        <v>33</v>
      </c>
      <c r="J7365">
        <v>4</v>
      </c>
      <c r="K7365">
        <v>3</v>
      </c>
    </row>
    <row r="7366" spans="1:11" x14ac:dyDescent="0.35">
      <c r="A7366" t="s">
        <v>1365</v>
      </c>
      <c r="B7366" t="s">
        <v>1366</v>
      </c>
      <c r="C7366">
        <v>2020</v>
      </c>
      <c r="D7366">
        <v>4.2</v>
      </c>
      <c r="E7366">
        <v>404</v>
      </c>
      <c r="F7366" t="s">
        <v>1405</v>
      </c>
      <c r="G7366" t="s">
        <v>207</v>
      </c>
      <c r="H7366" s="32">
        <v>19.899999999999999</v>
      </c>
      <c r="I7366" t="s">
        <v>85</v>
      </c>
      <c r="J7366" t="s">
        <v>85</v>
      </c>
      <c r="K7366" t="s">
        <v>85</v>
      </c>
    </row>
    <row r="7367" spans="1:11" x14ac:dyDescent="0.35">
      <c r="A7367" t="s">
        <v>682</v>
      </c>
      <c r="B7367" t="s">
        <v>863</v>
      </c>
      <c r="C7367">
        <v>2011</v>
      </c>
      <c r="D7367">
        <v>4.2</v>
      </c>
      <c r="E7367">
        <v>402</v>
      </c>
      <c r="F7367" t="s">
        <v>1405</v>
      </c>
      <c r="G7367" t="s">
        <v>42</v>
      </c>
      <c r="H7367" s="32">
        <v>28.53</v>
      </c>
      <c r="I7367" t="s">
        <v>43</v>
      </c>
      <c r="J7367">
        <v>4</v>
      </c>
      <c r="K7367">
        <v>3</v>
      </c>
    </row>
    <row r="7368" spans="1:11" x14ac:dyDescent="0.35">
      <c r="A7368" t="s">
        <v>487</v>
      </c>
      <c r="B7368" t="s">
        <v>488</v>
      </c>
      <c r="C7368">
        <v>2019</v>
      </c>
      <c r="D7368">
        <v>4.2</v>
      </c>
      <c r="E7368">
        <v>400</v>
      </c>
      <c r="F7368" t="s">
        <v>1405</v>
      </c>
      <c r="G7368" t="s">
        <v>2</v>
      </c>
      <c r="H7368" s="32">
        <v>27.89</v>
      </c>
      <c r="I7368" t="s">
        <v>3</v>
      </c>
      <c r="J7368">
        <v>5</v>
      </c>
      <c r="K7368">
        <v>3</v>
      </c>
    </row>
    <row r="7369" spans="1:11" x14ac:dyDescent="0.35">
      <c r="A7369" t="s">
        <v>4</v>
      </c>
      <c r="B7369" t="s">
        <v>448</v>
      </c>
      <c r="C7369">
        <v>2016</v>
      </c>
      <c r="D7369">
        <v>4.2</v>
      </c>
      <c r="E7369">
        <v>398</v>
      </c>
      <c r="F7369" t="s">
        <v>1405</v>
      </c>
      <c r="G7369" t="s">
        <v>1406</v>
      </c>
      <c r="H7369" s="32">
        <v>48.96</v>
      </c>
      <c r="I7369" t="s">
        <v>6</v>
      </c>
      <c r="J7369">
        <v>4</v>
      </c>
      <c r="K7369">
        <v>2</v>
      </c>
    </row>
    <row r="7370" spans="1:11" x14ac:dyDescent="0.35">
      <c r="A7370" t="s">
        <v>193</v>
      </c>
      <c r="B7370" t="s">
        <v>921</v>
      </c>
      <c r="C7370">
        <v>2011</v>
      </c>
      <c r="D7370">
        <v>4.2</v>
      </c>
      <c r="E7370">
        <v>395</v>
      </c>
      <c r="F7370" t="s">
        <v>1405</v>
      </c>
      <c r="G7370" t="s">
        <v>42</v>
      </c>
      <c r="H7370" s="32">
        <v>61.94</v>
      </c>
      <c r="I7370" t="s">
        <v>43</v>
      </c>
      <c r="J7370">
        <v>4</v>
      </c>
      <c r="K7370">
        <v>3</v>
      </c>
    </row>
    <row r="7371" spans="1:11" x14ac:dyDescent="0.35">
      <c r="A7371" t="s">
        <v>193</v>
      </c>
      <c r="B7371" t="s">
        <v>187</v>
      </c>
      <c r="C7371">
        <v>2016</v>
      </c>
      <c r="D7371">
        <v>4.2</v>
      </c>
      <c r="E7371">
        <v>392</v>
      </c>
      <c r="F7371" t="s">
        <v>1405</v>
      </c>
      <c r="G7371" t="s">
        <v>42</v>
      </c>
      <c r="H7371" s="32">
        <v>19.98</v>
      </c>
      <c r="I7371" t="s">
        <v>43</v>
      </c>
      <c r="J7371">
        <v>4</v>
      </c>
      <c r="K7371">
        <v>3</v>
      </c>
    </row>
    <row r="7372" spans="1:11" x14ac:dyDescent="0.35">
      <c r="A7372" t="s">
        <v>790</v>
      </c>
      <c r="B7372" t="s">
        <v>1367</v>
      </c>
      <c r="C7372">
        <v>2018</v>
      </c>
      <c r="D7372">
        <v>4.2</v>
      </c>
      <c r="E7372">
        <v>390</v>
      </c>
      <c r="F7372" t="s">
        <v>1405</v>
      </c>
      <c r="G7372" t="s">
        <v>32</v>
      </c>
      <c r="H7372" s="32">
        <v>16.760000000000002</v>
      </c>
      <c r="I7372" t="s">
        <v>33</v>
      </c>
      <c r="J7372">
        <v>4</v>
      </c>
      <c r="K7372">
        <v>3</v>
      </c>
    </row>
    <row r="7373" spans="1:11" x14ac:dyDescent="0.35">
      <c r="A7373" t="s">
        <v>574</v>
      </c>
      <c r="B7373" t="s">
        <v>880</v>
      </c>
      <c r="C7373">
        <v>2017</v>
      </c>
      <c r="D7373">
        <v>4.2</v>
      </c>
      <c r="E7373">
        <v>390</v>
      </c>
      <c r="F7373" t="s">
        <v>1405</v>
      </c>
      <c r="G7373" t="s">
        <v>576</v>
      </c>
      <c r="H7373" s="32">
        <v>24.45</v>
      </c>
      <c r="I7373" t="s">
        <v>21</v>
      </c>
      <c r="J7373">
        <v>4</v>
      </c>
      <c r="K7373">
        <v>3</v>
      </c>
    </row>
    <row r="7374" spans="1:11" x14ac:dyDescent="0.35">
      <c r="A7374" t="s">
        <v>144</v>
      </c>
      <c r="B7374" t="s">
        <v>120</v>
      </c>
      <c r="C7374">
        <v>2011</v>
      </c>
      <c r="D7374">
        <v>4.2</v>
      </c>
      <c r="E7374">
        <v>389</v>
      </c>
      <c r="F7374" t="s">
        <v>1405</v>
      </c>
      <c r="G7374" t="s">
        <v>9</v>
      </c>
      <c r="H7374" s="32">
        <v>64.5</v>
      </c>
      <c r="I7374" t="s">
        <v>10</v>
      </c>
      <c r="J7374">
        <v>5</v>
      </c>
      <c r="K7374">
        <v>3</v>
      </c>
    </row>
    <row r="7375" spans="1:11" x14ac:dyDescent="0.35">
      <c r="A7375" t="s">
        <v>385</v>
      </c>
      <c r="B7375" t="s">
        <v>1334</v>
      </c>
      <c r="C7375">
        <v>2016</v>
      </c>
      <c r="D7375">
        <v>4.2</v>
      </c>
      <c r="E7375">
        <v>388</v>
      </c>
      <c r="F7375" t="s">
        <v>1405</v>
      </c>
      <c r="G7375" t="s">
        <v>9</v>
      </c>
      <c r="H7375" s="32">
        <v>31.63</v>
      </c>
      <c r="I7375" t="s">
        <v>10</v>
      </c>
      <c r="J7375">
        <v>5</v>
      </c>
      <c r="K7375">
        <v>3</v>
      </c>
    </row>
    <row r="7376" spans="1:11" x14ac:dyDescent="0.35">
      <c r="A7376" t="s">
        <v>66</v>
      </c>
      <c r="B7376" t="s">
        <v>551</v>
      </c>
      <c r="C7376">
        <v>2017</v>
      </c>
      <c r="D7376">
        <v>4.2</v>
      </c>
      <c r="E7376">
        <v>421</v>
      </c>
      <c r="F7376" t="s">
        <v>1405</v>
      </c>
      <c r="G7376" t="s">
        <v>42</v>
      </c>
      <c r="H7376" s="32">
        <v>29.15</v>
      </c>
      <c r="I7376" t="s">
        <v>52</v>
      </c>
      <c r="J7376">
        <v>3</v>
      </c>
      <c r="K7376">
        <v>3</v>
      </c>
    </row>
    <row r="7377" spans="1:11" x14ac:dyDescent="0.35">
      <c r="A7377" t="s">
        <v>537</v>
      </c>
      <c r="B7377" t="s">
        <v>187</v>
      </c>
      <c r="C7377">
        <v>2015</v>
      </c>
      <c r="D7377">
        <v>4.2</v>
      </c>
      <c r="E7377">
        <v>420</v>
      </c>
      <c r="F7377" t="s">
        <v>1405</v>
      </c>
      <c r="G7377" t="s">
        <v>42</v>
      </c>
      <c r="H7377" s="32">
        <v>17.5</v>
      </c>
      <c r="I7377" t="s">
        <v>43</v>
      </c>
      <c r="J7377">
        <v>4</v>
      </c>
      <c r="K7377">
        <v>3</v>
      </c>
    </row>
    <row r="7378" spans="1:11" x14ac:dyDescent="0.35">
      <c r="A7378" t="s">
        <v>1357</v>
      </c>
      <c r="B7378" t="s">
        <v>1358</v>
      </c>
      <c r="C7378">
        <v>2017</v>
      </c>
      <c r="D7378">
        <v>4.2</v>
      </c>
      <c r="E7378">
        <v>420</v>
      </c>
      <c r="F7378" t="s">
        <v>1405</v>
      </c>
      <c r="G7378" t="s">
        <v>127</v>
      </c>
      <c r="H7378" s="32">
        <v>18.899999999999999</v>
      </c>
      <c r="I7378" t="s">
        <v>21</v>
      </c>
      <c r="J7378">
        <v>4</v>
      </c>
      <c r="K7378">
        <v>3</v>
      </c>
    </row>
    <row r="7379" spans="1:11" x14ac:dyDescent="0.35">
      <c r="A7379" t="s">
        <v>1359</v>
      </c>
      <c r="B7379" t="s">
        <v>1360</v>
      </c>
      <c r="C7379">
        <v>2011</v>
      </c>
      <c r="D7379">
        <v>4.2</v>
      </c>
      <c r="E7379">
        <v>420</v>
      </c>
      <c r="F7379" t="s">
        <v>1405</v>
      </c>
      <c r="G7379" t="s">
        <v>254</v>
      </c>
      <c r="H7379" s="32">
        <v>23.95</v>
      </c>
      <c r="I7379" t="s">
        <v>21</v>
      </c>
      <c r="J7379">
        <v>4</v>
      </c>
      <c r="K7379">
        <v>3</v>
      </c>
    </row>
    <row r="7380" spans="1:11" x14ac:dyDescent="0.35">
      <c r="A7380" t="s">
        <v>40</v>
      </c>
      <c r="B7380" t="s">
        <v>396</v>
      </c>
      <c r="C7380">
        <v>2012</v>
      </c>
      <c r="D7380">
        <v>4.2</v>
      </c>
      <c r="E7380">
        <v>420</v>
      </c>
      <c r="F7380" t="s">
        <v>1405</v>
      </c>
      <c r="G7380" t="s">
        <v>42</v>
      </c>
      <c r="H7380" s="32">
        <v>28.3</v>
      </c>
      <c r="I7380" t="s">
        <v>43</v>
      </c>
      <c r="J7380">
        <v>4</v>
      </c>
      <c r="K7380">
        <v>3</v>
      </c>
    </row>
    <row r="7381" spans="1:11" x14ac:dyDescent="0.35">
      <c r="A7381" t="s">
        <v>513</v>
      </c>
      <c r="B7381" t="s">
        <v>283</v>
      </c>
      <c r="C7381">
        <v>2004</v>
      </c>
      <c r="D7381">
        <v>4.2</v>
      </c>
      <c r="E7381">
        <v>417</v>
      </c>
      <c r="F7381" t="s">
        <v>1405</v>
      </c>
      <c r="G7381" t="s">
        <v>42</v>
      </c>
      <c r="H7381" s="32">
        <v>45</v>
      </c>
      <c r="I7381" t="s">
        <v>43</v>
      </c>
      <c r="J7381">
        <v>4</v>
      </c>
      <c r="K7381">
        <v>3</v>
      </c>
    </row>
    <row r="7382" spans="1:11" x14ac:dyDescent="0.35">
      <c r="A7382" t="s">
        <v>423</v>
      </c>
      <c r="B7382" t="s">
        <v>1020</v>
      </c>
      <c r="C7382">
        <v>2018</v>
      </c>
      <c r="D7382">
        <v>4.2</v>
      </c>
      <c r="E7382">
        <v>415</v>
      </c>
      <c r="F7382" t="s">
        <v>1405</v>
      </c>
      <c r="G7382" t="s">
        <v>46</v>
      </c>
      <c r="H7382" s="32">
        <v>17.899999999999999</v>
      </c>
      <c r="I7382" t="s">
        <v>213</v>
      </c>
      <c r="J7382">
        <v>3</v>
      </c>
      <c r="K7382">
        <v>3</v>
      </c>
    </row>
    <row r="7383" spans="1:11" x14ac:dyDescent="0.35">
      <c r="A7383" t="s">
        <v>1292</v>
      </c>
      <c r="B7383" t="s">
        <v>1361</v>
      </c>
      <c r="C7383">
        <v>2015</v>
      </c>
      <c r="D7383">
        <v>4.2</v>
      </c>
      <c r="E7383">
        <v>414</v>
      </c>
      <c r="F7383" t="s">
        <v>1405</v>
      </c>
      <c r="G7383" t="s">
        <v>326</v>
      </c>
      <c r="H7383" s="32">
        <v>16.78</v>
      </c>
      <c r="I7383" t="s">
        <v>327</v>
      </c>
      <c r="J7383">
        <v>3</v>
      </c>
      <c r="K7383">
        <v>3</v>
      </c>
    </row>
    <row r="7384" spans="1:11" x14ac:dyDescent="0.35">
      <c r="A7384" t="s">
        <v>47</v>
      </c>
      <c r="B7384" t="s">
        <v>1302</v>
      </c>
      <c r="C7384">
        <v>2018</v>
      </c>
      <c r="D7384">
        <v>4.2</v>
      </c>
      <c r="E7384">
        <v>410</v>
      </c>
      <c r="F7384" t="s">
        <v>1405</v>
      </c>
      <c r="G7384" t="s">
        <v>42</v>
      </c>
      <c r="H7384" s="32">
        <v>13.58</v>
      </c>
      <c r="I7384" t="s">
        <v>43</v>
      </c>
      <c r="J7384">
        <v>4</v>
      </c>
      <c r="K7384">
        <v>3</v>
      </c>
    </row>
    <row r="7385" spans="1:11" x14ac:dyDescent="0.35">
      <c r="A7385" t="s">
        <v>1308</v>
      </c>
      <c r="B7385" t="s">
        <v>1309</v>
      </c>
      <c r="C7385">
        <v>2015</v>
      </c>
      <c r="D7385">
        <v>4.2</v>
      </c>
      <c r="E7385">
        <v>412</v>
      </c>
      <c r="F7385" t="s">
        <v>1405</v>
      </c>
      <c r="G7385" t="s">
        <v>9</v>
      </c>
      <c r="H7385" s="32">
        <v>37.9</v>
      </c>
      <c r="I7385" t="s">
        <v>10</v>
      </c>
      <c r="J7385">
        <v>5</v>
      </c>
      <c r="K7385">
        <v>3</v>
      </c>
    </row>
    <row r="7386" spans="1:11" x14ac:dyDescent="0.35">
      <c r="A7386" t="s">
        <v>270</v>
      </c>
      <c r="B7386" t="s">
        <v>120</v>
      </c>
      <c r="C7386">
        <v>2011</v>
      </c>
      <c r="D7386">
        <v>4.2</v>
      </c>
      <c r="E7386">
        <v>410</v>
      </c>
      <c r="F7386" t="s">
        <v>1405</v>
      </c>
      <c r="G7386" t="s">
        <v>9</v>
      </c>
      <c r="H7386" s="32">
        <v>51.35</v>
      </c>
      <c r="I7386" t="s">
        <v>10</v>
      </c>
      <c r="J7386">
        <v>5</v>
      </c>
      <c r="K7386">
        <v>3</v>
      </c>
    </row>
    <row r="7387" spans="1:11" x14ac:dyDescent="0.35">
      <c r="A7387" t="s">
        <v>930</v>
      </c>
      <c r="B7387" t="s">
        <v>848</v>
      </c>
      <c r="C7387">
        <v>2012</v>
      </c>
      <c r="D7387">
        <v>4.2</v>
      </c>
      <c r="E7387">
        <v>410</v>
      </c>
      <c r="F7387" t="s">
        <v>1405</v>
      </c>
      <c r="G7387" t="s">
        <v>42</v>
      </c>
      <c r="H7387" s="32">
        <v>22.99</v>
      </c>
      <c r="I7387" t="s">
        <v>43</v>
      </c>
      <c r="J7387">
        <v>4</v>
      </c>
      <c r="K7387">
        <v>3</v>
      </c>
    </row>
    <row r="7388" spans="1:11" x14ac:dyDescent="0.35">
      <c r="A7388" t="s">
        <v>1362</v>
      </c>
      <c r="B7388" t="s">
        <v>1363</v>
      </c>
      <c r="C7388">
        <v>2020</v>
      </c>
      <c r="D7388">
        <v>4.2</v>
      </c>
      <c r="E7388">
        <v>407</v>
      </c>
      <c r="F7388" t="s">
        <v>1405</v>
      </c>
      <c r="G7388" t="s">
        <v>204</v>
      </c>
      <c r="H7388" s="32">
        <v>11.95</v>
      </c>
      <c r="I7388" t="s">
        <v>85</v>
      </c>
      <c r="J7388" t="s">
        <v>85</v>
      </c>
      <c r="K7388" t="s">
        <v>85</v>
      </c>
    </row>
    <row r="7389" spans="1:11" x14ac:dyDescent="0.35">
      <c r="A7389" t="s">
        <v>861</v>
      </c>
      <c r="B7389" t="s">
        <v>1364</v>
      </c>
      <c r="C7389" t="s">
        <v>24</v>
      </c>
      <c r="D7389">
        <v>4.2</v>
      </c>
      <c r="E7389">
        <v>405</v>
      </c>
      <c r="F7389" t="s">
        <v>1405</v>
      </c>
      <c r="G7389" t="s">
        <v>25</v>
      </c>
      <c r="H7389" s="32">
        <v>7.1</v>
      </c>
      <c r="I7389" t="s">
        <v>26</v>
      </c>
      <c r="J7389">
        <v>4</v>
      </c>
      <c r="K7389">
        <v>3</v>
      </c>
    </row>
    <row r="7390" spans="1:11" x14ac:dyDescent="0.35">
      <c r="A7390" t="s">
        <v>606</v>
      </c>
      <c r="B7390" t="s">
        <v>619</v>
      </c>
      <c r="C7390">
        <v>2014</v>
      </c>
      <c r="D7390">
        <v>4.2</v>
      </c>
      <c r="E7390">
        <v>404</v>
      </c>
      <c r="F7390" t="s">
        <v>1405</v>
      </c>
      <c r="G7390" t="s">
        <v>32</v>
      </c>
      <c r="H7390" s="32">
        <v>77.36</v>
      </c>
      <c r="I7390" t="s">
        <v>33</v>
      </c>
      <c r="J7390">
        <v>4</v>
      </c>
      <c r="K7390">
        <v>3</v>
      </c>
    </row>
    <row r="7391" spans="1:11" x14ac:dyDescent="0.35">
      <c r="A7391" t="s">
        <v>1365</v>
      </c>
      <c r="B7391" t="s">
        <v>1366</v>
      </c>
      <c r="C7391">
        <v>2020</v>
      </c>
      <c r="D7391">
        <v>4.2</v>
      </c>
      <c r="E7391">
        <v>404</v>
      </c>
      <c r="F7391" t="s">
        <v>1405</v>
      </c>
      <c r="G7391" t="s">
        <v>207</v>
      </c>
      <c r="H7391" s="32">
        <v>19.899999999999999</v>
      </c>
      <c r="I7391" t="s">
        <v>85</v>
      </c>
      <c r="J7391" t="s">
        <v>85</v>
      </c>
      <c r="K7391" t="s">
        <v>85</v>
      </c>
    </row>
    <row r="7392" spans="1:11" x14ac:dyDescent="0.35">
      <c r="A7392" t="s">
        <v>682</v>
      </c>
      <c r="B7392" t="s">
        <v>863</v>
      </c>
      <c r="C7392">
        <v>2011</v>
      </c>
      <c r="D7392">
        <v>4.2</v>
      </c>
      <c r="E7392">
        <v>402</v>
      </c>
      <c r="F7392" t="s">
        <v>1405</v>
      </c>
      <c r="G7392" t="s">
        <v>42</v>
      </c>
      <c r="H7392" s="32">
        <v>28.53</v>
      </c>
      <c r="I7392" t="s">
        <v>43</v>
      </c>
      <c r="J7392">
        <v>4</v>
      </c>
      <c r="K7392">
        <v>3</v>
      </c>
    </row>
    <row r="7393" spans="1:11" x14ac:dyDescent="0.35">
      <c r="A7393" t="s">
        <v>487</v>
      </c>
      <c r="B7393" t="s">
        <v>488</v>
      </c>
      <c r="C7393">
        <v>2019</v>
      </c>
      <c r="D7393">
        <v>4.2</v>
      </c>
      <c r="E7393">
        <v>400</v>
      </c>
      <c r="F7393" t="s">
        <v>1405</v>
      </c>
      <c r="G7393" t="s">
        <v>2</v>
      </c>
      <c r="H7393" s="32">
        <v>27.89</v>
      </c>
      <c r="I7393" t="s">
        <v>3</v>
      </c>
      <c r="J7393">
        <v>5</v>
      </c>
      <c r="K7393">
        <v>3</v>
      </c>
    </row>
    <row r="7394" spans="1:11" x14ac:dyDescent="0.35">
      <c r="A7394" t="s">
        <v>4</v>
      </c>
      <c r="B7394" t="s">
        <v>448</v>
      </c>
      <c r="C7394">
        <v>2016</v>
      </c>
      <c r="D7394">
        <v>4.2</v>
      </c>
      <c r="E7394">
        <v>398</v>
      </c>
      <c r="F7394" t="s">
        <v>1405</v>
      </c>
      <c r="G7394" t="s">
        <v>1406</v>
      </c>
      <c r="H7394" s="32">
        <v>48.96</v>
      </c>
      <c r="I7394" t="s">
        <v>6</v>
      </c>
      <c r="J7394">
        <v>4</v>
      </c>
      <c r="K7394">
        <v>2</v>
      </c>
    </row>
    <row r="7395" spans="1:11" x14ac:dyDescent="0.35">
      <c r="A7395" t="s">
        <v>193</v>
      </c>
      <c r="B7395" t="s">
        <v>921</v>
      </c>
      <c r="C7395">
        <v>2011</v>
      </c>
      <c r="D7395">
        <v>4.2</v>
      </c>
      <c r="E7395">
        <v>395</v>
      </c>
      <c r="F7395" t="s">
        <v>1405</v>
      </c>
      <c r="G7395" t="s">
        <v>42</v>
      </c>
      <c r="H7395" s="32">
        <v>61.94</v>
      </c>
      <c r="I7395" t="s">
        <v>43</v>
      </c>
      <c r="J7395">
        <v>4</v>
      </c>
      <c r="K7395">
        <v>3</v>
      </c>
    </row>
    <row r="7396" spans="1:11" x14ac:dyDescent="0.35">
      <c r="A7396" t="s">
        <v>193</v>
      </c>
      <c r="B7396" t="s">
        <v>187</v>
      </c>
      <c r="C7396">
        <v>2016</v>
      </c>
      <c r="D7396">
        <v>4.2</v>
      </c>
      <c r="E7396">
        <v>392</v>
      </c>
      <c r="F7396" t="s">
        <v>1405</v>
      </c>
      <c r="G7396" t="s">
        <v>42</v>
      </c>
      <c r="H7396" s="32">
        <v>19.98</v>
      </c>
      <c r="I7396" t="s">
        <v>43</v>
      </c>
      <c r="J7396">
        <v>4</v>
      </c>
      <c r="K7396">
        <v>3</v>
      </c>
    </row>
    <row r="7397" spans="1:11" x14ac:dyDescent="0.35">
      <c r="A7397" t="s">
        <v>790</v>
      </c>
      <c r="B7397" t="s">
        <v>1367</v>
      </c>
      <c r="C7397">
        <v>2018</v>
      </c>
      <c r="D7397">
        <v>4.2</v>
      </c>
      <c r="E7397">
        <v>390</v>
      </c>
      <c r="F7397" t="s">
        <v>1405</v>
      </c>
      <c r="G7397" t="s">
        <v>32</v>
      </c>
      <c r="H7397" s="32">
        <v>16.760000000000002</v>
      </c>
      <c r="I7397" t="s">
        <v>33</v>
      </c>
      <c r="J7397">
        <v>4</v>
      </c>
      <c r="K7397">
        <v>3</v>
      </c>
    </row>
    <row r="7398" spans="1:11" x14ac:dyDescent="0.35">
      <c r="A7398" t="s">
        <v>574</v>
      </c>
      <c r="B7398" t="s">
        <v>880</v>
      </c>
      <c r="C7398">
        <v>2017</v>
      </c>
      <c r="D7398">
        <v>4.2</v>
      </c>
      <c r="E7398">
        <v>390</v>
      </c>
      <c r="F7398" t="s">
        <v>1405</v>
      </c>
      <c r="G7398" t="s">
        <v>576</v>
      </c>
      <c r="H7398" s="32">
        <v>24.45</v>
      </c>
      <c r="I7398" t="s">
        <v>21</v>
      </c>
      <c r="J7398">
        <v>4</v>
      </c>
      <c r="K7398">
        <v>3</v>
      </c>
    </row>
    <row r="7399" spans="1:11" x14ac:dyDescent="0.35">
      <c r="A7399" t="s">
        <v>144</v>
      </c>
      <c r="B7399" t="s">
        <v>120</v>
      </c>
      <c r="C7399">
        <v>2011</v>
      </c>
      <c r="D7399">
        <v>4.2</v>
      </c>
      <c r="E7399">
        <v>389</v>
      </c>
      <c r="F7399" t="s">
        <v>1405</v>
      </c>
      <c r="G7399" t="s">
        <v>9</v>
      </c>
      <c r="H7399" s="32">
        <v>64.5</v>
      </c>
      <c r="I7399" t="s">
        <v>10</v>
      </c>
      <c r="J7399">
        <v>5</v>
      </c>
      <c r="K7399">
        <v>3</v>
      </c>
    </row>
    <row r="7400" spans="1:11" x14ac:dyDescent="0.35">
      <c r="A7400" t="s">
        <v>385</v>
      </c>
      <c r="B7400" t="s">
        <v>1334</v>
      </c>
      <c r="C7400">
        <v>2016</v>
      </c>
      <c r="D7400">
        <v>4.2</v>
      </c>
      <c r="E7400">
        <v>388</v>
      </c>
      <c r="F7400" t="s">
        <v>1405</v>
      </c>
      <c r="G7400" t="s">
        <v>9</v>
      </c>
      <c r="H7400" s="32">
        <v>31.63</v>
      </c>
      <c r="I7400" t="s">
        <v>10</v>
      </c>
      <c r="J7400">
        <v>5</v>
      </c>
      <c r="K7400">
        <v>3</v>
      </c>
    </row>
    <row r="7401" spans="1:11" x14ac:dyDescent="0.35">
      <c r="A7401" t="s">
        <v>66</v>
      </c>
      <c r="B7401" t="s">
        <v>551</v>
      </c>
      <c r="C7401">
        <v>2017</v>
      </c>
      <c r="D7401">
        <v>4.2</v>
      </c>
      <c r="E7401">
        <v>421</v>
      </c>
      <c r="F7401" t="s">
        <v>1405</v>
      </c>
      <c r="G7401" t="s">
        <v>42</v>
      </c>
      <c r="H7401" s="32">
        <v>29.15</v>
      </c>
      <c r="I7401" t="s">
        <v>52</v>
      </c>
      <c r="J7401">
        <v>3</v>
      </c>
      <c r="K7401">
        <v>3</v>
      </c>
    </row>
    <row r="7402" spans="1:11" x14ac:dyDescent="0.35">
      <c r="A7402" t="s">
        <v>537</v>
      </c>
      <c r="B7402" t="s">
        <v>187</v>
      </c>
      <c r="C7402">
        <v>2015</v>
      </c>
      <c r="D7402">
        <v>4.2</v>
      </c>
      <c r="E7402">
        <v>420</v>
      </c>
      <c r="F7402" t="s">
        <v>1405</v>
      </c>
      <c r="G7402" t="s">
        <v>42</v>
      </c>
      <c r="H7402" s="32">
        <v>17.5</v>
      </c>
      <c r="I7402" t="s">
        <v>43</v>
      </c>
      <c r="J7402">
        <v>4</v>
      </c>
      <c r="K7402">
        <v>3</v>
      </c>
    </row>
    <row r="7403" spans="1:11" x14ac:dyDescent="0.35">
      <c r="A7403" t="s">
        <v>1357</v>
      </c>
      <c r="B7403" t="s">
        <v>1358</v>
      </c>
      <c r="C7403">
        <v>2017</v>
      </c>
      <c r="D7403">
        <v>4.2</v>
      </c>
      <c r="E7403">
        <v>420</v>
      </c>
      <c r="F7403" t="s">
        <v>1405</v>
      </c>
      <c r="G7403" t="s">
        <v>127</v>
      </c>
      <c r="H7403" s="32">
        <v>18.899999999999999</v>
      </c>
      <c r="I7403" t="s">
        <v>21</v>
      </c>
      <c r="J7403">
        <v>4</v>
      </c>
      <c r="K7403">
        <v>3</v>
      </c>
    </row>
    <row r="7404" spans="1:11" x14ac:dyDescent="0.35">
      <c r="A7404" t="s">
        <v>1359</v>
      </c>
      <c r="B7404" t="s">
        <v>1360</v>
      </c>
      <c r="C7404">
        <v>2011</v>
      </c>
      <c r="D7404">
        <v>4.2</v>
      </c>
      <c r="E7404">
        <v>420</v>
      </c>
      <c r="F7404" t="s">
        <v>1405</v>
      </c>
      <c r="G7404" t="s">
        <v>254</v>
      </c>
      <c r="H7404" s="32">
        <v>23.95</v>
      </c>
      <c r="I7404" t="s">
        <v>21</v>
      </c>
      <c r="J7404">
        <v>4</v>
      </c>
      <c r="K7404">
        <v>3</v>
      </c>
    </row>
    <row r="7405" spans="1:11" x14ac:dyDescent="0.35">
      <c r="A7405" t="s">
        <v>40</v>
      </c>
      <c r="B7405" t="s">
        <v>396</v>
      </c>
      <c r="C7405">
        <v>2012</v>
      </c>
      <c r="D7405">
        <v>4.2</v>
      </c>
      <c r="E7405">
        <v>420</v>
      </c>
      <c r="F7405" t="s">
        <v>1405</v>
      </c>
      <c r="G7405" t="s">
        <v>42</v>
      </c>
      <c r="H7405" s="32">
        <v>28.3</v>
      </c>
      <c r="I7405" t="s">
        <v>43</v>
      </c>
      <c r="J7405">
        <v>4</v>
      </c>
      <c r="K7405">
        <v>3</v>
      </c>
    </row>
    <row r="7406" spans="1:11" x14ac:dyDescent="0.35">
      <c r="A7406" t="s">
        <v>513</v>
      </c>
      <c r="B7406" t="s">
        <v>283</v>
      </c>
      <c r="C7406">
        <v>2004</v>
      </c>
      <c r="D7406">
        <v>4.2</v>
      </c>
      <c r="E7406">
        <v>417</v>
      </c>
      <c r="F7406" t="s">
        <v>1405</v>
      </c>
      <c r="G7406" t="s">
        <v>42</v>
      </c>
      <c r="H7406" s="32">
        <v>45</v>
      </c>
      <c r="I7406" t="s">
        <v>43</v>
      </c>
      <c r="J7406">
        <v>4</v>
      </c>
      <c r="K7406">
        <v>3</v>
      </c>
    </row>
    <row r="7407" spans="1:11" x14ac:dyDescent="0.35">
      <c r="A7407" t="s">
        <v>423</v>
      </c>
      <c r="B7407" t="s">
        <v>1020</v>
      </c>
      <c r="C7407">
        <v>2018</v>
      </c>
      <c r="D7407">
        <v>4.2</v>
      </c>
      <c r="E7407">
        <v>415</v>
      </c>
      <c r="F7407" t="s">
        <v>1405</v>
      </c>
      <c r="G7407" t="s">
        <v>46</v>
      </c>
      <c r="H7407" s="32">
        <v>17.899999999999999</v>
      </c>
      <c r="I7407" t="s">
        <v>213</v>
      </c>
      <c r="J7407">
        <v>3</v>
      </c>
      <c r="K7407">
        <v>3</v>
      </c>
    </row>
    <row r="7408" spans="1:11" x14ac:dyDescent="0.35">
      <c r="A7408" t="s">
        <v>1292</v>
      </c>
      <c r="B7408" t="s">
        <v>1361</v>
      </c>
      <c r="C7408">
        <v>2015</v>
      </c>
      <c r="D7408">
        <v>4.2</v>
      </c>
      <c r="E7408">
        <v>414</v>
      </c>
      <c r="F7408" t="s">
        <v>1405</v>
      </c>
      <c r="G7408" t="s">
        <v>326</v>
      </c>
      <c r="H7408" s="32">
        <v>16.78</v>
      </c>
      <c r="I7408" t="s">
        <v>327</v>
      </c>
      <c r="J7408">
        <v>3</v>
      </c>
      <c r="K7408">
        <v>3</v>
      </c>
    </row>
    <row r="7409" spans="1:11" x14ac:dyDescent="0.35">
      <c r="A7409" t="s">
        <v>47</v>
      </c>
      <c r="B7409" t="s">
        <v>1302</v>
      </c>
      <c r="C7409">
        <v>2018</v>
      </c>
      <c r="D7409">
        <v>4.2</v>
      </c>
      <c r="E7409">
        <v>410</v>
      </c>
      <c r="F7409" t="s">
        <v>1405</v>
      </c>
      <c r="G7409" t="s">
        <v>42</v>
      </c>
      <c r="H7409" s="32">
        <v>13.58</v>
      </c>
      <c r="I7409" t="s">
        <v>43</v>
      </c>
      <c r="J7409">
        <v>4</v>
      </c>
      <c r="K7409">
        <v>3</v>
      </c>
    </row>
    <row r="7410" spans="1:11" x14ac:dyDescent="0.35">
      <c r="A7410" t="s">
        <v>1308</v>
      </c>
      <c r="B7410" t="s">
        <v>1309</v>
      </c>
      <c r="C7410">
        <v>2015</v>
      </c>
      <c r="D7410">
        <v>4.2</v>
      </c>
      <c r="E7410">
        <v>412</v>
      </c>
      <c r="F7410" t="s">
        <v>1405</v>
      </c>
      <c r="G7410" t="s">
        <v>9</v>
      </c>
      <c r="H7410" s="32">
        <v>37.9</v>
      </c>
      <c r="I7410" t="s">
        <v>10</v>
      </c>
      <c r="J7410">
        <v>5</v>
      </c>
      <c r="K7410">
        <v>3</v>
      </c>
    </row>
    <row r="7411" spans="1:11" x14ac:dyDescent="0.35">
      <c r="A7411" t="s">
        <v>270</v>
      </c>
      <c r="B7411" t="s">
        <v>120</v>
      </c>
      <c r="C7411">
        <v>2011</v>
      </c>
      <c r="D7411">
        <v>4.2</v>
      </c>
      <c r="E7411">
        <v>410</v>
      </c>
      <c r="F7411" t="s">
        <v>1405</v>
      </c>
      <c r="G7411" t="s">
        <v>9</v>
      </c>
      <c r="H7411" s="32">
        <v>51.35</v>
      </c>
      <c r="I7411" t="s">
        <v>10</v>
      </c>
      <c r="J7411">
        <v>5</v>
      </c>
      <c r="K7411">
        <v>3</v>
      </c>
    </row>
    <row r="7412" spans="1:11" x14ac:dyDescent="0.35">
      <c r="A7412" t="s">
        <v>930</v>
      </c>
      <c r="B7412" t="s">
        <v>848</v>
      </c>
      <c r="C7412">
        <v>2012</v>
      </c>
      <c r="D7412">
        <v>4.2</v>
      </c>
      <c r="E7412">
        <v>410</v>
      </c>
      <c r="F7412" t="s">
        <v>1405</v>
      </c>
      <c r="G7412" t="s">
        <v>42</v>
      </c>
      <c r="H7412" s="32">
        <v>22.99</v>
      </c>
      <c r="I7412" t="s">
        <v>43</v>
      </c>
      <c r="J7412">
        <v>4</v>
      </c>
      <c r="K7412">
        <v>3</v>
      </c>
    </row>
    <row r="7413" spans="1:11" x14ac:dyDescent="0.35">
      <c r="A7413" t="s">
        <v>1362</v>
      </c>
      <c r="B7413" t="s">
        <v>1363</v>
      </c>
      <c r="C7413">
        <v>2020</v>
      </c>
      <c r="D7413">
        <v>4.2</v>
      </c>
      <c r="E7413">
        <v>407</v>
      </c>
      <c r="F7413" t="s">
        <v>1405</v>
      </c>
      <c r="G7413" t="s">
        <v>204</v>
      </c>
      <c r="H7413" s="32">
        <v>11.95</v>
      </c>
      <c r="I7413" t="s">
        <v>85</v>
      </c>
      <c r="J7413" t="s">
        <v>85</v>
      </c>
      <c r="K7413" t="s">
        <v>85</v>
      </c>
    </row>
    <row r="7414" spans="1:11" x14ac:dyDescent="0.35">
      <c r="A7414" t="s">
        <v>861</v>
      </c>
      <c r="B7414" t="s">
        <v>1364</v>
      </c>
      <c r="C7414" t="s">
        <v>24</v>
      </c>
      <c r="D7414">
        <v>4.2</v>
      </c>
      <c r="E7414">
        <v>405</v>
      </c>
      <c r="F7414" t="s">
        <v>1405</v>
      </c>
      <c r="G7414" t="s">
        <v>25</v>
      </c>
      <c r="H7414" s="32">
        <v>7.1</v>
      </c>
      <c r="I7414" t="s">
        <v>26</v>
      </c>
      <c r="J7414">
        <v>4</v>
      </c>
      <c r="K7414">
        <v>3</v>
      </c>
    </row>
    <row r="7415" spans="1:11" x14ac:dyDescent="0.35">
      <c r="A7415" t="s">
        <v>606</v>
      </c>
      <c r="B7415" t="s">
        <v>619</v>
      </c>
      <c r="C7415">
        <v>2014</v>
      </c>
      <c r="D7415">
        <v>4.2</v>
      </c>
      <c r="E7415">
        <v>404</v>
      </c>
      <c r="F7415" t="s">
        <v>1405</v>
      </c>
      <c r="G7415" t="s">
        <v>32</v>
      </c>
      <c r="H7415" s="32">
        <v>77.36</v>
      </c>
      <c r="I7415" t="s">
        <v>33</v>
      </c>
      <c r="J7415">
        <v>4</v>
      </c>
      <c r="K7415">
        <v>3</v>
      </c>
    </row>
    <row r="7416" spans="1:11" x14ac:dyDescent="0.35">
      <c r="A7416" t="s">
        <v>1365</v>
      </c>
      <c r="B7416" t="s">
        <v>1366</v>
      </c>
      <c r="C7416">
        <v>2020</v>
      </c>
      <c r="D7416">
        <v>4.2</v>
      </c>
      <c r="E7416">
        <v>404</v>
      </c>
      <c r="F7416" t="s">
        <v>1405</v>
      </c>
      <c r="G7416" t="s">
        <v>207</v>
      </c>
      <c r="H7416" s="32">
        <v>19.899999999999999</v>
      </c>
      <c r="I7416" t="s">
        <v>85</v>
      </c>
      <c r="J7416" t="s">
        <v>85</v>
      </c>
      <c r="K7416" t="s">
        <v>85</v>
      </c>
    </row>
    <row r="7417" spans="1:11" x14ac:dyDescent="0.35">
      <c r="A7417" t="s">
        <v>682</v>
      </c>
      <c r="B7417" t="s">
        <v>863</v>
      </c>
      <c r="C7417">
        <v>2011</v>
      </c>
      <c r="D7417">
        <v>4.2</v>
      </c>
      <c r="E7417">
        <v>402</v>
      </c>
      <c r="F7417" t="s">
        <v>1405</v>
      </c>
      <c r="G7417" t="s">
        <v>42</v>
      </c>
      <c r="H7417" s="32">
        <v>28.53</v>
      </c>
      <c r="I7417" t="s">
        <v>43</v>
      </c>
      <c r="J7417">
        <v>4</v>
      </c>
      <c r="K7417">
        <v>3</v>
      </c>
    </row>
    <row r="7418" spans="1:11" x14ac:dyDescent="0.35">
      <c r="A7418" t="s">
        <v>487</v>
      </c>
      <c r="B7418" t="s">
        <v>488</v>
      </c>
      <c r="C7418">
        <v>2019</v>
      </c>
      <c r="D7418">
        <v>4.2</v>
      </c>
      <c r="E7418">
        <v>400</v>
      </c>
      <c r="F7418" t="s">
        <v>1405</v>
      </c>
      <c r="G7418" t="s">
        <v>2</v>
      </c>
      <c r="H7418" s="32">
        <v>27.89</v>
      </c>
      <c r="I7418" t="s">
        <v>3</v>
      </c>
      <c r="J7418">
        <v>5</v>
      </c>
      <c r="K7418">
        <v>3</v>
      </c>
    </row>
    <row r="7419" spans="1:11" x14ac:dyDescent="0.35">
      <c r="A7419" t="s">
        <v>4</v>
      </c>
      <c r="B7419" t="s">
        <v>448</v>
      </c>
      <c r="C7419">
        <v>2016</v>
      </c>
      <c r="D7419">
        <v>4.2</v>
      </c>
      <c r="E7419">
        <v>398</v>
      </c>
      <c r="F7419" t="s">
        <v>1405</v>
      </c>
      <c r="G7419" t="s">
        <v>1406</v>
      </c>
      <c r="H7419" s="32">
        <v>48.96</v>
      </c>
      <c r="I7419" t="s">
        <v>6</v>
      </c>
      <c r="J7419">
        <v>4</v>
      </c>
      <c r="K7419">
        <v>2</v>
      </c>
    </row>
    <row r="7420" spans="1:11" x14ac:dyDescent="0.35">
      <c r="A7420" t="s">
        <v>193</v>
      </c>
      <c r="B7420" t="s">
        <v>921</v>
      </c>
      <c r="C7420">
        <v>2011</v>
      </c>
      <c r="D7420">
        <v>4.2</v>
      </c>
      <c r="E7420">
        <v>395</v>
      </c>
      <c r="F7420" t="s">
        <v>1405</v>
      </c>
      <c r="G7420" t="s">
        <v>42</v>
      </c>
      <c r="H7420" s="32">
        <v>61.94</v>
      </c>
      <c r="I7420" t="s">
        <v>43</v>
      </c>
      <c r="J7420">
        <v>4</v>
      </c>
      <c r="K7420">
        <v>3</v>
      </c>
    </row>
    <row r="7421" spans="1:11" x14ac:dyDescent="0.35">
      <c r="A7421" t="s">
        <v>193</v>
      </c>
      <c r="B7421" t="s">
        <v>187</v>
      </c>
      <c r="C7421">
        <v>2016</v>
      </c>
      <c r="D7421">
        <v>4.2</v>
      </c>
      <c r="E7421">
        <v>392</v>
      </c>
      <c r="F7421" t="s">
        <v>1405</v>
      </c>
      <c r="G7421" t="s">
        <v>42</v>
      </c>
      <c r="H7421" s="32">
        <v>19.98</v>
      </c>
      <c r="I7421" t="s">
        <v>43</v>
      </c>
      <c r="J7421">
        <v>4</v>
      </c>
      <c r="K7421">
        <v>3</v>
      </c>
    </row>
    <row r="7422" spans="1:11" x14ac:dyDescent="0.35">
      <c r="A7422" t="s">
        <v>790</v>
      </c>
      <c r="B7422" t="s">
        <v>1367</v>
      </c>
      <c r="C7422">
        <v>2018</v>
      </c>
      <c r="D7422">
        <v>4.2</v>
      </c>
      <c r="E7422">
        <v>390</v>
      </c>
      <c r="F7422" t="s">
        <v>1405</v>
      </c>
      <c r="G7422" t="s">
        <v>32</v>
      </c>
      <c r="H7422" s="32">
        <v>16.760000000000002</v>
      </c>
      <c r="I7422" t="s">
        <v>33</v>
      </c>
      <c r="J7422">
        <v>4</v>
      </c>
      <c r="K7422">
        <v>3</v>
      </c>
    </row>
    <row r="7423" spans="1:11" x14ac:dyDescent="0.35">
      <c r="A7423" t="s">
        <v>574</v>
      </c>
      <c r="B7423" t="s">
        <v>880</v>
      </c>
      <c r="C7423">
        <v>2017</v>
      </c>
      <c r="D7423">
        <v>4.2</v>
      </c>
      <c r="E7423">
        <v>390</v>
      </c>
      <c r="F7423" t="s">
        <v>1405</v>
      </c>
      <c r="G7423" t="s">
        <v>576</v>
      </c>
      <c r="H7423" s="32">
        <v>24.45</v>
      </c>
      <c r="I7423" t="s">
        <v>21</v>
      </c>
      <c r="J7423">
        <v>4</v>
      </c>
      <c r="K7423">
        <v>3</v>
      </c>
    </row>
    <row r="7424" spans="1:11" x14ac:dyDescent="0.35">
      <c r="A7424" t="s">
        <v>144</v>
      </c>
      <c r="B7424" t="s">
        <v>120</v>
      </c>
      <c r="C7424">
        <v>2011</v>
      </c>
      <c r="D7424">
        <v>4.2</v>
      </c>
      <c r="E7424">
        <v>389</v>
      </c>
      <c r="F7424" t="s">
        <v>1405</v>
      </c>
      <c r="G7424" t="s">
        <v>9</v>
      </c>
      <c r="H7424" s="32">
        <v>64.5</v>
      </c>
      <c r="I7424" t="s">
        <v>10</v>
      </c>
      <c r="J7424">
        <v>5</v>
      </c>
      <c r="K7424">
        <v>3</v>
      </c>
    </row>
    <row r="7425" spans="1:11" x14ac:dyDescent="0.35">
      <c r="A7425" t="s">
        <v>385</v>
      </c>
      <c r="B7425" t="s">
        <v>1334</v>
      </c>
      <c r="C7425">
        <v>2016</v>
      </c>
      <c r="D7425">
        <v>4.2</v>
      </c>
      <c r="E7425">
        <v>388</v>
      </c>
      <c r="F7425" t="s">
        <v>1405</v>
      </c>
      <c r="G7425" t="s">
        <v>9</v>
      </c>
      <c r="H7425" s="32">
        <v>31.63</v>
      </c>
      <c r="I7425" t="s">
        <v>10</v>
      </c>
      <c r="J7425">
        <v>5</v>
      </c>
      <c r="K7425">
        <v>3</v>
      </c>
    </row>
    <row r="7426" spans="1:11" x14ac:dyDescent="0.35">
      <c r="A7426" t="s">
        <v>66</v>
      </c>
      <c r="B7426" t="s">
        <v>551</v>
      </c>
      <c r="C7426">
        <v>2017</v>
      </c>
      <c r="D7426">
        <v>4.2</v>
      </c>
      <c r="E7426">
        <v>421</v>
      </c>
      <c r="F7426" t="s">
        <v>1405</v>
      </c>
      <c r="G7426" t="s">
        <v>42</v>
      </c>
      <c r="H7426" s="32">
        <v>29.15</v>
      </c>
      <c r="I7426" t="s">
        <v>52</v>
      </c>
      <c r="J7426">
        <v>3</v>
      </c>
      <c r="K7426">
        <v>3</v>
      </c>
    </row>
    <row r="7427" spans="1:11" x14ac:dyDescent="0.35">
      <c r="A7427" t="s">
        <v>537</v>
      </c>
      <c r="B7427" t="s">
        <v>187</v>
      </c>
      <c r="C7427">
        <v>2015</v>
      </c>
      <c r="D7427">
        <v>4.2</v>
      </c>
      <c r="E7427">
        <v>420</v>
      </c>
      <c r="F7427" t="s">
        <v>1405</v>
      </c>
      <c r="G7427" t="s">
        <v>42</v>
      </c>
      <c r="H7427" s="32">
        <v>17.5</v>
      </c>
      <c r="I7427" t="s">
        <v>43</v>
      </c>
      <c r="J7427">
        <v>4</v>
      </c>
      <c r="K7427">
        <v>3</v>
      </c>
    </row>
    <row r="7428" spans="1:11" x14ac:dyDescent="0.35">
      <c r="A7428" t="s">
        <v>1357</v>
      </c>
      <c r="B7428" t="s">
        <v>1358</v>
      </c>
      <c r="C7428">
        <v>2017</v>
      </c>
      <c r="D7428">
        <v>4.2</v>
      </c>
      <c r="E7428">
        <v>420</v>
      </c>
      <c r="F7428" t="s">
        <v>1405</v>
      </c>
      <c r="G7428" t="s">
        <v>127</v>
      </c>
      <c r="H7428" s="32">
        <v>18.899999999999999</v>
      </c>
      <c r="I7428" t="s">
        <v>21</v>
      </c>
      <c r="J7428">
        <v>4</v>
      </c>
      <c r="K7428">
        <v>3</v>
      </c>
    </row>
    <row r="7429" spans="1:11" x14ac:dyDescent="0.35">
      <c r="A7429" t="s">
        <v>1359</v>
      </c>
      <c r="B7429" t="s">
        <v>1360</v>
      </c>
      <c r="C7429">
        <v>2011</v>
      </c>
      <c r="D7429">
        <v>4.2</v>
      </c>
      <c r="E7429">
        <v>420</v>
      </c>
      <c r="F7429" t="s">
        <v>1405</v>
      </c>
      <c r="G7429" t="s">
        <v>254</v>
      </c>
      <c r="H7429" s="32">
        <v>23.95</v>
      </c>
      <c r="I7429" t="s">
        <v>21</v>
      </c>
      <c r="J7429">
        <v>4</v>
      </c>
      <c r="K7429">
        <v>3</v>
      </c>
    </row>
    <row r="7430" spans="1:11" x14ac:dyDescent="0.35">
      <c r="A7430" t="s">
        <v>40</v>
      </c>
      <c r="B7430" t="s">
        <v>396</v>
      </c>
      <c r="C7430">
        <v>2012</v>
      </c>
      <c r="D7430">
        <v>4.2</v>
      </c>
      <c r="E7430">
        <v>420</v>
      </c>
      <c r="F7430" t="s">
        <v>1405</v>
      </c>
      <c r="G7430" t="s">
        <v>42</v>
      </c>
      <c r="H7430" s="32">
        <v>28.3</v>
      </c>
      <c r="I7430" t="s">
        <v>43</v>
      </c>
      <c r="J7430">
        <v>4</v>
      </c>
      <c r="K7430">
        <v>3</v>
      </c>
    </row>
    <row r="7431" spans="1:11" x14ac:dyDescent="0.35">
      <c r="A7431" t="s">
        <v>513</v>
      </c>
      <c r="B7431" t="s">
        <v>283</v>
      </c>
      <c r="C7431">
        <v>2004</v>
      </c>
      <c r="D7431">
        <v>4.2</v>
      </c>
      <c r="E7431">
        <v>417</v>
      </c>
      <c r="F7431" t="s">
        <v>1405</v>
      </c>
      <c r="G7431" t="s">
        <v>42</v>
      </c>
      <c r="H7431" s="32">
        <v>45</v>
      </c>
      <c r="I7431" t="s">
        <v>43</v>
      </c>
      <c r="J7431">
        <v>4</v>
      </c>
      <c r="K7431">
        <v>3</v>
      </c>
    </row>
    <row r="7432" spans="1:11" x14ac:dyDescent="0.35">
      <c r="A7432" t="s">
        <v>423</v>
      </c>
      <c r="B7432" t="s">
        <v>1020</v>
      </c>
      <c r="C7432">
        <v>2018</v>
      </c>
      <c r="D7432">
        <v>4.2</v>
      </c>
      <c r="E7432">
        <v>415</v>
      </c>
      <c r="F7432" t="s">
        <v>1405</v>
      </c>
      <c r="G7432" t="s">
        <v>46</v>
      </c>
      <c r="H7432" s="32">
        <v>17.899999999999999</v>
      </c>
      <c r="I7432" t="s">
        <v>213</v>
      </c>
      <c r="J7432">
        <v>3</v>
      </c>
      <c r="K7432">
        <v>3</v>
      </c>
    </row>
    <row r="7433" spans="1:11" x14ac:dyDescent="0.35">
      <c r="A7433" t="s">
        <v>1292</v>
      </c>
      <c r="B7433" t="s">
        <v>1361</v>
      </c>
      <c r="C7433">
        <v>2015</v>
      </c>
      <c r="D7433">
        <v>4.2</v>
      </c>
      <c r="E7433">
        <v>414</v>
      </c>
      <c r="F7433" t="s">
        <v>1405</v>
      </c>
      <c r="G7433" t="s">
        <v>326</v>
      </c>
      <c r="H7433" s="32">
        <v>16.78</v>
      </c>
      <c r="I7433" t="s">
        <v>327</v>
      </c>
      <c r="J7433">
        <v>3</v>
      </c>
      <c r="K7433">
        <v>3</v>
      </c>
    </row>
    <row r="7434" spans="1:11" x14ac:dyDescent="0.35">
      <c r="A7434" t="s">
        <v>47</v>
      </c>
      <c r="B7434" t="s">
        <v>1302</v>
      </c>
      <c r="C7434">
        <v>2018</v>
      </c>
      <c r="D7434">
        <v>4.2</v>
      </c>
      <c r="E7434">
        <v>410</v>
      </c>
      <c r="F7434" t="s">
        <v>1405</v>
      </c>
      <c r="G7434" t="s">
        <v>42</v>
      </c>
      <c r="H7434" s="32">
        <v>13.58</v>
      </c>
      <c r="I7434" t="s">
        <v>43</v>
      </c>
      <c r="J7434">
        <v>4</v>
      </c>
      <c r="K7434">
        <v>3</v>
      </c>
    </row>
    <row r="7435" spans="1:11" x14ac:dyDescent="0.35">
      <c r="A7435" t="s">
        <v>1308</v>
      </c>
      <c r="B7435" t="s">
        <v>1309</v>
      </c>
      <c r="C7435">
        <v>2015</v>
      </c>
      <c r="D7435">
        <v>4.2</v>
      </c>
      <c r="E7435">
        <v>412</v>
      </c>
      <c r="F7435" t="s">
        <v>1405</v>
      </c>
      <c r="G7435" t="s">
        <v>9</v>
      </c>
      <c r="H7435" s="32">
        <v>37.9</v>
      </c>
      <c r="I7435" t="s">
        <v>10</v>
      </c>
      <c r="J7435">
        <v>5</v>
      </c>
      <c r="K7435">
        <v>3</v>
      </c>
    </row>
    <row r="7436" spans="1:11" x14ac:dyDescent="0.35">
      <c r="A7436" t="s">
        <v>270</v>
      </c>
      <c r="B7436" t="s">
        <v>120</v>
      </c>
      <c r="C7436">
        <v>2011</v>
      </c>
      <c r="D7436">
        <v>4.2</v>
      </c>
      <c r="E7436">
        <v>410</v>
      </c>
      <c r="F7436" t="s">
        <v>1405</v>
      </c>
      <c r="G7436" t="s">
        <v>9</v>
      </c>
      <c r="H7436" s="32">
        <v>51.35</v>
      </c>
      <c r="I7436" t="s">
        <v>10</v>
      </c>
      <c r="J7436">
        <v>5</v>
      </c>
      <c r="K7436">
        <v>3</v>
      </c>
    </row>
    <row r="7437" spans="1:11" x14ac:dyDescent="0.35">
      <c r="A7437" t="s">
        <v>930</v>
      </c>
      <c r="B7437" t="s">
        <v>848</v>
      </c>
      <c r="C7437">
        <v>2012</v>
      </c>
      <c r="D7437">
        <v>4.2</v>
      </c>
      <c r="E7437">
        <v>410</v>
      </c>
      <c r="F7437" t="s">
        <v>1405</v>
      </c>
      <c r="G7437" t="s">
        <v>42</v>
      </c>
      <c r="H7437" s="32">
        <v>22.99</v>
      </c>
      <c r="I7437" t="s">
        <v>43</v>
      </c>
      <c r="J7437">
        <v>4</v>
      </c>
      <c r="K7437">
        <v>3</v>
      </c>
    </row>
    <row r="7438" spans="1:11" x14ac:dyDescent="0.35">
      <c r="A7438" t="s">
        <v>1362</v>
      </c>
      <c r="B7438" t="s">
        <v>1363</v>
      </c>
      <c r="C7438">
        <v>2020</v>
      </c>
      <c r="D7438">
        <v>4.2</v>
      </c>
      <c r="E7438">
        <v>407</v>
      </c>
      <c r="F7438" t="s">
        <v>1405</v>
      </c>
      <c r="G7438" t="s">
        <v>204</v>
      </c>
      <c r="H7438" s="32">
        <v>11.95</v>
      </c>
      <c r="I7438" t="s">
        <v>85</v>
      </c>
      <c r="J7438" t="s">
        <v>85</v>
      </c>
      <c r="K7438" t="s">
        <v>85</v>
      </c>
    </row>
    <row r="7439" spans="1:11" x14ac:dyDescent="0.35">
      <c r="A7439" t="s">
        <v>861</v>
      </c>
      <c r="B7439" t="s">
        <v>1364</v>
      </c>
      <c r="C7439" t="s">
        <v>24</v>
      </c>
      <c r="D7439">
        <v>4.2</v>
      </c>
      <c r="E7439">
        <v>405</v>
      </c>
      <c r="F7439" t="s">
        <v>1405</v>
      </c>
      <c r="G7439" t="s">
        <v>25</v>
      </c>
      <c r="H7439" s="32">
        <v>7.1</v>
      </c>
      <c r="I7439" t="s">
        <v>26</v>
      </c>
      <c r="J7439">
        <v>4</v>
      </c>
      <c r="K7439">
        <v>3</v>
      </c>
    </row>
    <row r="7440" spans="1:11" x14ac:dyDescent="0.35">
      <c r="A7440" t="s">
        <v>606</v>
      </c>
      <c r="B7440" t="s">
        <v>619</v>
      </c>
      <c r="C7440">
        <v>2014</v>
      </c>
      <c r="D7440">
        <v>4.2</v>
      </c>
      <c r="E7440">
        <v>404</v>
      </c>
      <c r="F7440" t="s">
        <v>1405</v>
      </c>
      <c r="G7440" t="s">
        <v>32</v>
      </c>
      <c r="H7440" s="32">
        <v>77.36</v>
      </c>
      <c r="I7440" t="s">
        <v>33</v>
      </c>
      <c r="J7440">
        <v>4</v>
      </c>
      <c r="K7440">
        <v>3</v>
      </c>
    </row>
    <row r="7441" spans="1:11" x14ac:dyDescent="0.35">
      <c r="A7441" t="s">
        <v>1365</v>
      </c>
      <c r="B7441" t="s">
        <v>1366</v>
      </c>
      <c r="C7441">
        <v>2020</v>
      </c>
      <c r="D7441">
        <v>4.2</v>
      </c>
      <c r="E7441">
        <v>404</v>
      </c>
      <c r="F7441" t="s">
        <v>1405</v>
      </c>
      <c r="G7441" t="s">
        <v>207</v>
      </c>
      <c r="H7441" s="32">
        <v>19.899999999999999</v>
      </c>
      <c r="I7441" t="s">
        <v>85</v>
      </c>
      <c r="J7441" t="s">
        <v>85</v>
      </c>
      <c r="K7441" t="s">
        <v>85</v>
      </c>
    </row>
    <row r="7442" spans="1:11" x14ac:dyDescent="0.35">
      <c r="A7442" t="s">
        <v>682</v>
      </c>
      <c r="B7442" t="s">
        <v>863</v>
      </c>
      <c r="C7442">
        <v>2011</v>
      </c>
      <c r="D7442">
        <v>4.2</v>
      </c>
      <c r="E7442">
        <v>402</v>
      </c>
      <c r="F7442" t="s">
        <v>1405</v>
      </c>
      <c r="G7442" t="s">
        <v>42</v>
      </c>
      <c r="H7442" s="32">
        <v>28.53</v>
      </c>
      <c r="I7442" t="s">
        <v>43</v>
      </c>
      <c r="J7442">
        <v>4</v>
      </c>
      <c r="K7442">
        <v>3</v>
      </c>
    </row>
    <row r="7443" spans="1:11" x14ac:dyDescent="0.35">
      <c r="A7443" t="s">
        <v>487</v>
      </c>
      <c r="B7443" t="s">
        <v>488</v>
      </c>
      <c r="C7443">
        <v>2019</v>
      </c>
      <c r="D7443">
        <v>4.2</v>
      </c>
      <c r="E7443">
        <v>400</v>
      </c>
      <c r="F7443" t="s">
        <v>1405</v>
      </c>
      <c r="G7443" t="s">
        <v>2</v>
      </c>
      <c r="H7443" s="32">
        <v>27.89</v>
      </c>
      <c r="I7443" t="s">
        <v>3</v>
      </c>
      <c r="J7443">
        <v>5</v>
      </c>
      <c r="K7443">
        <v>3</v>
      </c>
    </row>
    <row r="7444" spans="1:11" x14ac:dyDescent="0.35">
      <c r="A7444" t="s">
        <v>4</v>
      </c>
      <c r="B7444" t="s">
        <v>448</v>
      </c>
      <c r="C7444">
        <v>2016</v>
      </c>
      <c r="D7444">
        <v>4.2</v>
      </c>
      <c r="E7444">
        <v>398</v>
      </c>
      <c r="F7444" t="s">
        <v>1405</v>
      </c>
      <c r="G7444" t="s">
        <v>1406</v>
      </c>
      <c r="H7444" s="32">
        <v>48.96</v>
      </c>
      <c r="I7444" t="s">
        <v>6</v>
      </c>
      <c r="J7444">
        <v>4</v>
      </c>
      <c r="K7444">
        <v>2</v>
      </c>
    </row>
    <row r="7445" spans="1:11" x14ac:dyDescent="0.35">
      <c r="A7445" t="s">
        <v>193</v>
      </c>
      <c r="B7445" t="s">
        <v>921</v>
      </c>
      <c r="C7445">
        <v>2011</v>
      </c>
      <c r="D7445">
        <v>4.2</v>
      </c>
      <c r="E7445">
        <v>395</v>
      </c>
      <c r="F7445" t="s">
        <v>1405</v>
      </c>
      <c r="G7445" t="s">
        <v>42</v>
      </c>
      <c r="H7445" s="32">
        <v>61.94</v>
      </c>
      <c r="I7445" t="s">
        <v>43</v>
      </c>
      <c r="J7445">
        <v>4</v>
      </c>
      <c r="K7445">
        <v>3</v>
      </c>
    </row>
    <row r="7446" spans="1:11" x14ac:dyDescent="0.35">
      <c r="A7446" t="s">
        <v>193</v>
      </c>
      <c r="B7446" t="s">
        <v>187</v>
      </c>
      <c r="C7446">
        <v>2016</v>
      </c>
      <c r="D7446">
        <v>4.2</v>
      </c>
      <c r="E7446">
        <v>392</v>
      </c>
      <c r="F7446" t="s">
        <v>1405</v>
      </c>
      <c r="G7446" t="s">
        <v>42</v>
      </c>
      <c r="H7446" s="32">
        <v>19.98</v>
      </c>
      <c r="I7446" t="s">
        <v>43</v>
      </c>
      <c r="J7446">
        <v>4</v>
      </c>
      <c r="K7446">
        <v>3</v>
      </c>
    </row>
    <row r="7447" spans="1:11" x14ac:dyDescent="0.35">
      <c r="A7447" t="s">
        <v>790</v>
      </c>
      <c r="B7447" t="s">
        <v>1367</v>
      </c>
      <c r="C7447">
        <v>2018</v>
      </c>
      <c r="D7447">
        <v>4.2</v>
      </c>
      <c r="E7447">
        <v>390</v>
      </c>
      <c r="F7447" t="s">
        <v>1405</v>
      </c>
      <c r="G7447" t="s">
        <v>32</v>
      </c>
      <c r="H7447" s="32">
        <v>16.760000000000002</v>
      </c>
      <c r="I7447" t="s">
        <v>33</v>
      </c>
      <c r="J7447">
        <v>4</v>
      </c>
      <c r="K7447">
        <v>3</v>
      </c>
    </row>
    <row r="7448" spans="1:11" x14ac:dyDescent="0.35">
      <c r="A7448" t="s">
        <v>574</v>
      </c>
      <c r="B7448" t="s">
        <v>880</v>
      </c>
      <c r="C7448">
        <v>2017</v>
      </c>
      <c r="D7448">
        <v>4.2</v>
      </c>
      <c r="E7448">
        <v>390</v>
      </c>
      <c r="F7448" t="s">
        <v>1405</v>
      </c>
      <c r="G7448" t="s">
        <v>576</v>
      </c>
      <c r="H7448" s="32">
        <v>24.45</v>
      </c>
      <c r="I7448" t="s">
        <v>21</v>
      </c>
      <c r="J7448">
        <v>4</v>
      </c>
      <c r="K7448">
        <v>3</v>
      </c>
    </row>
    <row r="7449" spans="1:11" x14ac:dyDescent="0.35">
      <c r="A7449" t="s">
        <v>144</v>
      </c>
      <c r="B7449" t="s">
        <v>120</v>
      </c>
      <c r="C7449">
        <v>2011</v>
      </c>
      <c r="D7449">
        <v>4.2</v>
      </c>
      <c r="E7449">
        <v>389</v>
      </c>
      <c r="F7449" t="s">
        <v>1405</v>
      </c>
      <c r="G7449" t="s">
        <v>9</v>
      </c>
      <c r="H7449" s="32">
        <v>64.5</v>
      </c>
      <c r="I7449" t="s">
        <v>10</v>
      </c>
      <c r="J7449">
        <v>5</v>
      </c>
      <c r="K7449">
        <v>3</v>
      </c>
    </row>
    <row r="7450" spans="1:11" x14ac:dyDescent="0.35">
      <c r="A7450" t="s">
        <v>385</v>
      </c>
      <c r="B7450" t="s">
        <v>1334</v>
      </c>
      <c r="C7450">
        <v>2016</v>
      </c>
      <c r="D7450">
        <v>4.2</v>
      </c>
      <c r="E7450">
        <v>388</v>
      </c>
      <c r="F7450" t="s">
        <v>1405</v>
      </c>
      <c r="G7450" t="s">
        <v>9</v>
      </c>
      <c r="H7450" s="32">
        <v>31.63</v>
      </c>
      <c r="I7450" t="s">
        <v>10</v>
      </c>
      <c r="J7450">
        <v>5</v>
      </c>
      <c r="K7450">
        <v>3</v>
      </c>
    </row>
  </sheetData>
  <autoFilter ref="A1:K1" xr:uid="{98B0D50E-E57D-49A6-9C20-53C72CE283EE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FC8289D0-B68F-4320-996F-479C46AE8B01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DC4A436C-0695-470A-B036-3DE5C8F7123F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Readme</vt:lpstr>
      <vt:lpstr>Dashboard</vt:lpstr>
      <vt:lpstr>Tabla vinos</vt:lpstr>
      <vt:lpstr>Lista validación</vt:lpstr>
      <vt:lpstr>AUX-Bodegas</vt:lpstr>
      <vt:lpstr>AUX-Años</vt:lpstr>
      <vt:lpstr>AUX-Región</vt:lpstr>
      <vt:lpstr>AUX-Tipo</vt:lpstr>
      <vt:lpstr>Preguntas</vt:lpstr>
      <vt:lpstr>Crudo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Hernan Landini</dc:creator>
  <cp:lastModifiedBy>Hernan Landini</cp:lastModifiedBy>
  <dcterms:created xsi:type="dcterms:W3CDTF">2022-09-01T18:32:50Z</dcterms:created>
  <dcterms:modified xsi:type="dcterms:W3CDTF">2022-09-22T13:26:47Z</dcterms:modified>
</cp:coreProperties>
</file>