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aster in Statistics\Meta analysis\Paper assignment Meta Analysis\"/>
    </mc:Choice>
  </mc:AlternateContent>
  <xr:revisionPtr revIDLastSave="0" documentId="13_ncr:1_{62566BDE-46E7-488A-B8FC-EFC2C0A5D43F}" xr6:coauthVersionLast="45" xr6:coauthVersionMax="45" xr10:uidLastSave="{00000000-0000-0000-0000-000000000000}"/>
  <bookViews>
    <workbookView xWindow="3630" yWindow="3870" windowWidth="17625" windowHeight="13905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2" l="1"/>
  <c r="K12" i="2"/>
  <c r="K11" i="2"/>
  <c r="K10" i="2"/>
  <c r="K9" i="2"/>
  <c r="K8" i="2"/>
  <c r="K7" i="2"/>
  <c r="K6" i="2"/>
  <c r="K5" i="2"/>
  <c r="K4" i="2"/>
  <c r="H4" i="2"/>
  <c r="H5" i="2"/>
  <c r="H6" i="2"/>
  <c r="H7" i="2"/>
  <c r="H8" i="2"/>
  <c r="H9" i="2"/>
  <c r="H10" i="2"/>
  <c r="H12" i="2"/>
  <c r="T4" i="2" l="1"/>
  <c r="T5" i="2"/>
  <c r="T6" i="2"/>
  <c r="T7" i="2"/>
  <c r="T8" i="2"/>
  <c r="T9" i="2"/>
  <c r="T10" i="2"/>
  <c r="T11" i="2"/>
  <c r="T12" i="2"/>
  <c r="T3" i="2"/>
  <c r="S4" i="2"/>
  <c r="U4" i="2" s="1"/>
  <c r="V4" i="2" s="1"/>
  <c r="S5" i="2"/>
  <c r="U5" i="2" s="1"/>
  <c r="V5" i="2" s="1"/>
  <c r="X5" i="2" s="1"/>
  <c r="S6" i="2"/>
  <c r="U6" i="2" s="1"/>
  <c r="V6" i="2" s="1"/>
  <c r="X6" i="2" s="1"/>
  <c r="S7" i="2"/>
  <c r="U7" i="2" s="1"/>
  <c r="V7" i="2" s="1"/>
  <c r="S8" i="2"/>
  <c r="U8" i="2" s="1"/>
  <c r="V8" i="2" s="1"/>
  <c r="S9" i="2"/>
  <c r="U9" i="2" s="1"/>
  <c r="V9" i="2" s="1"/>
  <c r="X9" i="2" s="1"/>
  <c r="S10" i="2"/>
  <c r="U10" i="2" s="1"/>
  <c r="V10" i="2" s="1"/>
  <c r="X10" i="2" s="1"/>
  <c r="S11" i="2"/>
  <c r="U11" i="2" s="1"/>
  <c r="V11" i="2" s="1"/>
  <c r="S12" i="2"/>
  <c r="U12" i="2" s="1"/>
  <c r="H3" i="2"/>
  <c r="K3" i="2"/>
  <c r="AF6" i="2" l="1"/>
  <c r="AG6" i="2" s="1"/>
  <c r="AH6" i="2" s="1"/>
  <c r="AF10" i="2"/>
  <c r="AG10" i="2" s="1"/>
  <c r="AF9" i="2"/>
  <c r="AG9" i="2" s="1"/>
  <c r="AF5" i="2"/>
  <c r="AG5" i="2" s="1"/>
  <c r="Z11" i="2"/>
  <c r="Z7" i="2"/>
  <c r="Y9" i="2"/>
  <c r="AF12" i="2"/>
  <c r="AG12" i="2" s="1"/>
  <c r="AF8" i="2"/>
  <c r="AG8" i="2" s="1"/>
  <c r="AF4" i="2"/>
  <c r="AG4" i="2" s="1"/>
  <c r="AF11" i="2"/>
  <c r="AG11" i="2" s="1"/>
  <c r="AF7" i="2"/>
  <c r="AG7" i="2" s="1"/>
  <c r="Y7" i="2"/>
  <c r="Y11" i="2"/>
  <c r="Y4" i="2"/>
  <c r="Z10" i="2"/>
  <c r="Z6" i="2"/>
  <c r="Y5" i="2"/>
  <c r="V12" i="2"/>
  <c r="X8" i="2"/>
  <c r="X4" i="2"/>
  <c r="Z8" i="2"/>
  <c r="Z4" i="2"/>
  <c r="X11" i="2"/>
  <c r="X7" i="2"/>
  <c r="S3" i="2"/>
  <c r="Y10" i="2"/>
  <c r="Y8" i="2"/>
  <c r="Y6" i="2"/>
  <c r="Z9" i="2"/>
  <c r="Z5" i="2"/>
  <c r="AH8" i="2" l="1"/>
  <c r="AH7" i="2"/>
  <c r="AH12" i="2"/>
  <c r="AH5" i="2"/>
  <c r="AH10" i="2"/>
  <c r="AH11" i="2"/>
  <c r="AH9" i="2"/>
  <c r="AH4" i="2"/>
  <c r="AJ6" i="2"/>
  <c r="AK6" i="2"/>
  <c r="AL6" i="2"/>
  <c r="U3" i="2"/>
  <c r="V3" i="2" s="1"/>
  <c r="AF3" i="2"/>
  <c r="Y12" i="2"/>
  <c r="Z12" i="2"/>
  <c r="X12" i="2"/>
  <c r="AK11" i="2" l="1"/>
  <c r="AJ11" i="2"/>
  <c r="AL11" i="2"/>
  <c r="AL5" i="2"/>
  <c r="AK5" i="2"/>
  <c r="AJ5" i="2"/>
  <c r="AK7" i="2"/>
  <c r="AJ7" i="2"/>
  <c r="AL7" i="2"/>
  <c r="AL4" i="2"/>
  <c r="AK4" i="2"/>
  <c r="AJ4" i="2"/>
  <c r="AG3" i="2"/>
  <c r="AJ10" i="2"/>
  <c r="AL10" i="2"/>
  <c r="AK10" i="2"/>
  <c r="AL8" i="2"/>
  <c r="AK8" i="2"/>
  <c r="AJ8" i="2"/>
  <c r="AL9" i="2"/>
  <c r="AK9" i="2"/>
  <c r="AJ9" i="2"/>
  <c r="AJ12" i="2"/>
  <c r="AK12" i="2"/>
  <c r="AL12" i="2"/>
  <c r="X3" i="2"/>
  <c r="W15" i="2"/>
  <c r="Y3" i="2"/>
  <c r="Z3" i="2"/>
  <c r="W4" i="2"/>
  <c r="W10" i="2"/>
  <c r="W12" i="2"/>
  <c r="W11" i="2"/>
  <c r="W6" i="2"/>
  <c r="W8" i="2"/>
  <c r="W7" i="2"/>
  <c r="W9" i="2"/>
  <c r="W3" i="2"/>
  <c r="W5" i="2"/>
  <c r="AH3" i="2" l="1"/>
  <c r="AA18" i="2"/>
  <c r="AA21" i="2"/>
  <c r="AA22" i="2" s="1"/>
  <c r="AA20" i="2"/>
  <c r="W14" i="2"/>
  <c r="AL3" i="2" l="1"/>
  <c r="AI15" i="2"/>
  <c r="AI3" i="2"/>
  <c r="AK3" i="2"/>
  <c r="AJ3" i="2"/>
  <c r="AI6" i="2"/>
  <c r="AI4" i="2"/>
  <c r="AI9" i="2"/>
  <c r="AI5" i="2"/>
  <c r="AI7" i="2"/>
  <c r="AI8" i="2"/>
  <c r="AI12" i="2"/>
  <c r="AI11" i="2"/>
  <c r="AI10" i="2"/>
  <c r="W17" i="2"/>
  <c r="W16" i="2"/>
  <c r="AA19" i="2"/>
  <c r="AA7" i="2"/>
  <c r="AA12" i="2"/>
  <c r="AA8" i="2"/>
  <c r="AA10" i="2"/>
  <c r="AA9" i="2"/>
  <c r="AA11" i="2"/>
  <c r="AA4" i="2"/>
  <c r="AA6" i="2"/>
  <c r="AA5" i="2"/>
  <c r="AA3" i="2"/>
  <c r="AM18" i="2" l="1"/>
  <c r="AM21" i="2"/>
  <c r="AM22" i="2" s="1"/>
  <c r="AM20" i="2"/>
  <c r="AI14" i="2"/>
  <c r="AC5" i="2"/>
  <c r="AB5" i="2"/>
  <c r="AC9" i="2"/>
  <c r="AB9" i="2"/>
  <c r="AC7" i="2"/>
  <c r="AB7" i="2"/>
  <c r="AB6" i="2"/>
  <c r="AC6" i="2"/>
  <c r="AB10" i="2"/>
  <c r="AC10" i="2"/>
  <c r="AB4" i="2"/>
  <c r="AC4" i="2"/>
  <c r="AB8" i="2"/>
  <c r="AC8" i="2"/>
  <c r="AB3" i="2"/>
  <c r="AC3" i="2"/>
  <c r="AC11" i="2"/>
  <c r="AB11" i="2"/>
  <c r="AB12" i="2"/>
  <c r="AC12" i="2"/>
  <c r="AD5" i="2"/>
  <c r="AD9" i="2"/>
  <c r="AD7" i="2"/>
  <c r="AD6" i="2"/>
  <c r="AD10" i="2"/>
  <c r="AD4" i="2"/>
  <c r="AD8" i="2"/>
  <c r="AD15" i="2"/>
  <c r="AD3" i="2"/>
  <c r="AD11" i="2"/>
  <c r="AD12" i="2"/>
  <c r="AI16" i="2" l="1"/>
  <c r="AI17" i="2"/>
  <c r="AM19" i="2"/>
  <c r="AM6" i="2"/>
  <c r="AM8" i="2"/>
  <c r="AM10" i="2"/>
  <c r="AM12" i="2"/>
  <c r="AM9" i="2"/>
  <c r="AM7" i="2"/>
  <c r="AM5" i="2"/>
  <c r="AM11" i="2"/>
  <c r="AM4" i="2"/>
  <c r="AM3" i="2"/>
  <c r="AD14" i="2"/>
  <c r="AD16" i="2" s="1"/>
  <c r="AP9" i="2" l="1"/>
  <c r="AN9" i="2"/>
  <c r="AO9" i="2"/>
  <c r="AO6" i="2"/>
  <c r="AP6" i="2"/>
  <c r="AN6" i="2"/>
  <c r="AN4" i="2"/>
  <c r="AO4" i="2"/>
  <c r="AP4" i="2"/>
  <c r="AO11" i="2"/>
  <c r="AP11" i="2"/>
  <c r="AN11" i="2"/>
  <c r="AN12" i="2"/>
  <c r="AO12" i="2"/>
  <c r="AP12" i="2"/>
  <c r="AP10" i="2"/>
  <c r="AN10" i="2"/>
  <c r="AO10" i="2"/>
  <c r="AP5" i="2"/>
  <c r="AN5" i="2"/>
  <c r="AO5" i="2"/>
  <c r="AP3" i="2"/>
  <c r="AN3" i="2"/>
  <c r="AP15" i="2"/>
  <c r="AO3" i="2"/>
  <c r="AO7" i="2"/>
  <c r="AP7" i="2"/>
  <c r="AN7" i="2"/>
  <c r="AO8" i="2"/>
  <c r="AP8" i="2"/>
  <c r="AN8" i="2"/>
  <c r="AD17" i="2"/>
  <c r="AP14" i="2" l="1"/>
  <c r="AP16" i="2" l="1"/>
  <c r="AP17" i="2"/>
</calcChain>
</file>

<file path=xl/sharedStrings.xml><?xml version="1.0" encoding="utf-8"?>
<sst xmlns="http://schemas.openxmlformats.org/spreadsheetml/2006/main" count="170" uniqueCount="67">
  <si>
    <t>Num</t>
  </si>
  <si>
    <t>Title</t>
  </si>
  <si>
    <t>Author</t>
  </si>
  <si>
    <t>Year</t>
  </si>
  <si>
    <t>Doses.mg</t>
  </si>
  <si>
    <t>Ne</t>
  </si>
  <si>
    <t>Me</t>
  </si>
  <si>
    <t>SDe</t>
  </si>
  <si>
    <t>Nc</t>
  </si>
  <si>
    <t>Mc</t>
  </si>
  <si>
    <t>SDc</t>
  </si>
  <si>
    <t>treat1</t>
  </si>
  <si>
    <t>treat2</t>
  </si>
  <si>
    <t>Female</t>
  </si>
  <si>
    <t>Age</t>
  </si>
  <si>
    <t>A Randomized Controlled Trial of Intranasal Ketamine in Major Depressive Disorder</t>
  </si>
  <si>
    <t>(Lapidus et al. 2014)</t>
  </si>
  <si>
    <t>keta0.5</t>
  </si>
  <si>
    <t>plac</t>
  </si>
  <si>
    <t>Intravenous Esketamine in Adult Treatment-Resistant Depression:A Double-Blind, Double-Randomization, Placebo-Controlled Study</t>
  </si>
  <si>
    <t>(Singh et al. 2016)</t>
  </si>
  <si>
    <t>keta0.4</t>
  </si>
  <si>
    <t>keta0.2</t>
  </si>
  <si>
    <t>Replication of Ketamine’s Antidepressant Efficacy in Bipolar Depression: A Randomized Controlled Add-On Trial</t>
  </si>
  <si>
    <t>(Zarate et al. 2012)</t>
  </si>
  <si>
    <t>Efficacy and Safety of Intranasal Esketamine Adjunctive to Oral Antidepressant Therapy in Treatment-Resistant Depression A Randomized Clinical Trial</t>
  </si>
  <si>
    <t>(Daly et al. 2018)</t>
  </si>
  <si>
    <t>keta0.28</t>
  </si>
  <si>
    <t>keta0.56</t>
  </si>
  <si>
    <t>keta0.84</t>
  </si>
  <si>
    <t>A Randomized Add-on Trial of an N-methyl-D-aspartate Antagonist in Treatment-Resistant Bipolar Depression</t>
  </si>
  <si>
    <t>(Diazgranados et al. 2010)</t>
  </si>
  <si>
    <t>Relationship of ketamine’s antidepressant and psychotomimetic effects in unipolar depression</t>
  </si>
  <si>
    <t>(Sos et al. 2013)</t>
  </si>
  <si>
    <t>keta0.54</t>
  </si>
  <si>
    <t>Antidepressant Efficacy of Ketamine in Treatment-Resistant Major Depression: A Two-Site Randomized Controlled Trial</t>
  </si>
  <si>
    <t>(Murrough et al. 2013)</t>
  </si>
  <si>
    <t>mida</t>
  </si>
  <si>
    <t>SEe</t>
  </si>
  <si>
    <t>SEc</t>
  </si>
  <si>
    <t>se</t>
  </si>
  <si>
    <t>spooled</t>
  </si>
  <si>
    <t>MD</t>
  </si>
  <si>
    <t>SMD</t>
  </si>
  <si>
    <t>w FEM</t>
  </si>
  <si>
    <t>w REM</t>
  </si>
  <si>
    <t>Mean ES</t>
  </si>
  <si>
    <t>SE</t>
  </si>
  <si>
    <t>w*ES^2</t>
  </si>
  <si>
    <t>w*ES</t>
  </si>
  <si>
    <t>w^2</t>
  </si>
  <si>
    <t>tau</t>
  </si>
  <si>
    <t>w FEM (%)</t>
  </si>
  <si>
    <t>w REM (%)</t>
  </si>
  <si>
    <t>tau^2</t>
  </si>
  <si>
    <t>Fixed effect model</t>
  </si>
  <si>
    <t>Random effect model</t>
  </si>
  <si>
    <t>95% CI lower</t>
  </si>
  <si>
    <t>95% CI upper</t>
  </si>
  <si>
    <t>Q</t>
  </si>
  <si>
    <t>df</t>
  </si>
  <si>
    <t>Chisq</t>
  </si>
  <si>
    <t>Standardized mean difference</t>
  </si>
  <si>
    <t>Mean difference</t>
  </si>
  <si>
    <t>group</t>
  </si>
  <si>
    <t>one group</t>
  </si>
  <si>
    <t>two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</si>
</sst>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FE2F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12" xfId="0" applyBorder="1"/>
    <xf numFmtId="0" fontId="0" fillId="0" borderId="13" xfId="0" applyBorder="1"/>
    <xf numFmtId="164" fontId="0" fillId="0" borderId="13" xfId="0" applyNumberFormat="1" applyBorder="1"/>
    <xf numFmtId="0" fontId="16" fillId="0" borderId="12" xfId="0" applyFont="1" applyBorder="1"/>
    <xf numFmtId="2" fontId="0" fillId="0" borderId="13" xfId="0" applyNumberFormat="1" applyBorder="1"/>
    <xf numFmtId="0" fontId="16" fillId="0" borderId="14" xfId="0" applyFont="1" applyBorder="1"/>
    <xf numFmtId="2" fontId="0" fillId="0" borderId="15" xfId="0" applyNumberFormat="1" applyBorder="1"/>
    <xf numFmtId="0" fontId="0" fillId="0" borderId="0" xfId="0" applyBorder="1"/>
    <xf numFmtId="164" fontId="0" fillId="0" borderId="12" xfId="0" applyNumberFormat="1" applyBorder="1"/>
    <xf numFmtId="2" fontId="0" fillId="0" borderId="12" xfId="0" applyNumberFormat="1" applyBorder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16" fillId="0" borderId="0" xfId="0" applyFont="1" applyAlignment="1"/>
    <xf numFmtId="0" fontId="16" fillId="0" borderId="10" xfId="0" applyFont="1" applyBorder="1" applyAlignment="1"/>
    <xf numFmtId="0" fontId="16" fillId="0" borderId="11" xfId="0" applyFont="1" applyBorder="1" applyAlignme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34" borderId="0" xfId="0" applyFill="1"/>
    <xf numFmtId="0" fontId="18" fillId="33" borderId="0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right" vertical="center" wrapText="1"/>
    </xf>
    <xf numFmtId="0" fontId="19" fillId="0" borderId="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workbookViewId="0">
      <selection sqref="A1:O1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</v>
      </c>
      <c r="B2" t="s">
        <v>15</v>
      </c>
      <c r="C2" t="s">
        <v>16</v>
      </c>
      <c r="D2">
        <v>2014</v>
      </c>
      <c r="E2">
        <v>0.5</v>
      </c>
      <c r="F2">
        <v>18</v>
      </c>
      <c r="G2">
        <v>17.47</v>
      </c>
      <c r="H2">
        <v>5.18</v>
      </c>
      <c r="I2">
        <v>18</v>
      </c>
      <c r="J2">
        <v>25.08</v>
      </c>
      <c r="K2">
        <v>3.81</v>
      </c>
      <c r="L2" t="s">
        <v>17</v>
      </c>
      <c r="M2" t="s">
        <v>18</v>
      </c>
      <c r="N2">
        <v>0.5</v>
      </c>
      <c r="O2">
        <v>48</v>
      </c>
    </row>
    <row r="3" spans="1:15" x14ac:dyDescent="0.25">
      <c r="A3">
        <v>3</v>
      </c>
      <c r="B3" t="s">
        <v>19</v>
      </c>
      <c r="C3" t="s">
        <v>20</v>
      </c>
      <c r="D3">
        <v>2016</v>
      </c>
      <c r="E3">
        <v>0.4</v>
      </c>
      <c r="F3">
        <v>11</v>
      </c>
      <c r="G3">
        <v>15.96</v>
      </c>
      <c r="H3">
        <v>4.92</v>
      </c>
      <c r="I3">
        <v>10</v>
      </c>
      <c r="J3">
        <v>29.43</v>
      </c>
      <c r="K3">
        <v>2.8</v>
      </c>
      <c r="L3" t="s">
        <v>21</v>
      </c>
      <c r="M3" t="s">
        <v>18</v>
      </c>
      <c r="N3">
        <v>0.6</v>
      </c>
      <c r="O3">
        <v>43</v>
      </c>
    </row>
    <row r="4" spans="1:15" x14ac:dyDescent="0.25">
      <c r="A4">
        <v>3</v>
      </c>
      <c r="B4" t="s">
        <v>19</v>
      </c>
      <c r="C4" t="s">
        <v>20</v>
      </c>
      <c r="D4">
        <v>2016</v>
      </c>
      <c r="E4">
        <v>0.2</v>
      </c>
      <c r="F4">
        <v>11</v>
      </c>
      <c r="G4">
        <v>15.65</v>
      </c>
      <c r="H4">
        <v>4.0999999999999996</v>
      </c>
      <c r="I4">
        <v>10</v>
      </c>
      <c r="J4">
        <v>29.43</v>
      </c>
      <c r="K4">
        <v>2.8</v>
      </c>
      <c r="L4" t="s">
        <v>22</v>
      </c>
      <c r="M4" t="s">
        <v>18</v>
      </c>
      <c r="N4">
        <v>0.6</v>
      </c>
      <c r="O4">
        <v>43</v>
      </c>
    </row>
    <row r="5" spans="1:15" x14ac:dyDescent="0.25">
      <c r="A5">
        <v>5</v>
      </c>
      <c r="B5" t="s">
        <v>23</v>
      </c>
      <c r="C5" t="s">
        <v>24</v>
      </c>
      <c r="D5">
        <v>2012</v>
      </c>
      <c r="E5">
        <v>0.5</v>
      </c>
      <c r="F5">
        <v>15</v>
      </c>
      <c r="G5">
        <v>20.41</v>
      </c>
      <c r="H5">
        <v>4.47</v>
      </c>
      <c r="I5">
        <v>15</v>
      </c>
      <c r="J5">
        <v>31.95</v>
      </c>
      <c r="K5">
        <v>4.55</v>
      </c>
      <c r="L5" t="s">
        <v>17</v>
      </c>
      <c r="M5" t="s">
        <v>18</v>
      </c>
      <c r="N5">
        <v>0.53</v>
      </c>
      <c r="O5">
        <v>46.7</v>
      </c>
    </row>
    <row r="6" spans="1:15" x14ac:dyDescent="0.25">
      <c r="A6">
        <v>9</v>
      </c>
      <c r="B6" t="s">
        <v>25</v>
      </c>
      <c r="C6" t="s">
        <v>26</v>
      </c>
      <c r="D6">
        <v>2018</v>
      </c>
      <c r="E6">
        <v>0.28000000000000003</v>
      </c>
      <c r="F6">
        <v>11</v>
      </c>
      <c r="G6">
        <v>-14.8</v>
      </c>
      <c r="H6">
        <v>9.2899999999999991</v>
      </c>
      <c r="I6">
        <v>33</v>
      </c>
      <c r="J6">
        <v>-5.7</v>
      </c>
      <c r="K6">
        <v>10.28</v>
      </c>
      <c r="L6" t="s">
        <v>27</v>
      </c>
      <c r="M6" t="s">
        <v>18</v>
      </c>
      <c r="N6">
        <v>0.56999999999999995</v>
      </c>
      <c r="O6">
        <v>44.7</v>
      </c>
    </row>
    <row r="7" spans="1:15" x14ac:dyDescent="0.25">
      <c r="A7">
        <v>9</v>
      </c>
      <c r="B7" t="s">
        <v>25</v>
      </c>
      <c r="C7" t="s">
        <v>26</v>
      </c>
      <c r="D7">
        <v>2018</v>
      </c>
      <c r="E7">
        <v>0.56000000000000005</v>
      </c>
      <c r="F7">
        <v>11</v>
      </c>
      <c r="G7">
        <v>-15.7</v>
      </c>
      <c r="H7">
        <v>9.09</v>
      </c>
      <c r="I7">
        <v>33</v>
      </c>
      <c r="J7">
        <v>-5.7</v>
      </c>
      <c r="K7">
        <v>10.28</v>
      </c>
      <c r="L7" t="s">
        <v>28</v>
      </c>
      <c r="M7" t="s">
        <v>18</v>
      </c>
      <c r="N7">
        <v>0.56999999999999995</v>
      </c>
      <c r="O7">
        <v>44.7</v>
      </c>
    </row>
    <row r="8" spans="1:15" x14ac:dyDescent="0.25">
      <c r="A8">
        <v>9</v>
      </c>
      <c r="B8" t="s">
        <v>25</v>
      </c>
      <c r="C8" t="s">
        <v>26</v>
      </c>
      <c r="D8">
        <v>2018</v>
      </c>
      <c r="E8">
        <v>0.84</v>
      </c>
      <c r="F8">
        <v>12</v>
      </c>
      <c r="G8">
        <v>-16.399999999999999</v>
      </c>
      <c r="H8">
        <v>9.15</v>
      </c>
      <c r="I8">
        <v>33</v>
      </c>
      <c r="J8">
        <v>-5.7</v>
      </c>
      <c r="K8">
        <v>10.28</v>
      </c>
      <c r="L8" t="s">
        <v>29</v>
      </c>
      <c r="M8" t="s">
        <v>18</v>
      </c>
      <c r="N8">
        <v>0.56999999999999995</v>
      </c>
      <c r="O8">
        <v>44.7</v>
      </c>
    </row>
    <row r="9" spans="1:15" x14ac:dyDescent="0.25">
      <c r="A9">
        <v>18</v>
      </c>
      <c r="B9" t="s">
        <v>30</v>
      </c>
      <c r="C9" t="s">
        <v>31</v>
      </c>
      <c r="D9">
        <v>2010</v>
      </c>
      <c r="E9">
        <v>0.5</v>
      </c>
      <c r="F9">
        <v>18</v>
      </c>
      <c r="G9">
        <v>17.96</v>
      </c>
      <c r="H9">
        <v>5.41</v>
      </c>
      <c r="I9">
        <v>18</v>
      </c>
      <c r="J9">
        <v>29.81</v>
      </c>
      <c r="K9">
        <v>5.13</v>
      </c>
      <c r="L9" t="s">
        <v>17</v>
      </c>
      <c r="M9" t="s">
        <v>18</v>
      </c>
      <c r="N9">
        <v>0.67</v>
      </c>
      <c r="O9">
        <v>47.9</v>
      </c>
    </row>
    <row r="10" spans="1:15" x14ac:dyDescent="0.25">
      <c r="A10">
        <v>19</v>
      </c>
      <c r="B10" t="s">
        <v>32</v>
      </c>
      <c r="C10" t="s">
        <v>33</v>
      </c>
      <c r="D10">
        <v>2013</v>
      </c>
      <c r="E10">
        <v>0.54</v>
      </c>
      <c r="F10">
        <v>11</v>
      </c>
      <c r="G10">
        <v>14.25</v>
      </c>
      <c r="H10">
        <v>2.82</v>
      </c>
      <c r="I10">
        <v>19</v>
      </c>
      <c r="J10">
        <v>19.89</v>
      </c>
      <c r="K10">
        <v>3.52</v>
      </c>
      <c r="L10" t="s">
        <v>34</v>
      </c>
      <c r="M10" t="s">
        <v>18</v>
      </c>
      <c r="N10">
        <v>0.5</v>
      </c>
      <c r="O10">
        <v>43.4</v>
      </c>
    </row>
    <row r="11" spans="1:15" x14ac:dyDescent="0.25">
      <c r="A11">
        <v>20</v>
      </c>
      <c r="B11" t="s">
        <v>35</v>
      </c>
      <c r="C11" t="s">
        <v>36</v>
      </c>
      <c r="D11">
        <v>2013</v>
      </c>
      <c r="E11">
        <v>0.5</v>
      </c>
      <c r="F11">
        <v>47</v>
      </c>
      <c r="G11">
        <v>14.77</v>
      </c>
      <c r="H11">
        <v>10.62</v>
      </c>
      <c r="I11">
        <v>25</v>
      </c>
      <c r="J11">
        <v>22.72</v>
      </c>
      <c r="K11">
        <v>9.8699999999999992</v>
      </c>
      <c r="L11" t="s">
        <v>17</v>
      </c>
      <c r="M11" t="s">
        <v>37</v>
      </c>
      <c r="N11">
        <v>0.51</v>
      </c>
      <c r="O11">
        <v>44.8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002"/>
  <sheetViews>
    <sheetView tabSelected="1" workbookViewId="0">
      <pane xSplit="4" ySplit="2" topLeftCell="AE3" activePane="bottomRight" state="frozen"/>
      <selection pane="topRight" activeCell="E1" sqref="E1"/>
      <selection pane="bottomLeft" activeCell="A3" sqref="A3"/>
      <selection pane="bottomRight" activeCell="AP3" sqref="AP3"/>
    </sheetView>
  </sheetViews>
  <sheetFormatPr defaultRowHeight="15" x14ac:dyDescent="0.25"/>
  <cols>
    <col min="1" max="1" width="5.28515625" bestFit="1" customWidth="1"/>
    <col min="3" max="3" width="22.7109375" customWidth="1"/>
    <col min="17" max="18" width="9.140625" style="10"/>
    <col min="22" max="22" width="12.28515625" customWidth="1"/>
    <col min="30" max="30" width="10.28515625" bestFit="1" customWidth="1"/>
    <col min="42" max="42" width="10.28515625" bestFit="1" customWidth="1"/>
  </cols>
  <sheetData>
    <row r="1" spans="1:42" ht="30.75" customHeight="1" x14ac:dyDescent="0.25">
      <c r="S1" s="16"/>
      <c r="T1" s="17" t="s">
        <v>63</v>
      </c>
      <c r="U1" s="18"/>
      <c r="V1" s="19" t="s">
        <v>55</v>
      </c>
      <c r="W1" s="20"/>
      <c r="X1" s="19" t="s">
        <v>56</v>
      </c>
      <c r="Y1" s="21"/>
      <c r="Z1" s="21"/>
      <c r="AA1" s="21"/>
      <c r="AB1" s="21"/>
      <c r="AC1" s="21"/>
      <c r="AD1" s="20"/>
      <c r="AF1" s="22" t="s">
        <v>62</v>
      </c>
      <c r="AG1" s="23"/>
      <c r="AH1" s="19" t="s">
        <v>55</v>
      </c>
      <c r="AI1" s="20"/>
      <c r="AJ1" s="19" t="s">
        <v>56</v>
      </c>
      <c r="AK1" s="21"/>
      <c r="AL1" s="21"/>
      <c r="AM1" s="21"/>
      <c r="AN1" s="21"/>
      <c r="AO1" s="21"/>
      <c r="AP1" s="20"/>
    </row>
    <row r="2" spans="1:4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64</v>
      </c>
      <c r="M2" t="s">
        <v>11</v>
      </c>
      <c r="N2" t="s">
        <v>12</v>
      </c>
      <c r="O2" t="s">
        <v>13</v>
      </c>
      <c r="P2" t="s">
        <v>14</v>
      </c>
      <c r="Q2" s="25" t="s">
        <v>38</v>
      </c>
      <c r="R2" s="25" t="s">
        <v>39</v>
      </c>
      <c r="S2" s="25" t="s">
        <v>41</v>
      </c>
      <c r="T2" s="3" t="s">
        <v>42</v>
      </c>
      <c r="U2" s="4" t="s">
        <v>40</v>
      </c>
      <c r="V2" s="3" t="s">
        <v>44</v>
      </c>
      <c r="W2" s="4" t="s">
        <v>52</v>
      </c>
      <c r="X2" s="3" t="s">
        <v>50</v>
      </c>
      <c r="Y2" s="10" t="s">
        <v>48</v>
      </c>
      <c r="Z2" s="10" t="s">
        <v>49</v>
      </c>
      <c r="AA2" s="10" t="s">
        <v>45</v>
      </c>
      <c r="AB2" s="10" t="s">
        <v>48</v>
      </c>
      <c r="AC2" s="10" t="s">
        <v>49</v>
      </c>
      <c r="AD2" s="4" t="s">
        <v>53</v>
      </c>
      <c r="AF2" s="3" t="s">
        <v>43</v>
      </c>
      <c r="AG2" s="4" t="s">
        <v>40</v>
      </c>
      <c r="AH2" s="3" t="s">
        <v>44</v>
      </c>
      <c r="AI2" s="4" t="s">
        <v>52</v>
      </c>
      <c r="AJ2" s="3" t="s">
        <v>50</v>
      </c>
      <c r="AK2" s="10" t="s">
        <v>48</v>
      </c>
      <c r="AL2" s="10" t="s">
        <v>49</v>
      </c>
      <c r="AM2" s="10" t="s">
        <v>45</v>
      </c>
      <c r="AN2" s="10" t="s">
        <v>48</v>
      </c>
      <c r="AO2" s="10" t="s">
        <v>49</v>
      </c>
      <c r="AP2" s="4" t="s">
        <v>53</v>
      </c>
    </row>
    <row r="3" spans="1:42" x14ac:dyDescent="0.25">
      <c r="A3">
        <v>2</v>
      </c>
      <c r="B3" t="s">
        <v>15</v>
      </c>
      <c r="C3" s="24" t="s">
        <v>16</v>
      </c>
      <c r="D3">
        <v>2014</v>
      </c>
      <c r="E3">
        <v>0.5</v>
      </c>
      <c r="F3">
        <v>18</v>
      </c>
      <c r="G3">
        <v>17.47</v>
      </c>
      <c r="H3">
        <f>Q3*SQRT(F3)</f>
        <v>10.352043276571054</v>
      </c>
      <c r="I3">
        <v>18</v>
      </c>
      <c r="J3">
        <v>25.08</v>
      </c>
      <c r="K3">
        <f>R3*SQRT(I3)</f>
        <v>7.6367532368147124</v>
      </c>
      <c r="L3" t="s">
        <v>65</v>
      </c>
      <c r="M3" t="s">
        <v>17</v>
      </c>
      <c r="N3" t="s">
        <v>18</v>
      </c>
      <c r="O3">
        <v>0.5</v>
      </c>
      <c r="P3">
        <v>48</v>
      </c>
      <c r="Q3" s="26">
        <v>2.44</v>
      </c>
      <c r="R3" s="26">
        <v>1.8</v>
      </c>
      <c r="S3" s="1">
        <f>+SQRT(((F3-1)*H3^2+(I3-1)*K3^2)/(F3+I3-2))</f>
        <v>9.0962849559586676</v>
      </c>
      <c r="T3" s="3">
        <f>+G3-J3</f>
        <v>-7.6099999999999994</v>
      </c>
      <c r="U3" s="4">
        <f>+S3*SQRT(1/F3+1/I3)</f>
        <v>3.0320949853195556</v>
      </c>
      <c r="V3" s="3">
        <f>1/U3^2</f>
        <v>0.10877131917855903</v>
      </c>
      <c r="W3" s="5">
        <f>+V3/SUM($V$3:$V$12)*100</f>
        <v>10.351993345862951</v>
      </c>
      <c r="X3" s="11">
        <f>+V3^2</f>
        <v>1.1831199875843964E-2</v>
      </c>
      <c r="Y3" s="10">
        <f t="shared" ref="Y3:Y12" si="0">+V3*T3^2</f>
        <v>6.2991755134006278</v>
      </c>
      <c r="Z3" s="10">
        <f t="shared" ref="Z3:Z12" si="1">+V3*T3</f>
        <v>-0.82774973894883419</v>
      </c>
      <c r="AA3" s="10">
        <f t="shared" ref="AA3:AA12" si="2">1/(U3^2+$AA$18)</f>
        <v>0.17993481527191774</v>
      </c>
      <c r="AB3" s="10">
        <f t="shared" ref="AB3:AB12" si="3">+AA3*T3^2</f>
        <v>10.420403015508825</v>
      </c>
      <c r="AC3" s="10">
        <f t="shared" ref="AC3:AC12" si="4">+AA3*T3</f>
        <v>-1.3693039442192938</v>
      </c>
      <c r="AD3" s="5">
        <f>AA3/SUM($AA$3:$AA$12)*100</f>
        <v>9.2398900570707898</v>
      </c>
      <c r="AF3" s="12">
        <f>(G3-J3)/S3</f>
        <v>-0.83660527752211045</v>
      </c>
      <c r="AG3" s="4">
        <f>SQRT((F3+I3)/(F3*I3)+AF3^2/(2*(F3+I3)))</f>
        <v>0.34760906342825715</v>
      </c>
      <c r="AH3" s="3">
        <f>1/AG3^2</f>
        <v>8.275949213400045</v>
      </c>
      <c r="AI3" s="5">
        <f>+AH3/SUM($AH$3:$AH$12)*100</f>
        <v>10.221033585260646</v>
      </c>
      <c r="AJ3" s="11">
        <f>+AH3^2</f>
        <v>68.491335382776825</v>
      </c>
      <c r="AK3" s="10">
        <f>+AH3*AF3^2</f>
        <v>5.7924062927996385</v>
      </c>
      <c r="AL3" s="10">
        <f>+AH3*AF3</f>
        <v>-6.9237027884354365</v>
      </c>
      <c r="AM3" s="10">
        <f>1/(AG3^2+$AM$18)</f>
        <v>12.322385852623068</v>
      </c>
      <c r="AN3" s="10">
        <f>+AM3*AF3^2</f>
        <v>8.6245412477241707</v>
      </c>
      <c r="AO3" s="10">
        <f>+AM3*AF3</f>
        <v>-10.308973035968249</v>
      </c>
      <c r="AP3" s="5">
        <f>AM3/SUM($AM$3:$AM$12)*100</f>
        <v>8.8703660760912513</v>
      </c>
    </row>
    <row r="4" spans="1:42" x14ac:dyDescent="0.25">
      <c r="A4">
        <v>3</v>
      </c>
      <c r="B4" t="s">
        <v>19</v>
      </c>
      <c r="C4" t="s">
        <v>20</v>
      </c>
      <c r="D4">
        <v>2016</v>
      </c>
      <c r="E4">
        <v>0.4</v>
      </c>
      <c r="F4">
        <v>11</v>
      </c>
      <c r="G4">
        <v>15.96</v>
      </c>
      <c r="H4">
        <f>Q4*SQRT(F4)</f>
        <v>9.8503756273555378</v>
      </c>
      <c r="I4">
        <v>10</v>
      </c>
      <c r="J4">
        <v>29.43</v>
      </c>
      <c r="K4">
        <f>R4*SQRT(I4)</f>
        <v>5.5972314584980314</v>
      </c>
      <c r="L4" t="s">
        <v>66</v>
      </c>
      <c r="M4" t="s">
        <v>21</v>
      </c>
      <c r="N4" t="s">
        <v>18</v>
      </c>
      <c r="O4">
        <v>0.6</v>
      </c>
      <c r="P4">
        <v>43</v>
      </c>
      <c r="Q4" s="26">
        <v>2.97</v>
      </c>
      <c r="R4" s="26">
        <v>1.77</v>
      </c>
      <c r="S4" s="1">
        <f>+SQRT(((F4-1)*H4^2+(I4-1)*K4^2)/(F4+I4-2))</f>
        <v>8.1184001535174151</v>
      </c>
      <c r="T4" s="3">
        <f>+G4-J4</f>
        <v>-13.469999999999999</v>
      </c>
      <c r="U4" s="4">
        <f>+S4*SQRT(1/F4+1/I4)</f>
        <v>3.5471843406301127</v>
      </c>
      <c r="V4" s="3">
        <f t="shared" ref="V4:V12" si="5">1/U4^2</f>
        <v>7.9475356175083042E-2</v>
      </c>
      <c r="W4" s="5">
        <f t="shared" ref="W4:W12" si="6">+V4/SUM($V$3:$V$12)*100</f>
        <v>7.5638354347248136</v>
      </c>
      <c r="X4" s="11">
        <f t="shared" ref="X4:X12" si="7">+V4^2</f>
        <v>6.3163322391563102E-3</v>
      </c>
      <c r="Y4" s="10">
        <f t="shared" si="0"/>
        <v>14.420080152227623</v>
      </c>
      <c r="Z4" s="10">
        <f t="shared" si="1"/>
        <v>-1.0705330476783685</v>
      </c>
      <c r="AA4" s="10">
        <f t="shared" si="2"/>
        <v>0.11177574327841953</v>
      </c>
      <c r="AB4" s="10">
        <f t="shared" si="3"/>
        <v>20.280691458605389</v>
      </c>
      <c r="AC4" s="10">
        <f t="shared" si="4"/>
        <v>-1.505619261960311</v>
      </c>
      <c r="AD4" s="5">
        <f t="shared" ref="AD4:AD12" si="8">AA4/SUM($AA$3:$AA$12)*100</f>
        <v>5.7398318239813886</v>
      </c>
      <c r="AF4" s="12">
        <f>(G4-J4)/S4</f>
        <v>-1.6591938984633474</v>
      </c>
      <c r="AG4" s="4">
        <f>SQRT((F4+I4)/(F4*I4)+AF4^2/(2*(F4+I4)))</f>
        <v>0.5064137732949735</v>
      </c>
      <c r="AH4" s="3">
        <f t="shared" ref="AH4:AH12" si="9">1/AG4^2</f>
        <v>3.899320940459774</v>
      </c>
      <c r="AI4" s="5">
        <f t="shared" ref="AI4:AI12" si="10">+AH4/SUM($AH$3:$AH$12)*100</f>
        <v>4.8157727004435822</v>
      </c>
      <c r="AJ4" s="11">
        <f t="shared" ref="AJ4:AJ12" si="11">+AH4^2</f>
        <v>15.204703796708095</v>
      </c>
      <c r="AK4" s="10">
        <f t="shared" ref="AK4:AK12" si="12">+AH4*AF4^2</f>
        <v>10.734535731949821</v>
      </c>
      <c r="AL4" s="10">
        <f t="shared" ref="AL4:AL12" si="13">+AH4*AF4</f>
        <v>-6.4697295125612184</v>
      </c>
      <c r="AM4" s="10">
        <f t="shared" ref="AM4:AM12" si="14">1/(AG4^2+$AM$18)</f>
        <v>4.6130575595771548</v>
      </c>
      <c r="AN4" s="10">
        <f t="shared" ref="AN4:AN12" si="15">+AM4*AF4^2</f>
        <v>12.699398680679861</v>
      </c>
      <c r="AO4" s="10">
        <f t="shared" ref="AO4:AO12" si="16">+AM4*AF4</f>
        <v>-7.6539569561106351</v>
      </c>
      <c r="AP4" s="5">
        <f t="shared" ref="AP4:AP12" si="17">AM4/SUM($AM$3:$AM$12)*100</f>
        <v>3.3207456553406782</v>
      </c>
    </row>
    <row r="5" spans="1:42" x14ac:dyDescent="0.25">
      <c r="A5">
        <v>3</v>
      </c>
      <c r="B5" t="s">
        <v>19</v>
      </c>
      <c r="C5" t="s">
        <v>20</v>
      </c>
      <c r="D5">
        <v>2016</v>
      </c>
      <c r="E5">
        <v>0.2</v>
      </c>
      <c r="F5">
        <v>11</v>
      </c>
      <c r="G5">
        <v>15.65</v>
      </c>
      <c r="H5">
        <f>Q5*SQRT(F5)</f>
        <v>8.1920632321778388</v>
      </c>
      <c r="I5">
        <v>10</v>
      </c>
      <c r="J5">
        <v>29.43</v>
      </c>
      <c r="K5">
        <f>R5*SQRT(I5)</f>
        <v>5.5972314584980314</v>
      </c>
      <c r="L5" t="s">
        <v>66</v>
      </c>
      <c r="M5" t="s">
        <v>22</v>
      </c>
      <c r="N5" t="s">
        <v>18</v>
      </c>
      <c r="O5">
        <v>0.6</v>
      </c>
      <c r="P5">
        <v>43</v>
      </c>
      <c r="Q5" s="26">
        <v>2.4700000000000002</v>
      </c>
      <c r="R5" s="26">
        <v>1.77</v>
      </c>
      <c r="S5" s="1">
        <f>+SQRT(((F5-1)*H5^2+(I5-1)*K5^2)/(F5+I5-2))</f>
        <v>7.0824467969465861</v>
      </c>
      <c r="T5" s="3">
        <f>+G5-J5</f>
        <v>-13.78</v>
      </c>
      <c r="U5" s="4">
        <f>+S5*SQRT(1/F5+1/I5)</f>
        <v>3.0945437397034481</v>
      </c>
      <c r="V5" s="3">
        <f t="shared" si="5"/>
        <v>0.10442554458670965</v>
      </c>
      <c r="W5" s="5">
        <f t="shared" si="6"/>
        <v>9.9383969125642615</v>
      </c>
      <c r="X5" s="11">
        <f t="shared" si="7"/>
        <v>1.0904694362230885E-2</v>
      </c>
      <c r="Y5" s="10">
        <f t="shared" si="0"/>
        <v>19.829199580698955</v>
      </c>
      <c r="Z5" s="10">
        <f t="shared" si="1"/>
        <v>-1.438984004404859</v>
      </c>
      <c r="AA5" s="10">
        <f t="shared" si="2"/>
        <v>0.16834537544805447</v>
      </c>
      <c r="AB5" s="10">
        <f t="shared" si="3"/>
        <v>31.966833991230345</v>
      </c>
      <c r="AC5" s="10">
        <f t="shared" si="4"/>
        <v>-2.3197992736741906</v>
      </c>
      <c r="AD5" s="5">
        <f t="shared" si="8"/>
        <v>8.6447570382955892</v>
      </c>
      <c r="AF5" s="12">
        <f>(G5-J5)/S5</f>
        <v>-1.9456552791813262</v>
      </c>
      <c r="AG5" s="4">
        <f>SQRT((F5+I5)/(F5*I5)+AF5^2/(2*(F5+I5)))</f>
        <v>0.53013377205749146</v>
      </c>
      <c r="AH5" s="3">
        <f t="shared" si="9"/>
        <v>3.5581893586194315</v>
      </c>
      <c r="AI5" s="5">
        <f t="shared" si="10"/>
        <v>4.3944654563950456</v>
      </c>
      <c r="AJ5" s="11">
        <f t="shared" si="11"/>
        <v>12.660711511792561</v>
      </c>
      <c r="AK5" s="10">
        <f t="shared" si="12"/>
        <v>13.469790779069656</v>
      </c>
      <c r="AL5" s="10">
        <f t="shared" si="13"/>
        <v>-6.9230099099247138</v>
      </c>
      <c r="AM5" s="10">
        <f t="shared" si="14"/>
        <v>4.1431393216220895</v>
      </c>
      <c r="AN5" s="10">
        <f t="shared" si="15"/>
        <v>15.6841624225528</v>
      </c>
      <c r="AO5" s="10">
        <f t="shared" si="16"/>
        <v>-8.0611208934977565</v>
      </c>
      <c r="AP5" s="5">
        <f t="shared" si="17"/>
        <v>2.9824713271101704</v>
      </c>
    </row>
    <row r="6" spans="1:42" x14ac:dyDescent="0.25">
      <c r="A6">
        <v>5</v>
      </c>
      <c r="B6" t="s">
        <v>23</v>
      </c>
      <c r="C6" s="24" t="s">
        <v>24</v>
      </c>
      <c r="D6">
        <v>2012</v>
      </c>
      <c r="E6">
        <v>0.5</v>
      </c>
      <c r="F6">
        <v>15</v>
      </c>
      <c r="G6">
        <v>20.41</v>
      </c>
      <c r="H6">
        <f>Q6*SQRT(F6)</f>
        <v>8.9465915297391341</v>
      </c>
      <c r="I6">
        <v>15</v>
      </c>
      <c r="J6">
        <v>31.95</v>
      </c>
      <c r="K6">
        <f>R6*SQRT(I6)</f>
        <v>9.1015108635874302</v>
      </c>
      <c r="L6" t="s">
        <v>65</v>
      </c>
      <c r="M6" t="s">
        <v>17</v>
      </c>
      <c r="N6" t="s">
        <v>18</v>
      </c>
      <c r="O6">
        <v>0.53</v>
      </c>
      <c r="P6">
        <v>46.7</v>
      </c>
      <c r="Q6" s="26">
        <v>2.31</v>
      </c>
      <c r="R6" s="26">
        <v>2.35</v>
      </c>
      <c r="S6" s="1">
        <f>+SQRT(((F6-1)*H6^2+(I6-1)*K6^2)/(F6+I6-2))</f>
        <v>9.0243836354623141</v>
      </c>
      <c r="T6" s="3">
        <f>+G6-J6</f>
        <v>-11.54</v>
      </c>
      <c r="U6" s="4">
        <f>+S6*SQRT(1/F6+1/I6)</f>
        <v>3.2952389898154579</v>
      </c>
      <c r="V6" s="3">
        <f t="shared" si="5"/>
        <v>9.2092903320870098E-2</v>
      </c>
      <c r="W6" s="5">
        <f t="shared" si="6"/>
        <v>8.7646737171021663</v>
      </c>
      <c r="X6" s="11">
        <f t="shared" si="7"/>
        <v>8.4811028420671269E-3</v>
      </c>
      <c r="Y6" s="10">
        <f t="shared" si="0"/>
        <v>12.264159283885583</v>
      </c>
      <c r="Z6" s="10">
        <f t="shared" si="1"/>
        <v>-1.062752104322841</v>
      </c>
      <c r="AA6" s="10">
        <f t="shared" si="2"/>
        <v>0.13845490662389409</v>
      </c>
      <c r="AB6" s="10">
        <f t="shared" si="3"/>
        <v>18.438261442954573</v>
      </c>
      <c r="AC6" s="10">
        <f t="shared" si="4"/>
        <v>-1.5977696224397377</v>
      </c>
      <c r="AD6" s="5">
        <f t="shared" si="8"/>
        <v>7.1098420454845908</v>
      </c>
      <c r="AF6" s="12">
        <f>(G6-J6)/S6</f>
        <v>-1.2787576931738909</v>
      </c>
      <c r="AG6" s="4">
        <f>SQRT((F6+I6)/(F6*I6)+AF6^2/(2*(F6+I6)))</f>
        <v>0.40073310398675183</v>
      </c>
      <c r="AH6" s="3">
        <f t="shared" si="9"/>
        <v>6.2271533282799414</v>
      </c>
      <c r="AI6" s="5">
        <f t="shared" si="10"/>
        <v>7.690712166993606</v>
      </c>
      <c r="AJ6" s="11">
        <f t="shared" si="11"/>
        <v>38.777438573907951</v>
      </c>
      <c r="AK6" s="10">
        <f t="shared" si="12"/>
        <v>10.182773373760458</v>
      </c>
      <c r="AL6" s="10">
        <f t="shared" si="13"/>
        <v>-7.9630202251113751</v>
      </c>
      <c r="AM6" s="10">
        <f t="shared" si="14"/>
        <v>8.2707461871145096</v>
      </c>
      <c r="AN6" s="10">
        <f t="shared" si="15"/>
        <v>13.524499818048225</v>
      </c>
      <c r="AO6" s="10">
        <f t="shared" si="16"/>
        <v>-10.576280315061304</v>
      </c>
      <c r="AP6" s="5">
        <f t="shared" si="17"/>
        <v>5.9537614938850902</v>
      </c>
    </row>
    <row r="7" spans="1:42" x14ac:dyDescent="0.25">
      <c r="A7">
        <v>9</v>
      </c>
      <c r="B7" t="s">
        <v>25</v>
      </c>
      <c r="C7" t="s">
        <v>26</v>
      </c>
      <c r="D7">
        <v>2018</v>
      </c>
      <c r="E7">
        <v>0.28000000000000003</v>
      </c>
      <c r="F7">
        <v>11</v>
      </c>
      <c r="G7">
        <v>-14.8</v>
      </c>
      <c r="H7">
        <f>Q7*SQRT(F7)</f>
        <v>9.286549412995118</v>
      </c>
      <c r="I7">
        <v>33</v>
      </c>
      <c r="J7">
        <v>-5.7</v>
      </c>
      <c r="K7">
        <f>R7*SQRT(I7)</f>
        <v>10.282767137303072</v>
      </c>
      <c r="L7" t="s">
        <v>66</v>
      </c>
      <c r="M7" t="s">
        <v>27</v>
      </c>
      <c r="N7" t="s">
        <v>18</v>
      </c>
      <c r="O7">
        <v>0.56999999999999995</v>
      </c>
      <c r="P7">
        <v>44.7</v>
      </c>
      <c r="Q7" s="26">
        <v>2.8</v>
      </c>
      <c r="R7" s="26">
        <v>1.79</v>
      </c>
      <c r="S7" s="1">
        <f>+SQRT(((F7-1)*H7^2+(I7-1)*K7^2)/(F7+I7-2))</f>
        <v>10.054529422343041</v>
      </c>
      <c r="T7" s="3">
        <f>+G7-J7</f>
        <v>-9.1000000000000014</v>
      </c>
      <c r="U7" s="4">
        <f>+S7*SQRT(1/F7+1/I7)</f>
        <v>3.5005378271581469</v>
      </c>
      <c r="V7" s="3">
        <f t="shared" si="5"/>
        <v>8.160757069547267E-2</v>
      </c>
      <c r="W7" s="5">
        <f t="shared" si="6"/>
        <v>7.7667627384820772</v>
      </c>
      <c r="X7" s="11">
        <f t="shared" si="7"/>
        <v>6.6597955948165697E-3</v>
      </c>
      <c r="Y7" s="10">
        <f t="shared" si="0"/>
        <v>6.7579229292920946</v>
      </c>
      <c r="Z7" s="10">
        <f t="shared" si="1"/>
        <v>-0.74262889332880144</v>
      </c>
      <c r="AA7" s="10">
        <f t="shared" si="2"/>
        <v>0.11603979519589405</v>
      </c>
      <c r="AB7" s="10">
        <f t="shared" si="3"/>
        <v>9.6092554401719905</v>
      </c>
      <c r="AC7" s="10">
        <f t="shared" si="4"/>
        <v>-1.0559621362826361</v>
      </c>
      <c r="AD7" s="5">
        <f t="shared" si="8"/>
        <v>5.9587965132527012</v>
      </c>
      <c r="AF7" s="12">
        <f>(G7-J7)/S7</f>
        <v>-0.90506473428563483</v>
      </c>
      <c r="AG7" s="4">
        <f>SQRT((F7+I7)/(F7*I7)+AF7^2/(2*(F7+I7)))</f>
        <v>0.3612762862395274</v>
      </c>
      <c r="AH7" s="3">
        <f t="shared" si="9"/>
        <v>7.6616284692282424</v>
      </c>
      <c r="AI7" s="5">
        <f t="shared" si="10"/>
        <v>9.4623299252459567</v>
      </c>
      <c r="AJ7" s="11">
        <f t="shared" si="11"/>
        <v>58.700550800488699</v>
      </c>
      <c r="AK7" s="10">
        <f t="shared" si="12"/>
        <v>6.2759629948987445</v>
      </c>
      <c r="AL7" s="10">
        <f t="shared" si="13"/>
        <v>-6.9342697346973141</v>
      </c>
      <c r="AM7" s="10">
        <f t="shared" si="14"/>
        <v>11.008171336366891</v>
      </c>
      <c r="AN7" s="10">
        <f t="shared" si="15"/>
        <v>9.0172573919527057</v>
      </c>
      <c r="AO7" s="10">
        <f t="shared" si="16"/>
        <v>-9.963107665519642</v>
      </c>
      <c r="AP7" s="5">
        <f t="shared" si="17"/>
        <v>7.9243184517812315</v>
      </c>
    </row>
    <row r="8" spans="1:42" x14ac:dyDescent="0.25">
      <c r="A8">
        <v>9</v>
      </c>
      <c r="B8" t="s">
        <v>25</v>
      </c>
      <c r="C8" t="s">
        <v>26</v>
      </c>
      <c r="D8">
        <v>2018</v>
      </c>
      <c r="E8">
        <v>0.56000000000000005</v>
      </c>
      <c r="F8">
        <v>11</v>
      </c>
      <c r="G8">
        <v>-15.7</v>
      </c>
      <c r="H8">
        <f>Q8*SQRT(F8)</f>
        <v>9.0875519255737967</v>
      </c>
      <c r="I8">
        <v>33</v>
      </c>
      <c r="J8">
        <v>-5.7</v>
      </c>
      <c r="K8">
        <f>R8*SQRT(I8)</f>
        <v>10.282767137303072</v>
      </c>
      <c r="L8" t="s">
        <v>66</v>
      </c>
      <c r="M8" t="s">
        <v>28</v>
      </c>
      <c r="N8" t="s">
        <v>18</v>
      </c>
      <c r="O8">
        <v>0.56999999999999995</v>
      </c>
      <c r="P8">
        <v>44.7</v>
      </c>
      <c r="Q8" s="26">
        <v>2.74</v>
      </c>
      <c r="R8" s="26">
        <v>1.79</v>
      </c>
      <c r="S8" s="1">
        <f>+SQRT(((F8-1)*H8^2+(I8-1)*K8^2)/(F8+I8-2))</f>
        <v>10.011143315135914</v>
      </c>
      <c r="T8" s="3">
        <f>+G8-J8</f>
        <v>-10</v>
      </c>
      <c r="U8" s="4">
        <f>+S8*SQRT(1/F8+1/I8)</f>
        <v>3.4854327234708284</v>
      </c>
      <c r="V8" s="3">
        <f t="shared" si="5"/>
        <v>8.2316442173613946E-2</v>
      </c>
      <c r="W8" s="5">
        <f t="shared" si="6"/>
        <v>7.8342275157800723</v>
      </c>
      <c r="X8" s="11">
        <f t="shared" si="7"/>
        <v>6.7759966521219288E-3</v>
      </c>
      <c r="Y8" s="10">
        <f t="shared" si="0"/>
        <v>8.231644217361394</v>
      </c>
      <c r="Z8" s="10">
        <f t="shared" si="1"/>
        <v>-0.82316442173613946</v>
      </c>
      <c r="AA8" s="10">
        <f t="shared" si="2"/>
        <v>0.11747831258062259</v>
      </c>
      <c r="AB8" s="10">
        <f t="shared" si="3"/>
        <v>11.747831258062259</v>
      </c>
      <c r="AC8" s="10">
        <f t="shared" si="4"/>
        <v>-1.174783125806226</v>
      </c>
      <c r="AD8" s="5">
        <f t="shared" si="8"/>
        <v>6.0326662780338536</v>
      </c>
      <c r="AF8" s="12">
        <f>(G8-J8)/S8</f>
        <v>-0.9988869088389668</v>
      </c>
      <c r="AG8" s="4">
        <f>SQRT((F8+I8)/(F8*I8)+AF8^2/(2*(F8+I8)))</f>
        <v>0.36407481941023739</v>
      </c>
      <c r="AH8" s="3">
        <f t="shared" si="9"/>
        <v>7.5442959112302113</v>
      </c>
      <c r="AI8" s="5">
        <f t="shared" si="10"/>
        <v>9.3174208658717603</v>
      </c>
      <c r="AJ8" s="11">
        <f t="shared" si="11"/>
        <v>56.916400796204883</v>
      </c>
      <c r="AK8" s="10">
        <f t="shared" si="12"/>
        <v>7.5275102802110787</v>
      </c>
      <c r="AL8" s="10">
        <f t="shared" si="13"/>
        <v>-7.5358984221352019</v>
      </c>
      <c r="AM8" s="10">
        <f t="shared" si="14"/>
        <v>10.767562638013237</v>
      </c>
      <c r="AN8" s="10">
        <f t="shared" si="15"/>
        <v>10.743605421124641</v>
      </c>
      <c r="AO8" s="10">
        <f t="shared" si="16"/>
        <v>-10.755577359214993</v>
      </c>
      <c r="AP8" s="5">
        <f t="shared" si="17"/>
        <v>7.7511143936536078</v>
      </c>
    </row>
    <row r="9" spans="1:42" x14ac:dyDescent="0.25">
      <c r="A9">
        <v>9</v>
      </c>
      <c r="B9" t="s">
        <v>25</v>
      </c>
      <c r="C9" t="s">
        <v>26</v>
      </c>
      <c r="D9">
        <v>2018</v>
      </c>
      <c r="E9">
        <v>0.84</v>
      </c>
      <c r="F9">
        <v>12</v>
      </c>
      <c r="G9">
        <v>-16.399999999999999</v>
      </c>
      <c r="H9">
        <f>Q9*SQRT(F9)</f>
        <v>9.1452282639636717</v>
      </c>
      <c r="I9">
        <v>33</v>
      </c>
      <c r="J9">
        <v>-5.7</v>
      </c>
      <c r="K9">
        <f>R9*SQRT(I9)</f>
        <v>10.282767137303072</v>
      </c>
      <c r="L9" t="s">
        <v>66</v>
      </c>
      <c r="M9" t="s">
        <v>29</v>
      </c>
      <c r="N9" t="s">
        <v>18</v>
      </c>
      <c r="O9">
        <v>0.56999999999999995</v>
      </c>
      <c r="P9">
        <v>44.7</v>
      </c>
      <c r="Q9" s="26">
        <v>2.64</v>
      </c>
      <c r="R9" s="26">
        <v>1.79</v>
      </c>
      <c r="S9" s="1">
        <f>+SQRT(((F9-1)*H9^2+(I9-1)*K9^2)/(F9+I9-2))</f>
        <v>10.004088466547646</v>
      </c>
      <c r="T9" s="3">
        <f>+G9-J9</f>
        <v>-10.7</v>
      </c>
      <c r="U9" s="4">
        <f>+S9*SQRT(1/F9+1/I9)</f>
        <v>3.3723775341082645</v>
      </c>
      <c r="V9" s="3">
        <f t="shared" si="5"/>
        <v>8.7928087093792698E-2</v>
      </c>
      <c r="W9" s="5">
        <f t="shared" si="6"/>
        <v>8.3682994688624177</v>
      </c>
      <c r="X9" s="11">
        <f t="shared" si="7"/>
        <v>7.7313484999735936E-3</v>
      </c>
      <c r="Y9" s="10">
        <f t="shared" si="0"/>
        <v>10.066886691368325</v>
      </c>
      <c r="Z9" s="10">
        <f t="shared" si="1"/>
        <v>-0.94083053190358179</v>
      </c>
      <c r="AA9" s="10">
        <f t="shared" si="2"/>
        <v>0.1292507603728616</v>
      </c>
      <c r="AB9" s="10">
        <f t="shared" si="3"/>
        <v>14.797919555088921</v>
      </c>
      <c r="AC9" s="10">
        <f t="shared" si="4"/>
        <v>-1.382983135989619</v>
      </c>
      <c r="AD9" s="5">
        <f t="shared" si="8"/>
        <v>6.6371969973307925</v>
      </c>
      <c r="AF9" s="12">
        <f>(G9-J9)/S9</f>
        <v>-1.0695627128627849</v>
      </c>
      <c r="AG9" s="4">
        <f>SQRT((F9+I9)/(F9*I9)+AF9^2/(2*(F9+I9)))</f>
        <v>0.35545334314895405</v>
      </c>
      <c r="AH9" s="3">
        <f t="shared" si="9"/>
        <v>7.9147061149481859</v>
      </c>
      <c r="AI9" s="5">
        <f t="shared" si="10"/>
        <v>9.7748880439441646</v>
      </c>
      <c r="AJ9" s="11">
        <f t="shared" si="11"/>
        <v>62.642572885998206</v>
      </c>
      <c r="AK9" s="10">
        <f t="shared" si="12"/>
        <v>9.0541420062117464</v>
      </c>
      <c r="AL9" s="10">
        <f t="shared" si="13"/>
        <v>-8.4652745438156547</v>
      </c>
      <c r="AM9" s="10">
        <f t="shared" si="14"/>
        <v>11.538266254779192</v>
      </c>
      <c r="AN9" s="10">
        <f t="shared" si="15"/>
        <v>13.199365795647823</v>
      </c>
      <c r="AO9" s="10">
        <f t="shared" si="16"/>
        <v>-12.340899357194758</v>
      </c>
      <c r="AP9" s="5">
        <f t="shared" si="17"/>
        <v>8.3059114352854682</v>
      </c>
    </row>
    <row r="10" spans="1:42" x14ac:dyDescent="0.25">
      <c r="A10">
        <v>18</v>
      </c>
      <c r="B10" t="s">
        <v>30</v>
      </c>
      <c r="C10" s="24" t="s">
        <v>31</v>
      </c>
      <c r="D10">
        <v>2010</v>
      </c>
      <c r="E10">
        <v>0.5</v>
      </c>
      <c r="F10">
        <v>18</v>
      </c>
      <c r="G10">
        <v>17.96</v>
      </c>
      <c r="H10">
        <f>Q10*SQRT(F10)</f>
        <v>10.818733752154175</v>
      </c>
      <c r="I10">
        <v>18</v>
      </c>
      <c r="J10">
        <v>29.81</v>
      </c>
      <c r="K10">
        <f>R10*SQRT(I10)</f>
        <v>10.267190462828669</v>
      </c>
      <c r="L10" t="s">
        <v>65</v>
      </c>
      <c r="M10" t="s">
        <v>17</v>
      </c>
      <c r="N10" t="s">
        <v>18</v>
      </c>
      <c r="O10">
        <v>0.67</v>
      </c>
      <c r="P10">
        <v>47.9</v>
      </c>
      <c r="Q10" s="26">
        <v>2.5499999999999998</v>
      </c>
      <c r="R10" s="26">
        <v>2.42</v>
      </c>
      <c r="S10" s="1">
        <f>+SQRT(((F10-1)*H10^2+(I10-1)*K10^2)/(F10+I10-2))</f>
        <v>10.546568162203284</v>
      </c>
      <c r="T10" s="3">
        <f>+G10-J10</f>
        <v>-11.849999999999998</v>
      </c>
      <c r="U10" s="4">
        <f>+S10*SQRT(1/F10+1/I10)</f>
        <v>3.515522720734428</v>
      </c>
      <c r="V10" s="3">
        <f t="shared" si="5"/>
        <v>8.0913349893598982E-2</v>
      </c>
      <c r="W10" s="5">
        <f t="shared" si="6"/>
        <v>7.7006922966061406</v>
      </c>
      <c r="X10" s="11">
        <f t="shared" si="7"/>
        <v>6.546970191003974E-3</v>
      </c>
      <c r="Y10" s="10">
        <f t="shared" si="0"/>
        <v>11.3620548754339</v>
      </c>
      <c r="Z10" s="10">
        <f t="shared" si="1"/>
        <v>-0.9588231962391478</v>
      </c>
      <c r="AA10" s="10">
        <f t="shared" si="2"/>
        <v>0.11464119161317003</v>
      </c>
      <c r="AB10" s="10">
        <f t="shared" si="3"/>
        <v>16.098202729300365</v>
      </c>
      <c r="AC10" s="10">
        <f t="shared" si="4"/>
        <v>-1.3584981206160647</v>
      </c>
      <c r="AD10" s="5">
        <f t="shared" si="8"/>
        <v>5.8869763748416544</v>
      </c>
      <c r="AF10" s="12">
        <f>(G10-J10)/S10</f>
        <v>-1.1235882438486429</v>
      </c>
      <c r="AG10" s="4">
        <f>SQRT((F10+I10)/(F10*I10)+AF10^2/(2*(F10+I10)))</f>
        <v>0.35867136268833427</v>
      </c>
      <c r="AH10" s="3">
        <f t="shared" si="9"/>
        <v>7.7733208588522951</v>
      </c>
      <c r="AI10" s="5">
        <f t="shared" si="10"/>
        <v>9.6002732156321535</v>
      </c>
      <c r="AJ10" s="11">
        <f t="shared" si="11"/>
        <v>60.424517174668182</v>
      </c>
      <c r="AK10" s="10">
        <f t="shared" si="12"/>
        <v>9.8134331291816341</v>
      </c>
      <c r="AL10" s="10">
        <f t="shared" si="13"/>
        <v>-8.7340119326698744</v>
      </c>
      <c r="AM10" s="10">
        <f t="shared" si="14"/>
        <v>11.240223721101826</v>
      </c>
      <c r="AN10" s="10">
        <f t="shared" si="15"/>
        <v>14.190226525701414</v>
      </c>
      <c r="AO10" s="10">
        <f t="shared" si="16"/>
        <v>-12.629383231258657</v>
      </c>
      <c r="AP10" s="5">
        <f t="shared" si="17"/>
        <v>8.0913631804601884</v>
      </c>
    </row>
    <row r="11" spans="1:42" x14ac:dyDescent="0.25">
      <c r="A11">
        <v>19</v>
      </c>
      <c r="B11" t="s">
        <v>32</v>
      </c>
      <c r="C11" s="24" t="s">
        <v>33</v>
      </c>
      <c r="D11">
        <v>2013</v>
      </c>
      <c r="E11">
        <v>0.54</v>
      </c>
      <c r="F11">
        <v>27</v>
      </c>
      <c r="G11">
        <v>14.25</v>
      </c>
      <c r="H11">
        <f>Q11*SQRT(F11)</f>
        <v>8.8334591186012741</v>
      </c>
      <c r="I11">
        <v>27</v>
      </c>
      <c r="J11">
        <v>19.89</v>
      </c>
      <c r="K11">
        <f>R11*SQRT(I11)</f>
        <v>8.4177669247847451</v>
      </c>
      <c r="L11" t="s">
        <v>65</v>
      </c>
      <c r="M11" t="s">
        <v>34</v>
      </c>
      <c r="N11" t="s">
        <v>18</v>
      </c>
      <c r="O11">
        <v>0.5</v>
      </c>
      <c r="P11">
        <v>43.4</v>
      </c>
      <c r="Q11" s="26">
        <v>1.7</v>
      </c>
      <c r="R11" s="26">
        <v>1.62</v>
      </c>
      <c r="S11" s="1">
        <f>+SQRT(((F11-1)*H11^2+(I11-1)*K11^2)/(F11+I11-2))</f>
        <v>8.6281168281381078</v>
      </c>
      <c r="T11" s="3">
        <f>+G11-J11</f>
        <v>-5.6400000000000006</v>
      </c>
      <c r="U11" s="4">
        <f>+S11*SQRT(1/F11+1/I11)</f>
        <v>2.3482759633399137</v>
      </c>
      <c r="V11" s="3">
        <f t="shared" si="5"/>
        <v>0.18134339184680109</v>
      </c>
      <c r="W11" s="5">
        <f t="shared" si="6"/>
        <v>17.258828888823004</v>
      </c>
      <c r="X11" s="11">
        <f t="shared" si="7"/>
        <v>3.2885425766502448E-2</v>
      </c>
      <c r="Y11" s="10">
        <f t="shared" si="0"/>
        <v>5.7684607572900051</v>
      </c>
      <c r="Z11" s="10">
        <f t="shared" si="1"/>
        <v>-1.0227767300159583</v>
      </c>
      <c r="AA11" s="10">
        <f t="shared" si="2"/>
        <v>0.53237699721366161</v>
      </c>
      <c r="AB11" s="10">
        <f t="shared" si="3"/>
        <v>16.934699330567692</v>
      </c>
      <c r="AC11" s="10">
        <f t="shared" si="4"/>
        <v>-3.0026062642850517</v>
      </c>
      <c r="AD11" s="5">
        <f t="shared" si="8"/>
        <v>27.338260890389432</v>
      </c>
      <c r="AF11" s="12">
        <f>(G11-J11)/S11</f>
        <v>-0.65367682338361155</v>
      </c>
      <c r="AG11" s="4">
        <f>SQRT((F11+I11)/(F11*I11)+AF11^2/(2*(F11+I11)))</f>
        <v>0.2793393891784039</v>
      </c>
      <c r="AH11" s="3">
        <f t="shared" si="9"/>
        <v>12.815502559276515</v>
      </c>
      <c r="AI11" s="5">
        <f t="shared" si="10"/>
        <v>15.827511587223089</v>
      </c>
      <c r="AJ11" s="11">
        <f t="shared" si="11"/>
        <v>164.23710584682291</v>
      </c>
      <c r="AK11" s="10">
        <f t="shared" si="12"/>
        <v>5.4759795257878672</v>
      </c>
      <c r="AL11" s="10">
        <f t="shared" si="13"/>
        <v>-8.3771970030124159</v>
      </c>
      <c r="AM11" s="10">
        <f t="shared" si="14"/>
        <v>26.074566332406974</v>
      </c>
      <c r="AN11" s="10">
        <f t="shared" si="15"/>
        <v>11.141489826062578</v>
      </c>
      <c r="AO11" s="10">
        <f t="shared" si="16"/>
        <v>-17.044339691273059</v>
      </c>
      <c r="AP11" s="5">
        <f t="shared" si="17"/>
        <v>18.769981025593268</v>
      </c>
    </row>
    <row r="12" spans="1:42" x14ac:dyDescent="0.25">
      <c r="A12">
        <v>20</v>
      </c>
      <c r="B12" t="s">
        <v>35</v>
      </c>
      <c r="C12" t="s">
        <v>36</v>
      </c>
      <c r="D12">
        <v>2013</v>
      </c>
      <c r="E12">
        <v>0.5</v>
      </c>
      <c r="F12">
        <v>47</v>
      </c>
      <c r="G12">
        <v>14.77</v>
      </c>
      <c r="H12">
        <f>Q12*SQRT(F12)</f>
        <v>10.626264630621618</v>
      </c>
      <c r="I12">
        <v>25</v>
      </c>
      <c r="J12">
        <v>22.72</v>
      </c>
      <c r="K12">
        <f>R12*SQRT(I12)</f>
        <v>9.85</v>
      </c>
      <c r="L12" t="s">
        <v>66</v>
      </c>
      <c r="M12" t="s">
        <v>17</v>
      </c>
      <c r="N12" t="s">
        <v>37</v>
      </c>
      <c r="O12">
        <v>0.51</v>
      </c>
      <c r="P12">
        <v>44.8</v>
      </c>
      <c r="Q12" s="26">
        <v>1.55</v>
      </c>
      <c r="R12" s="26">
        <v>1.97</v>
      </c>
      <c r="S12" s="1">
        <f>+SQRT(((F12-1)*H12^2+(I12-1)*K12^2)/(F12+I12-2))</f>
        <v>10.366667049456431</v>
      </c>
      <c r="T12" s="3">
        <f>+G12-J12</f>
        <v>-7.9499999999999993</v>
      </c>
      <c r="U12" s="4">
        <f>+S12*SQRT(1/F12+1/I12)</f>
        <v>2.5661761554480771</v>
      </c>
      <c r="V12" s="3">
        <f t="shared" si="5"/>
        <v>0.15185429136719525</v>
      </c>
      <c r="W12" s="5">
        <f t="shared" si="6"/>
        <v>14.452289681192079</v>
      </c>
      <c r="X12" s="11">
        <f t="shared" si="7"/>
        <v>2.3059725806633031E-2</v>
      </c>
      <c r="Y12" s="10">
        <f t="shared" si="0"/>
        <v>9.5975708501351562</v>
      </c>
      <c r="Z12" s="10">
        <f t="shared" si="1"/>
        <v>-1.2072416163692021</v>
      </c>
      <c r="AA12" s="10">
        <f t="shared" si="2"/>
        <v>0.33907175897250785</v>
      </c>
      <c r="AB12" s="10">
        <f t="shared" si="3"/>
        <v>21.430182846459925</v>
      </c>
      <c r="AC12" s="10">
        <f t="shared" si="4"/>
        <v>-2.695620483831437</v>
      </c>
      <c r="AD12" s="5">
        <f t="shared" si="8"/>
        <v>17.411781981319216</v>
      </c>
      <c r="AF12" s="12">
        <f>(G12-J12)/S12</f>
        <v>-0.76688100062178144</v>
      </c>
      <c r="AG12" s="4">
        <f>SQRT((F12+I12)/(F12*I12)+AF12^2/(2*(F12+I12)))</f>
        <v>0.25565732621394999</v>
      </c>
      <c r="AH12" s="3">
        <f t="shared" si="9"/>
        <v>15.299721128356188</v>
      </c>
      <c r="AI12" s="5">
        <f t="shared" si="10"/>
        <v>18.895592452990009</v>
      </c>
      <c r="AJ12" s="11">
        <f t="shared" si="11"/>
        <v>234.08146660546873</v>
      </c>
      <c r="AK12" s="10">
        <f t="shared" si="12"/>
        <v>8.9978649712365932</v>
      </c>
      <c r="AL12" s="10">
        <f t="shared" si="13"/>
        <v>-11.733065448148004</v>
      </c>
      <c r="AM12" s="10">
        <f t="shared" si="14"/>
        <v>38.938197743406057</v>
      </c>
      <c r="AN12" s="10">
        <f t="shared" si="15"/>
        <v>22.899805988563145</v>
      </c>
      <c r="AO12" s="10">
        <f t="shared" si="16"/>
        <v>-29.860964047872031</v>
      </c>
      <c r="AP12" s="5">
        <f t="shared" si="17"/>
        <v>28.029966960799037</v>
      </c>
    </row>
    <row r="13" spans="1:42" x14ac:dyDescent="0.25">
      <c r="Q13" s="27"/>
      <c r="R13" s="27"/>
      <c r="T13" s="3"/>
      <c r="U13" s="4"/>
      <c r="V13" s="3"/>
      <c r="W13" s="4"/>
      <c r="X13" s="3"/>
      <c r="Y13" s="10"/>
      <c r="Z13" s="10"/>
      <c r="AA13" s="10"/>
      <c r="AB13" s="10"/>
      <c r="AC13" s="10"/>
      <c r="AD13" s="4"/>
      <c r="AF13" s="3"/>
      <c r="AG13" s="4"/>
      <c r="AH13" s="3"/>
      <c r="AI13" s="4"/>
      <c r="AJ13" s="3"/>
      <c r="AK13" s="10"/>
      <c r="AL13" s="10"/>
      <c r="AM13" s="10"/>
      <c r="AN13" s="10"/>
      <c r="AO13" s="10"/>
      <c r="AP13" s="4"/>
    </row>
    <row r="14" spans="1:42" x14ac:dyDescent="0.25">
      <c r="Q14" s="27"/>
      <c r="R14" s="27"/>
      <c r="T14" s="6" t="s">
        <v>46</v>
      </c>
      <c r="U14" s="4"/>
      <c r="V14" s="3"/>
      <c r="W14" s="7">
        <f>SUMPRODUCT(T3:T12,W3:W12)/100</f>
        <v>-9.6080829882629182</v>
      </c>
      <c r="X14" s="12"/>
      <c r="Y14" s="10"/>
      <c r="Z14" s="10"/>
      <c r="AA14" s="10"/>
      <c r="AB14" s="10"/>
      <c r="AC14" s="10"/>
      <c r="AD14" s="7">
        <f>SUMPRODUCT(T3:T12,AD3:AD12)/100</f>
        <v>-8.967452743334789</v>
      </c>
      <c r="AF14" s="6" t="s">
        <v>46</v>
      </c>
      <c r="AG14" s="4"/>
      <c r="AH14" s="3"/>
      <c r="AI14" s="7">
        <f>SUMPRODUCT(AF3:AF12,AI3:AI12)/100</f>
        <v>-0.98875372671768214</v>
      </c>
      <c r="AJ14" s="12"/>
      <c r="AK14" s="10"/>
      <c r="AL14" s="10"/>
      <c r="AM14" s="10"/>
      <c r="AN14" s="10"/>
      <c r="AO14" s="10"/>
      <c r="AP14" s="7">
        <f>SUMPRODUCT(AF3:AF12,AP3:AP12)/100</f>
        <v>-0.93001747665288148</v>
      </c>
    </row>
    <row r="15" spans="1:42" x14ac:dyDescent="0.25">
      <c r="Q15" s="27"/>
      <c r="R15" s="27"/>
      <c r="T15" s="6" t="s">
        <v>47</v>
      </c>
      <c r="U15" s="4"/>
      <c r="V15" s="3"/>
      <c r="W15" s="7">
        <f>+SQRT(1/SUM(V3:V12))</f>
        <v>0.97556181774670525</v>
      </c>
      <c r="X15" s="12"/>
      <c r="Y15" s="10"/>
      <c r="Z15" s="10"/>
      <c r="AA15" s="10"/>
      <c r="AB15" s="10"/>
      <c r="AC15" s="10"/>
      <c r="AD15" s="7">
        <f>+SQRT(1/SUM(AA3:AA12))</f>
        <v>0.71659834475967699</v>
      </c>
      <c r="AF15" s="6" t="s">
        <v>47</v>
      </c>
      <c r="AG15" s="4"/>
      <c r="AH15" s="3"/>
      <c r="AI15" s="7">
        <f>+SQRT(1/SUM(AH3:AH12))</f>
        <v>0.11113183852645399</v>
      </c>
      <c r="AJ15" s="12"/>
      <c r="AK15" s="10"/>
      <c r="AL15" s="10"/>
      <c r="AM15" s="10"/>
      <c r="AN15" s="10"/>
      <c r="AO15" s="10"/>
      <c r="AP15" s="7">
        <f>+SQRT(1/SUM(AM3:AM12))</f>
        <v>8.4844436530661052E-2</v>
      </c>
    </row>
    <row r="16" spans="1:42" x14ac:dyDescent="0.25">
      <c r="Q16" s="27"/>
      <c r="R16" s="27"/>
      <c r="T16" s="6" t="s">
        <v>57</v>
      </c>
      <c r="U16" s="4"/>
      <c r="V16" s="3"/>
      <c r="W16" s="7">
        <f>+$W$14-1.96*$W$15</f>
        <v>-11.520184151046461</v>
      </c>
      <c r="X16" s="3"/>
      <c r="Y16" s="10"/>
      <c r="Z16" s="10"/>
      <c r="AA16" s="10"/>
      <c r="AB16" s="10"/>
      <c r="AC16" s="10"/>
      <c r="AD16" s="7">
        <f>+$AD$14-1.96*$AD$15</f>
        <v>-10.371985499063756</v>
      </c>
      <c r="AF16" s="6" t="s">
        <v>57</v>
      </c>
      <c r="AG16" s="4"/>
      <c r="AH16" s="3"/>
      <c r="AI16" s="7">
        <f>AI$14-1.96*AI$15</f>
        <v>-1.206572130229532</v>
      </c>
      <c r="AJ16" s="3"/>
      <c r="AK16" s="10"/>
      <c r="AL16" s="10"/>
      <c r="AM16" s="10"/>
      <c r="AN16" s="10"/>
      <c r="AO16" s="10"/>
      <c r="AP16" s="7">
        <f>AP$14-1.96*AP$15</f>
        <v>-1.0963125722529772</v>
      </c>
    </row>
    <row r="17" spans="17:42" ht="15.75" thickBot="1" x14ac:dyDescent="0.3">
      <c r="Q17" s="27"/>
      <c r="R17" s="27"/>
      <c r="T17" s="8" t="s">
        <v>58</v>
      </c>
      <c r="U17" s="15"/>
      <c r="V17" s="13"/>
      <c r="W17" s="9">
        <f>+$W$14+1.96*$W$15</f>
        <v>-7.6959818254793761</v>
      </c>
      <c r="X17" s="13"/>
      <c r="Y17" s="14"/>
      <c r="Z17" s="14"/>
      <c r="AA17" s="14"/>
      <c r="AB17" s="14"/>
      <c r="AC17" s="14"/>
      <c r="AD17" s="9">
        <f>+$AD$14+1.96*$AD$15</f>
        <v>-7.562919987605822</v>
      </c>
      <c r="AF17" s="8" t="s">
        <v>58</v>
      </c>
      <c r="AG17" s="15"/>
      <c r="AH17" s="13"/>
      <c r="AI17" s="9">
        <f>AI$14+1.96*AI$15</f>
        <v>-0.77093532320583236</v>
      </c>
      <c r="AJ17" s="13"/>
      <c r="AK17" s="14"/>
      <c r="AL17" s="14"/>
      <c r="AM17" s="14"/>
      <c r="AN17" s="14"/>
      <c r="AO17" s="14"/>
      <c r="AP17" s="9">
        <f>AP$14+1.96*AP$15</f>
        <v>-0.76372238105278578</v>
      </c>
    </row>
    <row r="18" spans="17:42" x14ac:dyDescent="0.25">
      <c r="Q18" s="27"/>
      <c r="R18" s="27"/>
      <c r="X18" s="1"/>
      <c r="Z18" s="2" t="s">
        <v>54</v>
      </c>
      <c r="AA18" s="1">
        <f>(SUM($Y$3:$Y$12)-SUM($Z$3:$Z$12)^2/SUM($V$3:$V$12)-COUNT($A$3:$A$12)-1)/(SUM($V$3:$V$12)-SUM($X$3:$X$12)/SUM($V$3:$V$12))</f>
        <v>-3.6360318412820818</v>
      </c>
      <c r="AB18" s="1"/>
      <c r="AC18" s="1"/>
      <c r="AL18" s="2" t="s">
        <v>54</v>
      </c>
      <c r="AM18" s="1">
        <f>(SUM($AK$3:$AK$12)-SUM($AL$3:$AL$12)^2/SUM($AH$3:$AH$12)-COUNT($A$3:$A$12)-1)/(SUM($AH$3:$AH$12)-SUM($AJ$3:$AJ$12)/SUM($AH$3:$AH$12))</f>
        <v>-3.9678945666839743E-2</v>
      </c>
    </row>
    <row r="19" spans="17:42" x14ac:dyDescent="0.25">
      <c r="Q19" s="27"/>
      <c r="R19" s="27"/>
      <c r="Z19" s="2" t="s">
        <v>51</v>
      </c>
      <c r="AA19" s="1" t="e">
        <f>SQRT(AA18)</f>
        <v>#NUM!</v>
      </c>
      <c r="AB19" s="1"/>
      <c r="AC19" s="1"/>
      <c r="AL19" s="2" t="s">
        <v>51</v>
      </c>
      <c r="AM19" s="1" t="e">
        <f>SQRT(AM18)</f>
        <v>#NUM!</v>
      </c>
    </row>
    <row r="20" spans="17:42" x14ac:dyDescent="0.25">
      <c r="Q20" s="27"/>
      <c r="R20" s="27"/>
      <c r="Z20" s="2" t="s">
        <v>59</v>
      </c>
      <c r="AA20">
        <f>+SUM($Y$3:$Y$12)-SUM($Z$3:$Z$12)^2/SUM($V$3:$V$12)</f>
        <v>7.5989040346117065</v>
      </c>
      <c r="AL20" s="2" t="s">
        <v>59</v>
      </c>
      <c r="AM20">
        <f>+SUM($AK$3:$AK$12)-SUM($AL$3:$AL$12)^2/SUM($AH$3:$AH$12)</f>
        <v>8.1655869762418547</v>
      </c>
    </row>
    <row r="21" spans="17:42" x14ac:dyDescent="0.25">
      <c r="Q21" s="27"/>
      <c r="R21" s="27"/>
      <c r="Z21" s="2" t="s">
        <v>60</v>
      </c>
      <c r="AA21">
        <f>+COUNT(Y2:Y12)-1</f>
        <v>9</v>
      </c>
      <c r="AL21" s="2" t="s">
        <v>60</v>
      </c>
      <c r="AM21">
        <f>+COUNT(AK2:AK12)-1</f>
        <v>9</v>
      </c>
    </row>
    <row r="22" spans="17:42" x14ac:dyDescent="0.25">
      <c r="Q22" s="27"/>
      <c r="R22" s="27"/>
      <c r="Z22" s="2" t="s">
        <v>61</v>
      </c>
      <c r="AA22">
        <f>+_xlfn.CHISQ.INV.RT(0.975,AA21)</f>
        <v>2.7003894999803584</v>
      </c>
      <c r="AL22" s="2" t="s">
        <v>61</v>
      </c>
      <c r="AM22">
        <f>+_xlfn.CHISQ.INV.RT(0.975,AM21)</f>
        <v>2.7003894999803584</v>
      </c>
    </row>
    <row r="23" spans="17:42" x14ac:dyDescent="0.25">
      <c r="Q23" s="27"/>
      <c r="R23" s="27"/>
    </row>
    <row r="24" spans="17:42" x14ac:dyDescent="0.25">
      <c r="Q24" s="27"/>
      <c r="R24" s="27"/>
    </row>
    <row r="25" spans="17:42" x14ac:dyDescent="0.25">
      <c r="Q25" s="27"/>
      <c r="R25" s="27"/>
    </row>
    <row r="26" spans="17:42" x14ac:dyDescent="0.25">
      <c r="Q26" s="27"/>
      <c r="R26" s="27"/>
    </row>
    <row r="27" spans="17:42" x14ac:dyDescent="0.25">
      <c r="Q27" s="27"/>
      <c r="R27" s="27"/>
    </row>
    <row r="28" spans="17:42" x14ac:dyDescent="0.25">
      <c r="Q28" s="27"/>
      <c r="R28" s="27"/>
    </row>
    <row r="29" spans="17:42" x14ac:dyDescent="0.25">
      <c r="Q29" s="27"/>
      <c r="R29" s="27"/>
    </row>
    <row r="30" spans="17:42" x14ac:dyDescent="0.25">
      <c r="Q30" s="27"/>
      <c r="R30" s="27"/>
    </row>
    <row r="31" spans="17:42" x14ac:dyDescent="0.25">
      <c r="Q31" s="27"/>
      <c r="R31" s="27"/>
    </row>
    <row r="32" spans="17:42" x14ac:dyDescent="0.25">
      <c r="Q32" s="27"/>
      <c r="R32" s="27"/>
    </row>
    <row r="33" spans="17:18" x14ac:dyDescent="0.25">
      <c r="Q33" s="27"/>
      <c r="R33" s="27"/>
    </row>
    <row r="34" spans="17:18" x14ac:dyDescent="0.25">
      <c r="Q34" s="27"/>
      <c r="R34" s="27"/>
    </row>
    <row r="35" spans="17:18" x14ac:dyDescent="0.25">
      <c r="Q35" s="27"/>
      <c r="R35" s="27"/>
    </row>
    <row r="36" spans="17:18" x14ac:dyDescent="0.25">
      <c r="Q36" s="27"/>
      <c r="R36" s="27"/>
    </row>
    <row r="37" spans="17:18" x14ac:dyDescent="0.25">
      <c r="Q37" s="27"/>
      <c r="R37" s="27"/>
    </row>
    <row r="38" spans="17:18" x14ac:dyDescent="0.25">
      <c r="Q38" s="27"/>
      <c r="R38" s="27"/>
    </row>
    <row r="39" spans="17:18" x14ac:dyDescent="0.25">
      <c r="Q39" s="27"/>
      <c r="R39" s="27"/>
    </row>
    <row r="40" spans="17:18" x14ac:dyDescent="0.25">
      <c r="Q40" s="27"/>
      <c r="R40" s="27"/>
    </row>
    <row r="41" spans="17:18" x14ac:dyDescent="0.25">
      <c r="Q41" s="27"/>
      <c r="R41" s="27"/>
    </row>
    <row r="42" spans="17:18" x14ac:dyDescent="0.25">
      <c r="Q42" s="27"/>
      <c r="R42" s="27"/>
    </row>
    <row r="43" spans="17:18" x14ac:dyDescent="0.25">
      <c r="Q43" s="27"/>
      <c r="R43" s="27"/>
    </row>
    <row r="44" spans="17:18" x14ac:dyDescent="0.25">
      <c r="Q44" s="27"/>
      <c r="R44" s="27"/>
    </row>
    <row r="45" spans="17:18" x14ac:dyDescent="0.25">
      <c r="Q45" s="27"/>
      <c r="R45" s="27"/>
    </row>
    <row r="46" spans="17:18" x14ac:dyDescent="0.25">
      <c r="Q46" s="27"/>
      <c r="R46" s="27"/>
    </row>
    <row r="47" spans="17:18" x14ac:dyDescent="0.25">
      <c r="Q47" s="27"/>
      <c r="R47" s="27"/>
    </row>
    <row r="48" spans="17:18" x14ac:dyDescent="0.25">
      <c r="Q48" s="27"/>
      <c r="R48" s="27"/>
    </row>
    <row r="49" spans="17:18" x14ac:dyDescent="0.25">
      <c r="Q49" s="27"/>
      <c r="R49" s="27"/>
    </row>
    <row r="50" spans="17:18" x14ac:dyDescent="0.25">
      <c r="Q50" s="27"/>
      <c r="R50" s="27"/>
    </row>
    <row r="51" spans="17:18" x14ac:dyDescent="0.25">
      <c r="Q51" s="27"/>
      <c r="R51" s="27"/>
    </row>
    <row r="52" spans="17:18" x14ac:dyDescent="0.25">
      <c r="Q52" s="27"/>
      <c r="R52" s="27"/>
    </row>
    <row r="53" spans="17:18" x14ac:dyDescent="0.25">
      <c r="Q53" s="27"/>
      <c r="R53" s="27"/>
    </row>
    <row r="54" spans="17:18" x14ac:dyDescent="0.25">
      <c r="Q54" s="27"/>
      <c r="R54" s="27"/>
    </row>
    <row r="55" spans="17:18" x14ac:dyDescent="0.25">
      <c r="Q55" s="27"/>
      <c r="R55" s="27"/>
    </row>
    <row r="56" spans="17:18" x14ac:dyDescent="0.25">
      <c r="Q56" s="27"/>
      <c r="R56" s="27"/>
    </row>
    <row r="57" spans="17:18" x14ac:dyDescent="0.25">
      <c r="Q57" s="27"/>
      <c r="R57" s="27"/>
    </row>
    <row r="58" spans="17:18" x14ac:dyDescent="0.25">
      <c r="Q58" s="27"/>
      <c r="R58" s="27"/>
    </row>
    <row r="59" spans="17:18" x14ac:dyDescent="0.25">
      <c r="Q59" s="27"/>
      <c r="R59" s="27"/>
    </row>
    <row r="60" spans="17:18" x14ac:dyDescent="0.25">
      <c r="Q60" s="27"/>
      <c r="R60" s="27"/>
    </row>
    <row r="61" spans="17:18" x14ac:dyDescent="0.25">
      <c r="Q61" s="27"/>
      <c r="R61" s="27"/>
    </row>
    <row r="62" spans="17:18" x14ac:dyDescent="0.25">
      <c r="Q62" s="27"/>
      <c r="R62" s="27"/>
    </row>
    <row r="63" spans="17:18" x14ac:dyDescent="0.25">
      <c r="Q63" s="27"/>
      <c r="R63" s="27"/>
    </row>
    <row r="64" spans="17:18" x14ac:dyDescent="0.25">
      <c r="Q64" s="27"/>
      <c r="R64" s="27"/>
    </row>
    <row r="65" spans="17:18" x14ac:dyDescent="0.25">
      <c r="Q65" s="27"/>
      <c r="R65" s="27"/>
    </row>
    <row r="66" spans="17:18" x14ac:dyDescent="0.25">
      <c r="Q66" s="27"/>
      <c r="R66" s="27"/>
    </row>
    <row r="67" spans="17:18" x14ac:dyDescent="0.25">
      <c r="Q67" s="27"/>
      <c r="R67" s="27"/>
    </row>
    <row r="68" spans="17:18" x14ac:dyDescent="0.25">
      <c r="Q68" s="27"/>
      <c r="R68" s="27"/>
    </row>
    <row r="69" spans="17:18" x14ac:dyDescent="0.25">
      <c r="Q69" s="27"/>
      <c r="R69" s="27"/>
    </row>
    <row r="70" spans="17:18" x14ac:dyDescent="0.25">
      <c r="Q70" s="27"/>
      <c r="R70" s="27"/>
    </row>
    <row r="71" spans="17:18" x14ac:dyDescent="0.25">
      <c r="Q71" s="27"/>
      <c r="R71" s="27"/>
    </row>
    <row r="72" spans="17:18" x14ac:dyDescent="0.25">
      <c r="Q72" s="27"/>
      <c r="R72" s="27"/>
    </row>
    <row r="73" spans="17:18" x14ac:dyDescent="0.25">
      <c r="Q73" s="27"/>
      <c r="R73" s="27"/>
    </row>
    <row r="74" spans="17:18" x14ac:dyDescent="0.25">
      <c r="Q74" s="27"/>
      <c r="R74" s="27"/>
    </row>
    <row r="75" spans="17:18" x14ac:dyDescent="0.25">
      <c r="Q75" s="27"/>
      <c r="R75" s="27"/>
    </row>
    <row r="76" spans="17:18" x14ac:dyDescent="0.25">
      <c r="Q76" s="27"/>
      <c r="R76" s="27"/>
    </row>
    <row r="77" spans="17:18" x14ac:dyDescent="0.25">
      <c r="Q77" s="27"/>
      <c r="R77" s="27"/>
    </row>
    <row r="78" spans="17:18" x14ac:dyDescent="0.25">
      <c r="Q78" s="27"/>
      <c r="R78" s="27"/>
    </row>
    <row r="79" spans="17:18" x14ac:dyDescent="0.25">
      <c r="Q79" s="27"/>
      <c r="R79" s="27"/>
    </row>
    <row r="80" spans="17:18" x14ac:dyDescent="0.25">
      <c r="Q80" s="27"/>
      <c r="R80" s="27"/>
    </row>
    <row r="81" spans="17:18" x14ac:dyDescent="0.25">
      <c r="Q81" s="27"/>
      <c r="R81" s="27"/>
    </row>
    <row r="82" spans="17:18" x14ac:dyDescent="0.25">
      <c r="Q82" s="27"/>
      <c r="R82" s="27"/>
    </row>
    <row r="83" spans="17:18" x14ac:dyDescent="0.25">
      <c r="Q83" s="27"/>
      <c r="R83" s="27"/>
    </row>
    <row r="84" spans="17:18" x14ac:dyDescent="0.25">
      <c r="Q84" s="27"/>
      <c r="R84" s="27"/>
    </row>
    <row r="85" spans="17:18" x14ac:dyDescent="0.25">
      <c r="Q85" s="27"/>
      <c r="R85" s="27"/>
    </row>
    <row r="86" spans="17:18" x14ac:dyDescent="0.25">
      <c r="Q86" s="27"/>
      <c r="R86" s="27"/>
    </row>
    <row r="87" spans="17:18" x14ac:dyDescent="0.25">
      <c r="Q87" s="27"/>
      <c r="R87" s="27"/>
    </row>
    <row r="88" spans="17:18" x14ac:dyDescent="0.25">
      <c r="Q88" s="27"/>
      <c r="R88" s="27"/>
    </row>
    <row r="89" spans="17:18" x14ac:dyDescent="0.25">
      <c r="Q89" s="27"/>
      <c r="R89" s="27"/>
    </row>
    <row r="90" spans="17:18" x14ac:dyDescent="0.25">
      <c r="Q90" s="27"/>
      <c r="R90" s="27"/>
    </row>
    <row r="91" spans="17:18" x14ac:dyDescent="0.25">
      <c r="Q91" s="27"/>
      <c r="R91" s="27"/>
    </row>
    <row r="92" spans="17:18" x14ac:dyDescent="0.25">
      <c r="Q92" s="27"/>
      <c r="R92" s="27"/>
    </row>
    <row r="93" spans="17:18" x14ac:dyDescent="0.25">
      <c r="Q93" s="27"/>
      <c r="R93" s="27"/>
    </row>
    <row r="94" spans="17:18" x14ac:dyDescent="0.25">
      <c r="Q94" s="27"/>
      <c r="R94" s="27"/>
    </row>
    <row r="95" spans="17:18" x14ac:dyDescent="0.25">
      <c r="Q95" s="27"/>
      <c r="R95" s="27"/>
    </row>
    <row r="96" spans="17:18" x14ac:dyDescent="0.25">
      <c r="Q96" s="27"/>
      <c r="R96" s="27"/>
    </row>
    <row r="97" spans="17:18" x14ac:dyDescent="0.25">
      <c r="Q97" s="27"/>
      <c r="R97" s="27"/>
    </row>
    <row r="98" spans="17:18" x14ac:dyDescent="0.25">
      <c r="Q98" s="27"/>
      <c r="R98" s="27"/>
    </row>
    <row r="99" spans="17:18" x14ac:dyDescent="0.25">
      <c r="Q99" s="27"/>
      <c r="R99" s="27"/>
    </row>
    <row r="100" spans="17:18" x14ac:dyDescent="0.25">
      <c r="Q100" s="27"/>
      <c r="R100" s="27"/>
    </row>
    <row r="101" spans="17:18" x14ac:dyDescent="0.25">
      <c r="Q101" s="27"/>
      <c r="R101" s="27"/>
    </row>
    <row r="102" spans="17:18" x14ac:dyDescent="0.25">
      <c r="Q102" s="27"/>
      <c r="R102" s="27"/>
    </row>
    <row r="103" spans="17:18" x14ac:dyDescent="0.25">
      <c r="Q103" s="27"/>
      <c r="R103" s="27"/>
    </row>
    <row r="104" spans="17:18" x14ac:dyDescent="0.25">
      <c r="Q104" s="27"/>
      <c r="R104" s="27"/>
    </row>
    <row r="105" spans="17:18" x14ac:dyDescent="0.25">
      <c r="Q105" s="27"/>
      <c r="R105" s="27"/>
    </row>
    <row r="106" spans="17:18" x14ac:dyDescent="0.25">
      <c r="Q106" s="27"/>
      <c r="R106" s="27"/>
    </row>
    <row r="107" spans="17:18" x14ac:dyDescent="0.25">
      <c r="Q107" s="27"/>
      <c r="R107" s="27"/>
    </row>
    <row r="108" spans="17:18" x14ac:dyDescent="0.25">
      <c r="Q108" s="27"/>
      <c r="R108" s="27"/>
    </row>
    <row r="109" spans="17:18" x14ac:dyDescent="0.25">
      <c r="Q109" s="27"/>
      <c r="R109" s="27"/>
    </row>
    <row r="110" spans="17:18" x14ac:dyDescent="0.25">
      <c r="Q110" s="27"/>
      <c r="R110" s="27"/>
    </row>
    <row r="111" spans="17:18" x14ac:dyDescent="0.25">
      <c r="Q111" s="27"/>
      <c r="R111" s="27"/>
    </row>
    <row r="112" spans="17:18" x14ac:dyDescent="0.25">
      <c r="Q112" s="27"/>
      <c r="R112" s="27"/>
    </row>
    <row r="113" spans="17:18" x14ac:dyDescent="0.25">
      <c r="Q113" s="27"/>
      <c r="R113" s="27"/>
    </row>
    <row r="114" spans="17:18" x14ac:dyDescent="0.25">
      <c r="Q114" s="27"/>
      <c r="R114" s="27"/>
    </row>
    <row r="115" spans="17:18" x14ac:dyDescent="0.25">
      <c r="Q115" s="27"/>
      <c r="R115" s="27"/>
    </row>
    <row r="116" spans="17:18" x14ac:dyDescent="0.25">
      <c r="Q116" s="27"/>
      <c r="R116" s="27"/>
    </row>
    <row r="117" spans="17:18" x14ac:dyDescent="0.25">
      <c r="Q117" s="27"/>
      <c r="R117" s="27"/>
    </row>
    <row r="118" spans="17:18" x14ac:dyDescent="0.25">
      <c r="Q118" s="27"/>
      <c r="R118" s="27"/>
    </row>
    <row r="119" spans="17:18" x14ac:dyDescent="0.25">
      <c r="Q119" s="27"/>
      <c r="R119" s="27"/>
    </row>
    <row r="120" spans="17:18" x14ac:dyDescent="0.25">
      <c r="Q120" s="27"/>
      <c r="R120" s="27"/>
    </row>
    <row r="121" spans="17:18" x14ac:dyDescent="0.25">
      <c r="Q121" s="27"/>
      <c r="R121" s="27"/>
    </row>
    <row r="122" spans="17:18" x14ac:dyDescent="0.25">
      <c r="Q122" s="27"/>
      <c r="R122" s="27"/>
    </row>
    <row r="123" spans="17:18" x14ac:dyDescent="0.25">
      <c r="Q123" s="27"/>
      <c r="R123" s="27"/>
    </row>
    <row r="124" spans="17:18" x14ac:dyDescent="0.25">
      <c r="Q124" s="27"/>
      <c r="R124" s="27"/>
    </row>
    <row r="125" spans="17:18" x14ac:dyDescent="0.25">
      <c r="Q125" s="27"/>
      <c r="R125" s="27"/>
    </row>
    <row r="126" spans="17:18" x14ac:dyDescent="0.25">
      <c r="Q126" s="27"/>
      <c r="R126" s="27"/>
    </row>
    <row r="127" spans="17:18" x14ac:dyDescent="0.25">
      <c r="Q127" s="27"/>
      <c r="R127" s="27"/>
    </row>
    <row r="128" spans="17:18" x14ac:dyDescent="0.25">
      <c r="Q128" s="27"/>
      <c r="R128" s="27"/>
    </row>
    <row r="129" spans="17:18" x14ac:dyDescent="0.25">
      <c r="Q129" s="27"/>
      <c r="R129" s="27"/>
    </row>
    <row r="130" spans="17:18" x14ac:dyDescent="0.25">
      <c r="Q130" s="27"/>
      <c r="R130" s="27"/>
    </row>
    <row r="131" spans="17:18" x14ac:dyDescent="0.25">
      <c r="Q131" s="27"/>
      <c r="R131" s="27"/>
    </row>
    <row r="132" spans="17:18" x14ac:dyDescent="0.25">
      <c r="Q132" s="27"/>
      <c r="R132" s="27"/>
    </row>
    <row r="133" spans="17:18" x14ac:dyDescent="0.25">
      <c r="Q133" s="27"/>
      <c r="R133" s="27"/>
    </row>
    <row r="134" spans="17:18" x14ac:dyDescent="0.25">
      <c r="Q134" s="27"/>
      <c r="R134" s="27"/>
    </row>
    <row r="135" spans="17:18" x14ac:dyDescent="0.25">
      <c r="Q135" s="27"/>
      <c r="R135" s="27"/>
    </row>
    <row r="136" spans="17:18" x14ac:dyDescent="0.25">
      <c r="Q136" s="27"/>
      <c r="R136" s="27"/>
    </row>
    <row r="137" spans="17:18" x14ac:dyDescent="0.25">
      <c r="Q137" s="27"/>
      <c r="R137" s="27"/>
    </row>
    <row r="138" spans="17:18" x14ac:dyDescent="0.25">
      <c r="Q138" s="27"/>
      <c r="R138" s="27"/>
    </row>
    <row r="139" spans="17:18" x14ac:dyDescent="0.25">
      <c r="Q139" s="27"/>
      <c r="R139" s="27"/>
    </row>
    <row r="140" spans="17:18" x14ac:dyDescent="0.25">
      <c r="Q140" s="27"/>
      <c r="R140" s="27"/>
    </row>
    <row r="141" spans="17:18" x14ac:dyDescent="0.25">
      <c r="Q141" s="27"/>
      <c r="R141" s="27"/>
    </row>
    <row r="142" spans="17:18" x14ac:dyDescent="0.25">
      <c r="Q142" s="27"/>
      <c r="R142" s="27"/>
    </row>
    <row r="143" spans="17:18" x14ac:dyDescent="0.25">
      <c r="Q143" s="27"/>
      <c r="R143" s="27"/>
    </row>
    <row r="144" spans="17:18" x14ac:dyDescent="0.25">
      <c r="Q144" s="27"/>
      <c r="R144" s="27"/>
    </row>
    <row r="145" spans="17:18" x14ac:dyDescent="0.25">
      <c r="Q145" s="27"/>
      <c r="R145" s="27"/>
    </row>
    <row r="146" spans="17:18" x14ac:dyDescent="0.25">
      <c r="Q146" s="27"/>
      <c r="R146" s="27"/>
    </row>
    <row r="147" spans="17:18" x14ac:dyDescent="0.25">
      <c r="Q147" s="27"/>
      <c r="R147" s="27"/>
    </row>
    <row r="148" spans="17:18" x14ac:dyDescent="0.25">
      <c r="Q148" s="27"/>
      <c r="R148" s="27"/>
    </row>
    <row r="149" spans="17:18" x14ac:dyDescent="0.25">
      <c r="Q149" s="27"/>
      <c r="R149" s="27"/>
    </row>
    <row r="150" spans="17:18" x14ac:dyDescent="0.25">
      <c r="Q150" s="27"/>
      <c r="R150" s="27"/>
    </row>
    <row r="151" spans="17:18" x14ac:dyDescent="0.25">
      <c r="Q151" s="27"/>
      <c r="R151" s="27"/>
    </row>
    <row r="152" spans="17:18" x14ac:dyDescent="0.25">
      <c r="Q152" s="27"/>
      <c r="R152" s="27"/>
    </row>
    <row r="153" spans="17:18" x14ac:dyDescent="0.25">
      <c r="Q153" s="27"/>
      <c r="R153" s="27"/>
    </row>
    <row r="154" spans="17:18" x14ac:dyDescent="0.25">
      <c r="Q154" s="27"/>
      <c r="R154" s="27"/>
    </row>
    <row r="155" spans="17:18" x14ac:dyDescent="0.25">
      <c r="Q155" s="27"/>
      <c r="R155" s="27"/>
    </row>
    <row r="156" spans="17:18" x14ac:dyDescent="0.25">
      <c r="Q156" s="27"/>
      <c r="R156" s="27"/>
    </row>
    <row r="157" spans="17:18" x14ac:dyDescent="0.25">
      <c r="Q157" s="27"/>
      <c r="R157" s="27"/>
    </row>
    <row r="158" spans="17:18" x14ac:dyDescent="0.25">
      <c r="Q158" s="27"/>
      <c r="R158" s="27"/>
    </row>
    <row r="159" spans="17:18" x14ac:dyDescent="0.25">
      <c r="Q159" s="27"/>
      <c r="R159" s="27"/>
    </row>
    <row r="160" spans="17:18" x14ac:dyDescent="0.25">
      <c r="Q160" s="27"/>
      <c r="R160" s="27"/>
    </row>
    <row r="161" spans="17:18" x14ac:dyDescent="0.25">
      <c r="Q161" s="27"/>
      <c r="R161" s="27"/>
    </row>
    <row r="162" spans="17:18" x14ac:dyDescent="0.25">
      <c r="Q162" s="27"/>
      <c r="R162" s="27"/>
    </row>
    <row r="163" spans="17:18" x14ac:dyDescent="0.25">
      <c r="Q163" s="27"/>
      <c r="R163" s="27"/>
    </row>
    <row r="164" spans="17:18" x14ac:dyDescent="0.25">
      <c r="Q164" s="27"/>
      <c r="R164" s="27"/>
    </row>
    <row r="165" spans="17:18" x14ac:dyDescent="0.25">
      <c r="Q165" s="27"/>
      <c r="R165" s="27"/>
    </row>
    <row r="166" spans="17:18" x14ac:dyDescent="0.25">
      <c r="Q166" s="27"/>
      <c r="R166" s="27"/>
    </row>
    <row r="167" spans="17:18" x14ac:dyDescent="0.25">
      <c r="Q167" s="27"/>
      <c r="R167" s="27"/>
    </row>
    <row r="168" spans="17:18" x14ac:dyDescent="0.25">
      <c r="Q168" s="27"/>
      <c r="R168" s="27"/>
    </row>
    <row r="169" spans="17:18" x14ac:dyDescent="0.25">
      <c r="Q169" s="27"/>
      <c r="R169" s="27"/>
    </row>
    <row r="170" spans="17:18" x14ac:dyDescent="0.25">
      <c r="Q170" s="27"/>
      <c r="R170" s="27"/>
    </row>
    <row r="171" spans="17:18" x14ac:dyDescent="0.25">
      <c r="Q171" s="27"/>
      <c r="R171" s="27"/>
    </row>
    <row r="172" spans="17:18" x14ac:dyDescent="0.25">
      <c r="Q172" s="27"/>
      <c r="R172" s="27"/>
    </row>
    <row r="173" spans="17:18" x14ac:dyDescent="0.25">
      <c r="Q173" s="27"/>
      <c r="R173" s="27"/>
    </row>
    <row r="174" spans="17:18" x14ac:dyDescent="0.25">
      <c r="Q174" s="27"/>
      <c r="R174" s="27"/>
    </row>
    <row r="175" spans="17:18" x14ac:dyDescent="0.25">
      <c r="Q175" s="27"/>
      <c r="R175" s="27"/>
    </row>
    <row r="176" spans="17:18" x14ac:dyDescent="0.25">
      <c r="Q176" s="27"/>
      <c r="R176" s="27"/>
    </row>
    <row r="177" spans="17:18" x14ac:dyDescent="0.25">
      <c r="Q177" s="27"/>
      <c r="R177" s="27"/>
    </row>
    <row r="178" spans="17:18" x14ac:dyDescent="0.25">
      <c r="Q178" s="27"/>
      <c r="R178" s="27"/>
    </row>
    <row r="179" spans="17:18" x14ac:dyDescent="0.25">
      <c r="Q179" s="27"/>
      <c r="R179" s="27"/>
    </row>
    <row r="180" spans="17:18" x14ac:dyDescent="0.25">
      <c r="Q180" s="27"/>
      <c r="R180" s="27"/>
    </row>
    <row r="181" spans="17:18" x14ac:dyDescent="0.25">
      <c r="Q181" s="27"/>
      <c r="R181" s="27"/>
    </row>
    <row r="182" spans="17:18" x14ac:dyDescent="0.25">
      <c r="Q182" s="27"/>
      <c r="R182" s="27"/>
    </row>
    <row r="183" spans="17:18" x14ac:dyDescent="0.25">
      <c r="Q183" s="27"/>
      <c r="R183" s="27"/>
    </row>
    <row r="184" spans="17:18" x14ac:dyDescent="0.25">
      <c r="Q184" s="27"/>
      <c r="R184" s="27"/>
    </row>
    <row r="185" spans="17:18" x14ac:dyDescent="0.25">
      <c r="Q185" s="27"/>
      <c r="R185" s="27"/>
    </row>
    <row r="186" spans="17:18" x14ac:dyDescent="0.25">
      <c r="Q186" s="27"/>
      <c r="R186" s="27"/>
    </row>
    <row r="187" spans="17:18" x14ac:dyDescent="0.25">
      <c r="Q187" s="27"/>
      <c r="R187" s="27"/>
    </row>
    <row r="188" spans="17:18" x14ac:dyDescent="0.25">
      <c r="Q188" s="27"/>
      <c r="R188" s="27"/>
    </row>
    <row r="189" spans="17:18" x14ac:dyDescent="0.25">
      <c r="Q189" s="27"/>
      <c r="R189" s="27"/>
    </row>
    <row r="190" spans="17:18" x14ac:dyDescent="0.25">
      <c r="Q190" s="27"/>
      <c r="R190" s="27"/>
    </row>
    <row r="191" spans="17:18" x14ac:dyDescent="0.25">
      <c r="Q191" s="27"/>
      <c r="R191" s="27"/>
    </row>
    <row r="192" spans="17:18" x14ac:dyDescent="0.25">
      <c r="Q192" s="27"/>
      <c r="R192" s="27"/>
    </row>
    <row r="193" spans="17:18" x14ac:dyDescent="0.25">
      <c r="Q193" s="27"/>
      <c r="R193" s="27"/>
    </row>
    <row r="194" spans="17:18" x14ac:dyDescent="0.25">
      <c r="Q194" s="27"/>
      <c r="R194" s="27"/>
    </row>
    <row r="195" spans="17:18" x14ac:dyDescent="0.25">
      <c r="Q195" s="27"/>
      <c r="R195" s="27"/>
    </row>
    <row r="196" spans="17:18" x14ac:dyDescent="0.25">
      <c r="Q196" s="27"/>
      <c r="R196" s="27"/>
    </row>
    <row r="197" spans="17:18" x14ac:dyDescent="0.25">
      <c r="Q197" s="27"/>
      <c r="R197" s="27"/>
    </row>
    <row r="198" spans="17:18" x14ac:dyDescent="0.25">
      <c r="Q198" s="27"/>
      <c r="R198" s="27"/>
    </row>
    <row r="199" spans="17:18" x14ac:dyDescent="0.25">
      <c r="Q199" s="27"/>
      <c r="R199" s="27"/>
    </row>
    <row r="200" spans="17:18" x14ac:dyDescent="0.25">
      <c r="Q200" s="27"/>
      <c r="R200" s="27"/>
    </row>
    <row r="201" spans="17:18" x14ac:dyDescent="0.25">
      <c r="Q201" s="27"/>
      <c r="R201" s="27"/>
    </row>
    <row r="202" spans="17:18" x14ac:dyDescent="0.25">
      <c r="Q202" s="27"/>
      <c r="R202" s="27"/>
    </row>
    <row r="203" spans="17:18" x14ac:dyDescent="0.25">
      <c r="Q203" s="27"/>
      <c r="R203" s="27"/>
    </row>
    <row r="204" spans="17:18" x14ac:dyDescent="0.25">
      <c r="Q204" s="27"/>
      <c r="R204" s="27"/>
    </row>
    <row r="205" spans="17:18" x14ac:dyDescent="0.25">
      <c r="Q205" s="27"/>
      <c r="R205" s="27"/>
    </row>
    <row r="206" spans="17:18" x14ac:dyDescent="0.25">
      <c r="Q206" s="27"/>
      <c r="R206" s="27"/>
    </row>
    <row r="207" spans="17:18" x14ac:dyDescent="0.25">
      <c r="Q207" s="27"/>
      <c r="R207" s="27"/>
    </row>
    <row r="208" spans="17:18" x14ac:dyDescent="0.25">
      <c r="Q208" s="27"/>
      <c r="R208" s="27"/>
    </row>
    <row r="209" spans="17:18" x14ac:dyDescent="0.25">
      <c r="Q209" s="27"/>
      <c r="R209" s="27"/>
    </row>
    <row r="210" spans="17:18" x14ac:dyDescent="0.25">
      <c r="Q210" s="27"/>
      <c r="R210" s="27"/>
    </row>
    <row r="211" spans="17:18" x14ac:dyDescent="0.25">
      <c r="Q211" s="27"/>
      <c r="R211" s="27"/>
    </row>
    <row r="212" spans="17:18" x14ac:dyDescent="0.25">
      <c r="Q212" s="27"/>
      <c r="R212" s="27"/>
    </row>
    <row r="213" spans="17:18" x14ac:dyDescent="0.25">
      <c r="Q213" s="27"/>
      <c r="R213" s="27"/>
    </row>
    <row r="214" spans="17:18" x14ac:dyDescent="0.25">
      <c r="Q214" s="27"/>
      <c r="R214" s="27"/>
    </row>
    <row r="215" spans="17:18" x14ac:dyDescent="0.25">
      <c r="Q215" s="27"/>
      <c r="R215" s="27"/>
    </row>
    <row r="216" spans="17:18" x14ac:dyDescent="0.25">
      <c r="Q216" s="27"/>
      <c r="R216" s="27"/>
    </row>
    <row r="217" spans="17:18" x14ac:dyDescent="0.25">
      <c r="Q217" s="27"/>
      <c r="R217" s="27"/>
    </row>
    <row r="218" spans="17:18" x14ac:dyDescent="0.25">
      <c r="Q218" s="27"/>
      <c r="R218" s="27"/>
    </row>
    <row r="219" spans="17:18" x14ac:dyDescent="0.25">
      <c r="Q219" s="27"/>
      <c r="R219" s="27"/>
    </row>
    <row r="220" spans="17:18" x14ac:dyDescent="0.25">
      <c r="Q220" s="27"/>
      <c r="R220" s="27"/>
    </row>
    <row r="221" spans="17:18" x14ac:dyDescent="0.25">
      <c r="Q221" s="27"/>
      <c r="R221" s="27"/>
    </row>
    <row r="222" spans="17:18" x14ac:dyDescent="0.25">
      <c r="Q222" s="27"/>
      <c r="R222" s="27"/>
    </row>
    <row r="223" spans="17:18" x14ac:dyDescent="0.25">
      <c r="Q223" s="27"/>
      <c r="R223" s="27"/>
    </row>
    <row r="224" spans="17:18" x14ac:dyDescent="0.25">
      <c r="Q224" s="27"/>
      <c r="R224" s="27"/>
    </row>
    <row r="225" spans="17:18" x14ac:dyDescent="0.25">
      <c r="Q225" s="27"/>
      <c r="R225" s="27"/>
    </row>
    <row r="226" spans="17:18" x14ac:dyDescent="0.25">
      <c r="Q226" s="27"/>
      <c r="R226" s="27"/>
    </row>
    <row r="227" spans="17:18" x14ac:dyDescent="0.25">
      <c r="Q227" s="27"/>
      <c r="R227" s="27"/>
    </row>
    <row r="228" spans="17:18" x14ac:dyDescent="0.25">
      <c r="Q228" s="27"/>
      <c r="R228" s="27"/>
    </row>
    <row r="229" spans="17:18" x14ac:dyDescent="0.25">
      <c r="Q229" s="27"/>
      <c r="R229" s="27"/>
    </row>
    <row r="230" spans="17:18" x14ac:dyDescent="0.25">
      <c r="Q230" s="27"/>
      <c r="R230" s="27"/>
    </row>
    <row r="231" spans="17:18" x14ac:dyDescent="0.25">
      <c r="Q231" s="27"/>
      <c r="R231" s="27"/>
    </row>
    <row r="232" spans="17:18" x14ac:dyDescent="0.25">
      <c r="Q232" s="27"/>
      <c r="R232" s="27"/>
    </row>
    <row r="233" spans="17:18" x14ac:dyDescent="0.25">
      <c r="Q233" s="27"/>
      <c r="R233" s="27"/>
    </row>
    <row r="234" spans="17:18" x14ac:dyDescent="0.25">
      <c r="Q234" s="27"/>
      <c r="R234" s="27"/>
    </row>
    <row r="235" spans="17:18" x14ac:dyDescent="0.25">
      <c r="Q235" s="27"/>
      <c r="R235" s="27"/>
    </row>
    <row r="236" spans="17:18" x14ac:dyDescent="0.25">
      <c r="Q236" s="27"/>
      <c r="R236" s="27"/>
    </row>
    <row r="237" spans="17:18" x14ac:dyDescent="0.25">
      <c r="Q237" s="27"/>
      <c r="R237" s="27"/>
    </row>
    <row r="238" spans="17:18" x14ac:dyDescent="0.25">
      <c r="Q238" s="27"/>
      <c r="R238" s="27"/>
    </row>
    <row r="239" spans="17:18" x14ac:dyDescent="0.25">
      <c r="Q239" s="27"/>
      <c r="R239" s="27"/>
    </row>
    <row r="240" spans="17:18" x14ac:dyDescent="0.25">
      <c r="Q240" s="27"/>
      <c r="R240" s="27"/>
    </row>
    <row r="241" spans="17:18" x14ac:dyDescent="0.25">
      <c r="Q241" s="27"/>
      <c r="R241" s="27"/>
    </row>
    <row r="242" spans="17:18" x14ac:dyDescent="0.25">
      <c r="Q242" s="27"/>
      <c r="R242" s="27"/>
    </row>
    <row r="243" spans="17:18" x14ac:dyDescent="0.25">
      <c r="Q243" s="27"/>
      <c r="R243" s="27"/>
    </row>
    <row r="244" spans="17:18" x14ac:dyDescent="0.25">
      <c r="Q244" s="27"/>
      <c r="R244" s="27"/>
    </row>
    <row r="245" spans="17:18" x14ac:dyDescent="0.25">
      <c r="Q245" s="27"/>
      <c r="R245" s="27"/>
    </row>
    <row r="246" spans="17:18" x14ac:dyDescent="0.25">
      <c r="Q246" s="27"/>
      <c r="R246" s="27"/>
    </row>
    <row r="247" spans="17:18" x14ac:dyDescent="0.25">
      <c r="Q247" s="27"/>
      <c r="R247" s="27"/>
    </row>
    <row r="248" spans="17:18" x14ac:dyDescent="0.25">
      <c r="Q248" s="27"/>
      <c r="R248" s="27"/>
    </row>
    <row r="249" spans="17:18" x14ac:dyDescent="0.25">
      <c r="Q249" s="27"/>
      <c r="R249" s="27"/>
    </row>
    <row r="250" spans="17:18" x14ac:dyDescent="0.25">
      <c r="Q250" s="27"/>
      <c r="R250" s="27"/>
    </row>
    <row r="251" spans="17:18" x14ac:dyDescent="0.25">
      <c r="Q251" s="27"/>
      <c r="R251" s="27"/>
    </row>
    <row r="252" spans="17:18" x14ac:dyDescent="0.25">
      <c r="Q252" s="27"/>
      <c r="R252" s="27"/>
    </row>
    <row r="253" spans="17:18" x14ac:dyDescent="0.25">
      <c r="Q253" s="27"/>
      <c r="R253" s="27"/>
    </row>
    <row r="254" spans="17:18" x14ac:dyDescent="0.25">
      <c r="Q254" s="27"/>
      <c r="R254" s="27"/>
    </row>
    <row r="255" spans="17:18" x14ac:dyDescent="0.25">
      <c r="Q255" s="27"/>
      <c r="R255" s="27"/>
    </row>
    <row r="256" spans="17:18" x14ac:dyDescent="0.25">
      <c r="Q256" s="27"/>
      <c r="R256" s="27"/>
    </row>
    <row r="257" spans="17:18" x14ac:dyDescent="0.25">
      <c r="Q257" s="27"/>
      <c r="R257" s="27"/>
    </row>
    <row r="258" spans="17:18" x14ac:dyDescent="0.25">
      <c r="Q258" s="27"/>
      <c r="R258" s="27"/>
    </row>
    <row r="259" spans="17:18" x14ac:dyDescent="0.25">
      <c r="Q259" s="27"/>
      <c r="R259" s="27"/>
    </row>
    <row r="260" spans="17:18" x14ac:dyDescent="0.25">
      <c r="Q260" s="27"/>
      <c r="R260" s="27"/>
    </row>
    <row r="261" spans="17:18" x14ac:dyDescent="0.25">
      <c r="Q261" s="27"/>
      <c r="R261" s="27"/>
    </row>
    <row r="262" spans="17:18" x14ac:dyDescent="0.25">
      <c r="Q262" s="27"/>
      <c r="R262" s="27"/>
    </row>
    <row r="263" spans="17:18" x14ac:dyDescent="0.25">
      <c r="Q263" s="27"/>
      <c r="R263" s="27"/>
    </row>
    <row r="264" spans="17:18" x14ac:dyDescent="0.25">
      <c r="Q264" s="27"/>
      <c r="R264" s="27"/>
    </row>
    <row r="265" spans="17:18" x14ac:dyDescent="0.25">
      <c r="Q265" s="27"/>
      <c r="R265" s="27"/>
    </row>
    <row r="266" spans="17:18" x14ac:dyDescent="0.25">
      <c r="Q266" s="27"/>
      <c r="R266" s="27"/>
    </row>
    <row r="267" spans="17:18" x14ac:dyDescent="0.25">
      <c r="Q267" s="27"/>
      <c r="R267" s="27"/>
    </row>
    <row r="268" spans="17:18" x14ac:dyDescent="0.25">
      <c r="Q268" s="27"/>
      <c r="R268" s="27"/>
    </row>
    <row r="269" spans="17:18" x14ac:dyDescent="0.25">
      <c r="Q269" s="27"/>
      <c r="R269" s="27"/>
    </row>
    <row r="270" spans="17:18" x14ac:dyDescent="0.25">
      <c r="Q270" s="27"/>
      <c r="R270" s="27"/>
    </row>
    <row r="271" spans="17:18" x14ac:dyDescent="0.25">
      <c r="Q271" s="27"/>
      <c r="R271" s="27"/>
    </row>
    <row r="272" spans="17:18" x14ac:dyDescent="0.25">
      <c r="Q272" s="27"/>
      <c r="R272" s="27"/>
    </row>
    <row r="273" spans="17:18" x14ac:dyDescent="0.25">
      <c r="Q273" s="27"/>
      <c r="R273" s="27"/>
    </row>
    <row r="274" spans="17:18" x14ac:dyDescent="0.25">
      <c r="Q274" s="27"/>
      <c r="R274" s="27"/>
    </row>
    <row r="275" spans="17:18" x14ac:dyDescent="0.25">
      <c r="Q275" s="27"/>
      <c r="R275" s="27"/>
    </row>
    <row r="276" spans="17:18" x14ac:dyDescent="0.25">
      <c r="Q276" s="27"/>
      <c r="R276" s="27"/>
    </row>
    <row r="277" spans="17:18" x14ac:dyDescent="0.25">
      <c r="Q277" s="27"/>
      <c r="R277" s="27"/>
    </row>
    <row r="278" spans="17:18" x14ac:dyDescent="0.25">
      <c r="Q278" s="27"/>
      <c r="R278" s="27"/>
    </row>
    <row r="279" spans="17:18" x14ac:dyDescent="0.25">
      <c r="Q279" s="27"/>
      <c r="R279" s="27"/>
    </row>
    <row r="280" spans="17:18" x14ac:dyDescent="0.25">
      <c r="Q280" s="27"/>
      <c r="R280" s="27"/>
    </row>
    <row r="281" spans="17:18" x14ac:dyDescent="0.25">
      <c r="Q281" s="27"/>
      <c r="R281" s="27"/>
    </row>
    <row r="282" spans="17:18" x14ac:dyDescent="0.25">
      <c r="Q282" s="27"/>
      <c r="R282" s="27"/>
    </row>
    <row r="283" spans="17:18" x14ac:dyDescent="0.25">
      <c r="Q283" s="27"/>
      <c r="R283" s="27"/>
    </row>
    <row r="284" spans="17:18" x14ac:dyDescent="0.25">
      <c r="Q284" s="27"/>
      <c r="R284" s="27"/>
    </row>
    <row r="285" spans="17:18" x14ac:dyDescent="0.25">
      <c r="Q285" s="27"/>
      <c r="R285" s="27"/>
    </row>
    <row r="286" spans="17:18" x14ac:dyDescent="0.25">
      <c r="Q286" s="27"/>
      <c r="R286" s="27"/>
    </row>
    <row r="287" spans="17:18" x14ac:dyDescent="0.25">
      <c r="Q287" s="27"/>
      <c r="R287" s="27"/>
    </row>
    <row r="288" spans="17:18" x14ac:dyDescent="0.25">
      <c r="Q288" s="27"/>
      <c r="R288" s="27"/>
    </row>
    <row r="289" spans="17:18" x14ac:dyDescent="0.25">
      <c r="Q289" s="27"/>
      <c r="R289" s="27"/>
    </row>
    <row r="290" spans="17:18" x14ac:dyDescent="0.25">
      <c r="Q290" s="27"/>
      <c r="R290" s="27"/>
    </row>
    <row r="291" spans="17:18" x14ac:dyDescent="0.25">
      <c r="Q291" s="27"/>
      <c r="R291" s="27"/>
    </row>
    <row r="292" spans="17:18" x14ac:dyDescent="0.25">
      <c r="Q292" s="27"/>
      <c r="R292" s="27"/>
    </row>
    <row r="293" spans="17:18" x14ac:dyDescent="0.25">
      <c r="Q293" s="27"/>
      <c r="R293" s="27"/>
    </row>
    <row r="294" spans="17:18" x14ac:dyDescent="0.25">
      <c r="Q294" s="27"/>
      <c r="R294" s="27"/>
    </row>
    <row r="295" spans="17:18" x14ac:dyDescent="0.25">
      <c r="Q295" s="27"/>
      <c r="R295" s="27"/>
    </row>
    <row r="296" spans="17:18" x14ac:dyDescent="0.25">
      <c r="Q296" s="27"/>
      <c r="R296" s="27"/>
    </row>
    <row r="297" spans="17:18" x14ac:dyDescent="0.25">
      <c r="Q297" s="27"/>
      <c r="R297" s="27"/>
    </row>
    <row r="298" spans="17:18" x14ac:dyDescent="0.25">
      <c r="Q298" s="27"/>
      <c r="R298" s="27"/>
    </row>
    <row r="299" spans="17:18" x14ac:dyDescent="0.25">
      <c r="Q299" s="27"/>
      <c r="R299" s="27"/>
    </row>
    <row r="300" spans="17:18" x14ac:dyDescent="0.25">
      <c r="Q300" s="27"/>
      <c r="R300" s="27"/>
    </row>
    <row r="301" spans="17:18" x14ac:dyDescent="0.25">
      <c r="Q301" s="27"/>
      <c r="R301" s="27"/>
    </row>
    <row r="302" spans="17:18" x14ac:dyDescent="0.25">
      <c r="Q302" s="27"/>
      <c r="R302" s="27"/>
    </row>
    <row r="303" spans="17:18" x14ac:dyDescent="0.25">
      <c r="Q303" s="27"/>
      <c r="R303" s="27"/>
    </row>
    <row r="304" spans="17:18" x14ac:dyDescent="0.25">
      <c r="Q304" s="27"/>
      <c r="R304" s="27"/>
    </row>
    <row r="305" spans="17:18" x14ac:dyDescent="0.25">
      <c r="Q305" s="27"/>
      <c r="R305" s="27"/>
    </row>
    <row r="306" spans="17:18" x14ac:dyDescent="0.25">
      <c r="Q306" s="27"/>
      <c r="R306" s="27"/>
    </row>
    <row r="307" spans="17:18" x14ac:dyDescent="0.25">
      <c r="Q307" s="27"/>
      <c r="R307" s="27"/>
    </row>
    <row r="308" spans="17:18" x14ac:dyDescent="0.25">
      <c r="Q308" s="27"/>
      <c r="R308" s="27"/>
    </row>
    <row r="309" spans="17:18" x14ac:dyDescent="0.25">
      <c r="Q309" s="27"/>
      <c r="R309" s="27"/>
    </row>
    <row r="310" spans="17:18" x14ac:dyDescent="0.25">
      <c r="Q310" s="27"/>
      <c r="R310" s="27"/>
    </row>
    <row r="311" spans="17:18" x14ac:dyDescent="0.25">
      <c r="Q311" s="27"/>
      <c r="R311" s="27"/>
    </row>
    <row r="312" spans="17:18" x14ac:dyDescent="0.25">
      <c r="Q312" s="27"/>
      <c r="R312" s="27"/>
    </row>
    <row r="313" spans="17:18" x14ac:dyDescent="0.25">
      <c r="Q313" s="27"/>
      <c r="R313" s="27"/>
    </row>
    <row r="314" spans="17:18" x14ac:dyDescent="0.25">
      <c r="Q314" s="27"/>
      <c r="R314" s="27"/>
    </row>
    <row r="315" spans="17:18" x14ac:dyDescent="0.25">
      <c r="Q315" s="27"/>
      <c r="R315" s="27"/>
    </row>
    <row r="316" spans="17:18" x14ac:dyDescent="0.25">
      <c r="Q316" s="27"/>
      <c r="R316" s="27"/>
    </row>
    <row r="317" spans="17:18" x14ac:dyDescent="0.25">
      <c r="Q317" s="27"/>
      <c r="R317" s="27"/>
    </row>
    <row r="318" spans="17:18" x14ac:dyDescent="0.25">
      <c r="Q318" s="27"/>
      <c r="R318" s="27"/>
    </row>
    <row r="319" spans="17:18" x14ac:dyDescent="0.25">
      <c r="Q319" s="27"/>
      <c r="R319" s="27"/>
    </row>
    <row r="320" spans="17:18" x14ac:dyDescent="0.25">
      <c r="Q320" s="27"/>
      <c r="R320" s="27"/>
    </row>
    <row r="321" spans="17:18" x14ac:dyDescent="0.25">
      <c r="Q321" s="27"/>
      <c r="R321" s="27"/>
    </row>
    <row r="322" spans="17:18" x14ac:dyDescent="0.25">
      <c r="Q322" s="27"/>
      <c r="R322" s="27"/>
    </row>
    <row r="323" spans="17:18" x14ac:dyDescent="0.25">
      <c r="Q323" s="27"/>
      <c r="R323" s="27"/>
    </row>
    <row r="324" spans="17:18" x14ac:dyDescent="0.25">
      <c r="Q324" s="27"/>
      <c r="R324" s="27"/>
    </row>
    <row r="325" spans="17:18" x14ac:dyDescent="0.25">
      <c r="Q325" s="27"/>
      <c r="R325" s="27"/>
    </row>
    <row r="326" spans="17:18" x14ac:dyDescent="0.25">
      <c r="Q326" s="27"/>
      <c r="R326" s="27"/>
    </row>
    <row r="327" spans="17:18" x14ac:dyDescent="0.25">
      <c r="Q327" s="27"/>
      <c r="R327" s="27"/>
    </row>
    <row r="328" spans="17:18" x14ac:dyDescent="0.25">
      <c r="Q328" s="27"/>
      <c r="R328" s="27"/>
    </row>
    <row r="329" spans="17:18" x14ac:dyDescent="0.25">
      <c r="Q329" s="27"/>
      <c r="R329" s="27"/>
    </row>
    <row r="330" spans="17:18" x14ac:dyDescent="0.25">
      <c r="Q330" s="27"/>
      <c r="R330" s="27"/>
    </row>
    <row r="331" spans="17:18" x14ac:dyDescent="0.25">
      <c r="Q331" s="27"/>
      <c r="R331" s="27"/>
    </row>
    <row r="332" spans="17:18" x14ac:dyDescent="0.25">
      <c r="Q332" s="27"/>
      <c r="R332" s="27"/>
    </row>
    <row r="333" spans="17:18" x14ac:dyDescent="0.25">
      <c r="Q333" s="27"/>
      <c r="R333" s="27"/>
    </row>
    <row r="334" spans="17:18" x14ac:dyDescent="0.25">
      <c r="Q334" s="27"/>
      <c r="R334" s="27"/>
    </row>
    <row r="335" spans="17:18" x14ac:dyDescent="0.25">
      <c r="Q335" s="27"/>
      <c r="R335" s="27"/>
    </row>
    <row r="336" spans="17:18" x14ac:dyDescent="0.25">
      <c r="Q336" s="27"/>
      <c r="R336" s="27"/>
    </row>
    <row r="337" spans="17:18" x14ac:dyDescent="0.25">
      <c r="Q337" s="27"/>
      <c r="R337" s="27"/>
    </row>
    <row r="338" spans="17:18" x14ac:dyDescent="0.25">
      <c r="Q338" s="27"/>
      <c r="R338" s="27"/>
    </row>
    <row r="339" spans="17:18" x14ac:dyDescent="0.25">
      <c r="Q339" s="27"/>
      <c r="R339" s="27"/>
    </row>
    <row r="340" spans="17:18" x14ac:dyDescent="0.25">
      <c r="Q340" s="27"/>
      <c r="R340" s="27"/>
    </row>
    <row r="341" spans="17:18" x14ac:dyDescent="0.25">
      <c r="Q341" s="27"/>
      <c r="R341" s="27"/>
    </row>
    <row r="342" spans="17:18" x14ac:dyDescent="0.25">
      <c r="Q342" s="27"/>
      <c r="R342" s="27"/>
    </row>
    <row r="343" spans="17:18" x14ac:dyDescent="0.25">
      <c r="Q343" s="27"/>
      <c r="R343" s="27"/>
    </row>
    <row r="344" spans="17:18" x14ac:dyDescent="0.25">
      <c r="Q344" s="27"/>
      <c r="R344" s="27"/>
    </row>
    <row r="345" spans="17:18" x14ac:dyDescent="0.25">
      <c r="Q345" s="27"/>
      <c r="R345" s="27"/>
    </row>
    <row r="346" spans="17:18" x14ac:dyDescent="0.25">
      <c r="Q346" s="27"/>
      <c r="R346" s="27"/>
    </row>
    <row r="347" spans="17:18" x14ac:dyDescent="0.25">
      <c r="Q347" s="27"/>
      <c r="R347" s="27"/>
    </row>
    <row r="348" spans="17:18" x14ac:dyDescent="0.25">
      <c r="Q348" s="27"/>
      <c r="R348" s="27"/>
    </row>
    <row r="349" spans="17:18" x14ac:dyDescent="0.25">
      <c r="Q349" s="27"/>
      <c r="R349" s="27"/>
    </row>
    <row r="350" spans="17:18" x14ac:dyDescent="0.25">
      <c r="Q350" s="27"/>
      <c r="R350" s="27"/>
    </row>
    <row r="351" spans="17:18" x14ac:dyDescent="0.25">
      <c r="Q351" s="27"/>
      <c r="R351" s="27"/>
    </row>
    <row r="352" spans="17:18" x14ac:dyDescent="0.25">
      <c r="Q352" s="27"/>
      <c r="R352" s="27"/>
    </row>
    <row r="353" spans="17:18" x14ac:dyDescent="0.25">
      <c r="Q353" s="27"/>
      <c r="R353" s="27"/>
    </row>
    <row r="354" spans="17:18" x14ac:dyDescent="0.25">
      <c r="Q354" s="27"/>
      <c r="R354" s="27"/>
    </row>
    <row r="355" spans="17:18" x14ac:dyDescent="0.25">
      <c r="Q355" s="27"/>
      <c r="R355" s="27"/>
    </row>
    <row r="356" spans="17:18" x14ac:dyDescent="0.25">
      <c r="Q356" s="27"/>
      <c r="R356" s="27"/>
    </row>
    <row r="357" spans="17:18" x14ac:dyDescent="0.25">
      <c r="Q357" s="27"/>
      <c r="R357" s="27"/>
    </row>
    <row r="358" spans="17:18" x14ac:dyDescent="0.25">
      <c r="Q358" s="27"/>
      <c r="R358" s="27"/>
    </row>
    <row r="359" spans="17:18" x14ac:dyDescent="0.25">
      <c r="Q359" s="27"/>
      <c r="R359" s="27"/>
    </row>
    <row r="360" spans="17:18" x14ac:dyDescent="0.25">
      <c r="Q360" s="27"/>
      <c r="R360" s="27"/>
    </row>
    <row r="361" spans="17:18" x14ac:dyDescent="0.25">
      <c r="Q361" s="27"/>
      <c r="R361" s="27"/>
    </row>
    <row r="362" spans="17:18" x14ac:dyDescent="0.25">
      <c r="Q362" s="27"/>
      <c r="R362" s="27"/>
    </row>
    <row r="363" spans="17:18" x14ac:dyDescent="0.25">
      <c r="Q363" s="27"/>
      <c r="R363" s="27"/>
    </row>
    <row r="364" spans="17:18" x14ac:dyDescent="0.25">
      <c r="Q364" s="27"/>
      <c r="R364" s="27"/>
    </row>
    <row r="365" spans="17:18" x14ac:dyDescent="0.25">
      <c r="Q365" s="27"/>
      <c r="R365" s="27"/>
    </row>
    <row r="366" spans="17:18" x14ac:dyDescent="0.25">
      <c r="Q366" s="27"/>
      <c r="R366" s="27"/>
    </row>
    <row r="367" spans="17:18" x14ac:dyDescent="0.25">
      <c r="Q367" s="27"/>
      <c r="R367" s="27"/>
    </row>
    <row r="368" spans="17:18" x14ac:dyDescent="0.25">
      <c r="Q368" s="27"/>
      <c r="R368" s="27"/>
    </row>
    <row r="369" spans="17:18" x14ac:dyDescent="0.25">
      <c r="Q369" s="27"/>
      <c r="R369" s="27"/>
    </row>
    <row r="370" spans="17:18" x14ac:dyDescent="0.25">
      <c r="Q370" s="27"/>
      <c r="R370" s="27"/>
    </row>
    <row r="371" spans="17:18" x14ac:dyDescent="0.25">
      <c r="Q371" s="27"/>
      <c r="R371" s="27"/>
    </row>
    <row r="372" spans="17:18" x14ac:dyDescent="0.25">
      <c r="Q372" s="27"/>
      <c r="R372" s="27"/>
    </row>
    <row r="373" spans="17:18" x14ac:dyDescent="0.25">
      <c r="Q373" s="27"/>
      <c r="R373" s="27"/>
    </row>
    <row r="374" spans="17:18" x14ac:dyDescent="0.25">
      <c r="Q374" s="27"/>
      <c r="R374" s="27"/>
    </row>
    <row r="375" spans="17:18" x14ac:dyDescent="0.25">
      <c r="Q375" s="27"/>
      <c r="R375" s="27"/>
    </row>
    <row r="376" spans="17:18" x14ac:dyDescent="0.25">
      <c r="Q376" s="27"/>
      <c r="R376" s="27"/>
    </row>
    <row r="377" spans="17:18" x14ac:dyDescent="0.25">
      <c r="Q377" s="27"/>
      <c r="R377" s="27"/>
    </row>
    <row r="378" spans="17:18" x14ac:dyDescent="0.25">
      <c r="Q378" s="27"/>
      <c r="R378" s="27"/>
    </row>
    <row r="379" spans="17:18" x14ac:dyDescent="0.25">
      <c r="Q379" s="27"/>
      <c r="R379" s="27"/>
    </row>
    <row r="380" spans="17:18" x14ac:dyDescent="0.25">
      <c r="Q380" s="27"/>
      <c r="R380" s="27"/>
    </row>
    <row r="381" spans="17:18" x14ac:dyDescent="0.25">
      <c r="Q381" s="27"/>
      <c r="R381" s="27"/>
    </row>
    <row r="382" spans="17:18" x14ac:dyDescent="0.25">
      <c r="Q382" s="27"/>
      <c r="R382" s="27"/>
    </row>
    <row r="383" spans="17:18" x14ac:dyDescent="0.25">
      <c r="Q383" s="27"/>
      <c r="R383" s="27"/>
    </row>
    <row r="384" spans="17:18" x14ac:dyDescent="0.25">
      <c r="Q384" s="27"/>
      <c r="R384" s="27"/>
    </row>
    <row r="385" spans="17:18" x14ac:dyDescent="0.25">
      <c r="Q385" s="27"/>
      <c r="R385" s="27"/>
    </row>
    <row r="386" spans="17:18" x14ac:dyDescent="0.25">
      <c r="Q386" s="27"/>
      <c r="R386" s="27"/>
    </row>
    <row r="387" spans="17:18" x14ac:dyDescent="0.25">
      <c r="Q387" s="27"/>
      <c r="R387" s="27"/>
    </row>
    <row r="388" spans="17:18" x14ac:dyDescent="0.25">
      <c r="Q388" s="27"/>
      <c r="R388" s="27"/>
    </row>
    <row r="389" spans="17:18" x14ac:dyDescent="0.25">
      <c r="Q389" s="27"/>
      <c r="R389" s="27"/>
    </row>
    <row r="390" spans="17:18" x14ac:dyDescent="0.25">
      <c r="Q390" s="27"/>
      <c r="R390" s="27"/>
    </row>
    <row r="391" spans="17:18" x14ac:dyDescent="0.25">
      <c r="Q391" s="27"/>
      <c r="R391" s="27"/>
    </row>
    <row r="392" spans="17:18" x14ac:dyDescent="0.25">
      <c r="Q392" s="27"/>
      <c r="R392" s="27"/>
    </row>
    <row r="393" spans="17:18" x14ac:dyDescent="0.25">
      <c r="Q393" s="27"/>
      <c r="R393" s="27"/>
    </row>
    <row r="394" spans="17:18" x14ac:dyDescent="0.25">
      <c r="Q394" s="27"/>
      <c r="R394" s="27"/>
    </row>
    <row r="395" spans="17:18" x14ac:dyDescent="0.25">
      <c r="Q395" s="27"/>
      <c r="R395" s="27"/>
    </row>
    <row r="396" spans="17:18" x14ac:dyDescent="0.25">
      <c r="Q396" s="27"/>
      <c r="R396" s="27"/>
    </row>
    <row r="397" spans="17:18" x14ac:dyDescent="0.25">
      <c r="Q397" s="27"/>
      <c r="R397" s="27"/>
    </row>
    <row r="398" spans="17:18" x14ac:dyDescent="0.25">
      <c r="Q398" s="27"/>
      <c r="R398" s="27"/>
    </row>
    <row r="399" spans="17:18" x14ac:dyDescent="0.25">
      <c r="Q399" s="27"/>
      <c r="R399" s="27"/>
    </row>
    <row r="400" spans="17:18" x14ac:dyDescent="0.25">
      <c r="Q400" s="27"/>
      <c r="R400" s="27"/>
    </row>
    <row r="401" spans="17:18" x14ac:dyDescent="0.25">
      <c r="Q401" s="27"/>
      <c r="R401" s="27"/>
    </row>
    <row r="402" spans="17:18" x14ac:dyDescent="0.25">
      <c r="Q402" s="27"/>
      <c r="R402" s="27"/>
    </row>
    <row r="403" spans="17:18" x14ac:dyDescent="0.25">
      <c r="Q403" s="27"/>
      <c r="R403" s="27"/>
    </row>
    <row r="404" spans="17:18" x14ac:dyDescent="0.25">
      <c r="Q404" s="27"/>
      <c r="R404" s="27"/>
    </row>
    <row r="405" spans="17:18" x14ac:dyDescent="0.25">
      <c r="Q405" s="27"/>
      <c r="R405" s="27"/>
    </row>
    <row r="406" spans="17:18" x14ac:dyDescent="0.25">
      <c r="Q406" s="27"/>
      <c r="R406" s="27"/>
    </row>
    <row r="407" spans="17:18" x14ac:dyDescent="0.25">
      <c r="Q407" s="27"/>
      <c r="R407" s="27"/>
    </row>
    <row r="408" spans="17:18" x14ac:dyDescent="0.25">
      <c r="Q408" s="27"/>
      <c r="R408" s="27"/>
    </row>
    <row r="409" spans="17:18" x14ac:dyDescent="0.25">
      <c r="Q409" s="27"/>
      <c r="R409" s="27"/>
    </row>
    <row r="410" spans="17:18" x14ac:dyDescent="0.25">
      <c r="Q410" s="27"/>
      <c r="R410" s="27"/>
    </row>
    <row r="411" spans="17:18" x14ac:dyDescent="0.25">
      <c r="Q411" s="27"/>
      <c r="R411" s="27"/>
    </row>
    <row r="412" spans="17:18" x14ac:dyDescent="0.25">
      <c r="Q412" s="27"/>
      <c r="R412" s="27"/>
    </row>
    <row r="413" spans="17:18" x14ac:dyDescent="0.25">
      <c r="Q413" s="27"/>
      <c r="R413" s="27"/>
    </row>
    <row r="414" spans="17:18" x14ac:dyDescent="0.25">
      <c r="Q414" s="27"/>
      <c r="R414" s="27"/>
    </row>
    <row r="415" spans="17:18" x14ac:dyDescent="0.25">
      <c r="Q415" s="27"/>
      <c r="R415" s="27"/>
    </row>
    <row r="416" spans="17:18" x14ac:dyDescent="0.25">
      <c r="Q416" s="27"/>
      <c r="R416" s="27"/>
    </row>
    <row r="417" spans="17:18" x14ac:dyDescent="0.25">
      <c r="Q417" s="27"/>
      <c r="R417" s="27"/>
    </row>
    <row r="418" spans="17:18" x14ac:dyDescent="0.25">
      <c r="Q418" s="27"/>
      <c r="R418" s="27"/>
    </row>
    <row r="419" spans="17:18" x14ac:dyDescent="0.25">
      <c r="Q419" s="27"/>
      <c r="R419" s="27"/>
    </row>
    <row r="420" spans="17:18" x14ac:dyDescent="0.25">
      <c r="Q420" s="27"/>
      <c r="R420" s="27"/>
    </row>
    <row r="421" spans="17:18" x14ac:dyDescent="0.25">
      <c r="Q421" s="27"/>
      <c r="R421" s="27"/>
    </row>
    <row r="422" spans="17:18" x14ac:dyDescent="0.25">
      <c r="Q422" s="27"/>
      <c r="R422" s="27"/>
    </row>
    <row r="423" spans="17:18" x14ac:dyDescent="0.25">
      <c r="Q423" s="27"/>
      <c r="R423" s="27"/>
    </row>
    <row r="424" spans="17:18" x14ac:dyDescent="0.25">
      <c r="Q424" s="27"/>
      <c r="R424" s="27"/>
    </row>
    <row r="425" spans="17:18" x14ac:dyDescent="0.25">
      <c r="Q425" s="27"/>
      <c r="R425" s="27"/>
    </row>
    <row r="426" spans="17:18" x14ac:dyDescent="0.25">
      <c r="Q426" s="27"/>
      <c r="R426" s="27"/>
    </row>
    <row r="427" spans="17:18" x14ac:dyDescent="0.25">
      <c r="Q427" s="27"/>
      <c r="R427" s="27"/>
    </row>
    <row r="428" spans="17:18" x14ac:dyDescent="0.25">
      <c r="Q428" s="27"/>
      <c r="R428" s="27"/>
    </row>
    <row r="429" spans="17:18" x14ac:dyDescent="0.25">
      <c r="Q429" s="27"/>
      <c r="R429" s="27"/>
    </row>
    <row r="430" spans="17:18" x14ac:dyDescent="0.25">
      <c r="Q430" s="27"/>
      <c r="R430" s="27"/>
    </row>
    <row r="431" spans="17:18" x14ac:dyDescent="0.25">
      <c r="Q431" s="27"/>
      <c r="R431" s="27"/>
    </row>
    <row r="432" spans="17:18" x14ac:dyDescent="0.25">
      <c r="Q432" s="27"/>
      <c r="R432" s="27"/>
    </row>
    <row r="433" spans="17:18" x14ac:dyDescent="0.25">
      <c r="Q433" s="27"/>
      <c r="R433" s="27"/>
    </row>
    <row r="434" spans="17:18" x14ac:dyDescent="0.25">
      <c r="Q434" s="27"/>
      <c r="R434" s="27"/>
    </row>
    <row r="435" spans="17:18" x14ac:dyDescent="0.25">
      <c r="Q435" s="27"/>
      <c r="R435" s="27"/>
    </row>
    <row r="436" spans="17:18" x14ac:dyDescent="0.25">
      <c r="Q436" s="27"/>
      <c r="R436" s="27"/>
    </row>
    <row r="437" spans="17:18" x14ac:dyDescent="0.25">
      <c r="Q437" s="27"/>
      <c r="R437" s="27"/>
    </row>
    <row r="438" spans="17:18" x14ac:dyDescent="0.25">
      <c r="Q438" s="27"/>
      <c r="R438" s="27"/>
    </row>
    <row r="439" spans="17:18" x14ac:dyDescent="0.25">
      <c r="Q439" s="27"/>
      <c r="R439" s="27"/>
    </row>
    <row r="440" spans="17:18" x14ac:dyDescent="0.25">
      <c r="Q440" s="27"/>
      <c r="R440" s="27"/>
    </row>
    <row r="441" spans="17:18" x14ac:dyDescent="0.25">
      <c r="Q441" s="27"/>
      <c r="R441" s="27"/>
    </row>
    <row r="442" spans="17:18" x14ac:dyDescent="0.25">
      <c r="Q442" s="27"/>
      <c r="R442" s="27"/>
    </row>
    <row r="443" spans="17:18" x14ac:dyDescent="0.25">
      <c r="Q443" s="27"/>
      <c r="R443" s="27"/>
    </row>
    <row r="444" spans="17:18" x14ac:dyDescent="0.25">
      <c r="Q444" s="27"/>
      <c r="R444" s="27"/>
    </row>
    <row r="445" spans="17:18" x14ac:dyDescent="0.25">
      <c r="Q445" s="27"/>
      <c r="R445" s="27"/>
    </row>
    <row r="446" spans="17:18" x14ac:dyDescent="0.25">
      <c r="Q446" s="27"/>
      <c r="R446" s="27"/>
    </row>
    <row r="447" spans="17:18" x14ac:dyDescent="0.25">
      <c r="Q447" s="27"/>
      <c r="R447" s="27"/>
    </row>
    <row r="448" spans="17:18" x14ac:dyDescent="0.25">
      <c r="Q448" s="27"/>
      <c r="R448" s="27"/>
    </row>
    <row r="449" spans="17:18" x14ac:dyDescent="0.25">
      <c r="Q449" s="27"/>
      <c r="R449" s="27"/>
    </row>
    <row r="450" spans="17:18" x14ac:dyDescent="0.25">
      <c r="Q450" s="27"/>
      <c r="R450" s="27"/>
    </row>
    <row r="451" spans="17:18" x14ac:dyDescent="0.25">
      <c r="Q451" s="27"/>
      <c r="R451" s="27"/>
    </row>
    <row r="452" spans="17:18" x14ac:dyDescent="0.25">
      <c r="Q452" s="27"/>
      <c r="R452" s="27"/>
    </row>
    <row r="453" spans="17:18" x14ac:dyDescent="0.25">
      <c r="Q453" s="27"/>
      <c r="R453" s="27"/>
    </row>
    <row r="454" spans="17:18" x14ac:dyDescent="0.25">
      <c r="Q454" s="27"/>
      <c r="R454" s="27"/>
    </row>
    <row r="455" spans="17:18" x14ac:dyDescent="0.25">
      <c r="Q455" s="27"/>
      <c r="R455" s="27"/>
    </row>
    <row r="456" spans="17:18" x14ac:dyDescent="0.25">
      <c r="Q456" s="27"/>
      <c r="R456" s="27"/>
    </row>
    <row r="457" spans="17:18" x14ac:dyDescent="0.25">
      <c r="Q457" s="27"/>
      <c r="R457" s="27"/>
    </row>
    <row r="458" spans="17:18" x14ac:dyDescent="0.25">
      <c r="Q458" s="27"/>
      <c r="R458" s="27"/>
    </row>
    <row r="459" spans="17:18" x14ac:dyDescent="0.25">
      <c r="Q459" s="27"/>
      <c r="R459" s="27"/>
    </row>
    <row r="460" spans="17:18" x14ac:dyDescent="0.25">
      <c r="Q460" s="27"/>
      <c r="R460" s="27"/>
    </row>
    <row r="461" spans="17:18" x14ac:dyDescent="0.25">
      <c r="Q461" s="27"/>
      <c r="R461" s="27"/>
    </row>
    <row r="462" spans="17:18" x14ac:dyDescent="0.25">
      <c r="Q462" s="27"/>
      <c r="R462" s="27"/>
    </row>
    <row r="463" spans="17:18" x14ac:dyDescent="0.25">
      <c r="Q463" s="27"/>
      <c r="R463" s="27"/>
    </row>
    <row r="464" spans="17:18" x14ac:dyDescent="0.25">
      <c r="Q464" s="27"/>
      <c r="R464" s="27"/>
    </row>
    <row r="465" spans="17:18" x14ac:dyDescent="0.25">
      <c r="Q465" s="27"/>
      <c r="R465" s="27"/>
    </row>
    <row r="466" spans="17:18" x14ac:dyDescent="0.25">
      <c r="Q466" s="27"/>
      <c r="R466" s="27"/>
    </row>
    <row r="467" spans="17:18" x14ac:dyDescent="0.25">
      <c r="Q467" s="27"/>
      <c r="R467" s="27"/>
    </row>
    <row r="468" spans="17:18" x14ac:dyDescent="0.25">
      <c r="Q468" s="27"/>
      <c r="R468" s="27"/>
    </row>
    <row r="469" spans="17:18" x14ac:dyDescent="0.25">
      <c r="Q469" s="27"/>
      <c r="R469" s="27"/>
    </row>
    <row r="470" spans="17:18" x14ac:dyDescent="0.25">
      <c r="Q470" s="27"/>
      <c r="R470" s="27"/>
    </row>
    <row r="471" spans="17:18" x14ac:dyDescent="0.25">
      <c r="Q471" s="27"/>
      <c r="R471" s="27"/>
    </row>
    <row r="472" spans="17:18" x14ac:dyDescent="0.25">
      <c r="Q472" s="27"/>
      <c r="R472" s="27"/>
    </row>
    <row r="473" spans="17:18" x14ac:dyDescent="0.25">
      <c r="Q473" s="27"/>
      <c r="R473" s="27"/>
    </row>
    <row r="474" spans="17:18" x14ac:dyDescent="0.25">
      <c r="Q474" s="27"/>
      <c r="R474" s="27"/>
    </row>
    <row r="475" spans="17:18" x14ac:dyDescent="0.25">
      <c r="Q475" s="27"/>
      <c r="R475" s="27"/>
    </row>
    <row r="476" spans="17:18" x14ac:dyDescent="0.25">
      <c r="Q476" s="27"/>
      <c r="R476" s="27"/>
    </row>
    <row r="477" spans="17:18" x14ac:dyDescent="0.25">
      <c r="Q477" s="27"/>
      <c r="R477" s="27"/>
    </row>
    <row r="478" spans="17:18" x14ac:dyDescent="0.25">
      <c r="Q478" s="27"/>
      <c r="R478" s="27"/>
    </row>
    <row r="479" spans="17:18" x14ac:dyDescent="0.25">
      <c r="Q479" s="27"/>
      <c r="R479" s="27"/>
    </row>
    <row r="480" spans="17:18" x14ac:dyDescent="0.25">
      <c r="Q480" s="27"/>
      <c r="R480" s="27"/>
    </row>
    <row r="481" spans="17:18" x14ac:dyDescent="0.25">
      <c r="Q481" s="27"/>
      <c r="R481" s="27"/>
    </row>
    <row r="482" spans="17:18" x14ac:dyDescent="0.25">
      <c r="Q482" s="27"/>
      <c r="R482" s="27"/>
    </row>
    <row r="483" spans="17:18" x14ac:dyDescent="0.25">
      <c r="Q483" s="27"/>
      <c r="R483" s="27"/>
    </row>
    <row r="484" spans="17:18" x14ac:dyDescent="0.25">
      <c r="Q484" s="27"/>
      <c r="R484" s="27"/>
    </row>
    <row r="485" spans="17:18" x14ac:dyDescent="0.25">
      <c r="Q485" s="27"/>
      <c r="R485" s="27"/>
    </row>
    <row r="486" spans="17:18" x14ac:dyDescent="0.25">
      <c r="Q486" s="27"/>
      <c r="R486" s="27"/>
    </row>
    <row r="487" spans="17:18" x14ac:dyDescent="0.25">
      <c r="Q487" s="27"/>
      <c r="R487" s="27"/>
    </row>
    <row r="488" spans="17:18" x14ac:dyDescent="0.25">
      <c r="Q488" s="27"/>
      <c r="R488" s="27"/>
    </row>
    <row r="489" spans="17:18" x14ac:dyDescent="0.25">
      <c r="Q489" s="27"/>
      <c r="R489" s="27"/>
    </row>
    <row r="490" spans="17:18" x14ac:dyDescent="0.25">
      <c r="Q490" s="27"/>
      <c r="R490" s="27"/>
    </row>
    <row r="491" spans="17:18" x14ac:dyDescent="0.25">
      <c r="Q491" s="27"/>
      <c r="R491" s="27"/>
    </row>
    <row r="492" spans="17:18" x14ac:dyDescent="0.25">
      <c r="Q492" s="27"/>
      <c r="R492" s="27"/>
    </row>
    <row r="493" spans="17:18" x14ac:dyDescent="0.25">
      <c r="Q493" s="27"/>
      <c r="R493" s="27"/>
    </row>
    <row r="494" spans="17:18" x14ac:dyDescent="0.25">
      <c r="Q494" s="27"/>
      <c r="R494" s="27"/>
    </row>
    <row r="495" spans="17:18" x14ac:dyDescent="0.25">
      <c r="Q495" s="27"/>
      <c r="R495" s="27"/>
    </row>
    <row r="496" spans="17:18" x14ac:dyDescent="0.25">
      <c r="Q496" s="27"/>
      <c r="R496" s="27"/>
    </row>
    <row r="497" spans="17:18" x14ac:dyDescent="0.25">
      <c r="Q497" s="27"/>
      <c r="R497" s="27"/>
    </row>
    <row r="498" spans="17:18" x14ac:dyDescent="0.25">
      <c r="Q498" s="27"/>
      <c r="R498" s="27"/>
    </row>
    <row r="499" spans="17:18" x14ac:dyDescent="0.25">
      <c r="Q499" s="27"/>
      <c r="R499" s="27"/>
    </row>
    <row r="500" spans="17:18" x14ac:dyDescent="0.25">
      <c r="Q500" s="27"/>
      <c r="R500" s="27"/>
    </row>
    <row r="501" spans="17:18" x14ac:dyDescent="0.25">
      <c r="Q501" s="27"/>
      <c r="R501" s="27"/>
    </row>
    <row r="502" spans="17:18" x14ac:dyDescent="0.25">
      <c r="Q502" s="27"/>
      <c r="R502" s="27"/>
    </row>
    <row r="503" spans="17:18" x14ac:dyDescent="0.25">
      <c r="Q503" s="27"/>
      <c r="R503" s="27"/>
    </row>
    <row r="504" spans="17:18" x14ac:dyDescent="0.25">
      <c r="Q504" s="27"/>
      <c r="R504" s="27"/>
    </row>
    <row r="505" spans="17:18" x14ac:dyDescent="0.25">
      <c r="Q505" s="27"/>
      <c r="R505" s="27"/>
    </row>
    <row r="506" spans="17:18" x14ac:dyDescent="0.25">
      <c r="Q506" s="27"/>
      <c r="R506" s="27"/>
    </row>
    <row r="507" spans="17:18" x14ac:dyDescent="0.25">
      <c r="Q507" s="27"/>
      <c r="R507" s="27"/>
    </row>
    <row r="508" spans="17:18" x14ac:dyDescent="0.25">
      <c r="Q508" s="27"/>
      <c r="R508" s="27"/>
    </row>
    <row r="509" spans="17:18" x14ac:dyDescent="0.25">
      <c r="Q509" s="27"/>
      <c r="R509" s="27"/>
    </row>
    <row r="510" spans="17:18" x14ac:dyDescent="0.25">
      <c r="Q510" s="27"/>
      <c r="R510" s="27"/>
    </row>
    <row r="511" spans="17:18" x14ac:dyDescent="0.25">
      <c r="Q511" s="27"/>
      <c r="R511" s="27"/>
    </row>
    <row r="512" spans="17:18" x14ac:dyDescent="0.25">
      <c r="Q512" s="27"/>
      <c r="R512" s="27"/>
    </row>
    <row r="513" spans="17:18" x14ac:dyDescent="0.25">
      <c r="Q513" s="27"/>
      <c r="R513" s="27"/>
    </row>
    <row r="514" spans="17:18" x14ac:dyDescent="0.25">
      <c r="Q514" s="27"/>
      <c r="R514" s="27"/>
    </row>
    <row r="515" spans="17:18" x14ac:dyDescent="0.25">
      <c r="Q515" s="27"/>
      <c r="R515" s="27"/>
    </row>
    <row r="516" spans="17:18" x14ac:dyDescent="0.25">
      <c r="Q516" s="27"/>
      <c r="R516" s="27"/>
    </row>
    <row r="517" spans="17:18" x14ac:dyDescent="0.25">
      <c r="Q517" s="27"/>
      <c r="R517" s="27"/>
    </row>
    <row r="518" spans="17:18" x14ac:dyDescent="0.25">
      <c r="Q518" s="27"/>
      <c r="R518" s="27"/>
    </row>
    <row r="519" spans="17:18" x14ac:dyDescent="0.25">
      <c r="Q519" s="27"/>
      <c r="R519" s="27"/>
    </row>
    <row r="520" spans="17:18" x14ac:dyDescent="0.25">
      <c r="Q520" s="27"/>
      <c r="R520" s="27"/>
    </row>
    <row r="521" spans="17:18" x14ac:dyDescent="0.25">
      <c r="Q521" s="27"/>
      <c r="R521" s="27"/>
    </row>
    <row r="522" spans="17:18" x14ac:dyDescent="0.25">
      <c r="Q522" s="27"/>
      <c r="R522" s="27"/>
    </row>
    <row r="523" spans="17:18" x14ac:dyDescent="0.25">
      <c r="Q523" s="27"/>
      <c r="R523" s="27"/>
    </row>
    <row r="524" spans="17:18" x14ac:dyDescent="0.25">
      <c r="Q524" s="27"/>
      <c r="R524" s="27"/>
    </row>
    <row r="525" spans="17:18" x14ac:dyDescent="0.25">
      <c r="Q525" s="27"/>
      <c r="R525" s="27"/>
    </row>
    <row r="526" spans="17:18" x14ac:dyDescent="0.25">
      <c r="Q526" s="27"/>
      <c r="R526" s="27"/>
    </row>
    <row r="527" spans="17:18" x14ac:dyDescent="0.25">
      <c r="Q527" s="27"/>
      <c r="R527" s="27"/>
    </row>
    <row r="528" spans="17:18" x14ac:dyDescent="0.25">
      <c r="Q528" s="27"/>
      <c r="R528" s="27"/>
    </row>
    <row r="529" spans="17:18" x14ac:dyDescent="0.25">
      <c r="Q529" s="27"/>
      <c r="R529" s="27"/>
    </row>
    <row r="530" spans="17:18" x14ac:dyDescent="0.25">
      <c r="Q530" s="27"/>
      <c r="R530" s="27"/>
    </row>
    <row r="531" spans="17:18" x14ac:dyDescent="0.25">
      <c r="Q531" s="27"/>
      <c r="R531" s="27"/>
    </row>
    <row r="532" spans="17:18" x14ac:dyDescent="0.25">
      <c r="Q532" s="27"/>
      <c r="R532" s="27"/>
    </row>
    <row r="533" spans="17:18" x14ac:dyDescent="0.25">
      <c r="Q533" s="27"/>
      <c r="R533" s="27"/>
    </row>
    <row r="534" spans="17:18" x14ac:dyDescent="0.25">
      <c r="Q534" s="27"/>
      <c r="R534" s="27"/>
    </row>
    <row r="535" spans="17:18" x14ac:dyDescent="0.25">
      <c r="Q535" s="27"/>
      <c r="R535" s="27"/>
    </row>
    <row r="536" spans="17:18" x14ac:dyDescent="0.25">
      <c r="Q536" s="27"/>
      <c r="R536" s="27"/>
    </row>
    <row r="537" spans="17:18" x14ac:dyDescent="0.25">
      <c r="Q537" s="27"/>
      <c r="R537" s="27"/>
    </row>
    <row r="538" spans="17:18" x14ac:dyDescent="0.25">
      <c r="Q538" s="27"/>
      <c r="R538" s="27"/>
    </row>
    <row r="539" spans="17:18" x14ac:dyDescent="0.25">
      <c r="Q539" s="27"/>
      <c r="R539" s="27"/>
    </row>
    <row r="540" spans="17:18" x14ac:dyDescent="0.25">
      <c r="Q540" s="27"/>
      <c r="R540" s="27"/>
    </row>
    <row r="541" spans="17:18" x14ac:dyDescent="0.25">
      <c r="Q541" s="27"/>
      <c r="R541" s="27"/>
    </row>
    <row r="542" spans="17:18" x14ac:dyDescent="0.25">
      <c r="Q542" s="27"/>
      <c r="R542" s="27"/>
    </row>
    <row r="543" spans="17:18" x14ac:dyDescent="0.25">
      <c r="Q543" s="27"/>
      <c r="R543" s="27"/>
    </row>
    <row r="544" spans="17:18" x14ac:dyDescent="0.25">
      <c r="Q544" s="27"/>
      <c r="R544" s="27"/>
    </row>
    <row r="545" spans="17:18" x14ac:dyDescent="0.25">
      <c r="Q545" s="27"/>
      <c r="R545" s="27"/>
    </row>
    <row r="546" spans="17:18" x14ac:dyDescent="0.25">
      <c r="Q546" s="27"/>
      <c r="R546" s="27"/>
    </row>
    <row r="547" spans="17:18" x14ac:dyDescent="0.25">
      <c r="Q547" s="27"/>
      <c r="R547" s="27"/>
    </row>
    <row r="548" spans="17:18" x14ac:dyDescent="0.25">
      <c r="Q548" s="27"/>
      <c r="R548" s="27"/>
    </row>
    <row r="549" spans="17:18" x14ac:dyDescent="0.25">
      <c r="Q549" s="27"/>
      <c r="R549" s="27"/>
    </row>
    <row r="550" spans="17:18" x14ac:dyDescent="0.25">
      <c r="Q550" s="27"/>
      <c r="R550" s="27"/>
    </row>
    <row r="551" spans="17:18" x14ac:dyDescent="0.25">
      <c r="Q551" s="27"/>
      <c r="R551" s="27"/>
    </row>
    <row r="552" spans="17:18" x14ac:dyDescent="0.25">
      <c r="Q552" s="27"/>
      <c r="R552" s="27"/>
    </row>
    <row r="553" spans="17:18" x14ac:dyDescent="0.25">
      <c r="Q553" s="27"/>
      <c r="R553" s="27"/>
    </row>
    <row r="554" spans="17:18" x14ac:dyDescent="0.25">
      <c r="Q554" s="27"/>
      <c r="R554" s="27"/>
    </row>
    <row r="555" spans="17:18" x14ac:dyDescent="0.25">
      <c r="Q555" s="27"/>
      <c r="R555" s="27"/>
    </row>
    <row r="556" spans="17:18" x14ac:dyDescent="0.25">
      <c r="Q556" s="27"/>
      <c r="R556" s="27"/>
    </row>
    <row r="557" spans="17:18" x14ac:dyDescent="0.25">
      <c r="Q557" s="27"/>
      <c r="R557" s="27"/>
    </row>
    <row r="558" spans="17:18" x14ac:dyDescent="0.25">
      <c r="Q558" s="27"/>
      <c r="R558" s="27"/>
    </row>
    <row r="559" spans="17:18" x14ac:dyDescent="0.25">
      <c r="Q559" s="27"/>
      <c r="R559" s="27"/>
    </row>
    <row r="560" spans="17:18" x14ac:dyDescent="0.25">
      <c r="Q560" s="27"/>
      <c r="R560" s="27"/>
    </row>
    <row r="561" spans="17:18" x14ac:dyDescent="0.25">
      <c r="Q561" s="27"/>
      <c r="R561" s="27"/>
    </row>
    <row r="562" spans="17:18" x14ac:dyDescent="0.25">
      <c r="Q562" s="27"/>
      <c r="R562" s="27"/>
    </row>
    <row r="563" spans="17:18" x14ac:dyDescent="0.25">
      <c r="Q563" s="27"/>
      <c r="R563" s="27"/>
    </row>
    <row r="564" spans="17:18" x14ac:dyDescent="0.25">
      <c r="Q564" s="27"/>
      <c r="R564" s="27"/>
    </row>
    <row r="565" spans="17:18" x14ac:dyDescent="0.25">
      <c r="Q565" s="27"/>
      <c r="R565" s="27"/>
    </row>
    <row r="566" spans="17:18" x14ac:dyDescent="0.25">
      <c r="Q566" s="27"/>
      <c r="R566" s="27"/>
    </row>
    <row r="567" spans="17:18" x14ac:dyDescent="0.25">
      <c r="Q567" s="27"/>
      <c r="R567" s="27"/>
    </row>
    <row r="568" spans="17:18" x14ac:dyDescent="0.25">
      <c r="Q568" s="27"/>
      <c r="R568" s="27"/>
    </row>
    <row r="569" spans="17:18" x14ac:dyDescent="0.25">
      <c r="Q569" s="27"/>
      <c r="R569" s="27"/>
    </row>
    <row r="570" spans="17:18" x14ac:dyDescent="0.25">
      <c r="Q570" s="27"/>
      <c r="R570" s="27"/>
    </row>
    <row r="571" spans="17:18" x14ac:dyDescent="0.25">
      <c r="Q571" s="27"/>
      <c r="R571" s="27"/>
    </row>
    <row r="572" spans="17:18" x14ac:dyDescent="0.25">
      <c r="Q572" s="27"/>
      <c r="R572" s="27"/>
    </row>
    <row r="573" spans="17:18" x14ac:dyDescent="0.25">
      <c r="Q573" s="27"/>
      <c r="R573" s="27"/>
    </row>
    <row r="574" spans="17:18" x14ac:dyDescent="0.25">
      <c r="Q574" s="27"/>
      <c r="R574" s="27"/>
    </row>
    <row r="575" spans="17:18" x14ac:dyDescent="0.25">
      <c r="Q575" s="27"/>
      <c r="R575" s="27"/>
    </row>
    <row r="576" spans="17:18" x14ac:dyDescent="0.25">
      <c r="Q576" s="27"/>
      <c r="R576" s="27"/>
    </row>
    <row r="577" spans="17:18" x14ac:dyDescent="0.25">
      <c r="Q577" s="27"/>
      <c r="R577" s="27"/>
    </row>
    <row r="578" spans="17:18" x14ac:dyDescent="0.25">
      <c r="Q578" s="27"/>
      <c r="R578" s="27"/>
    </row>
    <row r="579" spans="17:18" x14ac:dyDescent="0.25">
      <c r="Q579" s="27"/>
      <c r="R579" s="27"/>
    </row>
    <row r="580" spans="17:18" x14ac:dyDescent="0.25">
      <c r="Q580" s="27"/>
      <c r="R580" s="27"/>
    </row>
    <row r="581" spans="17:18" x14ac:dyDescent="0.25">
      <c r="Q581" s="27"/>
      <c r="R581" s="27"/>
    </row>
    <row r="582" spans="17:18" x14ac:dyDescent="0.25">
      <c r="Q582" s="27"/>
      <c r="R582" s="27"/>
    </row>
    <row r="583" spans="17:18" x14ac:dyDescent="0.25">
      <c r="Q583" s="27"/>
      <c r="R583" s="27"/>
    </row>
    <row r="584" spans="17:18" x14ac:dyDescent="0.25">
      <c r="Q584" s="27"/>
      <c r="R584" s="27"/>
    </row>
    <row r="585" spans="17:18" x14ac:dyDescent="0.25">
      <c r="Q585" s="27"/>
      <c r="R585" s="27"/>
    </row>
    <row r="586" spans="17:18" x14ac:dyDescent="0.25">
      <c r="Q586" s="27"/>
      <c r="R586" s="27"/>
    </row>
    <row r="587" spans="17:18" x14ac:dyDescent="0.25">
      <c r="Q587" s="27"/>
      <c r="R587" s="27"/>
    </row>
    <row r="588" spans="17:18" x14ac:dyDescent="0.25">
      <c r="Q588" s="27"/>
      <c r="R588" s="27"/>
    </row>
    <row r="589" spans="17:18" x14ac:dyDescent="0.25">
      <c r="Q589" s="27"/>
      <c r="R589" s="27"/>
    </row>
    <row r="590" spans="17:18" x14ac:dyDescent="0.25">
      <c r="Q590" s="27"/>
      <c r="R590" s="27"/>
    </row>
    <row r="591" spans="17:18" x14ac:dyDescent="0.25">
      <c r="Q591" s="27"/>
      <c r="R591" s="27"/>
    </row>
    <row r="592" spans="17:18" x14ac:dyDescent="0.25">
      <c r="Q592" s="27"/>
      <c r="R592" s="27"/>
    </row>
    <row r="593" spans="17:18" x14ac:dyDescent="0.25">
      <c r="Q593" s="27"/>
      <c r="R593" s="27"/>
    </row>
    <row r="594" spans="17:18" x14ac:dyDescent="0.25">
      <c r="Q594" s="27"/>
      <c r="R594" s="27"/>
    </row>
    <row r="595" spans="17:18" x14ac:dyDescent="0.25">
      <c r="Q595" s="27"/>
      <c r="R595" s="27"/>
    </row>
    <row r="596" spans="17:18" x14ac:dyDescent="0.25">
      <c r="Q596" s="27"/>
      <c r="R596" s="27"/>
    </row>
    <row r="597" spans="17:18" x14ac:dyDescent="0.25">
      <c r="Q597" s="27"/>
      <c r="R597" s="27"/>
    </row>
    <row r="598" spans="17:18" x14ac:dyDescent="0.25">
      <c r="Q598" s="27"/>
      <c r="R598" s="27"/>
    </row>
    <row r="599" spans="17:18" x14ac:dyDescent="0.25">
      <c r="Q599" s="27"/>
      <c r="R599" s="27"/>
    </row>
    <row r="600" spans="17:18" x14ac:dyDescent="0.25">
      <c r="Q600" s="27"/>
      <c r="R600" s="27"/>
    </row>
    <row r="601" spans="17:18" x14ac:dyDescent="0.25">
      <c r="Q601" s="27"/>
      <c r="R601" s="27"/>
    </row>
    <row r="602" spans="17:18" x14ac:dyDescent="0.25">
      <c r="Q602" s="27"/>
      <c r="R602" s="27"/>
    </row>
    <row r="603" spans="17:18" x14ac:dyDescent="0.25">
      <c r="Q603" s="27"/>
      <c r="R603" s="27"/>
    </row>
    <row r="604" spans="17:18" x14ac:dyDescent="0.25">
      <c r="Q604" s="27"/>
      <c r="R604" s="27"/>
    </row>
    <row r="605" spans="17:18" x14ac:dyDescent="0.25">
      <c r="Q605" s="27"/>
      <c r="R605" s="27"/>
    </row>
    <row r="606" spans="17:18" x14ac:dyDescent="0.25">
      <c r="Q606" s="27"/>
      <c r="R606" s="27"/>
    </row>
    <row r="607" spans="17:18" x14ac:dyDescent="0.25">
      <c r="Q607" s="27"/>
      <c r="R607" s="27"/>
    </row>
    <row r="608" spans="17:18" x14ac:dyDescent="0.25">
      <c r="Q608" s="27"/>
      <c r="R608" s="27"/>
    </row>
    <row r="609" spans="17:18" x14ac:dyDescent="0.25">
      <c r="Q609" s="27"/>
      <c r="R609" s="27"/>
    </row>
    <row r="610" spans="17:18" x14ac:dyDescent="0.25">
      <c r="Q610" s="27"/>
      <c r="R610" s="27"/>
    </row>
    <row r="611" spans="17:18" x14ac:dyDescent="0.25">
      <c r="Q611" s="27"/>
      <c r="R611" s="27"/>
    </row>
    <row r="612" spans="17:18" x14ac:dyDescent="0.25">
      <c r="Q612" s="27"/>
      <c r="R612" s="27"/>
    </row>
    <row r="613" spans="17:18" x14ac:dyDescent="0.25">
      <c r="Q613" s="27"/>
      <c r="R613" s="27"/>
    </row>
    <row r="614" spans="17:18" x14ac:dyDescent="0.25">
      <c r="Q614" s="27"/>
      <c r="R614" s="27"/>
    </row>
    <row r="615" spans="17:18" x14ac:dyDescent="0.25">
      <c r="Q615" s="27"/>
      <c r="R615" s="27"/>
    </row>
    <row r="616" spans="17:18" x14ac:dyDescent="0.25">
      <c r="Q616" s="27"/>
      <c r="R616" s="27"/>
    </row>
    <row r="617" spans="17:18" x14ac:dyDescent="0.25">
      <c r="Q617" s="27"/>
      <c r="R617" s="27"/>
    </row>
    <row r="618" spans="17:18" x14ac:dyDescent="0.25">
      <c r="Q618" s="27"/>
      <c r="R618" s="27"/>
    </row>
    <row r="619" spans="17:18" x14ac:dyDescent="0.25">
      <c r="Q619" s="27"/>
      <c r="R619" s="27"/>
    </row>
    <row r="620" spans="17:18" x14ac:dyDescent="0.25">
      <c r="Q620" s="27"/>
      <c r="R620" s="27"/>
    </row>
    <row r="621" spans="17:18" x14ac:dyDescent="0.25">
      <c r="Q621" s="27"/>
      <c r="R621" s="27"/>
    </row>
    <row r="622" spans="17:18" x14ac:dyDescent="0.25">
      <c r="Q622" s="27"/>
      <c r="R622" s="27"/>
    </row>
    <row r="623" spans="17:18" x14ac:dyDescent="0.25">
      <c r="Q623" s="27"/>
      <c r="R623" s="27"/>
    </row>
    <row r="624" spans="17:18" x14ac:dyDescent="0.25">
      <c r="Q624" s="27"/>
      <c r="R624" s="27"/>
    </row>
    <row r="625" spans="17:18" x14ac:dyDescent="0.25">
      <c r="Q625" s="27"/>
      <c r="R625" s="27"/>
    </row>
    <row r="626" spans="17:18" x14ac:dyDescent="0.25">
      <c r="Q626" s="27"/>
      <c r="R626" s="27"/>
    </row>
    <row r="627" spans="17:18" x14ac:dyDescent="0.25">
      <c r="Q627" s="27"/>
      <c r="R627" s="27"/>
    </row>
    <row r="628" spans="17:18" x14ac:dyDescent="0.25">
      <c r="Q628" s="27"/>
      <c r="R628" s="27"/>
    </row>
    <row r="629" spans="17:18" x14ac:dyDescent="0.25">
      <c r="Q629" s="27"/>
      <c r="R629" s="27"/>
    </row>
    <row r="630" spans="17:18" x14ac:dyDescent="0.25">
      <c r="Q630" s="27"/>
      <c r="R630" s="27"/>
    </row>
    <row r="631" spans="17:18" x14ac:dyDescent="0.25">
      <c r="Q631" s="27"/>
      <c r="R631" s="27"/>
    </row>
    <row r="632" spans="17:18" x14ac:dyDescent="0.25">
      <c r="Q632" s="27"/>
      <c r="R632" s="27"/>
    </row>
    <row r="633" spans="17:18" x14ac:dyDescent="0.25">
      <c r="Q633" s="27"/>
      <c r="R633" s="27"/>
    </row>
    <row r="634" spans="17:18" x14ac:dyDescent="0.25">
      <c r="Q634" s="27"/>
      <c r="R634" s="27"/>
    </row>
    <row r="635" spans="17:18" x14ac:dyDescent="0.25">
      <c r="Q635" s="27"/>
      <c r="R635" s="27"/>
    </row>
    <row r="636" spans="17:18" x14ac:dyDescent="0.25">
      <c r="Q636" s="27"/>
      <c r="R636" s="27"/>
    </row>
    <row r="637" spans="17:18" x14ac:dyDescent="0.25">
      <c r="Q637" s="27"/>
      <c r="R637" s="27"/>
    </row>
    <row r="638" spans="17:18" x14ac:dyDescent="0.25">
      <c r="Q638" s="27"/>
      <c r="R638" s="27"/>
    </row>
    <row r="639" spans="17:18" x14ac:dyDescent="0.25">
      <c r="Q639" s="27"/>
      <c r="R639" s="27"/>
    </row>
    <row r="640" spans="17:18" x14ac:dyDescent="0.25">
      <c r="Q640" s="27"/>
      <c r="R640" s="27"/>
    </row>
    <row r="641" spans="17:18" x14ac:dyDescent="0.25">
      <c r="Q641" s="27"/>
      <c r="R641" s="27"/>
    </row>
    <row r="642" spans="17:18" x14ac:dyDescent="0.25">
      <c r="Q642" s="27"/>
      <c r="R642" s="27"/>
    </row>
    <row r="643" spans="17:18" x14ac:dyDescent="0.25">
      <c r="Q643" s="27"/>
      <c r="R643" s="27"/>
    </row>
    <row r="644" spans="17:18" x14ac:dyDescent="0.25">
      <c r="Q644" s="27"/>
      <c r="R644" s="27"/>
    </row>
    <row r="645" spans="17:18" x14ac:dyDescent="0.25">
      <c r="Q645" s="27"/>
      <c r="R645" s="27"/>
    </row>
    <row r="646" spans="17:18" x14ac:dyDescent="0.25">
      <c r="Q646" s="27"/>
      <c r="R646" s="27"/>
    </row>
    <row r="647" spans="17:18" x14ac:dyDescent="0.25">
      <c r="Q647" s="27"/>
      <c r="R647" s="27"/>
    </row>
    <row r="648" spans="17:18" x14ac:dyDescent="0.25">
      <c r="Q648" s="27"/>
      <c r="R648" s="27"/>
    </row>
    <row r="649" spans="17:18" x14ac:dyDescent="0.25">
      <c r="Q649" s="27"/>
      <c r="R649" s="27"/>
    </row>
    <row r="650" spans="17:18" x14ac:dyDescent="0.25">
      <c r="Q650" s="27"/>
      <c r="R650" s="27"/>
    </row>
    <row r="651" spans="17:18" x14ac:dyDescent="0.25">
      <c r="Q651" s="27"/>
      <c r="R651" s="27"/>
    </row>
    <row r="652" spans="17:18" x14ac:dyDescent="0.25">
      <c r="Q652" s="27"/>
      <c r="R652" s="27"/>
    </row>
    <row r="653" spans="17:18" x14ac:dyDescent="0.25">
      <c r="Q653" s="27"/>
      <c r="R653" s="27"/>
    </row>
    <row r="654" spans="17:18" x14ac:dyDescent="0.25">
      <c r="Q654" s="27"/>
      <c r="R654" s="27"/>
    </row>
    <row r="655" spans="17:18" x14ac:dyDescent="0.25">
      <c r="Q655" s="27"/>
      <c r="R655" s="27"/>
    </row>
    <row r="656" spans="17:18" x14ac:dyDescent="0.25">
      <c r="Q656" s="27"/>
      <c r="R656" s="27"/>
    </row>
    <row r="657" spans="17:18" x14ac:dyDescent="0.25">
      <c r="Q657" s="27"/>
      <c r="R657" s="27"/>
    </row>
    <row r="658" spans="17:18" x14ac:dyDescent="0.25">
      <c r="Q658" s="27"/>
      <c r="R658" s="27"/>
    </row>
    <row r="659" spans="17:18" x14ac:dyDescent="0.25">
      <c r="Q659" s="27"/>
      <c r="R659" s="27"/>
    </row>
    <row r="660" spans="17:18" x14ac:dyDescent="0.25">
      <c r="Q660" s="27"/>
      <c r="R660" s="27"/>
    </row>
    <row r="661" spans="17:18" x14ac:dyDescent="0.25">
      <c r="Q661" s="27"/>
      <c r="R661" s="27"/>
    </row>
    <row r="662" spans="17:18" x14ac:dyDescent="0.25">
      <c r="Q662" s="27"/>
      <c r="R662" s="27"/>
    </row>
    <row r="663" spans="17:18" x14ac:dyDescent="0.25">
      <c r="Q663" s="27"/>
      <c r="R663" s="27"/>
    </row>
    <row r="664" spans="17:18" x14ac:dyDescent="0.25">
      <c r="Q664" s="27"/>
      <c r="R664" s="27"/>
    </row>
    <row r="665" spans="17:18" x14ac:dyDescent="0.25">
      <c r="Q665" s="27"/>
      <c r="R665" s="27"/>
    </row>
    <row r="666" spans="17:18" x14ac:dyDescent="0.25">
      <c r="Q666" s="27"/>
      <c r="R666" s="27"/>
    </row>
    <row r="667" spans="17:18" x14ac:dyDescent="0.25">
      <c r="Q667" s="27"/>
      <c r="R667" s="27"/>
    </row>
    <row r="668" spans="17:18" x14ac:dyDescent="0.25">
      <c r="Q668" s="27"/>
      <c r="R668" s="27"/>
    </row>
    <row r="669" spans="17:18" x14ac:dyDescent="0.25">
      <c r="Q669" s="27"/>
      <c r="R669" s="27"/>
    </row>
    <row r="670" spans="17:18" x14ac:dyDescent="0.25">
      <c r="Q670" s="27"/>
      <c r="R670" s="27"/>
    </row>
    <row r="671" spans="17:18" x14ac:dyDescent="0.25">
      <c r="Q671" s="27"/>
      <c r="R671" s="27"/>
    </row>
    <row r="672" spans="17:18" x14ac:dyDescent="0.25">
      <c r="Q672" s="27"/>
      <c r="R672" s="27"/>
    </row>
    <row r="673" spans="17:18" x14ac:dyDescent="0.25">
      <c r="Q673" s="27"/>
      <c r="R673" s="27"/>
    </row>
    <row r="674" spans="17:18" x14ac:dyDescent="0.25">
      <c r="Q674" s="27"/>
      <c r="R674" s="27"/>
    </row>
    <row r="675" spans="17:18" x14ac:dyDescent="0.25">
      <c r="Q675" s="27"/>
      <c r="R675" s="27"/>
    </row>
    <row r="676" spans="17:18" x14ac:dyDescent="0.25">
      <c r="Q676" s="27"/>
      <c r="R676" s="27"/>
    </row>
    <row r="677" spans="17:18" x14ac:dyDescent="0.25">
      <c r="Q677" s="27"/>
      <c r="R677" s="27"/>
    </row>
    <row r="678" spans="17:18" x14ac:dyDescent="0.25">
      <c r="Q678" s="27"/>
      <c r="R678" s="27"/>
    </row>
    <row r="679" spans="17:18" x14ac:dyDescent="0.25">
      <c r="Q679" s="27"/>
      <c r="R679" s="27"/>
    </row>
    <row r="680" spans="17:18" x14ac:dyDescent="0.25">
      <c r="Q680" s="27"/>
      <c r="R680" s="27"/>
    </row>
    <row r="681" spans="17:18" x14ac:dyDescent="0.25">
      <c r="Q681" s="27"/>
      <c r="R681" s="27"/>
    </row>
    <row r="682" spans="17:18" x14ac:dyDescent="0.25">
      <c r="Q682" s="27"/>
      <c r="R682" s="27"/>
    </row>
    <row r="683" spans="17:18" x14ac:dyDescent="0.25">
      <c r="Q683" s="27"/>
      <c r="R683" s="27"/>
    </row>
    <row r="684" spans="17:18" x14ac:dyDescent="0.25">
      <c r="Q684" s="27"/>
      <c r="R684" s="27"/>
    </row>
    <row r="685" spans="17:18" x14ac:dyDescent="0.25">
      <c r="Q685" s="27"/>
      <c r="R685" s="27"/>
    </row>
    <row r="686" spans="17:18" x14ac:dyDescent="0.25">
      <c r="Q686" s="27"/>
      <c r="R686" s="27"/>
    </row>
    <row r="687" spans="17:18" x14ac:dyDescent="0.25">
      <c r="Q687" s="27"/>
      <c r="R687" s="27"/>
    </row>
    <row r="688" spans="17:18" x14ac:dyDescent="0.25">
      <c r="Q688" s="27"/>
      <c r="R688" s="27"/>
    </row>
    <row r="689" spans="17:18" x14ac:dyDescent="0.25">
      <c r="Q689" s="27"/>
      <c r="R689" s="27"/>
    </row>
    <row r="690" spans="17:18" x14ac:dyDescent="0.25">
      <c r="Q690" s="27"/>
      <c r="R690" s="27"/>
    </row>
    <row r="691" spans="17:18" x14ac:dyDescent="0.25">
      <c r="Q691" s="27"/>
      <c r="R691" s="27"/>
    </row>
    <row r="692" spans="17:18" x14ac:dyDescent="0.25">
      <c r="Q692" s="27"/>
      <c r="R692" s="27"/>
    </row>
    <row r="693" spans="17:18" x14ac:dyDescent="0.25">
      <c r="Q693" s="27"/>
      <c r="R693" s="27"/>
    </row>
    <row r="694" spans="17:18" x14ac:dyDescent="0.25">
      <c r="Q694" s="27"/>
      <c r="R694" s="27"/>
    </row>
    <row r="695" spans="17:18" x14ac:dyDescent="0.25">
      <c r="Q695" s="27"/>
      <c r="R695" s="27"/>
    </row>
    <row r="696" spans="17:18" x14ac:dyDescent="0.25">
      <c r="Q696" s="27"/>
      <c r="R696" s="27"/>
    </row>
    <row r="697" spans="17:18" x14ac:dyDescent="0.25">
      <c r="Q697" s="27"/>
      <c r="R697" s="27"/>
    </row>
    <row r="698" spans="17:18" x14ac:dyDescent="0.25">
      <c r="Q698" s="27"/>
      <c r="R698" s="27"/>
    </row>
    <row r="699" spans="17:18" x14ac:dyDescent="0.25">
      <c r="Q699" s="27"/>
      <c r="R699" s="27"/>
    </row>
    <row r="700" spans="17:18" x14ac:dyDescent="0.25">
      <c r="Q700" s="27"/>
      <c r="R700" s="27"/>
    </row>
    <row r="701" spans="17:18" x14ac:dyDescent="0.25">
      <c r="Q701" s="27"/>
      <c r="R701" s="27"/>
    </row>
    <row r="702" spans="17:18" x14ac:dyDescent="0.25">
      <c r="Q702" s="27"/>
      <c r="R702" s="27"/>
    </row>
    <row r="703" spans="17:18" x14ac:dyDescent="0.25">
      <c r="Q703" s="27"/>
      <c r="R703" s="27"/>
    </row>
    <row r="704" spans="17:18" x14ac:dyDescent="0.25">
      <c r="Q704" s="27"/>
      <c r="R704" s="27"/>
    </row>
    <row r="705" spans="17:18" x14ac:dyDescent="0.25">
      <c r="Q705" s="27"/>
      <c r="R705" s="27"/>
    </row>
    <row r="706" spans="17:18" x14ac:dyDescent="0.25">
      <c r="Q706" s="27"/>
      <c r="R706" s="27"/>
    </row>
    <row r="707" spans="17:18" x14ac:dyDescent="0.25">
      <c r="Q707" s="27"/>
      <c r="R707" s="27"/>
    </row>
    <row r="708" spans="17:18" x14ac:dyDescent="0.25">
      <c r="Q708" s="27"/>
      <c r="R708" s="27"/>
    </row>
    <row r="709" spans="17:18" x14ac:dyDescent="0.25">
      <c r="Q709" s="27"/>
      <c r="R709" s="27"/>
    </row>
    <row r="710" spans="17:18" x14ac:dyDescent="0.25">
      <c r="Q710" s="27"/>
      <c r="R710" s="27"/>
    </row>
    <row r="711" spans="17:18" x14ac:dyDescent="0.25">
      <c r="Q711" s="27"/>
      <c r="R711" s="27"/>
    </row>
    <row r="712" spans="17:18" x14ac:dyDescent="0.25">
      <c r="Q712" s="27"/>
      <c r="R712" s="27"/>
    </row>
    <row r="713" spans="17:18" x14ac:dyDescent="0.25">
      <c r="Q713" s="27"/>
      <c r="R713" s="27"/>
    </row>
    <row r="714" spans="17:18" x14ac:dyDescent="0.25">
      <c r="Q714" s="27"/>
      <c r="R714" s="27"/>
    </row>
    <row r="715" spans="17:18" x14ac:dyDescent="0.25">
      <c r="Q715" s="27"/>
      <c r="R715" s="27"/>
    </row>
    <row r="716" spans="17:18" x14ac:dyDescent="0.25">
      <c r="Q716" s="27"/>
      <c r="R716" s="27"/>
    </row>
    <row r="717" spans="17:18" x14ac:dyDescent="0.25">
      <c r="Q717" s="27"/>
      <c r="R717" s="27"/>
    </row>
    <row r="718" spans="17:18" x14ac:dyDescent="0.25">
      <c r="Q718" s="27"/>
      <c r="R718" s="27"/>
    </row>
    <row r="719" spans="17:18" x14ac:dyDescent="0.25">
      <c r="Q719" s="27"/>
      <c r="R719" s="27"/>
    </row>
    <row r="720" spans="17:18" x14ac:dyDescent="0.25">
      <c r="Q720" s="27"/>
      <c r="R720" s="27"/>
    </row>
    <row r="721" spans="17:18" x14ac:dyDescent="0.25">
      <c r="Q721" s="27"/>
      <c r="R721" s="27"/>
    </row>
    <row r="722" spans="17:18" x14ac:dyDescent="0.25">
      <c r="Q722" s="27"/>
      <c r="R722" s="27"/>
    </row>
    <row r="723" spans="17:18" x14ac:dyDescent="0.25">
      <c r="Q723" s="27"/>
      <c r="R723" s="27"/>
    </row>
    <row r="724" spans="17:18" x14ac:dyDescent="0.25">
      <c r="Q724" s="27"/>
      <c r="R724" s="27"/>
    </row>
    <row r="725" spans="17:18" x14ac:dyDescent="0.25">
      <c r="Q725" s="27"/>
      <c r="R725" s="27"/>
    </row>
    <row r="726" spans="17:18" x14ac:dyDescent="0.25">
      <c r="Q726" s="27"/>
      <c r="R726" s="27"/>
    </row>
    <row r="727" spans="17:18" x14ac:dyDescent="0.25">
      <c r="Q727" s="27"/>
      <c r="R727" s="27"/>
    </row>
    <row r="728" spans="17:18" x14ac:dyDescent="0.25">
      <c r="Q728" s="27"/>
      <c r="R728" s="27"/>
    </row>
    <row r="729" spans="17:18" x14ac:dyDescent="0.25">
      <c r="Q729" s="27"/>
      <c r="R729" s="27"/>
    </row>
    <row r="730" spans="17:18" x14ac:dyDescent="0.25">
      <c r="Q730" s="27"/>
      <c r="R730" s="27"/>
    </row>
    <row r="731" spans="17:18" x14ac:dyDescent="0.25">
      <c r="Q731" s="27"/>
      <c r="R731" s="27"/>
    </row>
    <row r="732" spans="17:18" x14ac:dyDescent="0.25">
      <c r="Q732" s="27"/>
      <c r="R732" s="27"/>
    </row>
    <row r="733" spans="17:18" x14ac:dyDescent="0.25">
      <c r="Q733" s="27"/>
      <c r="R733" s="27"/>
    </row>
    <row r="734" spans="17:18" x14ac:dyDescent="0.25">
      <c r="Q734" s="27"/>
      <c r="R734" s="27"/>
    </row>
    <row r="735" spans="17:18" x14ac:dyDescent="0.25">
      <c r="Q735" s="27"/>
      <c r="R735" s="27"/>
    </row>
    <row r="736" spans="17:18" x14ac:dyDescent="0.25">
      <c r="Q736" s="27"/>
      <c r="R736" s="27"/>
    </row>
    <row r="737" spans="17:18" x14ac:dyDescent="0.25">
      <c r="Q737" s="27"/>
      <c r="R737" s="27"/>
    </row>
    <row r="738" spans="17:18" x14ac:dyDescent="0.25">
      <c r="Q738" s="27"/>
      <c r="R738" s="27"/>
    </row>
    <row r="739" spans="17:18" x14ac:dyDescent="0.25">
      <c r="Q739" s="27"/>
      <c r="R739" s="27"/>
    </row>
    <row r="740" spans="17:18" x14ac:dyDescent="0.25">
      <c r="Q740" s="27"/>
      <c r="R740" s="27"/>
    </row>
    <row r="741" spans="17:18" x14ac:dyDescent="0.25">
      <c r="Q741" s="27"/>
      <c r="R741" s="27"/>
    </row>
    <row r="742" spans="17:18" x14ac:dyDescent="0.25">
      <c r="Q742" s="27"/>
      <c r="R742" s="27"/>
    </row>
    <row r="743" spans="17:18" x14ac:dyDescent="0.25">
      <c r="Q743" s="27"/>
      <c r="R743" s="27"/>
    </row>
    <row r="744" spans="17:18" x14ac:dyDescent="0.25">
      <c r="Q744" s="27"/>
      <c r="R744" s="27"/>
    </row>
    <row r="745" spans="17:18" x14ac:dyDescent="0.25">
      <c r="Q745" s="27"/>
      <c r="R745" s="27"/>
    </row>
    <row r="746" spans="17:18" x14ac:dyDescent="0.25">
      <c r="Q746" s="27"/>
      <c r="R746" s="27"/>
    </row>
    <row r="747" spans="17:18" x14ac:dyDescent="0.25">
      <c r="Q747" s="27"/>
      <c r="R747" s="27"/>
    </row>
    <row r="748" spans="17:18" x14ac:dyDescent="0.25">
      <c r="Q748" s="27"/>
      <c r="R748" s="27"/>
    </row>
    <row r="749" spans="17:18" x14ac:dyDescent="0.25">
      <c r="Q749" s="27"/>
      <c r="R749" s="27"/>
    </row>
    <row r="750" spans="17:18" x14ac:dyDescent="0.25">
      <c r="Q750" s="27"/>
      <c r="R750" s="27"/>
    </row>
    <row r="751" spans="17:18" x14ac:dyDescent="0.25">
      <c r="Q751" s="27"/>
      <c r="R751" s="27"/>
    </row>
    <row r="752" spans="17:18" x14ac:dyDescent="0.25">
      <c r="Q752" s="27"/>
      <c r="R752" s="27"/>
    </row>
    <row r="753" spans="17:18" x14ac:dyDescent="0.25">
      <c r="Q753" s="27"/>
      <c r="R753" s="27"/>
    </row>
    <row r="754" spans="17:18" x14ac:dyDescent="0.25">
      <c r="Q754" s="27"/>
      <c r="R754" s="27"/>
    </row>
    <row r="755" spans="17:18" x14ac:dyDescent="0.25">
      <c r="Q755" s="27"/>
      <c r="R755" s="27"/>
    </row>
    <row r="756" spans="17:18" x14ac:dyDescent="0.25">
      <c r="Q756" s="27"/>
      <c r="R756" s="27"/>
    </row>
    <row r="757" spans="17:18" x14ac:dyDescent="0.25">
      <c r="Q757" s="27"/>
      <c r="R757" s="27"/>
    </row>
    <row r="758" spans="17:18" x14ac:dyDescent="0.25">
      <c r="Q758" s="27"/>
      <c r="R758" s="27"/>
    </row>
    <row r="759" spans="17:18" x14ac:dyDescent="0.25">
      <c r="Q759" s="27"/>
      <c r="R759" s="27"/>
    </row>
    <row r="760" spans="17:18" x14ac:dyDescent="0.25">
      <c r="Q760" s="27"/>
      <c r="R760" s="27"/>
    </row>
    <row r="761" spans="17:18" x14ac:dyDescent="0.25">
      <c r="Q761" s="27"/>
      <c r="R761" s="27"/>
    </row>
    <row r="762" spans="17:18" x14ac:dyDescent="0.25">
      <c r="Q762" s="27"/>
      <c r="R762" s="27"/>
    </row>
    <row r="763" spans="17:18" x14ac:dyDescent="0.25">
      <c r="Q763" s="27"/>
      <c r="R763" s="27"/>
    </row>
    <row r="764" spans="17:18" x14ac:dyDescent="0.25">
      <c r="Q764" s="27"/>
      <c r="R764" s="27"/>
    </row>
    <row r="765" spans="17:18" x14ac:dyDescent="0.25">
      <c r="Q765" s="27"/>
      <c r="R765" s="27"/>
    </row>
    <row r="766" spans="17:18" x14ac:dyDescent="0.25">
      <c r="Q766" s="27"/>
      <c r="R766" s="27"/>
    </row>
    <row r="767" spans="17:18" x14ac:dyDescent="0.25">
      <c r="Q767" s="27"/>
      <c r="R767" s="27"/>
    </row>
    <row r="768" spans="17:18" x14ac:dyDescent="0.25">
      <c r="Q768" s="27"/>
      <c r="R768" s="27"/>
    </row>
    <row r="769" spans="17:18" x14ac:dyDescent="0.25">
      <c r="Q769" s="27"/>
      <c r="R769" s="27"/>
    </row>
    <row r="770" spans="17:18" x14ac:dyDescent="0.25">
      <c r="Q770" s="27"/>
      <c r="R770" s="27"/>
    </row>
    <row r="771" spans="17:18" x14ac:dyDescent="0.25">
      <c r="Q771" s="27"/>
      <c r="R771" s="27"/>
    </row>
    <row r="772" spans="17:18" x14ac:dyDescent="0.25">
      <c r="Q772" s="27"/>
      <c r="R772" s="27"/>
    </row>
    <row r="773" spans="17:18" x14ac:dyDescent="0.25">
      <c r="Q773" s="27"/>
      <c r="R773" s="27"/>
    </row>
    <row r="774" spans="17:18" x14ac:dyDescent="0.25">
      <c r="Q774" s="27"/>
      <c r="R774" s="27"/>
    </row>
    <row r="775" spans="17:18" x14ac:dyDescent="0.25">
      <c r="Q775" s="27"/>
      <c r="R775" s="27"/>
    </row>
    <row r="776" spans="17:18" x14ac:dyDescent="0.25">
      <c r="Q776" s="27"/>
      <c r="R776" s="27"/>
    </row>
    <row r="777" spans="17:18" x14ac:dyDescent="0.25">
      <c r="Q777" s="27"/>
      <c r="R777" s="27"/>
    </row>
    <row r="778" spans="17:18" x14ac:dyDescent="0.25">
      <c r="Q778" s="27"/>
      <c r="R778" s="27"/>
    </row>
    <row r="779" spans="17:18" x14ac:dyDescent="0.25">
      <c r="Q779" s="27"/>
      <c r="R779" s="27"/>
    </row>
    <row r="780" spans="17:18" x14ac:dyDescent="0.25">
      <c r="Q780" s="27"/>
      <c r="R780" s="27"/>
    </row>
    <row r="781" spans="17:18" x14ac:dyDescent="0.25">
      <c r="Q781" s="27"/>
      <c r="R781" s="27"/>
    </row>
    <row r="782" spans="17:18" x14ac:dyDescent="0.25">
      <c r="Q782" s="27"/>
      <c r="R782" s="27"/>
    </row>
    <row r="783" spans="17:18" x14ac:dyDescent="0.25">
      <c r="Q783" s="27"/>
      <c r="R783" s="27"/>
    </row>
    <row r="784" spans="17:18" x14ac:dyDescent="0.25">
      <c r="Q784" s="27"/>
      <c r="R784" s="27"/>
    </row>
    <row r="785" spans="17:18" x14ac:dyDescent="0.25">
      <c r="Q785" s="27"/>
      <c r="R785" s="27"/>
    </row>
    <row r="786" spans="17:18" x14ac:dyDescent="0.25">
      <c r="Q786" s="27"/>
      <c r="R786" s="27"/>
    </row>
    <row r="787" spans="17:18" x14ac:dyDescent="0.25">
      <c r="Q787" s="27"/>
      <c r="R787" s="27"/>
    </row>
    <row r="788" spans="17:18" x14ac:dyDescent="0.25">
      <c r="Q788" s="27"/>
      <c r="R788" s="27"/>
    </row>
    <row r="789" spans="17:18" x14ac:dyDescent="0.25">
      <c r="Q789" s="27"/>
      <c r="R789" s="27"/>
    </row>
    <row r="790" spans="17:18" x14ac:dyDescent="0.25">
      <c r="Q790" s="27"/>
      <c r="R790" s="27"/>
    </row>
    <row r="791" spans="17:18" x14ac:dyDescent="0.25">
      <c r="Q791" s="27"/>
      <c r="R791" s="27"/>
    </row>
    <row r="792" spans="17:18" x14ac:dyDescent="0.25">
      <c r="Q792" s="27"/>
      <c r="R792" s="27"/>
    </row>
    <row r="793" spans="17:18" x14ac:dyDescent="0.25">
      <c r="Q793" s="27"/>
      <c r="R793" s="27"/>
    </row>
    <row r="794" spans="17:18" x14ac:dyDescent="0.25">
      <c r="Q794" s="27"/>
      <c r="R794" s="27"/>
    </row>
    <row r="795" spans="17:18" x14ac:dyDescent="0.25">
      <c r="Q795" s="27"/>
      <c r="R795" s="27"/>
    </row>
    <row r="796" spans="17:18" x14ac:dyDescent="0.25">
      <c r="Q796" s="27"/>
      <c r="R796" s="27"/>
    </row>
    <row r="797" spans="17:18" x14ac:dyDescent="0.25">
      <c r="Q797" s="27"/>
      <c r="R797" s="27"/>
    </row>
    <row r="798" spans="17:18" x14ac:dyDescent="0.25">
      <c r="Q798" s="27"/>
      <c r="R798" s="27"/>
    </row>
    <row r="799" spans="17:18" x14ac:dyDescent="0.25">
      <c r="Q799" s="27"/>
      <c r="R799" s="27"/>
    </row>
    <row r="800" spans="17:18" x14ac:dyDescent="0.25">
      <c r="Q800" s="27"/>
      <c r="R800" s="27"/>
    </row>
    <row r="801" spans="17:18" x14ac:dyDescent="0.25">
      <c r="Q801" s="27"/>
      <c r="R801" s="27"/>
    </row>
    <row r="802" spans="17:18" x14ac:dyDescent="0.25">
      <c r="Q802" s="27"/>
      <c r="R802" s="27"/>
    </row>
    <row r="803" spans="17:18" x14ac:dyDescent="0.25">
      <c r="Q803" s="27"/>
      <c r="R803" s="27"/>
    </row>
    <row r="804" spans="17:18" x14ac:dyDescent="0.25">
      <c r="Q804" s="27"/>
      <c r="R804" s="27"/>
    </row>
    <row r="805" spans="17:18" x14ac:dyDescent="0.25">
      <c r="Q805" s="27"/>
      <c r="R805" s="27"/>
    </row>
    <row r="806" spans="17:18" x14ac:dyDescent="0.25">
      <c r="Q806" s="27"/>
      <c r="R806" s="27"/>
    </row>
    <row r="807" spans="17:18" x14ac:dyDescent="0.25">
      <c r="Q807" s="27"/>
      <c r="R807" s="27"/>
    </row>
    <row r="808" spans="17:18" x14ac:dyDescent="0.25">
      <c r="Q808" s="27"/>
      <c r="R808" s="27"/>
    </row>
    <row r="809" spans="17:18" x14ac:dyDescent="0.25">
      <c r="Q809" s="27"/>
      <c r="R809" s="27"/>
    </row>
    <row r="810" spans="17:18" x14ac:dyDescent="0.25">
      <c r="Q810" s="27"/>
      <c r="R810" s="27"/>
    </row>
    <row r="811" spans="17:18" x14ac:dyDescent="0.25">
      <c r="Q811" s="27"/>
      <c r="R811" s="27"/>
    </row>
    <row r="812" spans="17:18" x14ac:dyDescent="0.25">
      <c r="Q812" s="27"/>
      <c r="R812" s="27"/>
    </row>
    <row r="813" spans="17:18" x14ac:dyDescent="0.25">
      <c r="Q813" s="27"/>
      <c r="R813" s="27"/>
    </row>
    <row r="814" spans="17:18" x14ac:dyDescent="0.25">
      <c r="Q814" s="27"/>
      <c r="R814" s="27"/>
    </row>
    <row r="815" spans="17:18" x14ac:dyDescent="0.25">
      <c r="Q815" s="27"/>
      <c r="R815" s="27"/>
    </row>
    <row r="816" spans="17:18" x14ac:dyDescent="0.25">
      <c r="Q816" s="27"/>
      <c r="R816" s="27"/>
    </row>
    <row r="817" spans="17:18" x14ac:dyDescent="0.25">
      <c r="Q817" s="27"/>
      <c r="R817" s="27"/>
    </row>
    <row r="818" spans="17:18" x14ac:dyDescent="0.25">
      <c r="Q818" s="27"/>
      <c r="R818" s="27"/>
    </row>
    <row r="819" spans="17:18" x14ac:dyDescent="0.25">
      <c r="Q819" s="27"/>
      <c r="R819" s="27"/>
    </row>
    <row r="820" spans="17:18" x14ac:dyDescent="0.25">
      <c r="Q820" s="27"/>
      <c r="R820" s="27"/>
    </row>
    <row r="821" spans="17:18" x14ac:dyDescent="0.25">
      <c r="Q821" s="27"/>
      <c r="R821" s="27"/>
    </row>
    <row r="822" spans="17:18" x14ac:dyDescent="0.25">
      <c r="Q822" s="27"/>
      <c r="R822" s="27"/>
    </row>
    <row r="823" spans="17:18" x14ac:dyDescent="0.25">
      <c r="Q823" s="27"/>
      <c r="R823" s="27"/>
    </row>
    <row r="824" spans="17:18" x14ac:dyDescent="0.25">
      <c r="Q824" s="27"/>
      <c r="R824" s="27"/>
    </row>
    <row r="825" spans="17:18" x14ac:dyDescent="0.25">
      <c r="Q825" s="27"/>
      <c r="R825" s="27"/>
    </row>
    <row r="826" spans="17:18" x14ac:dyDescent="0.25">
      <c r="Q826" s="27"/>
      <c r="R826" s="27"/>
    </row>
    <row r="827" spans="17:18" x14ac:dyDescent="0.25">
      <c r="Q827" s="27"/>
      <c r="R827" s="27"/>
    </row>
    <row r="828" spans="17:18" x14ac:dyDescent="0.25">
      <c r="Q828" s="27"/>
      <c r="R828" s="27"/>
    </row>
    <row r="829" spans="17:18" x14ac:dyDescent="0.25">
      <c r="Q829" s="27"/>
      <c r="R829" s="27"/>
    </row>
    <row r="830" spans="17:18" x14ac:dyDescent="0.25">
      <c r="Q830" s="27"/>
      <c r="R830" s="27"/>
    </row>
    <row r="831" spans="17:18" x14ac:dyDescent="0.25">
      <c r="Q831" s="27"/>
      <c r="R831" s="27"/>
    </row>
    <row r="832" spans="17:18" x14ac:dyDescent="0.25">
      <c r="Q832" s="27"/>
      <c r="R832" s="27"/>
    </row>
    <row r="833" spans="17:18" x14ac:dyDescent="0.25">
      <c r="Q833" s="27"/>
      <c r="R833" s="27"/>
    </row>
    <row r="834" spans="17:18" x14ac:dyDescent="0.25">
      <c r="Q834" s="27"/>
      <c r="R834" s="27"/>
    </row>
    <row r="835" spans="17:18" x14ac:dyDescent="0.25">
      <c r="Q835" s="27"/>
      <c r="R835" s="27"/>
    </row>
    <row r="836" spans="17:18" x14ac:dyDescent="0.25">
      <c r="Q836" s="27"/>
      <c r="R836" s="27"/>
    </row>
    <row r="837" spans="17:18" x14ac:dyDescent="0.25">
      <c r="Q837" s="27"/>
      <c r="R837" s="27"/>
    </row>
    <row r="838" spans="17:18" x14ac:dyDescent="0.25">
      <c r="Q838" s="27"/>
      <c r="R838" s="27"/>
    </row>
    <row r="839" spans="17:18" x14ac:dyDescent="0.25">
      <c r="Q839" s="27"/>
      <c r="R839" s="27"/>
    </row>
    <row r="840" spans="17:18" x14ac:dyDescent="0.25">
      <c r="Q840" s="27"/>
      <c r="R840" s="27"/>
    </row>
    <row r="841" spans="17:18" x14ac:dyDescent="0.25">
      <c r="Q841" s="27"/>
      <c r="R841" s="27"/>
    </row>
    <row r="842" spans="17:18" x14ac:dyDescent="0.25">
      <c r="Q842" s="27"/>
      <c r="R842" s="27"/>
    </row>
    <row r="843" spans="17:18" x14ac:dyDescent="0.25">
      <c r="Q843" s="27"/>
      <c r="R843" s="27"/>
    </row>
    <row r="844" spans="17:18" x14ac:dyDescent="0.25">
      <c r="Q844" s="27"/>
      <c r="R844" s="27"/>
    </row>
    <row r="845" spans="17:18" x14ac:dyDescent="0.25">
      <c r="Q845" s="27"/>
      <c r="R845" s="27"/>
    </row>
    <row r="846" spans="17:18" x14ac:dyDescent="0.25">
      <c r="Q846" s="27"/>
      <c r="R846" s="27"/>
    </row>
    <row r="847" spans="17:18" x14ac:dyDescent="0.25">
      <c r="Q847" s="27"/>
      <c r="R847" s="27"/>
    </row>
    <row r="848" spans="17:18" x14ac:dyDescent="0.25">
      <c r="Q848" s="27"/>
      <c r="R848" s="27"/>
    </row>
    <row r="849" spans="17:18" x14ac:dyDescent="0.25">
      <c r="Q849" s="27"/>
      <c r="R849" s="27"/>
    </row>
    <row r="850" spans="17:18" x14ac:dyDescent="0.25">
      <c r="Q850" s="27"/>
      <c r="R850" s="27"/>
    </row>
    <row r="851" spans="17:18" x14ac:dyDescent="0.25">
      <c r="Q851" s="27"/>
      <c r="R851" s="27"/>
    </row>
    <row r="852" spans="17:18" x14ac:dyDescent="0.25">
      <c r="Q852" s="27"/>
      <c r="R852" s="27"/>
    </row>
    <row r="853" spans="17:18" x14ac:dyDescent="0.25">
      <c r="Q853" s="27"/>
      <c r="R853" s="27"/>
    </row>
    <row r="854" spans="17:18" x14ac:dyDescent="0.25">
      <c r="Q854" s="27"/>
      <c r="R854" s="27"/>
    </row>
    <row r="855" spans="17:18" x14ac:dyDescent="0.25">
      <c r="Q855" s="27"/>
      <c r="R855" s="27"/>
    </row>
    <row r="856" spans="17:18" x14ac:dyDescent="0.25">
      <c r="Q856" s="27"/>
      <c r="R856" s="27"/>
    </row>
    <row r="857" spans="17:18" x14ac:dyDescent="0.25">
      <c r="Q857" s="27"/>
      <c r="R857" s="27"/>
    </row>
    <row r="858" spans="17:18" x14ac:dyDescent="0.25">
      <c r="Q858" s="27"/>
      <c r="R858" s="27"/>
    </row>
    <row r="859" spans="17:18" x14ac:dyDescent="0.25">
      <c r="Q859" s="27"/>
      <c r="R859" s="27"/>
    </row>
    <row r="860" spans="17:18" x14ac:dyDescent="0.25">
      <c r="Q860" s="27"/>
      <c r="R860" s="27"/>
    </row>
    <row r="861" spans="17:18" x14ac:dyDescent="0.25">
      <c r="Q861" s="27"/>
      <c r="R861" s="27"/>
    </row>
    <row r="862" spans="17:18" x14ac:dyDescent="0.25">
      <c r="Q862" s="27"/>
      <c r="R862" s="27"/>
    </row>
    <row r="863" spans="17:18" x14ac:dyDescent="0.25">
      <c r="Q863" s="27"/>
      <c r="R863" s="27"/>
    </row>
    <row r="864" spans="17:18" x14ac:dyDescent="0.25">
      <c r="Q864" s="27"/>
      <c r="R864" s="27"/>
    </row>
    <row r="865" spans="17:18" x14ac:dyDescent="0.25">
      <c r="Q865" s="27"/>
      <c r="R865" s="27"/>
    </row>
    <row r="866" spans="17:18" x14ac:dyDescent="0.25">
      <c r="Q866" s="27"/>
      <c r="R866" s="27"/>
    </row>
    <row r="867" spans="17:18" x14ac:dyDescent="0.25">
      <c r="Q867" s="27"/>
      <c r="R867" s="27"/>
    </row>
    <row r="868" spans="17:18" x14ac:dyDescent="0.25">
      <c r="Q868" s="27"/>
      <c r="R868" s="27"/>
    </row>
    <row r="869" spans="17:18" x14ac:dyDescent="0.25">
      <c r="Q869" s="27"/>
      <c r="R869" s="27"/>
    </row>
    <row r="870" spans="17:18" x14ac:dyDescent="0.25">
      <c r="Q870" s="27"/>
      <c r="R870" s="27"/>
    </row>
    <row r="871" spans="17:18" x14ac:dyDescent="0.25">
      <c r="Q871" s="27"/>
      <c r="R871" s="27"/>
    </row>
    <row r="872" spans="17:18" x14ac:dyDescent="0.25">
      <c r="Q872" s="27"/>
      <c r="R872" s="27"/>
    </row>
    <row r="873" spans="17:18" x14ac:dyDescent="0.25">
      <c r="Q873" s="27"/>
      <c r="R873" s="27"/>
    </row>
    <row r="874" spans="17:18" x14ac:dyDescent="0.25">
      <c r="Q874" s="27"/>
      <c r="R874" s="27"/>
    </row>
    <row r="875" spans="17:18" x14ac:dyDescent="0.25">
      <c r="Q875" s="27"/>
      <c r="R875" s="27"/>
    </row>
    <row r="876" spans="17:18" x14ac:dyDescent="0.25">
      <c r="Q876" s="27"/>
      <c r="R876" s="27"/>
    </row>
    <row r="877" spans="17:18" x14ac:dyDescent="0.25">
      <c r="Q877" s="27"/>
      <c r="R877" s="27"/>
    </row>
    <row r="878" spans="17:18" x14ac:dyDescent="0.25">
      <c r="Q878" s="27"/>
      <c r="R878" s="27"/>
    </row>
    <row r="879" spans="17:18" x14ac:dyDescent="0.25">
      <c r="Q879" s="27"/>
      <c r="R879" s="27"/>
    </row>
    <row r="880" spans="17:18" x14ac:dyDescent="0.25">
      <c r="Q880" s="27"/>
      <c r="R880" s="27"/>
    </row>
    <row r="881" spans="17:18" x14ac:dyDescent="0.25">
      <c r="Q881" s="27"/>
      <c r="R881" s="27"/>
    </row>
    <row r="882" spans="17:18" x14ac:dyDescent="0.25">
      <c r="Q882" s="27"/>
      <c r="R882" s="27"/>
    </row>
    <row r="883" spans="17:18" x14ac:dyDescent="0.25">
      <c r="Q883" s="27"/>
      <c r="R883" s="27"/>
    </row>
    <row r="884" spans="17:18" x14ac:dyDescent="0.25">
      <c r="Q884" s="27"/>
      <c r="R884" s="27"/>
    </row>
    <row r="885" spans="17:18" x14ac:dyDescent="0.25">
      <c r="Q885" s="27"/>
      <c r="R885" s="27"/>
    </row>
    <row r="886" spans="17:18" x14ac:dyDescent="0.25">
      <c r="Q886" s="27"/>
      <c r="R886" s="27"/>
    </row>
    <row r="887" spans="17:18" x14ac:dyDescent="0.25">
      <c r="Q887" s="27"/>
      <c r="R887" s="27"/>
    </row>
    <row r="888" spans="17:18" x14ac:dyDescent="0.25">
      <c r="Q888" s="27"/>
      <c r="R888" s="27"/>
    </row>
    <row r="889" spans="17:18" x14ac:dyDescent="0.25">
      <c r="Q889" s="27"/>
      <c r="R889" s="27"/>
    </row>
    <row r="890" spans="17:18" x14ac:dyDescent="0.25">
      <c r="Q890" s="27"/>
      <c r="R890" s="27"/>
    </row>
    <row r="891" spans="17:18" x14ac:dyDescent="0.25">
      <c r="Q891" s="27"/>
      <c r="R891" s="27"/>
    </row>
    <row r="892" spans="17:18" x14ac:dyDescent="0.25">
      <c r="Q892" s="27"/>
      <c r="R892" s="27"/>
    </row>
    <row r="893" spans="17:18" x14ac:dyDescent="0.25">
      <c r="Q893" s="27"/>
      <c r="R893" s="27"/>
    </row>
    <row r="894" spans="17:18" x14ac:dyDescent="0.25">
      <c r="Q894" s="27"/>
      <c r="R894" s="27"/>
    </row>
    <row r="895" spans="17:18" x14ac:dyDescent="0.25">
      <c r="Q895" s="27"/>
      <c r="R895" s="27"/>
    </row>
    <row r="896" spans="17:18" x14ac:dyDescent="0.25">
      <c r="Q896" s="27"/>
      <c r="R896" s="27"/>
    </row>
    <row r="897" spans="17:18" x14ac:dyDescent="0.25">
      <c r="Q897" s="27"/>
      <c r="R897" s="27"/>
    </row>
    <row r="898" spans="17:18" x14ac:dyDescent="0.25">
      <c r="Q898" s="27"/>
      <c r="R898" s="27"/>
    </row>
    <row r="899" spans="17:18" x14ac:dyDescent="0.25">
      <c r="Q899" s="27"/>
      <c r="R899" s="27"/>
    </row>
    <row r="900" spans="17:18" x14ac:dyDescent="0.25">
      <c r="Q900" s="27"/>
      <c r="R900" s="27"/>
    </row>
    <row r="901" spans="17:18" x14ac:dyDescent="0.25">
      <c r="Q901" s="27"/>
      <c r="R901" s="27"/>
    </row>
    <row r="902" spans="17:18" x14ac:dyDescent="0.25">
      <c r="Q902" s="27"/>
      <c r="R902" s="27"/>
    </row>
    <row r="903" spans="17:18" x14ac:dyDescent="0.25">
      <c r="Q903" s="27"/>
      <c r="R903" s="27"/>
    </row>
    <row r="904" spans="17:18" x14ac:dyDescent="0.25">
      <c r="Q904" s="27"/>
      <c r="R904" s="27"/>
    </row>
    <row r="905" spans="17:18" x14ac:dyDescent="0.25">
      <c r="Q905" s="27"/>
      <c r="R905" s="27"/>
    </row>
    <row r="906" spans="17:18" x14ac:dyDescent="0.25">
      <c r="Q906" s="27"/>
      <c r="R906" s="27"/>
    </row>
    <row r="907" spans="17:18" x14ac:dyDescent="0.25">
      <c r="Q907" s="27"/>
      <c r="R907" s="27"/>
    </row>
    <row r="908" spans="17:18" x14ac:dyDescent="0.25">
      <c r="Q908" s="27"/>
      <c r="R908" s="27"/>
    </row>
    <row r="909" spans="17:18" x14ac:dyDescent="0.25">
      <c r="Q909" s="27"/>
      <c r="R909" s="27"/>
    </row>
    <row r="910" spans="17:18" x14ac:dyDescent="0.25">
      <c r="Q910" s="27"/>
      <c r="R910" s="27"/>
    </row>
    <row r="911" spans="17:18" x14ac:dyDescent="0.25">
      <c r="Q911" s="27"/>
      <c r="R911" s="27"/>
    </row>
    <row r="912" spans="17:18" x14ac:dyDescent="0.25">
      <c r="Q912" s="27"/>
      <c r="R912" s="27"/>
    </row>
    <row r="913" spans="17:18" x14ac:dyDescent="0.25">
      <c r="Q913" s="27"/>
      <c r="R913" s="27"/>
    </row>
    <row r="914" spans="17:18" x14ac:dyDescent="0.25">
      <c r="Q914" s="27"/>
      <c r="R914" s="27"/>
    </row>
    <row r="915" spans="17:18" x14ac:dyDescent="0.25">
      <c r="Q915" s="27"/>
      <c r="R915" s="27"/>
    </row>
    <row r="916" spans="17:18" x14ac:dyDescent="0.25">
      <c r="Q916" s="27"/>
      <c r="R916" s="27"/>
    </row>
    <row r="917" spans="17:18" x14ac:dyDescent="0.25">
      <c r="Q917" s="27"/>
      <c r="R917" s="27"/>
    </row>
    <row r="918" spans="17:18" x14ac:dyDescent="0.25">
      <c r="Q918" s="27"/>
      <c r="R918" s="27"/>
    </row>
    <row r="919" spans="17:18" x14ac:dyDescent="0.25">
      <c r="Q919" s="27"/>
      <c r="R919" s="27"/>
    </row>
    <row r="920" spans="17:18" x14ac:dyDescent="0.25">
      <c r="Q920" s="27"/>
      <c r="R920" s="27"/>
    </row>
    <row r="921" spans="17:18" x14ac:dyDescent="0.25">
      <c r="Q921" s="27"/>
      <c r="R921" s="27"/>
    </row>
    <row r="922" spans="17:18" x14ac:dyDescent="0.25">
      <c r="Q922" s="27"/>
      <c r="R922" s="27"/>
    </row>
    <row r="923" spans="17:18" x14ac:dyDescent="0.25">
      <c r="Q923" s="27"/>
      <c r="R923" s="27"/>
    </row>
    <row r="924" spans="17:18" x14ac:dyDescent="0.25">
      <c r="Q924" s="27"/>
      <c r="R924" s="27"/>
    </row>
    <row r="925" spans="17:18" x14ac:dyDescent="0.25">
      <c r="Q925" s="27"/>
      <c r="R925" s="27"/>
    </row>
    <row r="926" spans="17:18" x14ac:dyDescent="0.25">
      <c r="Q926" s="27"/>
      <c r="R926" s="27"/>
    </row>
    <row r="927" spans="17:18" x14ac:dyDescent="0.25">
      <c r="Q927" s="27"/>
      <c r="R927" s="27"/>
    </row>
    <row r="928" spans="17:18" x14ac:dyDescent="0.25">
      <c r="Q928" s="27"/>
      <c r="R928" s="27"/>
    </row>
    <row r="929" spans="17:18" x14ac:dyDescent="0.25">
      <c r="Q929" s="27"/>
      <c r="R929" s="27"/>
    </row>
    <row r="930" spans="17:18" x14ac:dyDescent="0.25">
      <c r="Q930" s="27"/>
      <c r="R930" s="27"/>
    </row>
    <row r="931" spans="17:18" x14ac:dyDescent="0.25">
      <c r="Q931" s="27"/>
      <c r="R931" s="27"/>
    </row>
    <row r="932" spans="17:18" x14ac:dyDescent="0.25">
      <c r="Q932" s="27"/>
      <c r="R932" s="27"/>
    </row>
    <row r="933" spans="17:18" x14ac:dyDescent="0.25">
      <c r="Q933" s="27"/>
      <c r="R933" s="27"/>
    </row>
    <row r="934" spans="17:18" x14ac:dyDescent="0.25">
      <c r="Q934" s="27"/>
      <c r="R934" s="27"/>
    </row>
    <row r="935" spans="17:18" x14ac:dyDescent="0.25">
      <c r="Q935" s="27"/>
      <c r="R935" s="27"/>
    </row>
    <row r="936" spans="17:18" x14ac:dyDescent="0.25">
      <c r="Q936" s="27"/>
      <c r="R936" s="27"/>
    </row>
    <row r="937" spans="17:18" x14ac:dyDescent="0.25">
      <c r="Q937" s="27"/>
      <c r="R937" s="27"/>
    </row>
    <row r="938" spans="17:18" x14ac:dyDescent="0.25">
      <c r="Q938" s="27"/>
      <c r="R938" s="27"/>
    </row>
    <row r="939" spans="17:18" x14ac:dyDescent="0.25">
      <c r="Q939" s="27"/>
      <c r="R939" s="27"/>
    </row>
    <row r="940" spans="17:18" x14ac:dyDescent="0.25">
      <c r="Q940" s="27"/>
      <c r="R940" s="27"/>
    </row>
    <row r="941" spans="17:18" x14ac:dyDescent="0.25">
      <c r="Q941" s="27"/>
      <c r="R941" s="27"/>
    </row>
    <row r="942" spans="17:18" x14ac:dyDescent="0.25">
      <c r="Q942" s="27"/>
      <c r="R942" s="27"/>
    </row>
    <row r="943" spans="17:18" x14ac:dyDescent="0.25">
      <c r="Q943" s="27"/>
      <c r="R943" s="27"/>
    </row>
    <row r="944" spans="17:18" x14ac:dyDescent="0.25">
      <c r="Q944" s="27"/>
      <c r="R944" s="27"/>
    </row>
    <row r="945" spans="17:18" x14ac:dyDescent="0.25">
      <c r="Q945" s="27"/>
      <c r="R945" s="27"/>
    </row>
    <row r="946" spans="17:18" x14ac:dyDescent="0.25">
      <c r="Q946" s="27"/>
      <c r="R946" s="27"/>
    </row>
    <row r="947" spans="17:18" x14ac:dyDescent="0.25">
      <c r="Q947" s="27"/>
      <c r="R947" s="27"/>
    </row>
    <row r="948" spans="17:18" x14ac:dyDescent="0.25">
      <c r="Q948" s="27"/>
      <c r="R948" s="27"/>
    </row>
    <row r="949" spans="17:18" x14ac:dyDescent="0.25">
      <c r="Q949" s="27"/>
      <c r="R949" s="27"/>
    </row>
    <row r="950" spans="17:18" x14ac:dyDescent="0.25">
      <c r="Q950" s="27"/>
      <c r="R950" s="27"/>
    </row>
    <row r="951" spans="17:18" x14ac:dyDescent="0.25">
      <c r="Q951" s="27"/>
      <c r="R951" s="27"/>
    </row>
    <row r="952" spans="17:18" x14ac:dyDescent="0.25">
      <c r="Q952" s="27"/>
      <c r="R952" s="27"/>
    </row>
    <row r="953" spans="17:18" x14ac:dyDescent="0.25">
      <c r="Q953" s="27"/>
      <c r="R953" s="27"/>
    </row>
    <row r="954" spans="17:18" x14ac:dyDescent="0.25">
      <c r="Q954" s="27"/>
      <c r="R954" s="27"/>
    </row>
    <row r="955" spans="17:18" x14ac:dyDescent="0.25">
      <c r="Q955" s="27"/>
      <c r="R955" s="27"/>
    </row>
    <row r="956" spans="17:18" x14ac:dyDescent="0.25">
      <c r="Q956" s="27"/>
      <c r="R956" s="27"/>
    </row>
    <row r="957" spans="17:18" x14ac:dyDescent="0.25">
      <c r="Q957" s="27"/>
      <c r="R957" s="27"/>
    </row>
    <row r="958" spans="17:18" x14ac:dyDescent="0.25">
      <c r="Q958" s="27"/>
      <c r="R958" s="27"/>
    </row>
    <row r="959" spans="17:18" x14ac:dyDescent="0.25">
      <c r="Q959" s="27"/>
      <c r="R959" s="27"/>
    </row>
    <row r="960" spans="17:18" x14ac:dyDescent="0.25">
      <c r="Q960" s="27"/>
      <c r="R960" s="27"/>
    </row>
    <row r="961" spans="17:18" x14ac:dyDescent="0.25">
      <c r="Q961" s="27"/>
      <c r="R961" s="27"/>
    </row>
    <row r="962" spans="17:18" x14ac:dyDescent="0.25">
      <c r="Q962" s="27"/>
      <c r="R962" s="27"/>
    </row>
    <row r="963" spans="17:18" x14ac:dyDescent="0.25">
      <c r="Q963" s="27"/>
      <c r="R963" s="27"/>
    </row>
    <row r="964" spans="17:18" x14ac:dyDescent="0.25">
      <c r="Q964" s="27"/>
      <c r="R964" s="27"/>
    </row>
    <row r="965" spans="17:18" x14ac:dyDescent="0.25">
      <c r="Q965" s="27"/>
      <c r="R965" s="27"/>
    </row>
    <row r="966" spans="17:18" x14ac:dyDescent="0.25">
      <c r="Q966" s="27"/>
      <c r="R966" s="27"/>
    </row>
    <row r="967" spans="17:18" x14ac:dyDescent="0.25">
      <c r="Q967" s="27"/>
      <c r="R967" s="27"/>
    </row>
    <row r="968" spans="17:18" x14ac:dyDescent="0.25">
      <c r="Q968" s="27"/>
      <c r="R968" s="27"/>
    </row>
    <row r="969" spans="17:18" x14ac:dyDescent="0.25">
      <c r="Q969" s="27"/>
      <c r="R969" s="27"/>
    </row>
    <row r="970" spans="17:18" x14ac:dyDescent="0.25">
      <c r="Q970" s="27"/>
      <c r="R970" s="27"/>
    </row>
    <row r="971" spans="17:18" x14ac:dyDescent="0.25">
      <c r="Q971" s="27"/>
      <c r="R971" s="27"/>
    </row>
    <row r="972" spans="17:18" x14ac:dyDescent="0.25">
      <c r="Q972" s="27"/>
      <c r="R972" s="27"/>
    </row>
    <row r="973" spans="17:18" x14ac:dyDescent="0.25">
      <c r="Q973" s="27"/>
      <c r="R973" s="27"/>
    </row>
    <row r="974" spans="17:18" x14ac:dyDescent="0.25">
      <c r="Q974" s="27"/>
      <c r="R974" s="27"/>
    </row>
    <row r="975" spans="17:18" x14ac:dyDescent="0.25">
      <c r="Q975" s="27"/>
      <c r="R975" s="27"/>
    </row>
    <row r="976" spans="17:18" x14ac:dyDescent="0.25">
      <c r="Q976" s="27"/>
      <c r="R976" s="27"/>
    </row>
    <row r="977" spans="17:18" x14ac:dyDescent="0.25">
      <c r="Q977" s="27"/>
      <c r="R977" s="27"/>
    </row>
    <row r="978" spans="17:18" x14ac:dyDescent="0.25">
      <c r="Q978" s="27"/>
      <c r="R978" s="27"/>
    </row>
    <row r="979" spans="17:18" x14ac:dyDescent="0.25">
      <c r="Q979" s="27"/>
      <c r="R979" s="27"/>
    </row>
    <row r="980" spans="17:18" x14ac:dyDescent="0.25">
      <c r="Q980" s="27"/>
      <c r="R980" s="27"/>
    </row>
    <row r="981" spans="17:18" x14ac:dyDescent="0.25">
      <c r="Q981" s="27"/>
      <c r="R981" s="27"/>
    </row>
    <row r="982" spans="17:18" x14ac:dyDescent="0.25">
      <c r="Q982" s="27"/>
      <c r="R982" s="27"/>
    </row>
    <row r="983" spans="17:18" x14ac:dyDescent="0.25">
      <c r="Q983" s="27"/>
      <c r="R983" s="27"/>
    </row>
    <row r="984" spans="17:18" x14ac:dyDescent="0.25">
      <c r="Q984" s="27"/>
      <c r="R984" s="27"/>
    </row>
    <row r="985" spans="17:18" x14ac:dyDescent="0.25">
      <c r="Q985" s="27"/>
      <c r="R985" s="27"/>
    </row>
    <row r="986" spans="17:18" x14ac:dyDescent="0.25">
      <c r="Q986" s="27"/>
      <c r="R986" s="27"/>
    </row>
    <row r="987" spans="17:18" x14ac:dyDescent="0.25">
      <c r="Q987" s="27"/>
      <c r="R987" s="27"/>
    </row>
    <row r="988" spans="17:18" x14ac:dyDescent="0.25">
      <c r="Q988" s="27"/>
      <c r="R988" s="27"/>
    </row>
    <row r="989" spans="17:18" x14ac:dyDescent="0.25">
      <c r="Q989" s="27"/>
      <c r="R989" s="27"/>
    </row>
    <row r="990" spans="17:18" x14ac:dyDescent="0.25">
      <c r="Q990" s="27"/>
      <c r="R990" s="27"/>
    </row>
    <row r="991" spans="17:18" x14ac:dyDescent="0.25">
      <c r="Q991" s="27"/>
      <c r="R991" s="27"/>
    </row>
    <row r="992" spans="17:18" x14ac:dyDescent="0.25">
      <c r="Q992" s="27"/>
      <c r="R992" s="27"/>
    </row>
    <row r="993" spans="17:18" x14ac:dyDescent="0.25">
      <c r="Q993" s="27"/>
      <c r="R993" s="27"/>
    </row>
    <row r="994" spans="17:18" x14ac:dyDescent="0.25">
      <c r="Q994" s="27"/>
      <c r="R994" s="27"/>
    </row>
    <row r="995" spans="17:18" x14ac:dyDescent="0.25">
      <c r="Q995" s="27"/>
      <c r="R995" s="27"/>
    </row>
    <row r="996" spans="17:18" x14ac:dyDescent="0.25">
      <c r="Q996" s="27"/>
      <c r="R996" s="27"/>
    </row>
    <row r="997" spans="17:18" x14ac:dyDescent="0.25">
      <c r="Q997" s="27"/>
      <c r="R997" s="27"/>
    </row>
    <row r="998" spans="17:18" x14ac:dyDescent="0.25">
      <c r="Q998" s="27"/>
      <c r="R998" s="27"/>
    </row>
    <row r="999" spans="17:18" x14ac:dyDescent="0.25">
      <c r="Q999" s="27"/>
      <c r="R999" s="27"/>
    </row>
    <row r="1000" spans="17:18" x14ac:dyDescent="0.25">
      <c r="Q1000" s="27"/>
      <c r="R1000" s="27"/>
    </row>
    <row r="1001" spans="17:18" x14ac:dyDescent="0.25">
      <c r="Q1001" s="27"/>
      <c r="R1001" s="27"/>
    </row>
    <row r="1002" spans="17:18" x14ac:dyDescent="0.25">
      <c r="Q1002" s="27"/>
      <c r="R1002" s="27"/>
    </row>
  </sheetData>
  <mergeCells count="5">
    <mergeCell ref="V1:W1"/>
    <mergeCell ref="X1:AD1"/>
    <mergeCell ref="AH1:AI1"/>
    <mergeCell ref="AJ1:AP1"/>
    <mergeCell ref="AF1:AG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Pamela Inostroza Fernández</cp:lastModifiedBy>
  <dcterms:created xsi:type="dcterms:W3CDTF">2020-05-31T23:29:28Z</dcterms:created>
  <dcterms:modified xsi:type="dcterms:W3CDTF">2020-06-01T00:31:50Z</dcterms:modified>
</cp:coreProperties>
</file>