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19EF494-B7D7-4CEC-9101-E50604D77861}" xr6:coauthVersionLast="36" xr6:coauthVersionMax="36" xr10:uidLastSave="{00000000-0000-0000-0000-000000000000}"/>
  <bookViews>
    <workbookView xWindow="0" yWindow="0" windowWidth="28800" windowHeight="12180" tabRatio="676" xr2:uid="{00000000-000D-0000-FFFF-FFFF00000000}"/>
  </bookViews>
  <sheets>
    <sheet name="成績計算表" sheetId="3" r:id="rId1"/>
    <sheet name="成績查詢" sheetId="2" r:id="rId2"/>
  </sheets>
  <calcPr calcId="191029"/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E7" i="2" l="1"/>
  <c r="E6" i="2"/>
  <c r="E5" i="2"/>
  <c r="E4" i="2"/>
  <c r="C7" i="2"/>
  <c r="C6" i="2"/>
  <c r="C5" i="2"/>
  <c r="C4" i="2"/>
  <c r="I2" i="3"/>
  <c r="H3" i="3"/>
  <c r="H4" i="3"/>
  <c r="H5" i="3"/>
  <c r="H6" i="3"/>
  <c r="H7" i="3"/>
  <c r="H8" i="3"/>
  <c r="H9" i="3"/>
  <c r="H10" i="3"/>
  <c r="H11" i="3"/>
  <c r="H12" i="3"/>
  <c r="H13" i="3"/>
  <c r="H2" i="3"/>
  <c r="G3" i="3"/>
  <c r="G4" i="3"/>
  <c r="G5" i="3"/>
  <c r="G6" i="3"/>
  <c r="G7" i="3"/>
  <c r="G8" i="3"/>
  <c r="G9" i="3"/>
  <c r="G10" i="3"/>
  <c r="G11" i="3"/>
  <c r="G12" i="3"/>
  <c r="G13" i="3"/>
  <c r="G2" i="3"/>
  <c r="F3" i="3"/>
  <c r="F4" i="3"/>
  <c r="F5" i="3"/>
  <c r="F6" i="3"/>
  <c r="F7" i="3"/>
  <c r="F8" i="3"/>
  <c r="F9" i="3"/>
  <c r="F10" i="3"/>
  <c r="F11" i="3"/>
  <c r="F12" i="3"/>
  <c r="F13" i="3"/>
  <c r="F2" i="3"/>
</calcChain>
</file>

<file path=xl/sharedStrings.xml><?xml version="1.0" encoding="utf-8"?>
<sst xmlns="http://schemas.openxmlformats.org/spreadsheetml/2006/main" count="32" uniqueCount="32">
  <si>
    <t>名次</t>
    <phoneticPr fontId="1" type="noConversion"/>
  </si>
  <si>
    <t>總分</t>
    <phoneticPr fontId="1" type="noConversion"/>
  </si>
  <si>
    <t>查詢結果如下：</t>
    <phoneticPr fontId="1" type="noConversion"/>
  </si>
  <si>
    <t>平均</t>
    <phoneticPr fontId="1" type="noConversion"/>
  </si>
  <si>
    <t>座號</t>
    <phoneticPr fontId="1" type="noConversion"/>
  </si>
  <si>
    <t>英文</t>
    <phoneticPr fontId="1" type="noConversion"/>
  </si>
  <si>
    <t>數學</t>
    <phoneticPr fontId="1" type="noConversion"/>
  </si>
  <si>
    <t>國文</t>
    <phoneticPr fontId="1" type="noConversion"/>
  </si>
  <si>
    <t>請輸入學生姓名：</t>
    <phoneticPr fontId="1" type="noConversion"/>
  </si>
  <si>
    <t>陳光輝</t>
  </si>
  <si>
    <t>林子杰</t>
  </si>
  <si>
    <t>李宗勳</t>
  </si>
  <si>
    <t>蔡昌洲</t>
  </si>
  <si>
    <t>何福謀</t>
  </si>
  <si>
    <t>王楨珍</t>
  </si>
  <si>
    <t>王貞琇</t>
  </si>
  <si>
    <t>郭佳琳</t>
  </si>
  <si>
    <t>郭佳華</t>
  </si>
  <si>
    <t>彭天慈</t>
  </si>
  <si>
    <t>曾雅琪</t>
  </si>
  <si>
    <t>學生姓名</t>
  </si>
  <si>
    <t>座號</t>
  </si>
  <si>
    <t>英文</t>
  </si>
  <si>
    <t>數學</t>
  </si>
  <si>
    <t>國文</t>
  </si>
  <si>
    <t>總分</t>
    <phoneticPr fontId="1" type="noConversion"/>
  </si>
  <si>
    <t>平均</t>
    <phoneticPr fontId="1" type="noConversion"/>
  </si>
  <si>
    <t>名次</t>
    <phoneticPr fontId="1" type="noConversion"/>
  </si>
  <si>
    <t>等級</t>
    <phoneticPr fontId="1" type="noConversion"/>
  </si>
  <si>
    <t>等級</t>
    <phoneticPr fontId="1" type="noConversion"/>
  </si>
  <si>
    <t>葉千瑜</t>
    <phoneticPr fontId="1" type="noConversion"/>
  </si>
  <si>
    <t>葉千瑜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</si>
</sst>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theme="0"/>
      <name val="新細明體"/>
      <family val="1"/>
      <charset val="136"/>
    </font>
    <font>
      <sz val="12"/>
      <color theme="0"/>
      <name val="新細明體"/>
      <family val="1"/>
    </font>
  </fonts>
  <fills count="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tabSelected="1" workbookViewId="0">
      <selection activeCell="M15" sqref="M15"/>
    </sheetView>
  </sheetViews>
  <sheetFormatPr defaultRowHeight="16.5"/>
  <sheetData>
    <row r="1" spans="1:9">
      <c r="A1" s="8" t="s">
        <v>20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</row>
    <row r="2" spans="1:9">
      <c r="A2" s="5" t="s">
        <v>9</v>
      </c>
      <c r="B2" s="6">
        <v>1</v>
      </c>
      <c r="C2" s="6">
        <v>98</v>
      </c>
      <c r="D2" s="6">
        <v>95</v>
      </c>
      <c r="E2" s="6">
        <v>86</v>
      </c>
      <c r="F2" s="6">
        <f>SUM(C2:E2)</f>
        <v>279</v>
      </c>
      <c r="G2" s="7">
        <f>AVERAGE(C2:E2)</f>
        <v>93</v>
      </c>
      <c r="H2" s="6">
        <f>_xlfn.RANK.EQ(F2,$F$2:$F$13)</f>
        <v>1</v>
      </c>
      <c r="I2" s="6" t="str">
        <f>IF(G2&gt;=90,"A",IF(G2&gt;=80,"B",IF(G2&gt;=70,"C",IF(G2&gt;=60,"D",IF(G2&lt;60,"F")))))</f>
        <v>A</v>
      </c>
    </row>
    <row r="3" spans="1:9">
      <c r="A3" s="5" t="s">
        <v>10</v>
      </c>
      <c r="B3" s="6">
        <v>4</v>
      </c>
      <c r="C3" s="6">
        <v>80</v>
      </c>
      <c r="D3" s="6">
        <v>90</v>
      </c>
      <c r="E3" s="6">
        <v>82</v>
      </c>
      <c r="F3" s="6">
        <f t="shared" ref="F3:F13" si="0">SUM(C3:E3)</f>
        <v>252</v>
      </c>
      <c r="G3" s="7">
        <f t="shared" ref="G3:G13" si="1">AVERAGE(C3:E3)</f>
        <v>84</v>
      </c>
      <c r="H3" s="6">
        <f t="shared" ref="H3:H13" si="2">_xlfn.RANK.EQ(F3,$F$2:$F$13)</f>
        <v>8</v>
      </c>
      <c r="I3" s="6" t="str">
        <f t="shared" ref="I3:I13" si="3">IF(G3&gt;=90,"A",IF(G3&gt;=80,"B",IF(G3&gt;=70,"C",IF(G3&gt;=60,"D",IF(G3&lt;60,"F")))))</f>
        <v>B</v>
      </c>
    </row>
    <row r="4" spans="1:9">
      <c r="A4" s="5" t="s">
        <v>11</v>
      </c>
      <c r="B4" s="6">
        <v>7</v>
      </c>
      <c r="C4" s="6">
        <v>86</v>
      </c>
      <c r="D4" s="6">
        <v>91</v>
      </c>
      <c r="E4" s="6">
        <v>86</v>
      </c>
      <c r="F4" s="6">
        <f t="shared" si="0"/>
        <v>263</v>
      </c>
      <c r="G4" s="7">
        <f t="shared" si="1"/>
        <v>87.666666666666671</v>
      </c>
      <c r="H4" s="6">
        <f t="shared" si="2"/>
        <v>3</v>
      </c>
      <c r="I4" s="6" t="str">
        <f t="shared" si="3"/>
        <v>B</v>
      </c>
    </row>
    <row r="5" spans="1:9">
      <c r="A5" s="5" t="s">
        <v>12</v>
      </c>
      <c r="B5" s="6">
        <v>10</v>
      </c>
      <c r="C5" s="6">
        <v>89</v>
      </c>
      <c r="D5" s="6">
        <v>93</v>
      </c>
      <c r="E5" s="6">
        <v>89</v>
      </c>
      <c r="F5" s="6">
        <f t="shared" si="0"/>
        <v>271</v>
      </c>
      <c r="G5" s="7">
        <f t="shared" si="1"/>
        <v>90.333333333333329</v>
      </c>
      <c r="H5" s="6">
        <f t="shared" si="2"/>
        <v>2</v>
      </c>
      <c r="I5" s="6" t="str">
        <f t="shared" si="3"/>
        <v>A</v>
      </c>
    </row>
    <row r="6" spans="1:9">
      <c r="A6" s="5" t="s">
        <v>13</v>
      </c>
      <c r="B6" s="6">
        <v>13</v>
      </c>
      <c r="C6" s="6">
        <v>90</v>
      </c>
      <c r="D6" s="6">
        <v>78</v>
      </c>
      <c r="E6" s="6">
        <v>90</v>
      </c>
      <c r="F6" s="6">
        <f t="shared" si="0"/>
        <v>258</v>
      </c>
      <c r="G6" s="7">
        <f t="shared" si="1"/>
        <v>86</v>
      </c>
      <c r="H6" s="6">
        <f t="shared" si="2"/>
        <v>5</v>
      </c>
      <c r="I6" s="6" t="str">
        <f t="shared" si="3"/>
        <v>B</v>
      </c>
    </row>
    <row r="7" spans="1:9">
      <c r="A7" s="5" t="s">
        <v>14</v>
      </c>
      <c r="B7" s="6">
        <v>16</v>
      </c>
      <c r="C7" s="6">
        <v>87</v>
      </c>
      <c r="D7" s="6">
        <v>83</v>
      </c>
      <c r="E7" s="6">
        <v>88</v>
      </c>
      <c r="F7" s="6">
        <f t="shared" si="0"/>
        <v>258</v>
      </c>
      <c r="G7" s="7">
        <f t="shared" si="1"/>
        <v>86</v>
      </c>
      <c r="H7" s="6">
        <f t="shared" si="2"/>
        <v>5</v>
      </c>
      <c r="I7" s="6" t="str">
        <f t="shared" si="3"/>
        <v>B</v>
      </c>
    </row>
    <row r="8" spans="1:9">
      <c r="A8" s="5" t="s">
        <v>15</v>
      </c>
      <c r="B8" s="6">
        <v>19</v>
      </c>
      <c r="C8" s="6">
        <v>80</v>
      </c>
      <c r="D8" s="6">
        <v>70</v>
      </c>
      <c r="E8" s="6">
        <v>90</v>
      </c>
      <c r="F8" s="6">
        <f t="shared" si="0"/>
        <v>240</v>
      </c>
      <c r="G8" s="7">
        <f t="shared" si="1"/>
        <v>80</v>
      </c>
      <c r="H8" s="6">
        <f t="shared" si="2"/>
        <v>11</v>
      </c>
      <c r="I8" s="6" t="str">
        <f t="shared" si="3"/>
        <v>B</v>
      </c>
    </row>
    <row r="9" spans="1:9">
      <c r="A9" s="5" t="s">
        <v>16</v>
      </c>
      <c r="B9" s="6">
        <v>22</v>
      </c>
      <c r="C9" s="6">
        <v>90</v>
      </c>
      <c r="D9" s="6">
        <v>78</v>
      </c>
      <c r="E9" s="6">
        <v>92</v>
      </c>
      <c r="F9" s="6">
        <f t="shared" si="0"/>
        <v>260</v>
      </c>
      <c r="G9" s="7">
        <f t="shared" si="1"/>
        <v>86.666666666666671</v>
      </c>
      <c r="H9" s="6">
        <f t="shared" si="2"/>
        <v>4</v>
      </c>
      <c r="I9" s="6" t="str">
        <f t="shared" si="3"/>
        <v>B</v>
      </c>
    </row>
    <row r="10" spans="1:9">
      <c r="A10" s="5" t="s">
        <v>30</v>
      </c>
      <c r="B10" s="6">
        <v>25</v>
      </c>
      <c r="C10" s="6">
        <v>78</v>
      </c>
      <c r="D10" s="6">
        <v>80</v>
      </c>
      <c r="E10" s="6">
        <v>95</v>
      </c>
      <c r="F10" s="6">
        <f t="shared" si="0"/>
        <v>253</v>
      </c>
      <c r="G10" s="7">
        <f t="shared" si="1"/>
        <v>84.333333333333329</v>
      </c>
      <c r="H10" s="6">
        <f t="shared" si="2"/>
        <v>7</v>
      </c>
      <c r="I10" s="6" t="str">
        <f t="shared" si="3"/>
        <v>B</v>
      </c>
    </row>
    <row r="11" spans="1:9">
      <c r="A11" s="5" t="s">
        <v>17</v>
      </c>
      <c r="B11" s="6">
        <v>28</v>
      </c>
      <c r="C11" s="6">
        <v>60</v>
      </c>
      <c r="D11" s="6">
        <v>58</v>
      </c>
      <c r="E11" s="6">
        <v>83</v>
      </c>
      <c r="F11" s="6">
        <f t="shared" si="0"/>
        <v>201</v>
      </c>
      <c r="G11" s="7">
        <f t="shared" si="1"/>
        <v>67</v>
      </c>
      <c r="H11" s="6">
        <f t="shared" si="2"/>
        <v>12</v>
      </c>
      <c r="I11" s="6" t="str">
        <f t="shared" si="3"/>
        <v>D</v>
      </c>
    </row>
    <row r="12" spans="1:9">
      <c r="A12" s="5" t="s">
        <v>18</v>
      </c>
      <c r="B12" s="6">
        <v>31</v>
      </c>
      <c r="C12" s="6">
        <v>77</v>
      </c>
      <c r="D12" s="6">
        <v>88</v>
      </c>
      <c r="E12" s="6">
        <v>81</v>
      </c>
      <c r="F12" s="6">
        <f t="shared" si="0"/>
        <v>246</v>
      </c>
      <c r="G12" s="7">
        <f t="shared" si="1"/>
        <v>82</v>
      </c>
      <c r="H12" s="6">
        <f t="shared" si="2"/>
        <v>9</v>
      </c>
      <c r="I12" s="6" t="str">
        <f t="shared" si="3"/>
        <v>B</v>
      </c>
    </row>
    <row r="13" spans="1:9">
      <c r="A13" s="5" t="s">
        <v>19</v>
      </c>
      <c r="B13" s="6">
        <v>34</v>
      </c>
      <c r="C13" s="6">
        <v>72</v>
      </c>
      <c r="D13" s="6">
        <v>89</v>
      </c>
      <c r="E13" s="6">
        <v>84</v>
      </c>
      <c r="F13" s="6">
        <f t="shared" si="0"/>
        <v>245</v>
      </c>
      <c r="G13" s="7">
        <f t="shared" si="1"/>
        <v>81.666666666666671</v>
      </c>
      <c r="H13" s="6">
        <f t="shared" si="2"/>
        <v>10</v>
      </c>
      <c r="I13" s="6" t="str">
        <f t="shared" si="3"/>
        <v>B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showGridLines="0" workbookViewId="0">
      <selection activeCell="G9" sqref="G9"/>
    </sheetView>
  </sheetViews>
  <sheetFormatPr defaultRowHeight="16.5"/>
  <cols>
    <col min="1" max="1" width="12.375" customWidth="1"/>
    <col min="3" max="3" width="13.75" customWidth="1"/>
  </cols>
  <sheetData>
    <row r="1" spans="1:5" ht="17.25" thickBot="1">
      <c r="A1" s="10" t="s">
        <v>8</v>
      </c>
      <c r="B1" s="10"/>
      <c r="C1" s="3" t="s">
        <v>31</v>
      </c>
      <c r="D1" s="1"/>
      <c r="E1" s="1"/>
    </row>
    <row r="2" spans="1:5">
      <c r="A2" s="12"/>
      <c r="B2" s="12"/>
      <c r="C2" s="1"/>
      <c r="D2" s="1"/>
      <c r="E2" s="1"/>
    </row>
    <row r="3" spans="1:5" ht="17.25" thickBot="1">
      <c r="A3" s="11" t="s">
        <v>2</v>
      </c>
      <c r="B3" s="11"/>
      <c r="C3" s="1"/>
      <c r="D3" s="1"/>
      <c r="E3" s="1"/>
    </row>
    <row r="4" spans="1:5" ht="17.25" thickBot="1">
      <c r="A4" s="1"/>
      <c r="B4" s="2" t="s">
        <v>4</v>
      </c>
      <c r="C4" s="4">
        <f>VLOOKUP($C$1,成績計算表!$A$1:$I$13,2,FALSE)</f>
        <v>25</v>
      </c>
      <c r="D4" s="2" t="s">
        <v>1</v>
      </c>
      <c r="E4" s="4">
        <f>VLOOKUP($C$1,成績計算表!$A$1:$I$13,6,FALSE)</f>
        <v>253</v>
      </c>
    </row>
    <row r="5" spans="1:5" ht="17.25" thickBot="1">
      <c r="A5" s="1"/>
      <c r="B5" s="2" t="s">
        <v>5</v>
      </c>
      <c r="C5" s="4">
        <f>VLOOKUP($C$1,成績計算表!$A$1:$I$13,3,FALSE)</f>
        <v>78</v>
      </c>
      <c r="D5" s="2" t="s">
        <v>3</v>
      </c>
      <c r="E5" s="4">
        <f>VLOOKUP($C$1,成績計算表!$A$1:$I$13,7,FALSE)</f>
        <v>84.333333333333329</v>
      </c>
    </row>
    <row r="6" spans="1:5" ht="17.25" thickBot="1">
      <c r="A6" s="1"/>
      <c r="B6" s="2" t="s">
        <v>6</v>
      </c>
      <c r="C6" s="4">
        <f>VLOOKUP($C$1,成績計算表!$A$1:$I$13,4,FALSE)</f>
        <v>80</v>
      </c>
      <c r="D6" s="2" t="s">
        <v>0</v>
      </c>
      <c r="E6" s="4">
        <f>VLOOKUP($C$1,成績計算表!$A$1:$I$13,8,FALSE)</f>
        <v>7</v>
      </c>
    </row>
    <row r="7" spans="1:5">
      <c r="A7" s="1"/>
      <c r="B7" s="2" t="s">
        <v>7</v>
      </c>
      <c r="C7" s="4">
        <f>VLOOKUP($C$1,成績計算表!$A$1:$I$13,5,FALSE)</f>
        <v>95</v>
      </c>
      <c r="D7" s="2" t="s">
        <v>29</v>
      </c>
      <c r="E7" s="4" t="str">
        <f>VLOOKUP($C$1,成績計算表!$A$1:$I$13,9,FALSE)</f>
        <v>B</v>
      </c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</row>
    <row r="11" spans="1:5">
      <c r="A11" s="1"/>
    </row>
    <row r="12" spans="1:5">
      <c r="A12" s="1"/>
    </row>
  </sheetData>
  <mergeCells count="3">
    <mergeCell ref="A1:B1"/>
    <mergeCell ref="A3:B3"/>
    <mergeCell ref="A2:B2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成績計算表</vt:lpstr>
      <vt:lpstr>成績查詢</vt:lpstr>
    </vt:vector>
  </TitlesOfParts>
  <Company>zct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2002-10-25T09:24:21Z</dcterms:created>
  <dcterms:modified xsi:type="dcterms:W3CDTF">2022-11-23T01:37:21Z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89bdd2da-8c3b-45c1-b279-c7e02d9cf55e</vt:lpwstr>
  </property>
</Properties>
</file>