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裂隙攻略" sheetId="2" r:id="rId1"/>
    <sheet name="遗迹难6怪物分布（未确定）" sheetId="3" r:id="rId2"/>
  </sheets>
  <calcPr calcId="144525"/>
</workbook>
</file>

<file path=xl/sharedStrings.xml><?xml version="1.0" encoding="utf-8"?>
<sst xmlns="http://schemas.openxmlformats.org/spreadsheetml/2006/main" count="215">
  <si>
    <t>裂隙39-46攻略汇总</t>
  </si>
  <si>
    <t>作者：仙人掌</t>
  </si>
  <si>
    <t>前言：此攻略根据如烟以及许多前辈攻略汇总而来，方便新人。再此鸣谢各位先驱。</t>
  </si>
  <si>
    <t>裂隙39攻略</t>
  </si>
  <si>
    <t>迷雾岛图腾装备</t>
  </si>
  <si>
    <t>双祭祀</t>
  </si>
  <si>
    <t>寒冬甲，做两个竞技场奶锤（注1），用毁灭最好，技速也行，不用守护行。</t>
  </si>
  <si>
    <t>单风</t>
  </si>
  <si>
    <t>匕首</t>
  </si>
  <si>
    <t>用饰品必带魔力鞋子，还有一个饰品用来调血量，保证两个祭祀的血量，抗性尽量的接近，数值无需求。</t>
  </si>
  <si>
    <t>单水</t>
  </si>
  <si>
    <t>法杖</t>
  </si>
  <si>
    <t>祭祀治疗尽量高。</t>
  </si>
  <si>
    <t>单光</t>
  </si>
  <si>
    <t>斧头</t>
  </si>
  <si>
    <t>法师</t>
  </si>
  <si>
    <t>石碑衣服+魔剑士戒指+魔力鞋子+双守护武器或者神罚均可，治疗量大于800+队伍最高血量的1%比较稳</t>
  </si>
  <si>
    <t>光风</t>
  </si>
  <si>
    <t>剑</t>
  </si>
  <si>
    <t>输出</t>
  </si>
  <si>
    <t>狂战，银狼衣服+双命中戒指+班纳斧子</t>
  </si>
  <si>
    <t>水风</t>
  </si>
  <si>
    <t>枪</t>
  </si>
  <si>
    <t>水光</t>
  </si>
  <si>
    <t>锤子</t>
  </si>
  <si>
    <t>打法</t>
  </si>
  <si>
    <t>三图腾</t>
  </si>
  <si>
    <t>衣服</t>
  </si>
  <si>
    <t>小怪打法</t>
  </si>
  <si>
    <t>起手加抗，每次打完一波小怪之后扎营一次，保证下一个小怪开场双祭祀一口奶可以加满</t>
  </si>
  <si>
    <t>BOSS打法</t>
  </si>
  <si>
    <t>前言</t>
  </si>
  <si>
    <t>BOSS血量在低于165000时进入狂暴，不确定。我是这个时候进入的。</t>
  </si>
  <si>
    <t>第一回合</t>
  </si>
  <si>
    <t>祭祀起手奶，输出开始磨血量。</t>
  </si>
  <si>
    <r>
      <rPr>
        <sz val="11"/>
        <color rgb="FFFF0000"/>
        <rFont val="宋体"/>
        <charset val="134"/>
      </rPr>
      <t>7分钟</t>
    </r>
    <r>
      <rPr>
        <sz val="11"/>
        <color theme="1"/>
        <rFont val="宋体"/>
        <charset val="134"/>
      </rPr>
      <t>后的若干回合</t>
    </r>
  </si>
  <si>
    <t>BOSS将双祭祀打入重伤，法师拉起，双祭祀开始读条奶自己。</t>
  </si>
  <si>
    <t>祭祀奶完自己的同时，输出将BOSS打入狂暴状态。</t>
  </si>
  <si>
    <t>原理</t>
  </si>
  <si>
    <t>此时祭祀中BUFF，开始掉血（-200）。再祭祀在被BUFF弄死之前，BOSS出手，将双祭祀打入重伤，法师马上拉起。</t>
  </si>
  <si>
    <t>进入循环</t>
  </si>
  <si>
    <t>技能设置，祭祀100%，法师1%。</t>
  </si>
  <si>
    <t>注意事项</t>
  </si>
  <si>
    <t>7分钟之后正式开始打BOSS，7分钟以内打会因为BUG导致迷之减员。</t>
  </si>
  <si>
    <t>注1：方便调血量，以及避免因为出特效导致奶量超标扰乱狂暴进入时间。</t>
  </si>
  <si>
    <t>裂隙40攻略</t>
  </si>
  <si>
    <t>队伍配置</t>
  </si>
  <si>
    <t>传奇，冰法，圣骑，狂战</t>
  </si>
  <si>
    <t>传奇1奶，不攻击。奶量750+1%</t>
  </si>
  <si>
    <t>圣骑50 80 开嘲讽 开晕  带先发</t>
  </si>
  <si>
    <t>冰法1奶，开单攻</t>
  </si>
  <si>
    <t>狂战开单攻</t>
  </si>
  <si>
    <t>装备配置</t>
  </si>
  <si>
    <t>传奇 石碑衣服+神罚+黄沙盾+随意</t>
  </si>
  <si>
    <t>圣骑 暗精灵衣服+深海锤子+国王戒指+幼儿戒指</t>
  </si>
  <si>
    <t>冰法 湮灭+献祭衣服+命中+命中</t>
  </si>
  <si>
    <t>狂战 班纳+暴君+命中+命中</t>
  </si>
  <si>
    <t>圣骑带先发，开局先嘲讽，然后无脑手动奶法师，手动接嘲讽</t>
  </si>
  <si>
    <t>其余自动即可</t>
  </si>
  <si>
    <t>裂隙41攻略</t>
  </si>
  <si>
    <t>冰法，传奇，双祭祀</t>
  </si>
  <si>
    <t>硬件要求</t>
  </si>
  <si>
    <t>4魔晶吊坠，4件双守护火衣</t>
  </si>
  <si>
    <t>传奇80奶不攻击</t>
  </si>
  <si>
    <t>冰法65奶开1</t>
  </si>
  <si>
    <t>1号祭祀90奶不攻击</t>
  </si>
  <si>
    <t>2号祭祀75奶不攻击</t>
  </si>
  <si>
    <t>传奇 神罚杖+火衣+吊坠+守护瘟疫护符（魔体最佳） 抗性191，奶量958</t>
  </si>
  <si>
    <t>冰法 湮灭+火衣+吊坠+守护瘟疫护符（魔体最佳）  抗性201 奶量781</t>
  </si>
  <si>
    <t>1号祭祀 鸡儿锤+火衣+吊坠+魔灵指环  抗性184 奶量1412 加抗性114 力速比 0.63</t>
  </si>
  <si>
    <t>2号祭祀时  深海锤子+火衣+吊坠+国王戒指 抗性187 奶量1453 加抗性137 0.8</t>
  </si>
  <si>
    <t>小怪</t>
  </si>
  <si>
    <t>祭祀不变，不用手动上抗性，全程自动即可</t>
  </si>
  <si>
    <t>冰法奶量下调至30，开1</t>
  </si>
  <si>
    <t>传奇奶量不变，开1</t>
  </si>
  <si>
    <t>BOSS</t>
  </si>
  <si>
    <t>传奇关1，冰法奶量上调至65-75。全程自动。</t>
  </si>
  <si>
    <t>配置不变的前提下，血量越高越稳。BOSS13万血进入狂暴，狂暴瞬间灭队可考虑狂暴前手动冰法，在全队血线较高时进入狂暴。</t>
  </si>
  <si>
    <t>裂隙42</t>
  </si>
  <si>
    <t>神官 祭祀 传奇 火法</t>
  </si>
  <si>
    <t>祭祀100%，传奇1%。圣骑手动，火法只开1</t>
  </si>
  <si>
    <t>祭祀1%，圣骑手动，双法只开1</t>
  </si>
  <si>
    <t xml:space="preserve">小怪 </t>
  </si>
  <si>
    <t xml:space="preserve">骑士 黄沙盾+双铁臂火衣+深海锤子+双生吊坠 </t>
  </si>
  <si>
    <t xml:space="preserve">传奇 神罚+双铁臂火衣+银盾+瘟疫护符 </t>
  </si>
  <si>
    <t xml:space="preserve">祭祀 混沌锤子+双铁臂火衣+魔灵戒指+国王戒指 </t>
  </si>
  <si>
    <t xml:space="preserve">火法 湮灭+熔岩甲+银盾+乌鸦披风   </t>
  </si>
  <si>
    <t>骑士 双铁臂火衣+深海锤子+国王戒指</t>
  </si>
  <si>
    <t>祭祀 黄沙盾+熔岩甲+瘟疫护符+混沌锤子</t>
  </si>
  <si>
    <t>传奇 湮灭+双铁臂火衣+魔灵戒指</t>
  </si>
  <si>
    <t>火法 神罚+双铁臂火衣+乌鸦披风+双生吊坠</t>
  </si>
  <si>
    <t>传奇+祭祀奶量大于队伍最低护甲（除祭祀外）受到的伤害，旁边有伤害计算表。</t>
  </si>
  <si>
    <t>祭祀血量大于单次受到的伤害。</t>
  </si>
  <si>
    <t>祭祀血量在圣骑BUFF加成的条件下可以抗住小怪两波攻击。</t>
  </si>
  <si>
    <t>小怪暴击约16301</t>
  </si>
  <si>
    <t>打完一次小怪记得扎营回血，BOSS之前扎营回血改技能。</t>
  </si>
  <si>
    <t>伤害计算模型</t>
  </si>
  <si>
    <t>BOSS攻击</t>
  </si>
  <si>
    <t>圣骑开场奶法师，然后轮流奶祭祀法师。每次奶的时间是小怪读条过半。三分之二最佳（注1）。其余自动</t>
  </si>
  <si>
    <t>受到伤害</t>
  </si>
  <si>
    <t>护甲（抗性）</t>
  </si>
  <si>
    <t>圣骑无脑奶祭祀。其余自动</t>
  </si>
  <si>
    <t>减伤</t>
  </si>
  <si>
    <t>注1：小怪攻击间隔为5.5秒，读条过半之后骑士再奶可以保证骑士一个BUFF可以撑小怪两次攻击。</t>
  </si>
  <si>
    <t>裂隙43</t>
  </si>
  <si>
    <t>冰法，狂战，祭祀，夜魇</t>
  </si>
  <si>
    <t>教宗，混沌锤（深海锤亦可），暗精灵衣服，国王戒指，黄沙之盾。治疗战利品，先发。</t>
  </si>
  <si>
    <t>狂战，班纳，暴君，异族护手，幼儿戒指（幼儿戒指推荐力技蓝宝石戒指）战利品优先命中</t>
  </si>
  <si>
    <t>夜魇，毒蛇，泰坦，乌鸦披风，船长戒指 战利品优先命中</t>
  </si>
  <si>
    <t>冰法，月冕杖，石碑衣服，双生挂坠，魔灵戒指  战利品优先命中（其中一个战利品推荐图16任务奖励先发）</t>
  </si>
  <si>
    <t>BOSS前教宗黄沙换给冰法，冰法魔灵换给教宗。</t>
  </si>
  <si>
    <t>技能设置</t>
  </si>
  <si>
    <t>教宗100%奶，关攻击</t>
  </si>
  <si>
    <t>狂战只开2</t>
  </si>
  <si>
    <t>夜魇只开2</t>
  </si>
  <si>
    <t>全员自动，每次打完小怪扎营，保证血量在祭祀一口能奶满或者满血再打下一只小怪。推荐扎营一次即可，推荐留2次扎营给BOSS战。</t>
  </si>
  <si>
    <t>BOSS前换装，BOSS前换装，BOSS前换装。扎营保证全队满血。</t>
  </si>
  <si>
    <t>技能设置不变，冰法手动为佳，开局自动，一发火球后加技巧，之后看血线选择加血或者火球，奶量一致可3火球1加血。</t>
  </si>
  <si>
    <t>裂隙44</t>
  </si>
  <si>
    <t>百度搜裂隙44闪避流，无难度。</t>
  </si>
  <si>
    <t>裂隙45</t>
  </si>
  <si>
    <t>祭祀火法狂战圣骑，圣骑小于0.6为佳</t>
  </si>
  <si>
    <t>打法配置</t>
  </si>
  <si>
    <t>小怪BOSS均重伤法，圣骑无脑奶祭祀。</t>
  </si>
  <si>
    <t>圣骑手动奶祭祀，火法只开1，狂战只开2，祭祀1%奶。</t>
  </si>
  <si>
    <t>祭祀奶量大于1400+1%（注1）</t>
  </si>
  <si>
    <t>狂战堆力量，放弃力速比</t>
  </si>
  <si>
    <t>火法堆输出，命中。</t>
  </si>
  <si>
    <t>祭祀配置黄沙盾+国王（魔灵）戒指+石碑衣服+混沌锤子</t>
  </si>
  <si>
    <t>圣骑保持嘲讽，据说BOSS单攻一定几率迷之减员。</t>
  </si>
  <si>
    <t>注1：boss有200/秒的dot，攻击间隔为6.5秒。1400+1%治疗量可保证全队在被dot弄死前重伤。</t>
  </si>
  <si>
    <t>裂隙46</t>
  </si>
  <si>
    <t>祭祀、祭祀、冰法、巨龙猎人</t>
  </si>
  <si>
    <t>1号祭祀护甲堆护甲抗性，167护甲.158抗性。治疗量大于1000+1%</t>
  </si>
  <si>
    <t>2号祭祀堆奶量，技巧。抗性护甲无需求。</t>
  </si>
  <si>
    <t>冰法，堆命中，抗性护甲无需求。</t>
  </si>
  <si>
    <t>巨龙全力堆输出，命中（大于30为佳）。力速比小于1.233。</t>
  </si>
  <si>
    <t>小怪祭祀1号手动奶（在小怪攻击之后），祭祀2号100%奶，其余关，冰法手动，有巡视单点巡视，1奶，巨龙猎人只开猎龙弹。</t>
  </si>
  <si>
    <t>BOSS冰法手动，其余三名队员不变动。</t>
  </si>
  <si>
    <t>三奶总奶量大于3500+1%为佳。</t>
  </si>
  <si>
    <t>小怪：祭祀1号手动奶（在小怪攻击之后），祭祀2号100%奶，冰法手动，有巡视单点巡视，1奶，巨龙猎人只开猎龙弹。</t>
  </si>
  <si>
    <t>BOSS：冰法手动，其余三名队员不变动。冰法奶一口，打一下。手动循环。</t>
  </si>
  <si>
    <t>47及之后的攻略较为简单，48看脸，49靠锻造装备（有黑科技流，可私聊。）50看脸。</t>
  </si>
  <si>
    <t>后记：</t>
  </si>
  <si>
    <t>如有城主有更好的攻略，请不吝帮助群里的朋友。</t>
  </si>
  <si>
    <t>狂战1</t>
  </si>
  <si>
    <t>狂战2</t>
  </si>
  <si>
    <t>火法</t>
  </si>
  <si>
    <t>夜魇</t>
  </si>
  <si>
    <t>装备</t>
  </si>
  <si>
    <t>骑士</t>
  </si>
  <si>
    <t>海锤</t>
  </si>
  <si>
    <t>幼儿戒指</t>
  </si>
  <si>
    <t>盾</t>
  </si>
  <si>
    <t>血龙</t>
  </si>
  <si>
    <t>圣光</t>
  </si>
  <si>
    <t>鸡儿锤</t>
  </si>
  <si>
    <t>黄沙盾</t>
  </si>
  <si>
    <t>迅捷鞋子（）</t>
  </si>
  <si>
    <t>石碑衣服（高抗火衣）</t>
  </si>
  <si>
    <t>传奇</t>
  </si>
  <si>
    <t>神罚</t>
  </si>
  <si>
    <t>魔晶吊坠</t>
  </si>
  <si>
    <t>泰坦衣服</t>
  </si>
  <si>
    <t>遗迹法杖</t>
  </si>
  <si>
    <t>狼衣</t>
  </si>
  <si>
    <t>风精灵</t>
  </si>
  <si>
    <t>躲避装备</t>
  </si>
  <si>
    <t>技能</t>
  </si>
  <si>
    <t>开嘲讽，50自己80队友，手动最佳</t>
  </si>
  <si>
    <t>100%奶队友，开场加抗最佳</t>
  </si>
  <si>
    <t>30队友开1</t>
  </si>
  <si>
    <t>关奶开1</t>
  </si>
  <si>
    <t>战利品</t>
  </si>
  <si>
    <t>护甲</t>
  </si>
  <si>
    <t>先发</t>
  </si>
  <si>
    <t>治疗</t>
  </si>
  <si>
    <t>命中</t>
  </si>
  <si>
    <t>先发（命中）</t>
  </si>
  <si>
    <t>遗迹六</t>
  </si>
  <si>
    <t>特点</t>
  </si>
  <si>
    <t>类型</t>
  </si>
  <si>
    <t>狂暴时间</t>
  </si>
  <si>
    <t>猎手</t>
  </si>
  <si>
    <t>物理单攻血量最少</t>
  </si>
  <si>
    <t>人形</t>
  </si>
  <si>
    <t>2分半</t>
  </si>
  <si>
    <t>巨蜥</t>
  </si>
  <si>
    <t>物理群攻带40%眩晕</t>
  </si>
  <si>
    <t>野兽</t>
  </si>
  <si>
    <t>沙虫</t>
  </si>
  <si>
    <t>物理群攻</t>
  </si>
  <si>
    <t>1分半点杀一人</t>
  </si>
  <si>
    <t>遗迹魔像</t>
  </si>
  <si>
    <t>物理群攻带80%眩晕</t>
  </si>
  <si>
    <t>傀儡</t>
  </si>
  <si>
    <t>密封箱</t>
  </si>
  <si>
    <t>地底河</t>
  </si>
  <si>
    <t>鲜血印记</t>
  </si>
  <si>
    <t>恶魔先锋</t>
  </si>
  <si>
    <t>魔法单攻，物理群攻带60眩晕</t>
  </si>
  <si>
    <t>黑暗生物</t>
  </si>
  <si>
    <t>遗迹法师</t>
  </si>
  <si>
    <t>魔法群攻，50%几率灼伤</t>
  </si>
  <si>
    <t>遗迹战将</t>
  </si>
  <si>
    <t>法阵图腾</t>
  </si>
  <si>
    <t>尸王</t>
  </si>
  <si>
    <t>破旧卷轴</t>
  </si>
  <si>
    <t>遗迹圣徒</t>
  </si>
  <si>
    <t>BOSS带4小怪，圣骑开嘲讽只奶自己，输出手动杀BOSS</t>
  </si>
  <si>
    <t>裂纹通道</t>
  </si>
  <si>
    <t>河道</t>
  </si>
  <si>
    <t>壁炉</t>
  </si>
  <si>
    <t>岩画</t>
  </si>
  <si>
    <t>遗弃傀儡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</si>
</sst>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);[Red]\(0.00\)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2" fillId="0" borderId="0" xfId="0" applyFont="1" applyBorder="1">
      <alignment vertical="center"/>
    </xf>
    <xf numFmtId="176" fontId="0" fillId="0" borderId="0" xfId="0" applyNumberFormat="1" applyBorder="1">
      <alignment vertical="center"/>
    </xf>
    <xf numFmtId="17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19050</xdr:colOff>
      <xdr:row>155</xdr:row>
      <xdr:rowOff>38100</xdr:rowOff>
    </xdr:from>
    <xdr:to>
      <xdr:col>5</xdr:col>
      <xdr:colOff>9363710</xdr:colOff>
      <xdr:row>543</xdr:row>
      <xdr:rowOff>100330</xdr:rowOff>
    </xdr:to>
    <xdr:pic>
      <xdr:nvPicPr>
        <xdr:cNvPr id="2" name="图片 1" descr="地下城堡2裂隙数据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48150" y="26733500"/>
          <a:ext cx="9344660" cy="66584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V217"/>
  <sheetViews>
    <sheetView tabSelected="1" topLeftCell="A124" workbookViewId="0">
      <selection activeCell="H450" sqref="H450"/>
    </sheetView>
  </sheetViews>
  <sheetFormatPr defaultColWidth="9" defaultRowHeight="13.5"/>
  <cols>
    <col min="5" max="5" width="19.5" customWidth="1"/>
    <col min="6" max="6" width="123.25" customWidth="1"/>
    <col min="7" max="7" width="19.25" customWidth="1"/>
    <col min="8" max="8" width="12.875" customWidth="1"/>
    <col min="9" max="9" width="23" customWidth="1"/>
    <col min="10" max="10" width="17.75" customWidth="1"/>
    <col min="11" max="11" width="13.375" customWidth="1"/>
    <col min="12" max="12" width="9.5" customWidth="1"/>
    <col min="13" max="13" width="13.625" customWidth="1"/>
    <col min="14" max="14" width="12" customWidth="1"/>
    <col min="15" max="15" width="19.125" customWidth="1"/>
    <col min="19" max="22" width="12.625"/>
  </cols>
  <sheetData>
    <row r="1" ht="23" customHeight="1" spans="6:6">
      <c r="F1" t="s">
        <v>0</v>
      </c>
    </row>
    <row r="2" spans="6:6">
      <c r="F2" t="s">
        <v>1</v>
      </c>
    </row>
    <row r="3" spans="6:6">
      <c r="F3" t="s">
        <v>2</v>
      </c>
    </row>
    <row r="5" spans="5:9">
      <c r="E5" s="1" t="s">
        <v>3</v>
      </c>
      <c r="F5" s="1"/>
      <c r="H5" s="1" t="s">
        <v>4</v>
      </c>
      <c r="I5" s="1"/>
    </row>
    <row r="6" spans="5:9">
      <c r="E6" s="1" t="s">
        <v>5</v>
      </c>
      <c r="F6" s="1" t="s">
        <v>6</v>
      </c>
      <c r="H6" s="1" t="s">
        <v>7</v>
      </c>
      <c r="I6" s="1" t="s">
        <v>8</v>
      </c>
    </row>
    <row r="7" spans="5:9">
      <c r="E7" s="1"/>
      <c r="F7" s="1" t="s">
        <v>9</v>
      </c>
      <c r="H7" s="1" t="s">
        <v>10</v>
      </c>
      <c r="I7" s="1" t="s">
        <v>11</v>
      </c>
    </row>
    <row r="8" spans="5:9">
      <c r="E8" s="1"/>
      <c r="F8" s="1" t="s">
        <v>12</v>
      </c>
      <c r="H8" s="1" t="s">
        <v>13</v>
      </c>
      <c r="I8" s="1" t="s">
        <v>14</v>
      </c>
    </row>
    <row r="9" spans="5:9">
      <c r="E9" s="1" t="s">
        <v>15</v>
      </c>
      <c r="F9" s="1" t="s">
        <v>16</v>
      </c>
      <c r="H9" s="1" t="s">
        <v>17</v>
      </c>
      <c r="I9" s="1" t="s">
        <v>18</v>
      </c>
    </row>
    <row r="10" spans="5:9">
      <c r="E10" s="1" t="s">
        <v>19</v>
      </c>
      <c r="F10" s="1" t="s">
        <v>20</v>
      </c>
      <c r="H10" s="1" t="s">
        <v>21</v>
      </c>
      <c r="I10" s="1" t="s">
        <v>22</v>
      </c>
    </row>
    <row r="11" spans="5:9">
      <c r="E11" s="1"/>
      <c r="F11" s="1"/>
      <c r="H11" s="1" t="s">
        <v>23</v>
      </c>
      <c r="I11" s="1" t="s">
        <v>24</v>
      </c>
    </row>
    <row r="12" spans="5:9">
      <c r="E12" s="1" t="s">
        <v>25</v>
      </c>
      <c r="F12" s="1"/>
      <c r="H12" s="1" t="s">
        <v>26</v>
      </c>
      <c r="I12" s="1" t="s">
        <v>27</v>
      </c>
    </row>
    <row r="13" spans="5:6">
      <c r="E13" s="1" t="s">
        <v>28</v>
      </c>
      <c r="F13" s="1" t="s">
        <v>29</v>
      </c>
    </row>
    <row r="14" spans="5:6">
      <c r="E14" s="1"/>
      <c r="F14" s="1"/>
    </row>
    <row r="15" spans="5:6">
      <c r="E15" s="1" t="s">
        <v>30</v>
      </c>
      <c r="F15" s="1"/>
    </row>
    <row r="16" spans="5:6">
      <c r="E16" s="1" t="s">
        <v>31</v>
      </c>
      <c r="F16" s="1" t="s">
        <v>32</v>
      </c>
    </row>
    <row r="17" spans="5:6">
      <c r="E17" s="1" t="s">
        <v>33</v>
      </c>
      <c r="F17" s="1" t="s">
        <v>34</v>
      </c>
    </row>
    <row r="18" spans="5:6">
      <c r="E18" s="2" t="s">
        <v>35</v>
      </c>
      <c r="F18" s="1" t="s">
        <v>36</v>
      </c>
    </row>
    <row r="19" spans="5:6">
      <c r="E19" s="1"/>
      <c r="F19" s="1" t="s">
        <v>37</v>
      </c>
    </row>
    <row r="20" spans="5:6">
      <c r="E20" s="1" t="s">
        <v>38</v>
      </c>
      <c r="F20" s="1" t="s">
        <v>39</v>
      </c>
    </row>
    <row r="21" spans="5:6">
      <c r="E21" s="1"/>
      <c r="F21" s="1" t="s">
        <v>40</v>
      </c>
    </row>
    <row r="22" spans="5:6">
      <c r="E22" s="1"/>
      <c r="F22" s="1" t="s">
        <v>41</v>
      </c>
    </row>
    <row r="23" spans="5:6">
      <c r="E23" s="2" t="s">
        <v>42</v>
      </c>
      <c r="F23" s="2" t="s">
        <v>43</v>
      </c>
    </row>
    <row r="24" spans="5:6">
      <c r="E24" s="1"/>
      <c r="F24" s="1" t="s">
        <v>44</v>
      </c>
    </row>
    <row r="27" spans="5:6">
      <c r="E27" s="1" t="s">
        <v>45</v>
      </c>
      <c r="F27" s="1"/>
    </row>
    <row r="28" spans="5:6">
      <c r="E28" s="1" t="s">
        <v>46</v>
      </c>
      <c r="F28" s="1" t="s">
        <v>47</v>
      </c>
    </row>
    <row r="29" spans="5:6">
      <c r="E29" s="1"/>
      <c r="F29" s="1" t="s">
        <v>48</v>
      </c>
    </row>
    <row r="30" spans="5:6">
      <c r="E30" s="1"/>
      <c r="F30" s="1" t="s">
        <v>49</v>
      </c>
    </row>
    <row r="31" spans="5:6">
      <c r="E31" s="1"/>
      <c r="F31" s="1" t="s">
        <v>50</v>
      </c>
    </row>
    <row r="32" spans="5:6">
      <c r="E32" s="1"/>
      <c r="F32" s="1" t="s">
        <v>51</v>
      </c>
    </row>
    <row r="33" spans="5:6">
      <c r="E33" s="1"/>
      <c r="F33" s="1"/>
    </row>
    <row r="34" spans="5:6">
      <c r="E34" s="1" t="s">
        <v>52</v>
      </c>
      <c r="F34" s="1" t="s">
        <v>53</v>
      </c>
    </row>
    <row r="35" spans="5:6">
      <c r="E35" s="1"/>
      <c r="F35" s="1" t="s">
        <v>54</v>
      </c>
    </row>
    <row r="36" spans="5:6">
      <c r="E36" s="1"/>
      <c r="F36" s="1" t="s">
        <v>55</v>
      </c>
    </row>
    <row r="37" spans="5:6">
      <c r="E37" s="1"/>
      <c r="F37" s="1" t="s">
        <v>56</v>
      </c>
    </row>
    <row r="38" spans="5:6">
      <c r="E38" s="1"/>
      <c r="F38" s="1"/>
    </row>
    <row r="39" spans="5:6">
      <c r="E39" s="1" t="s">
        <v>25</v>
      </c>
      <c r="F39" s="1" t="s">
        <v>57</v>
      </c>
    </row>
    <row r="40" spans="5:6">
      <c r="E40" s="1"/>
      <c r="F40" s="1" t="s">
        <v>58</v>
      </c>
    </row>
    <row r="45" spans="5:6">
      <c r="E45" s="1" t="s">
        <v>59</v>
      </c>
      <c r="F45" s="1"/>
    </row>
    <row r="46" spans="5:6">
      <c r="E46" s="1" t="s">
        <v>46</v>
      </c>
      <c r="F46" s="1" t="s">
        <v>60</v>
      </c>
    </row>
    <row r="47" spans="5:6">
      <c r="E47" s="1" t="s">
        <v>61</v>
      </c>
      <c r="F47" s="1" t="s">
        <v>62</v>
      </c>
    </row>
    <row r="48" spans="5:6">
      <c r="E48" s="1" t="s">
        <v>46</v>
      </c>
      <c r="F48" s="1" t="s">
        <v>63</v>
      </c>
    </row>
    <row r="49" spans="5:6">
      <c r="E49" s="1"/>
      <c r="F49" s="1" t="s">
        <v>64</v>
      </c>
    </row>
    <row r="50" spans="5:6">
      <c r="E50" s="1"/>
      <c r="F50" s="1" t="s">
        <v>65</v>
      </c>
    </row>
    <row r="51" spans="5:6">
      <c r="E51" s="1"/>
      <c r="F51" s="1" t="s">
        <v>66</v>
      </c>
    </row>
    <row r="52" spans="5:6">
      <c r="E52" s="1" t="s">
        <v>52</v>
      </c>
      <c r="F52" s="1" t="s">
        <v>67</v>
      </c>
    </row>
    <row r="53" spans="5:6">
      <c r="E53" s="1"/>
      <c r="F53" s="1" t="s">
        <v>68</v>
      </c>
    </row>
    <row r="54" spans="5:6">
      <c r="E54" s="1"/>
      <c r="F54" s="1" t="s">
        <v>69</v>
      </c>
    </row>
    <row r="55" spans="5:6">
      <c r="E55" s="1"/>
      <c r="F55" s="1" t="s">
        <v>70</v>
      </c>
    </row>
    <row r="56" spans="5:6">
      <c r="E56" s="1"/>
      <c r="F56" s="1"/>
    </row>
    <row r="57" spans="5:6">
      <c r="E57" s="1" t="s">
        <v>25</v>
      </c>
      <c r="F57" s="1" t="s">
        <v>71</v>
      </c>
    </row>
    <row r="58" spans="5:6">
      <c r="E58" s="1"/>
      <c r="F58" s="1" t="s">
        <v>72</v>
      </c>
    </row>
    <row r="59" spans="5:6">
      <c r="E59" s="1"/>
      <c r="F59" s="1" t="s">
        <v>73</v>
      </c>
    </row>
    <row r="60" spans="5:6">
      <c r="E60" s="1"/>
      <c r="F60" s="1" t="s">
        <v>74</v>
      </c>
    </row>
    <row r="61" spans="5:6">
      <c r="E61" s="1"/>
      <c r="F61" s="1"/>
    </row>
    <row r="62" spans="5:6">
      <c r="E62" s="1"/>
      <c r="F62" s="1" t="s">
        <v>75</v>
      </c>
    </row>
    <row r="63" spans="5:6">
      <c r="E63" s="1"/>
      <c r="F63" s="1" t="s">
        <v>76</v>
      </c>
    </row>
    <row r="64" spans="5:6">
      <c r="E64" s="1"/>
      <c r="F64" s="1"/>
    </row>
    <row r="65" spans="5:6">
      <c r="E65" s="1" t="s">
        <v>42</v>
      </c>
      <c r="F65" s="1" t="s">
        <v>77</v>
      </c>
    </row>
    <row r="70" spans="5:6">
      <c r="E70" s="1" t="s">
        <v>78</v>
      </c>
      <c r="F70" s="1"/>
    </row>
    <row r="71" spans="5:6">
      <c r="E71" s="1" t="s">
        <v>46</v>
      </c>
      <c r="F71" s="1" t="s">
        <v>79</v>
      </c>
    </row>
    <row r="72" spans="5:6">
      <c r="E72" s="1" t="s">
        <v>46</v>
      </c>
      <c r="F72" s="1" t="s">
        <v>71</v>
      </c>
    </row>
    <row r="73" spans="5:6">
      <c r="E73" s="1"/>
      <c r="F73" s="1" t="s">
        <v>80</v>
      </c>
    </row>
    <row r="74" spans="5:6">
      <c r="E74" s="1"/>
      <c r="F74" s="1" t="s">
        <v>75</v>
      </c>
    </row>
    <row r="75" spans="5:6">
      <c r="E75" s="1"/>
      <c r="F75" s="1" t="s">
        <v>81</v>
      </c>
    </row>
    <row r="76" spans="5:6">
      <c r="E76" s="1" t="s">
        <v>52</v>
      </c>
      <c r="F76" s="1" t="s">
        <v>82</v>
      </c>
    </row>
    <row r="77" spans="5:6">
      <c r="E77" s="1"/>
      <c r="F77" s="1" t="s">
        <v>83</v>
      </c>
    </row>
    <row r="78" spans="5:6">
      <c r="E78" s="1"/>
      <c r="F78" s="1" t="s">
        <v>84</v>
      </c>
    </row>
    <row r="79" spans="5:6">
      <c r="E79" s="1"/>
      <c r="F79" s="1" t="s">
        <v>85</v>
      </c>
    </row>
    <row r="80" spans="5:6">
      <c r="E80" s="1"/>
      <c r="F80" s="1" t="s">
        <v>86</v>
      </c>
    </row>
    <row r="81" spans="5:6">
      <c r="E81" s="1"/>
      <c r="F81" s="1" t="s">
        <v>75</v>
      </c>
    </row>
    <row r="82" spans="5:6">
      <c r="E82" s="1"/>
      <c r="F82" s="1" t="s">
        <v>87</v>
      </c>
    </row>
    <row r="83" spans="5:6">
      <c r="E83" s="1"/>
      <c r="F83" s="1" t="s">
        <v>88</v>
      </c>
    </row>
    <row r="84" spans="5:6">
      <c r="E84" s="1"/>
      <c r="F84" s="1" t="s">
        <v>89</v>
      </c>
    </row>
    <row r="85" spans="5:6">
      <c r="E85" s="1"/>
      <c r="F85" s="1" t="s">
        <v>90</v>
      </c>
    </row>
    <row r="86" spans="5:6">
      <c r="E86" s="1" t="s">
        <v>42</v>
      </c>
      <c r="F86" s="1" t="s">
        <v>91</v>
      </c>
    </row>
    <row r="87" spans="5:6">
      <c r="E87" s="1"/>
      <c r="F87" s="1" t="s">
        <v>92</v>
      </c>
    </row>
    <row r="88" spans="5:10">
      <c r="E88" s="1"/>
      <c r="F88" s="1" t="s">
        <v>93</v>
      </c>
      <c r="G88" s="3" t="s">
        <v>94</v>
      </c>
      <c r="H88" s="4"/>
      <c r="I88" s="4"/>
      <c r="J88" s="7"/>
    </row>
    <row r="89" spans="5:10">
      <c r="E89" s="1"/>
      <c r="F89" s="1" t="s">
        <v>95</v>
      </c>
      <c r="G89" s="5" t="s">
        <v>96</v>
      </c>
      <c r="H89" s="5"/>
      <c r="I89" s="5"/>
      <c r="J89" s="8"/>
    </row>
    <row r="90" spans="5:10">
      <c r="E90" s="1" t="s">
        <v>25</v>
      </c>
      <c r="F90" s="1" t="s">
        <v>71</v>
      </c>
      <c r="G90" s="1"/>
      <c r="H90" s="1"/>
      <c r="I90" s="1" t="s">
        <v>97</v>
      </c>
      <c r="J90" s="9">
        <v>16301</v>
      </c>
    </row>
    <row r="91" spans="5:10">
      <c r="E91" s="1"/>
      <c r="F91" s="1" t="s">
        <v>98</v>
      </c>
      <c r="G91" s="1"/>
      <c r="H91" s="1"/>
      <c r="I91" s="1" t="s">
        <v>99</v>
      </c>
      <c r="J91" s="10">
        <f>J90*H94</f>
        <v>4158.41836734694</v>
      </c>
    </row>
    <row r="92" spans="5:10">
      <c r="E92" s="1"/>
      <c r="F92" s="1" t="s">
        <v>75</v>
      </c>
      <c r="G92" s="1" t="s">
        <v>100</v>
      </c>
      <c r="H92" s="1">
        <v>146</v>
      </c>
      <c r="I92" s="1"/>
      <c r="J92" s="1"/>
    </row>
    <row r="93" spans="5:10">
      <c r="E93" s="1"/>
      <c r="F93" s="1" t="s">
        <v>101</v>
      </c>
      <c r="G93" s="1" t="s">
        <v>102</v>
      </c>
      <c r="H93" s="1">
        <f>1-50/(H92+50)</f>
        <v>0.744897959183674</v>
      </c>
      <c r="I93" s="1"/>
      <c r="J93" s="1"/>
    </row>
    <row r="94" spans="5:10">
      <c r="E94" s="1" t="s">
        <v>38</v>
      </c>
      <c r="F94" s="1" t="s">
        <v>103</v>
      </c>
      <c r="G94" s="1" t="s">
        <v>99</v>
      </c>
      <c r="H94" s="1">
        <f>50/(H92+50)</f>
        <v>0.255102040816327</v>
      </c>
      <c r="I94" s="1"/>
      <c r="J94" s="1"/>
    </row>
    <row r="97" spans="5:6">
      <c r="E97" s="1" t="s">
        <v>104</v>
      </c>
      <c r="F97" s="1"/>
    </row>
    <row r="98" spans="5:6">
      <c r="E98" s="1" t="s">
        <v>46</v>
      </c>
      <c r="F98" s="1" t="s">
        <v>105</v>
      </c>
    </row>
    <row r="99" spans="5:6">
      <c r="E99" s="1" t="s">
        <v>52</v>
      </c>
      <c r="F99" s="1" t="s">
        <v>106</v>
      </c>
    </row>
    <row r="100" spans="5:6">
      <c r="E100" s="1"/>
      <c r="F100" s="1" t="s">
        <v>107</v>
      </c>
    </row>
    <row r="101" spans="5:6">
      <c r="E101" s="1"/>
      <c r="F101" s="1" t="s">
        <v>108</v>
      </c>
    </row>
    <row r="102" spans="5:6">
      <c r="E102" s="1"/>
      <c r="F102" s="1" t="s">
        <v>109</v>
      </c>
    </row>
    <row r="103" spans="5:6">
      <c r="E103" s="1"/>
      <c r="F103" s="6" t="s">
        <v>110</v>
      </c>
    </row>
    <row r="104" spans="5:6">
      <c r="E104" s="1" t="s">
        <v>111</v>
      </c>
      <c r="F104" s="1" t="s">
        <v>112</v>
      </c>
    </row>
    <row r="105" spans="5:6">
      <c r="E105" s="1"/>
      <c r="F105" s="1" t="s">
        <v>50</v>
      </c>
    </row>
    <row r="106" spans="5:6">
      <c r="E106" s="1"/>
      <c r="F106" s="1" t="s">
        <v>113</v>
      </c>
    </row>
    <row r="107" spans="5:6">
      <c r="E107" s="1"/>
      <c r="F107" s="1" t="s">
        <v>114</v>
      </c>
    </row>
    <row r="108" spans="5:6">
      <c r="E108" s="1" t="s">
        <v>25</v>
      </c>
      <c r="F108" s="1" t="s">
        <v>71</v>
      </c>
    </row>
    <row r="109" spans="5:6">
      <c r="E109" s="1"/>
      <c r="F109" s="1" t="s">
        <v>115</v>
      </c>
    </row>
    <row r="110" spans="5:6">
      <c r="E110" s="1"/>
      <c r="F110" s="2" t="s">
        <v>116</v>
      </c>
    </row>
    <row r="111" spans="5:6">
      <c r="E111" s="1"/>
      <c r="F111" s="1" t="s">
        <v>75</v>
      </c>
    </row>
    <row r="112" spans="5:6">
      <c r="E112" s="1"/>
      <c r="F112" s="1" t="s">
        <v>117</v>
      </c>
    </row>
    <row r="117" spans="5:6">
      <c r="E117" s="1" t="s">
        <v>118</v>
      </c>
      <c r="F117" s="1"/>
    </row>
    <row r="118" spans="5:6">
      <c r="E118" s="1" t="s">
        <v>46</v>
      </c>
      <c r="F118" s="1" t="s">
        <v>119</v>
      </c>
    </row>
    <row r="124" spans="5:6">
      <c r="E124" s="1" t="s">
        <v>120</v>
      </c>
      <c r="F124" s="1"/>
    </row>
    <row r="125" spans="5:6">
      <c r="E125" s="1" t="s">
        <v>46</v>
      </c>
      <c r="F125" s="1" t="s">
        <v>121</v>
      </c>
    </row>
    <row r="126" spans="5:6">
      <c r="E126" s="1" t="s">
        <v>122</v>
      </c>
      <c r="F126" s="1" t="s">
        <v>123</v>
      </c>
    </row>
    <row r="127" spans="5:6">
      <c r="E127" s="1" t="s">
        <v>111</v>
      </c>
      <c r="F127" s="1" t="s">
        <v>124</v>
      </c>
    </row>
    <row r="128" spans="5:6">
      <c r="E128" s="1"/>
      <c r="F128" s="1" t="s">
        <v>125</v>
      </c>
    </row>
    <row r="129" spans="5:6">
      <c r="E129" s="1"/>
      <c r="F129" s="1" t="s">
        <v>126</v>
      </c>
    </row>
    <row r="130" spans="5:6">
      <c r="E130" s="1"/>
      <c r="F130" s="1" t="s">
        <v>127</v>
      </c>
    </row>
    <row r="131" spans="5:6">
      <c r="E131" s="1"/>
      <c r="F131" s="1" t="s">
        <v>128</v>
      </c>
    </row>
    <row r="132" spans="5:6">
      <c r="E132" s="1" t="s">
        <v>42</v>
      </c>
      <c r="F132" s="1" t="s">
        <v>129</v>
      </c>
    </row>
    <row r="133" spans="5:6">
      <c r="E133" s="1"/>
      <c r="F133" s="1" t="s">
        <v>130</v>
      </c>
    </row>
    <row r="139" spans="5:6">
      <c r="E139" s="1" t="s">
        <v>131</v>
      </c>
      <c r="F139" s="1"/>
    </row>
    <row r="140" spans="5:6">
      <c r="E140" s="1" t="s">
        <v>46</v>
      </c>
      <c r="F140" s="1" t="s">
        <v>132</v>
      </c>
    </row>
    <row r="141" spans="5:11">
      <c r="E141" s="1"/>
      <c r="F141" s="1" t="s">
        <v>133</v>
      </c>
      <c r="G141" s="11"/>
      <c r="H141" s="11"/>
      <c r="I141" s="11"/>
      <c r="J141" s="16"/>
      <c r="K141" s="12"/>
    </row>
    <row r="142" spans="5:11">
      <c r="E142" s="1"/>
      <c r="F142" s="1" t="s">
        <v>134</v>
      </c>
      <c r="G142" s="12"/>
      <c r="H142" s="12"/>
      <c r="I142" s="12"/>
      <c r="J142" s="17"/>
      <c r="K142" s="12"/>
    </row>
    <row r="143" spans="5:11">
      <c r="E143" s="1"/>
      <c r="F143" s="1" t="s">
        <v>135</v>
      </c>
      <c r="G143" s="12"/>
      <c r="H143" s="12"/>
      <c r="I143" s="12"/>
      <c r="J143" s="18"/>
      <c r="K143" s="12"/>
    </row>
    <row r="144" spans="5:11">
      <c r="E144" s="1"/>
      <c r="F144" s="1" t="s">
        <v>136</v>
      </c>
      <c r="G144" s="12"/>
      <c r="H144" s="12"/>
      <c r="I144" s="12"/>
      <c r="J144" s="12"/>
      <c r="K144" s="12"/>
    </row>
    <row r="145" spans="5:11">
      <c r="E145" s="1"/>
      <c r="F145" s="1" t="s">
        <v>137</v>
      </c>
      <c r="G145" s="12"/>
      <c r="H145" s="12"/>
      <c r="I145" s="12"/>
      <c r="J145" s="12"/>
      <c r="K145" s="12"/>
    </row>
    <row r="146" spans="5:11">
      <c r="E146" s="1"/>
      <c r="F146" s="1" t="s">
        <v>138</v>
      </c>
      <c r="G146" s="12"/>
      <c r="H146" s="12"/>
      <c r="I146" s="12"/>
      <c r="J146" s="12"/>
      <c r="K146" s="12"/>
    </row>
    <row r="147" spans="5:6">
      <c r="E147" s="1"/>
      <c r="F147" s="1" t="s">
        <v>139</v>
      </c>
    </row>
    <row r="148" spans="5:6">
      <c r="E148" s="1"/>
      <c r="F148" s="1"/>
    </row>
    <row r="149" spans="5:6">
      <c r="E149" s="1" t="s">
        <v>25</v>
      </c>
      <c r="F149" s="1" t="s">
        <v>140</v>
      </c>
    </row>
    <row r="150" spans="5:6">
      <c r="E150" s="1"/>
      <c r="F150" s="1" t="s">
        <v>141</v>
      </c>
    </row>
    <row r="152" spans="5:14">
      <c r="E152" s="13" t="s">
        <v>142</v>
      </c>
      <c r="F152" s="13"/>
      <c r="G152" s="14"/>
      <c r="N152" s="19"/>
    </row>
    <row r="155" spans="5:9">
      <c r="E155" s="1" t="s">
        <v>143</v>
      </c>
      <c r="F155" s="1" t="s">
        <v>144</v>
      </c>
      <c r="I155" s="20"/>
    </row>
    <row r="159" spans="19:21">
      <c r="S159" t="s">
        <v>145</v>
      </c>
      <c r="U159" t="s">
        <v>146</v>
      </c>
    </row>
    <row r="160" spans="19:21">
      <c r="S160">
        <v>1316</v>
      </c>
      <c r="U160">
        <v>1167</v>
      </c>
    </row>
    <row r="161" spans="19:21">
      <c r="S161">
        <v>652</v>
      </c>
      <c r="U161">
        <v>721</v>
      </c>
    </row>
    <row r="162" spans="19:21">
      <c r="S162">
        <f>S160/S161</f>
        <v>2.01840490797546</v>
      </c>
      <c r="U162">
        <f>U160/U161</f>
        <v>1.61858529819695</v>
      </c>
    </row>
    <row r="163" spans="6:21">
      <c r="F163" s="15"/>
      <c r="S163">
        <v>1.8</v>
      </c>
      <c r="U163">
        <v>1.8</v>
      </c>
    </row>
    <row r="164" spans="19:22">
      <c r="S164">
        <v>1.5</v>
      </c>
      <c r="T164">
        <f>S163+S162+S164</f>
        <v>5.31840490797546</v>
      </c>
      <c r="U164">
        <v>1.5</v>
      </c>
      <c r="V164">
        <f>U163+U162+U164</f>
        <v>4.91858529819695</v>
      </c>
    </row>
    <row r="165" spans="19:22">
      <c r="S165">
        <v>7194</v>
      </c>
      <c r="T165">
        <f>240/T164</f>
        <v>45.1263121467297</v>
      </c>
      <c r="U165">
        <v>6352</v>
      </c>
      <c r="V165">
        <f>240/V164</f>
        <v>48.7945182302682</v>
      </c>
    </row>
    <row r="166" spans="19:21">
      <c r="S166">
        <f>S165*T165</f>
        <v>324638.689583574</v>
      </c>
      <c r="U166">
        <f>U165*V165</f>
        <v>309942.779798663</v>
      </c>
    </row>
    <row r="167" spans="19:21">
      <c r="S167" t="s">
        <v>147</v>
      </c>
      <c r="U167" t="s">
        <v>148</v>
      </c>
    </row>
    <row r="168" spans="19:21">
      <c r="S168">
        <v>109</v>
      </c>
      <c r="U168">
        <v>425</v>
      </c>
    </row>
    <row r="169" spans="19:21">
      <c r="S169">
        <v>382</v>
      </c>
      <c r="U169">
        <v>1474</v>
      </c>
    </row>
    <row r="170" spans="19:21">
      <c r="S170">
        <f>S168/S169</f>
        <v>0.285340314136126</v>
      </c>
      <c r="U170">
        <f>U168/U169</f>
        <v>0.288331071913161</v>
      </c>
    </row>
    <row r="171" spans="19:21">
      <c r="S171">
        <v>1.8</v>
      </c>
      <c r="U171">
        <v>0.3</v>
      </c>
    </row>
    <row r="172" spans="19:22">
      <c r="S172">
        <v>1.5</v>
      </c>
      <c r="T172">
        <f>S171+S170+S172</f>
        <v>3.58534031413613</v>
      </c>
      <c r="U172">
        <v>0</v>
      </c>
      <c r="V172">
        <f>U171+U170+U172</f>
        <v>0.588331071913161</v>
      </c>
    </row>
    <row r="173" spans="19:22">
      <c r="S173">
        <v>4025</v>
      </c>
      <c r="T173">
        <f>180/T172</f>
        <v>50.2044392523364</v>
      </c>
      <c r="U173">
        <v>538</v>
      </c>
      <c r="V173">
        <f>60/V172</f>
        <v>101.983394833948</v>
      </c>
    </row>
    <row r="174" spans="19:22">
      <c r="S174">
        <f>S173*T173</f>
        <v>202072.867990654</v>
      </c>
      <c r="U174">
        <f>U173*V173</f>
        <v>54867.0664206642</v>
      </c>
      <c r="V174">
        <f>U174*4</f>
        <v>219468.265682657</v>
      </c>
    </row>
    <row r="176" spans="19:20">
      <c r="S176">
        <f>S174+S166+U166+U174</f>
        <v>891521.403793555</v>
      </c>
      <c r="T176">
        <f>S176*1.5*0.7+S176*0.3</f>
        <v>1203553.8951213</v>
      </c>
    </row>
    <row r="201" spans="11:11">
      <c r="K201" t="s">
        <v>149</v>
      </c>
    </row>
    <row r="202" spans="11:15">
      <c r="K202" t="s">
        <v>150</v>
      </c>
      <c r="L202" t="s">
        <v>151</v>
      </c>
      <c r="M202" t="s">
        <v>152</v>
      </c>
      <c r="N202" t="s">
        <v>153</v>
      </c>
      <c r="O202" t="s">
        <v>154</v>
      </c>
    </row>
    <row r="203" spans="11:15">
      <c r="K203" t="s">
        <v>155</v>
      </c>
      <c r="L203" t="s">
        <v>156</v>
      </c>
      <c r="M203" t="s">
        <v>157</v>
      </c>
      <c r="N203" t="s">
        <v>158</v>
      </c>
      <c r="O203" t="s">
        <v>159</v>
      </c>
    </row>
    <row r="204" spans="11:15">
      <c r="K204" t="s">
        <v>160</v>
      </c>
      <c r="L204" t="s">
        <v>161</v>
      </c>
      <c r="M204" t="s">
        <v>162</v>
      </c>
      <c r="N204" t="s">
        <v>162</v>
      </c>
      <c r="O204" t="s">
        <v>163</v>
      </c>
    </row>
    <row r="205" spans="11:15">
      <c r="K205" t="s">
        <v>147</v>
      </c>
      <c r="L205" t="s">
        <v>164</v>
      </c>
      <c r="M205" t="s">
        <v>165</v>
      </c>
      <c r="N205" t="s">
        <v>166</v>
      </c>
      <c r="O205" t="s">
        <v>167</v>
      </c>
    </row>
    <row r="207" spans="11:11">
      <c r="K207" t="s">
        <v>168</v>
      </c>
    </row>
    <row r="208" spans="11:15">
      <c r="K208" t="s">
        <v>150</v>
      </c>
      <c r="L208" s="21" t="s">
        <v>169</v>
      </c>
      <c r="M208" s="21"/>
      <c r="N208" s="21"/>
      <c r="O208" s="21"/>
    </row>
    <row r="209" spans="11:15">
      <c r="K209" t="s">
        <v>155</v>
      </c>
      <c r="L209" s="21" t="s">
        <v>170</v>
      </c>
      <c r="M209" s="21"/>
      <c r="N209" s="21"/>
      <c r="O209" s="21"/>
    </row>
    <row r="210" spans="11:12">
      <c r="K210" t="s">
        <v>160</v>
      </c>
      <c r="L210" t="s">
        <v>171</v>
      </c>
    </row>
    <row r="211" spans="11:15">
      <c r="K211" t="s">
        <v>147</v>
      </c>
      <c r="L211" s="21" t="s">
        <v>172</v>
      </c>
      <c r="M211" s="21"/>
      <c r="N211" s="21"/>
      <c r="O211" s="21"/>
    </row>
    <row r="213" spans="11:11">
      <c r="K213" t="s">
        <v>173</v>
      </c>
    </row>
    <row r="214" spans="11:13">
      <c r="K214" t="s">
        <v>150</v>
      </c>
      <c r="L214" t="s">
        <v>174</v>
      </c>
      <c r="M214" t="s">
        <v>175</v>
      </c>
    </row>
    <row r="215" spans="11:13">
      <c r="K215" t="s">
        <v>155</v>
      </c>
      <c r="L215" t="s">
        <v>176</v>
      </c>
      <c r="M215" t="s">
        <v>175</v>
      </c>
    </row>
    <row r="216" spans="11:13">
      <c r="K216" t="s">
        <v>160</v>
      </c>
      <c r="L216" t="s">
        <v>177</v>
      </c>
      <c r="M216" t="s">
        <v>178</v>
      </c>
    </row>
    <row r="217" spans="11:13">
      <c r="K217" t="s">
        <v>147</v>
      </c>
      <c r="L217" t="s">
        <v>177</v>
      </c>
      <c r="M217" t="s">
        <v>178</v>
      </c>
    </row>
  </sheetData>
  <mergeCells count="8">
    <mergeCell ref="G88:J88"/>
    <mergeCell ref="G89:J89"/>
    <mergeCell ref="G141:J141"/>
    <mergeCell ref="E152:F152"/>
    <mergeCell ref="L208:O208"/>
    <mergeCell ref="L209:O209"/>
    <mergeCell ref="L210:O210"/>
    <mergeCell ref="L211:O21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B35" sqref="B35"/>
    </sheetView>
  </sheetViews>
  <sheetFormatPr defaultColWidth="9" defaultRowHeight="13.5" outlineLevelCol="3"/>
  <cols>
    <col min="2" max="2" width="48.875" customWidth="1"/>
    <col min="4" max="4" width="17.125" customWidth="1"/>
  </cols>
  <sheetData>
    <row r="1" spans="1:4">
      <c r="A1" t="s">
        <v>179</v>
      </c>
      <c r="B1" t="s">
        <v>180</v>
      </c>
      <c r="C1" t="s">
        <v>181</v>
      </c>
      <c r="D1" t="s">
        <v>182</v>
      </c>
    </row>
    <row r="2" spans="1:4">
      <c r="A2" t="s">
        <v>183</v>
      </c>
      <c r="B2" t="s">
        <v>184</v>
      </c>
      <c r="C2" t="s">
        <v>185</v>
      </c>
      <c r="D2" t="s">
        <v>186</v>
      </c>
    </row>
    <row r="3" spans="1:4">
      <c r="A3" t="s">
        <v>187</v>
      </c>
      <c r="B3" t="s">
        <v>188</v>
      </c>
      <c r="C3" t="s">
        <v>189</v>
      </c>
      <c r="D3" t="s">
        <v>186</v>
      </c>
    </row>
    <row r="4" spans="1:4">
      <c r="A4" t="s">
        <v>190</v>
      </c>
      <c r="B4" t="s">
        <v>191</v>
      </c>
      <c r="C4" t="s">
        <v>189</v>
      </c>
      <c r="D4" t="s">
        <v>192</v>
      </c>
    </row>
    <row r="5" spans="1:4">
      <c r="A5" t="s">
        <v>193</v>
      </c>
      <c r="B5" t="s">
        <v>194</v>
      </c>
      <c r="C5" t="s">
        <v>195</v>
      </c>
      <c r="D5" t="s">
        <v>186</v>
      </c>
    </row>
    <row r="6" spans="1:1">
      <c r="A6" t="s">
        <v>196</v>
      </c>
    </row>
    <row r="7" spans="1:1">
      <c r="A7" t="s">
        <v>197</v>
      </c>
    </row>
    <row r="8" spans="1:4">
      <c r="A8" t="s">
        <v>187</v>
      </c>
      <c r="B8" t="s">
        <v>188</v>
      </c>
      <c r="C8" t="s">
        <v>189</v>
      </c>
      <c r="D8" t="s">
        <v>186</v>
      </c>
    </row>
    <row r="9" spans="1:1">
      <c r="A9" t="s">
        <v>198</v>
      </c>
    </row>
    <row r="10" spans="1:4">
      <c r="A10" t="s">
        <v>199</v>
      </c>
      <c r="B10" t="s">
        <v>200</v>
      </c>
      <c r="C10" t="s">
        <v>201</v>
      </c>
      <c r="D10" t="s">
        <v>186</v>
      </c>
    </row>
    <row r="11" spans="1:4">
      <c r="A11" t="s">
        <v>202</v>
      </c>
      <c r="B11" t="s">
        <v>203</v>
      </c>
      <c r="C11" t="s">
        <v>185</v>
      </c>
      <c r="D11" t="s">
        <v>186</v>
      </c>
    </row>
    <row r="12" spans="1:1">
      <c r="A12" t="s">
        <v>189</v>
      </c>
    </row>
    <row r="13" spans="1:4">
      <c r="A13" t="s">
        <v>183</v>
      </c>
      <c r="B13" t="s">
        <v>184</v>
      </c>
      <c r="C13" t="s">
        <v>185</v>
      </c>
      <c r="D13" t="s">
        <v>192</v>
      </c>
    </row>
    <row r="14" spans="1:4">
      <c r="A14" t="s">
        <v>204</v>
      </c>
      <c r="B14" t="s">
        <v>191</v>
      </c>
      <c r="C14" t="s">
        <v>185</v>
      </c>
      <c r="D14" t="s">
        <v>186</v>
      </c>
    </row>
    <row r="15" spans="1:1">
      <c r="A15" t="s">
        <v>205</v>
      </c>
    </row>
    <row r="20" spans="1:1">
      <c r="A20" t="s">
        <v>206</v>
      </c>
    </row>
    <row r="21" spans="1:1">
      <c r="A21" t="s">
        <v>207</v>
      </c>
    </row>
    <row r="22" spans="1:4">
      <c r="A22" t="s">
        <v>190</v>
      </c>
      <c r="B22" t="s">
        <v>191</v>
      </c>
      <c r="C22" t="s">
        <v>189</v>
      </c>
      <c r="D22" t="s">
        <v>192</v>
      </c>
    </row>
    <row r="23" spans="1:4">
      <c r="A23" t="s">
        <v>202</v>
      </c>
      <c r="B23" t="s">
        <v>203</v>
      </c>
      <c r="D23" t="s">
        <v>186</v>
      </c>
    </row>
    <row r="24" spans="1:2">
      <c r="A24" t="s">
        <v>208</v>
      </c>
      <c r="B24" t="s">
        <v>209</v>
      </c>
    </row>
    <row r="25" spans="1:1">
      <c r="A25" t="s">
        <v>210</v>
      </c>
    </row>
    <row r="26" spans="1:1">
      <c r="A26" t="s">
        <v>211</v>
      </c>
    </row>
    <row r="27" spans="1:4">
      <c r="A27" t="s">
        <v>187</v>
      </c>
      <c r="B27" t="s">
        <v>188</v>
      </c>
      <c r="C27" t="s">
        <v>189</v>
      </c>
      <c r="D27" t="s">
        <v>186</v>
      </c>
    </row>
    <row r="28" spans="1:4">
      <c r="A28" t="s">
        <v>199</v>
      </c>
      <c r="B28" t="s">
        <v>200</v>
      </c>
      <c r="C28" t="s">
        <v>201</v>
      </c>
      <c r="D28" t="s">
        <v>186</v>
      </c>
    </row>
    <row r="29" spans="1:1">
      <c r="A29" t="s">
        <v>212</v>
      </c>
    </row>
    <row r="30" spans="1:4">
      <c r="A30" t="s">
        <v>193</v>
      </c>
      <c r="B30" t="s">
        <v>194</v>
      </c>
      <c r="C30" t="s">
        <v>195</v>
      </c>
      <c r="D30" t="s">
        <v>186</v>
      </c>
    </row>
    <row r="31" spans="1:1">
      <c r="A31" t="s">
        <v>213</v>
      </c>
    </row>
    <row r="32" spans="1:1">
      <c r="A32" t="s">
        <v>214</v>
      </c>
    </row>
    <row r="33" spans="1:4">
      <c r="A33" t="s">
        <v>193</v>
      </c>
      <c r="B33" t="s">
        <v>194</v>
      </c>
      <c r="C33" t="s">
        <v>195</v>
      </c>
      <c r="D33" t="s">
        <v>186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裂隙攻略</vt:lpstr>
      <vt:lpstr>遗迹难6怪物分布（未确定）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SunSHine</cp:lastModifiedBy>
  <dcterms:created xsi:type="dcterms:W3CDTF">2017-09-15T12:06:00Z</dcterms:created>
  <dcterms:modified xsi:type="dcterms:W3CDTF">2017-11-26T11:27:25Z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