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vnmaster\excel_demo\"/>
    </mc:Choice>
  </mc:AlternateContent>
  <xr:revisionPtr revIDLastSave="0" documentId="13_ncr:1_{1B1408A7-F496-4956-8E3C-7483868518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3" l="1" a="1"/>
  <c r="K21" i="3" a="1"/>
  <c r="L21" i="3" a="1"/>
  <c r="M21" i="3" a="1"/>
  <c r="N21" i="3" a="1"/>
  <c r="O21" i="3" a="1"/>
  <c r="P21" i="3" a="1"/>
  <c r="Q21" i="3" a="1"/>
  <c r="R21" i="3" a="1"/>
  <c r="S21" i="3" a="1"/>
  <c r="J22" i="3" a="1"/>
  <c r="K22" i="3" a="1"/>
  <c r="L22" i="3" a="1"/>
  <c r="M22" i="3" a="1"/>
  <c r="N22" i="3" a="1"/>
  <c r="O22" i="3" a="1"/>
  <c r="P22" i="3" a="1"/>
  <c r="Q22" i="3" a="1"/>
  <c r="R22" i="3" a="1"/>
  <c r="S22" i="3" a="1"/>
  <c r="J23" i="3" a="1"/>
  <c r="K23" i="3" a="1"/>
  <c r="L23" i="3" a="1"/>
  <c r="M23" i="3" a="1"/>
  <c r="N23" i="3" a="1"/>
  <c r="O23" i="3" a="1"/>
  <c r="P23" i="3" a="1"/>
  <c r="Q23" i="3" a="1"/>
  <c r="R23" i="3" a="1"/>
  <c r="S23" i="3" a="1"/>
  <c r="I23" i="3" a="1"/>
  <c r="I22" i="3" a="1"/>
  <c r="I21" i="3" a="1"/>
  <c r="B8" i="3" a="1"/>
  <c r="B9" i="3" a="1"/>
  <c r="B10" i="3" a="1"/>
  <c r="B11" i="3" a="1"/>
  <c r="B12" i="3" a="1"/>
  <c r="B13" i="3" a="1"/>
  <c r="B14" i="3" a="1"/>
  <c r="B15" i="3" a="1"/>
  <c r="B16" i="3" a="1"/>
  <c r="B17" i="3" a="1"/>
  <c r="B18" i="3" a="1"/>
  <c r="B7" i="3" a="1"/>
  <c r="T5" i="3" a="1"/>
  <c r="S23" i="3" l="1"/>
  <c r="R23" i="3"/>
  <c r="Q23" i="3"/>
  <c r="P23" i="3"/>
  <c r="O23" i="3"/>
  <c r="N23" i="3"/>
  <c r="M23" i="3"/>
  <c r="L23" i="3"/>
  <c r="K23" i="3"/>
  <c r="J23" i="3"/>
  <c r="S22" i="3"/>
  <c r="R22" i="3"/>
  <c r="Q22" i="3"/>
  <c r="P22" i="3"/>
  <c r="O22" i="3"/>
  <c r="N22" i="3"/>
  <c r="M22" i="3"/>
  <c r="L22" i="3"/>
  <c r="K22" i="3"/>
  <c r="J22" i="3"/>
  <c r="S21" i="3"/>
  <c r="R21" i="3"/>
  <c r="Q21" i="3"/>
  <c r="P21" i="3"/>
  <c r="O21" i="3"/>
  <c r="N21" i="3"/>
  <c r="M21" i="3"/>
  <c r="L21" i="3"/>
  <c r="K21" i="3"/>
  <c r="J21" i="3"/>
  <c r="I23" i="3"/>
  <c r="I22" i="3"/>
  <c r="I21" i="3"/>
  <c r="B18" i="3"/>
  <c r="B17" i="3"/>
  <c r="B16" i="3"/>
  <c r="B15" i="3"/>
  <c r="B14" i="3"/>
  <c r="B13" i="3"/>
  <c r="B12" i="3"/>
  <c r="B11" i="3"/>
  <c r="B10" i="3"/>
  <c r="B9" i="3"/>
  <c r="B8" i="3"/>
  <c r="B7" i="3"/>
  <c r="T5" i="3"/>
  <c r="S5" i="3" a="1"/>
  <c r="S5" i="3"/>
  <c r="R5" i="3" a="1"/>
  <c r="R5" i="3"/>
  <c r="Q5" i="3" a="1"/>
  <c r="Q5" i="3"/>
  <c r="P5" i="3" a="1"/>
  <c r="P5" i="3"/>
  <c r="O5" i="3" a="1"/>
  <c r="O5" i="3"/>
  <c r="N5" i="3" a="1"/>
  <c r="N5" i="3"/>
  <c r="M5" i="3" a="1"/>
  <c r="M5" i="3"/>
  <c r="L5" i="3" a="1"/>
  <c r="L5" i="3"/>
  <c r="K5" i="3" a="1"/>
  <c r="K5" i="3"/>
  <c r="J5" i="3" a="1"/>
  <c r="J5" i="3"/>
  <c r="T4" i="3" a="1"/>
  <c r="T4" i="3"/>
  <c r="S4" i="3" a="1"/>
  <c r="S4" i="3"/>
  <c r="R4" i="3" a="1"/>
  <c r="R4" i="3"/>
  <c r="Q4" i="3" a="1"/>
  <c r="Q4" i="3"/>
  <c r="P4" i="3" a="1"/>
  <c r="P4" i="3"/>
  <c r="O4" i="3" a="1"/>
  <c r="O4" i="3"/>
  <c r="N4" i="3" a="1"/>
  <c r="N4" i="3"/>
  <c r="M4" i="3" a="1"/>
  <c r="M4" i="3"/>
  <c r="L4" i="3" a="1"/>
  <c r="L4" i="3"/>
  <c r="K4" i="3" a="1"/>
  <c r="K4" i="3"/>
  <c r="J4" i="3" a="1"/>
  <c r="J4" i="3"/>
  <c r="T3" i="3" a="1"/>
  <c r="T3" i="3"/>
  <c r="S3" i="3" a="1"/>
  <c r="S3" i="3"/>
  <c r="R3" i="3" a="1"/>
  <c r="R3" i="3"/>
  <c r="Q3" i="3" a="1"/>
  <c r="Q3" i="3"/>
  <c r="P3" i="3" a="1"/>
  <c r="P3" i="3"/>
  <c r="O3" i="3" a="1"/>
  <c r="O3" i="3"/>
  <c r="N3" i="3" a="1"/>
  <c r="N3" i="3"/>
  <c r="M3" i="3" a="1"/>
  <c r="M3" i="3"/>
  <c r="L3" i="3" a="1"/>
  <c r="L3" i="3"/>
  <c r="K3" i="3" a="1"/>
  <c r="K3" i="3"/>
  <c r="J3" i="3" a="1"/>
  <c r="J3" i="3"/>
  <c r="I5" i="3" a="1"/>
  <c r="I4" i="3" a="1"/>
  <c r="I3" i="3" a="1"/>
  <c r="B24" i="3" a="1"/>
  <c r="B25" i="3" a="1"/>
  <c r="B26" i="3" a="1"/>
  <c r="B27" i="3" a="1"/>
  <c r="B28" i="3" a="1"/>
  <c r="B29" i="3" a="1"/>
  <c r="B30" i="3" a="1"/>
  <c r="B31" i="3" a="1"/>
  <c r="B32" i="3" a="1"/>
  <c r="B33" i="3" a="1"/>
  <c r="B23" i="3" a="1"/>
  <c r="E4" i="3" a="1"/>
  <c r="B4" i="3" a="1"/>
  <c r="C4" i="3" a="1"/>
  <c r="C2" i="3" a="1"/>
  <c r="B2" i="3" a="1"/>
  <c r="H18" i="3" a="1"/>
  <c r="G18" i="3" a="1"/>
  <c r="F18" i="3" a="1"/>
  <c r="E18" i="3" a="1"/>
  <c r="D18" i="3" a="1"/>
  <c r="C18" i="3" a="1"/>
  <c r="H17" i="3" a="1"/>
  <c r="G17" i="3" a="1"/>
  <c r="F17" i="3" a="1"/>
  <c r="E17" i="3" a="1"/>
  <c r="D17" i="3" a="1"/>
  <c r="C17" i="3" a="1"/>
  <c r="H16" i="3" a="1"/>
  <c r="G16" i="3" a="1"/>
  <c r="F16" i="3" a="1"/>
  <c r="E16" i="3" a="1"/>
  <c r="D16" i="3" a="1"/>
  <c r="C16" i="3" a="1"/>
  <c r="C8" i="3" a="1"/>
  <c r="D8" i="3" a="1"/>
  <c r="E8" i="3" a="1"/>
  <c r="F8" i="3" a="1"/>
  <c r="G8" i="3" a="1"/>
  <c r="H8" i="3" a="1"/>
  <c r="C9" i="3" a="1"/>
  <c r="D9" i="3" a="1"/>
  <c r="E9" i="3" a="1"/>
  <c r="F9" i="3" a="1"/>
  <c r="G9" i="3" a="1"/>
  <c r="H9" i="3" a="1"/>
  <c r="C10" i="3" a="1"/>
  <c r="D10" i="3" a="1"/>
  <c r="E10" i="3" a="1"/>
  <c r="F10" i="3" a="1"/>
  <c r="G10" i="3" a="1"/>
  <c r="H10" i="3" a="1"/>
  <c r="C11" i="3" a="1"/>
  <c r="D11" i="3" a="1"/>
  <c r="E11" i="3" a="1"/>
  <c r="F11" i="3" a="1"/>
  <c r="G11" i="3" a="1"/>
  <c r="H11" i="3" a="1"/>
  <c r="C12" i="3" a="1"/>
  <c r="D12" i="3" a="1"/>
  <c r="E12" i="3" a="1"/>
  <c r="F12" i="3" a="1"/>
  <c r="G12" i="3" a="1"/>
  <c r="H12" i="3" a="1"/>
  <c r="C13" i="3" a="1"/>
  <c r="D13" i="3" a="1"/>
  <c r="E13" i="3" a="1"/>
  <c r="F13" i="3" a="1"/>
  <c r="G13" i="3" a="1"/>
  <c r="H13" i="3" a="1"/>
  <c r="C14" i="3" a="1"/>
  <c r="D14" i="3" a="1"/>
  <c r="E14" i="3" a="1"/>
  <c r="F14" i="3" a="1"/>
  <c r="G14" i="3" a="1"/>
  <c r="H14" i="3" a="1"/>
  <c r="C15" i="3" a="1"/>
  <c r="D15" i="3" a="1"/>
  <c r="E15" i="3" a="1"/>
  <c r="F15" i="3" a="1"/>
  <c r="G15" i="3" a="1"/>
  <c r="H15" i="3" a="1"/>
  <c r="H7" i="3" a="1"/>
  <c r="G7" i="3" a="1"/>
  <c r="F7" i="3" a="1"/>
  <c r="E7" i="3" a="1"/>
  <c r="D7" i="3" a="1"/>
  <c r="I5" i="3" l="1"/>
  <c r="I4" i="3"/>
  <c r="I3" i="3"/>
  <c r="B33" i="3"/>
  <c r="B32" i="3"/>
  <c r="B31" i="3"/>
  <c r="B30" i="3"/>
  <c r="B29" i="3"/>
  <c r="B28" i="3"/>
  <c r="B27" i="3"/>
  <c r="B26" i="3"/>
  <c r="B25" i="3"/>
  <c r="B24" i="3"/>
  <c r="B23" i="3"/>
  <c r="E4" i="3"/>
  <c r="B4" i="3"/>
  <c r="C4" i="3"/>
  <c r="C2" i="3"/>
  <c r="B2" i="3"/>
  <c r="C18" i="3"/>
  <c r="D18" i="3"/>
  <c r="E18" i="3"/>
  <c r="F18" i="3"/>
  <c r="G18" i="3"/>
  <c r="H18" i="3"/>
  <c r="C17" i="3"/>
  <c r="D17" i="3"/>
  <c r="E17" i="3"/>
  <c r="F17" i="3"/>
  <c r="G17" i="3"/>
  <c r="H17" i="3"/>
  <c r="C16" i="3"/>
  <c r="D16" i="3"/>
  <c r="E16" i="3"/>
  <c r="F16" i="3"/>
  <c r="G16" i="3"/>
  <c r="H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H9" i="3"/>
  <c r="G9" i="3"/>
  <c r="F9" i="3"/>
  <c r="E9" i="3"/>
  <c r="D9" i="3"/>
  <c r="C9" i="3"/>
  <c r="H8" i="3"/>
  <c r="G8" i="3"/>
  <c r="F8" i="3"/>
  <c r="E8" i="3"/>
  <c r="D8" i="3"/>
  <c r="C8" i="3"/>
  <c r="H7" i="3"/>
  <c r="G7" i="3"/>
  <c r="F7" i="3"/>
  <c r="E7" i="3"/>
  <c r="D7" i="3"/>
  <c r="G4" i="3" a="1"/>
  <c r="C7" i="3" a="1"/>
  <c r="D24" i="3" l="1"/>
  <c r="D26" i="3"/>
  <c r="D28" i="3"/>
  <c r="D30" i="3"/>
  <c r="D32" i="3"/>
  <c r="D25" i="3"/>
  <c r="D27" i="3"/>
  <c r="D29" i="3"/>
  <c r="D31" i="3"/>
  <c r="D33" i="3"/>
  <c r="D23" i="3"/>
  <c r="C24" i="3"/>
  <c r="C26" i="3"/>
  <c r="C28" i="3"/>
  <c r="C30" i="3"/>
  <c r="C32" i="3"/>
  <c r="C25" i="3"/>
  <c r="C27" i="3"/>
  <c r="C29" i="3"/>
  <c r="C31" i="3"/>
  <c r="C33" i="3"/>
  <c r="G4" i="3"/>
  <c r="C7" i="3"/>
  <c r="C23" i="3" s="1"/>
  <c r="E31" i="3" l="1"/>
  <c r="G31" i="3" s="1"/>
  <c r="E32" i="3"/>
  <c r="G32" i="3" s="1"/>
  <c r="E33" i="3"/>
  <c r="G33" i="3" s="1"/>
  <c r="E29" i="3"/>
  <c r="G29" i="3" s="1"/>
  <c r="E25" i="3"/>
  <c r="G25" i="3" s="1"/>
  <c r="E30" i="3"/>
  <c r="G30" i="3" s="1"/>
  <c r="E26" i="3"/>
  <c r="G26" i="3" s="1"/>
  <c r="E27" i="3"/>
  <c r="G27" i="3" s="1"/>
  <c r="E28" i="3"/>
  <c r="G28" i="3" s="1"/>
  <c r="E24" i="3"/>
  <c r="G24" i="3" s="1"/>
  <c r="E23" i="3"/>
  <c r="G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<sst xmlns="http://schemas.openxmlformats.org/spreadsheetml/2006/main" count="45" uniqueCount="28">
  <si>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最高</t>
    <phoneticPr fontId="1" type="noConversion"/>
  </si>
  <si>
    <t>最低</t>
    <phoneticPr fontId="1" type="noConversion"/>
  </si>
  <si>
    <t>代码</t>
    <phoneticPr fontId="1" type="noConversion"/>
  </si>
  <si>
    <t>涨跌幅</t>
    <phoneticPr fontId="1" type="noConversion"/>
  </si>
  <si>
    <t>成交量</t>
    <phoneticPr fontId="1" type="noConversion"/>
  </si>
  <si>
    <t>sc2004.INE</t>
    <phoneticPr fontId="1" type="noConversion"/>
  </si>
  <si>
    <t>sc2005.INE</t>
    <phoneticPr fontId="1" type="noConversion"/>
  </si>
  <si>
    <t>sc2006.INE</t>
    <phoneticPr fontId="1" type="noConversion"/>
  </si>
  <si>
    <t>sc2007.INE</t>
  </si>
  <si>
    <t>sc2008.INE</t>
  </si>
  <si>
    <t>sc2009.INE</t>
  </si>
  <si>
    <t>sc2010.INE</t>
  </si>
  <si>
    <t>sc2011.INE</t>
  </si>
  <si>
    <t>sc2012.INE</t>
  </si>
  <si>
    <t>涨跌</t>
    <phoneticPr fontId="1" type="noConversion"/>
  </si>
  <si>
    <t>sc2101.INE</t>
    <phoneticPr fontId="1" type="noConversion"/>
  </si>
  <si>
    <t>sc2102.INE</t>
    <phoneticPr fontId="1" type="noConversion"/>
  </si>
  <si>
    <t>sc2103.INE</t>
    <phoneticPr fontId="1" type="noConversion"/>
  </si>
  <si>
    <t>最新成交</t>
    <phoneticPr fontId="1" type="noConversion"/>
  </si>
  <si>
    <t>原油期货（能源交易中心）</t>
    <phoneticPr fontId="1" type="noConversion"/>
  </si>
  <si>
    <t>卖价</t>
    <phoneticPr fontId="1" type="noConversion"/>
  </si>
  <si>
    <t>买价</t>
    <phoneticPr fontId="1" type="noConversion"/>
  </si>
  <si>
    <t>主力合约</t>
    <phoneticPr fontId="1" type="noConversion"/>
  </si>
  <si>
    <t>月份</t>
    <phoneticPr fontId="1" type="noConversion"/>
  </si>
  <si>
    <t>开盘</t>
    <phoneticPr fontId="1" type="noConversion"/>
  </si>
  <si>
    <t>昨收</t>
    <phoneticPr fontId="1" type="noConversion"/>
  </si>
  <si>
    <t>最新</t>
    <phoneticPr fontId="1" type="noConversion"/>
  </si>
  <si>
    <t>单月日历价差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</si>
</sst>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;@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Microsoft YaHei UI"/>
      <family val="2"/>
      <charset val="134"/>
    </font>
    <font>
      <sz val="11"/>
      <name val="Microsoft YaHei UI"/>
      <family val="2"/>
      <charset val="134"/>
    </font>
    <font>
      <sz val="14"/>
      <color theme="4" tint="0.79998168889431442"/>
      <name val="Microsoft YaHei UI"/>
      <family val="2"/>
      <charset val="134"/>
    </font>
    <font>
      <b/>
      <sz val="18"/>
      <name val="Microsoft YaHei UI"/>
      <family val="2"/>
      <charset val="134"/>
    </font>
    <font>
      <sz val="14"/>
      <color theme="0"/>
      <name val="Microsoft YaHei UI"/>
      <family val="2"/>
      <charset val="134"/>
    </font>
    <font>
      <b/>
      <sz val="18"/>
      <color theme="1"/>
      <name val="Microsoft YaHei UI"/>
      <family val="2"/>
      <charset val="134"/>
    </font>
    <font>
      <sz val="14"/>
      <color rgb="FF00C459"/>
      <name val="Microsoft YaHei UI"/>
      <family val="2"/>
      <charset val="134"/>
    </font>
    <font>
      <sz val="14"/>
      <color rgb="FFFF0000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 degree="90">
        <stop position="0">
          <color theme="4"/>
        </stop>
        <stop position="0.5">
          <color theme="0"/>
        </stop>
        <stop position="1">
          <color theme="4"/>
        </stop>
      </gradientFill>
    </fill>
    <fill>
      <gradientFill degree="90">
        <stop position="0">
          <color theme="1"/>
        </stop>
        <stop position="0.5">
          <color rgb="FF002060"/>
        </stop>
        <stop position="1">
          <color theme="1"/>
        </stop>
      </gradientFill>
    </fill>
    <fill>
      <gradientFill>
        <stop position="0">
          <color theme="1"/>
        </stop>
        <stop position="0.5">
          <color rgb="FF002060"/>
        </stop>
        <stop position="1">
          <color theme="1"/>
        </stop>
      </gradientFill>
    </fill>
    <fill>
      <patternFill patternType="solid">
        <fgColor theme="1"/>
        <bgColor auto="1"/>
      </patternFill>
    </fill>
    <fill>
      <gradientFill degree="270">
        <stop position="0">
          <color theme="0"/>
        </stop>
        <stop position="1">
          <color rgb="FF00C459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8" tint="-0.49803155613879818"/>
        </stop>
        <stop position="0.5">
          <color rgb="FF0070C0"/>
        </stop>
        <stop position="1">
          <color theme="8" tint="-0.49803155613879818"/>
        </stop>
      </gradientFill>
    </fill>
  </fills>
  <borders count="1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</borders>
  <cellStyleXfs count="5">
    <xf numFmtId="0" fontId="0" fillId="0" borderId="0"/>
    <xf numFmtId="0" fontId="3" fillId="3" borderId="0">
      <alignment horizontal="right"/>
    </xf>
    <xf numFmtId="0" fontId="2" fillId="4" borderId="0">
      <alignment horizontal="center"/>
    </xf>
    <xf numFmtId="0" fontId="2" fillId="5" borderId="0">
      <alignment horizontal="center"/>
    </xf>
    <xf numFmtId="0" fontId="2" fillId="9" borderId="0">
      <alignment horizontal="right"/>
    </xf>
  </cellStyleXfs>
  <cellXfs count="6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6" borderId="0" xfId="3" applyFont="1" applyFill="1" applyAlignment="1">
      <alignment horizontal="center" vertical="center"/>
    </xf>
    <xf numFmtId="0" fontId="2" fillId="4" borderId="9" xfId="2" applyBorder="1" applyAlignment="1">
      <alignment horizontal="center"/>
    </xf>
    <xf numFmtId="0" fontId="2" fillId="4" borderId="9" xfId="2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5" fillId="3" borderId="2" xfId="1" applyFont="1" applyBorder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6" xfId="1" applyFont="1" applyBorder="1" applyAlignment="1">
      <alignment horizontal="center" vertical="center"/>
    </xf>
    <xf numFmtId="0" fontId="5" fillId="3" borderId="7" xfId="1" applyFont="1" applyBorder="1" applyAlignment="1">
      <alignment horizontal="center" vertical="center"/>
    </xf>
    <xf numFmtId="0" fontId="5" fillId="3" borderId="8" xfId="1" applyFont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57" fontId="2" fillId="2" borderId="0" xfId="0" applyNumberFormat="1" applyFont="1" applyFill="1" applyAlignment="1">
      <alignment horizontal="center"/>
    </xf>
    <xf numFmtId="0" fontId="7" fillId="7" borderId="2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2" fillId="4" borderId="10" xfId="2" applyBorder="1" applyAlignment="1">
      <alignment horizontal="center"/>
    </xf>
    <xf numFmtId="0" fontId="5" fillId="3" borderId="0" xfId="1" applyFont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5" fillId="3" borderId="4" xfId="1" applyFont="1" applyBorder="1" applyAlignment="1">
      <alignment horizontal="center" vertical="center"/>
    </xf>
    <xf numFmtId="0" fontId="5" fillId="3" borderId="5" xfId="1" applyFont="1" applyBorder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2" xfId="2" applyBorder="1" applyAlignment="1">
      <alignment horizontal="center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/>
    </xf>
    <xf numFmtId="0" fontId="2" fillId="4" borderId="3" xfId="2" applyBorder="1" applyAlignment="1">
      <alignment horizontal="center" vertical="center"/>
    </xf>
    <xf numFmtId="0" fontId="2" fillId="4" borderId="6" xfId="2" applyBorder="1" applyAlignment="1">
      <alignment horizontal="center" vertical="center"/>
    </xf>
    <xf numFmtId="0" fontId="2" fillId="4" borderId="7" xfId="2" applyBorder="1" applyAlignment="1">
      <alignment horizontal="center" vertical="center"/>
    </xf>
    <xf numFmtId="0" fontId="2" fillId="4" borderId="8" xfId="2" applyBorder="1" applyAlignment="1">
      <alignment horizontal="center" vertical="center"/>
    </xf>
    <xf numFmtId="0" fontId="2" fillId="4" borderId="12" xfId="2" applyBorder="1" applyAlignment="1">
      <alignment horizontal="center"/>
    </xf>
    <xf numFmtId="0" fontId="2" fillId="4" borderId="11" xfId="2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0" xfId="2" applyBorder="1">
      <alignment horizontal="center"/>
    </xf>
    <xf numFmtId="0" fontId="2" fillId="9" borderId="9" xfId="1" applyFont="1" applyFill="1" applyBorder="1" applyAlignment="1">
      <alignment horizontal="center"/>
    </xf>
    <xf numFmtId="0" fontId="8" fillId="6" borderId="9" xfId="3" applyFont="1" applyFill="1" applyBorder="1" applyAlignment="1">
      <alignment horizontal="center" vertical="center"/>
    </xf>
    <xf numFmtId="0" fontId="9" fillId="6" borderId="9" xfId="3" applyFont="1" applyFill="1" applyBorder="1" applyAlignment="1">
      <alignment horizontal="center" vertical="center"/>
    </xf>
    <xf numFmtId="0" fontId="4" fillId="6" borderId="9" xfId="3" applyFont="1" applyFill="1" applyBorder="1" applyAlignment="1">
      <alignment horizontal="center" vertical="center"/>
    </xf>
    <xf numFmtId="0" fontId="2" fillId="9" borderId="11" xfId="1" applyFont="1" applyFill="1" applyBorder="1" applyAlignment="1">
      <alignment horizontal="center"/>
    </xf>
    <xf numFmtId="0" fontId="8" fillId="6" borderId="11" xfId="3" applyFont="1" applyFill="1" applyBorder="1" applyAlignment="1">
      <alignment horizontal="center" vertical="center"/>
    </xf>
    <xf numFmtId="0" fontId="9" fillId="6" borderId="11" xfId="3" applyFont="1" applyFill="1" applyBorder="1" applyAlignment="1">
      <alignment horizontal="center" vertical="center"/>
    </xf>
    <xf numFmtId="0" fontId="4" fillId="6" borderId="11" xfId="3" applyFont="1" applyFill="1" applyBorder="1" applyAlignment="1">
      <alignment horizontal="center" vertical="center"/>
    </xf>
    <xf numFmtId="0" fontId="2" fillId="4" borderId="2" xfId="2" applyBorder="1" applyAlignment="1">
      <alignment horizontal="center"/>
    </xf>
    <xf numFmtId="0" fontId="2" fillId="4" borderId="3" xfId="2" applyBorder="1" applyAlignment="1">
      <alignment horizontal="center"/>
    </xf>
    <xf numFmtId="0" fontId="2" fillId="9" borderId="4" xfId="4" applyBorder="1" applyAlignment="1">
      <alignment horizontal="center"/>
    </xf>
    <xf numFmtId="0" fontId="2" fillId="4" borderId="12" xfId="2" applyBorder="1" applyAlignment="1">
      <alignment vertical="center"/>
    </xf>
    <xf numFmtId="0" fontId="2" fillId="4" borderId="13" xfId="2" applyBorder="1" applyAlignment="1">
      <alignment vertical="center"/>
    </xf>
    <xf numFmtId="0" fontId="2" fillId="4" borderId="11" xfId="2" applyBorder="1" applyAlignment="1">
      <alignment vertical="center"/>
    </xf>
    <xf numFmtId="178" fontId="2" fillId="9" borderId="4" xfId="4" applyNumberFormat="1" applyBorder="1" applyAlignment="1">
      <alignment horizontal="center"/>
    </xf>
    <xf numFmtId="178" fontId="2" fillId="9" borderId="6" xfId="4" applyNumberFormat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/>
    </xf>
    <xf numFmtId="178" fontId="2" fillId="9" borderId="9" xfId="4" applyNumberFormat="1" applyBorder="1" applyAlignment="1">
      <alignment horizontal="center"/>
    </xf>
    <xf numFmtId="0" fontId="6" fillId="6" borderId="9" xfId="3" applyFont="1" applyFill="1" applyBorder="1" applyAlignment="1">
      <alignment horizontal="center" vertical="center"/>
    </xf>
  </cellXfs>
  <cellStyles count="5">
    <cellStyle name="rtd标签" xfId="1" xr:uid="{3E65B8B8-D1C4-4738-A776-86B843054C25}"/>
    <cellStyle name="rtd标题" xfId="3" xr:uid="{2D4CCA96-E2FB-436D-B6AC-9818B142A10D}"/>
    <cellStyle name="rtd数字" xfId="2" xr:uid="{5CAE51B5-B281-4AF6-863C-C694F11E9572}"/>
    <cellStyle name="rtd字符" xfId="4" xr:uid="{88804D33-0958-4D86-AF50-E53547C8BAB8}"/>
    <cellStyle name="常规" xfId="0" builtinId="0"/>
  </cellStyles>
  <dxfs count="0"/>
  <tableStyles count="0" defaultTableStyle="TableStyleMedium2" defaultPivotStyle="PivotStyleLight16"/>
  <colors>
    <mruColors>
      <color rgb="FFFF1515"/>
      <color rgb="FFFF3300"/>
      <color rgb="FF0000CC"/>
      <color rgb="FF00C459"/>
      <color rgb="FF00FF00"/>
      <color rgb="FF01FF74"/>
      <color rgb="FF00EC6B"/>
      <color rgb="FFFF5229"/>
      <color rgb="FFFF4215"/>
      <color rgb="FFFF7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{5DB248F3-C2AE-475B-9505-6F055323AB5C}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8" s="3"/>
      </tp>
      <tp>
        <v>0</v>
        <stp/>
        <stp>{7E6F9ABA-558C-4B49-9737-AA9D5DB71D2B}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2" s="3"/>
      </tp>
      <tp>
        <v>0</v>
        <stp/>
        <stp>{1CFC7346-C565-4473-BE92-5D17E40F0339}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4" s="3"/>
      </tp>
      <tp>
        <v>0</v>
        <stp/>
        <stp>{792E7934-253D-4410-ADB1-2517B61EB9DF}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2" s="3"/>
      </tp>
      <tp>
        <v>0</v>
        <stp/>
        <stp>{D28BCBBD-6186-4EED-A765-A9340D13D313}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3" s="3"/>
      </tp>
      <tp>
        <v>0</v>
        <stp/>
        <stp>{3DD98131-57C1-4EA9-B881-E4B41600A8F9}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1" s="3"/>
      </tp>
      <tp>
        <v>0</v>
        <stp/>
        <stp>{1B0ED8BE-C43B-4062-9969-558B6142BB62}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3" s="3"/>
      </tp>
      <tp>
        <v>0</v>
        <stp/>
        <stp>{D9C9C7F9-A8E7-4173-B0E5-C5C2B39E9D88}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5" s="3"/>
      </tp>
      <tp>
        <v>0</v>
        <stp/>
        <stp>{EE09323B-2E0C-4BDE-83FE-99A1F4F6A312}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9" s="3"/>
      </tp>
      <tp>
        <v>0</v>
        <stp/>
        <stp>{98C14A47-D9CA-4392-97D4-459A11E9A716}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5" s="3"/>
      </tp>
      <tp>
        <v>0</v>
        <stp/>
        <stp>{EABA38DF-94D7-4636-AF51-2A58488D0B82}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3" s="3"/>
      </tp>
      <tp>
        <v>0</v>
        <stp/>
        <stp>{27CAC09B-0362-47EA-9580-77E7E12F8082}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7" s="3"/>
      </tp>
      <tp>
        <v>0</v>
        <stp/>
        <stp>{224D4851-AC26-49B4-A5B8-4A61075703E3}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0" s="3"/>
      </tp>
      <tp>
        <v>0</v>
        <stp/>
        <stp>{A4E87AB9-59A6-4B23-968C-361C44F06134}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3" s="3"/>
      </tp>
      <tp>
        <v>0</v>
        <stp/>
        <stp>{55F842AE-FF18-4D9A-870F-8B5FD3BEC91F}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1" s="3"/>
      </tp>
      <tp>
        <v>0</v>
        <stp/>
        <stp>{999F5F66-3AA6-42F6-8AA0-A4E8A4D0FC7B}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" s="3"/>
      </tp>
      <tp>
        <v>0</v>
        <stp/>
        <stp>{11117B92-4E5A-4925-A409-D0FC28355353}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3" s="3"/>
      </tp>
      <tp>
        <v>0</v>
        <stp/>
        <stp>{7471D931-45F4-4D79-8D86-4A0CF4006452}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2" s="3"/>
      </tp>
      <tp>
        <v>0</v>
        <stp/>
        <stp>{7FB02D3F-F980-41C9-9CC0-96B18D57A52A}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2" s="3"/>
      </tp>
      <tp>
        <v>0</v>
        <stp/>
        <stp>{9700F440-E964-400F-985E-2DCEE11B3963}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4" s="3"/>
      </tp>
      <tp>
        <v>0</v>
        <stp/>
        <stp>{5EE56172-9F8F-40EE-A953-439B2C4FB420}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2" s="3"/>
      </tp>
      <tp>
        <v>0</v>
        <stp/>
        <stp>{594D0204-D9F3-42ED-89EB-BA63CB6FE431}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3" s="3"/>
      </tp>
      <tp>
        <v>0</v>
        <stp/>
        <stp>{C59B0382-8F64-4B94-B3ED-22A56FD49E65}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1" s="3"/>
      </tp>
      <tp>
        <v>0</v>
        <stp/>
        <stp>{692B9918-53C4-42E7-8EE4-D4A3458808AE}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6" s="3"/>
      </tp>
      <tp>
        <v>0</v>
        <stp/>
        <stp>{884F6FBD-F996-42EC-8ACB-125D06008B25}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2" s="3"/>
      </tp>
      <tp>
        <v>0</v>
        <stp/>
        <stp>{36DA59B8-AF26-499D-B44D-4650E0180FDA}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2" s="3"/>
      </tp>
      <tp>
        <v>0</v>
        <stp/>
        <stp>{31CF6265-5591-4C29-8F1C-05B276344C04}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1" s="3"/>
      </tp>
      <tp>
        <v>0</v>
        <stp/>
        <stp>{A750FC41-8C70-4787-A2C4-553A12543A8D}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5" s="3"/>
      </tp>
      <tp>
        <v>0</v>
        <stp/>
        <stp>{96280417-D61B-4706-A8F3-10F6DA82990E}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4" s="3"/>
      </tp>
      <tp>
        <v>0</v>
        <stp/>
        <stp>{B7D7A5EF-7AF8-4F93-A0B5-57A8B551092E}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3" s="3"/>
      </tp>
      <tp>
        <v>0</v>
        <stp/>
        <stp>{1848577F-4260-4AAC-A7C7-949106A5CFB2}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3" s="3"/>
      </tp>
      <tp>
        <v>0</v>
        <stp/>
        <stp>{BE04E3F1-C8F8-4626-A329-A23B389F8DD4}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3" s="3"/>
      </tp>
      <tp>
        <v>0</v>
        <stp/>
        <stp>{6051AC31-3FDF-4119-ABDC-80B83B81408E}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5" s="3"/>
      </tp>
      <tp>
        <v>0</v>
        <stp/>
        <stp>{73B5B94E-7064-42BE-81A7-1BB4773B53B1}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3" s="3"/>
      </tp>
      <tp>
        <v>0</v>
        <stp/>
        <stp>{9EB42795-EF29-415B-B684-57092A1D7DF6}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8" s="3"/>
      </tp>
      <tp>
        <v>0</v>
        <stp/>
        <stp>{B8EB0F9E-0EC4-4674-88A5-0F73D3BDE110}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6" s="3"/>
      </tp>
      <tp>
        <v>0</v>
        <stp/>
        <stp>{B79DD718-3E68-4B71-A5F9-C8D41F40EF5D}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3" s="3"/>
      </tp>
      <tp>
        <v>0</v>
        <stp/>
        <stp>{62CA320B-2033-4598-8C16-0F3D143FE5FA}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1" s="3"/>
      </tp>
      <tp>
        <v>0</v>
        <stp/>
        <stp>{76FE244F-989F-408B-9C16-A773D7B0540B}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7" s="3"/>
      </tp>
      <tp>
        <v>0</v>
        <stp/>
        <stp>{E1EFEED5-336A-4633-9D56-071C526C78AF}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2" s="3"/>
      </tp>
      <tp>
        <v>0</v>
        <stp/>
        <stp>{B07678B0-D9E3-44ED-A52F-A73FFFCFD736}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7" s="3"/>
      </tp>
      <tp>
        <v>0</v>
        <stp/>
        <stp>{6C82D8C7-E797-4CEC-AF78-1D4DBC37D0D6}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2" s="3"/>
      </tp>
      <tp>
        <v>0</v>
        <stp/>
        <stp>{27F91F99-C9ED-4FB9-8D50-1FC4656E4058}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3" s="3"/>
      </tp>
      <tp>
        <v>0</v>
        <stp/>
        <stp>{12FAC8AA-29AE-4EB1-93F7-4A2D2C202095}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1" s="3"/>
      </tp>
      <tp>
        <v>0</v>
        <stp/>
        <stp>{D40396E5-224A-4249-A14F-D220DE5D375B}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" s="3"/>
      </tp>
      <tp>
        <v>0</v>
        <stp/>
        <stp>{46A97FC1-1E67-4A9F-AB99-5DE2CFA6CAF5}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1" s="3"/>
      </tp>
      <tp>
        <v>0</v>
        <stp/>
        <stp>{3D8C30C5-FB19-4527-8739-58B42E9746E9}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3" s="3"/>
      </tp>
      <tp>
        <v>0</v>
        <stp/>
        <stp>{50760805-B3F9-41FE-80E7-B2F4F29857D6}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6" s="3"/>
      </tp>
      <tp>
        <v>0</v>
        <stp/>
        <stp>{96E3B893-4240-49E5-A02B-C255601FCB21}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3" s="3"/>
      </tp>
      <tp>
        <v>0</v>
        <stp/>
        <stp>{68FE8507-6589-4722-AFAD-0ECA3CCD63A1}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3" s="3"/>
      </tp>
      <tp>
        <v>0</v>
        <stp/>
        <stp>{EB549900-40EA-4142-8D38-AA85CFF20426}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5" s="3"/>
      </tp>
      <tp>
        <v>0</v>
        <stp/>
        <stp>{286D4C4C-0B63-4F95-80C9-CE558F277C55}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2" s="3"/>
      </tp>
      <tp>
        <v>0</v>
        <stp/>
        <stp>{D00D8F8A-D428-425D-8448-A00F9CA7ACA5}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8" s="3"/>
      </tp>
      <tp>
        <v>0</v>
        <stp/>
        <stp>{5B520744-E369-4526-A22B-FC463AF7DD6F}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1" s="3"/>
      </tp>
      <tp>
        <v>0</v>
        <stp/>
        <stp>{BE3012BE-2B25-477E-AD3A-B4FA44EC9AB6}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4" s="3"/>
      </tp>
      <tp>
        <v>0</v>
        <stp/>
        <stp>{1F9461D7-7F9B-42FF-86A3-7103DB7ABF2B}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6" s="3"/>
      </tp>
      <tp>
        <v>0</v>
        <stp/>
        <stp>{29F973FE-7AC0-4FA4-878E-A5523C5DC5C6}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1" s="3"/>
      </tp>
      <tp>
        <v>0</v>
        <stp/>
        <stp>{BE05A158-28FA-4ACF-8B33-B53812C3BF90}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7" s="3"/>
      </tp>
      <tp>
        <v>0</v>
        <stp/>
        <stp>{D3E881BC-526C-4C5B-8F7A-26E5A6E2104F}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2" s="3"/>
      </tp>
      <tp>
        <v>0</v>
        <stp/>
        <stp>{D0C1AF5F-ED39-4D7C-AE05-513F81D66283}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8" s="3"/>
      </tp>
      <tp>
        <v>0</v>
        <stp/>
        <stp>{C938B326-9E38-4B0C-B539-3FB5D6C3AA45}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7" s="3"/>
      </tp>
      <tp>
        <v>0</v>
        <stp/>
        <stp>{E9B74403-8201-4217-89D3-95BC556CA52D}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5" s="3"/>
      </tp>
      <tp>
        <v>0</v>
        <stp/>
        <stp>{118BE0B3-AD28-428A-AACB-7D891352BFD6}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1" s="3"/>
      </tp>
      <tp>
        <v>0</v>
        <stp/>
        <stp>{92AB415C-3028-4A2F-B63E-4426BC4F1A32}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5" s="3"/>
      </tp>
      <tp>
        <v>0</v>
        <stp/>
        <stp>{B6BD918F-3E34-476F-B45F-B4F773886334}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4" s="3"/>
      </tp>
      <tp>
        <v>0</v>
        <stp/>
        <stp>{9C0F0281-FC3B-4EA4-ABCD-DFF880B98E96}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5" s="3"/>
      </tp>
      <tp>
        <v>0</v>
        <stp/>
        <stp>{480FB21E-4970-4649-9CB6-E54E6F727E1B}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2" s="3"/>
      </tp>
      <tp>
        <v>0</v>
        <stp/>
        <stp>{21511028-5F20-4357-A348-C588956DDD4C}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3" s="3"/>
      </tp>
      <tp>
        <v>0</v>
        <stp/>
        <stp>{C9CCF887-0030-4047-B078-989AFC0F1944}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7" s="3"/>
      </tp>
      <tp>
        <v>0</v>
        <stp/>
        <stp>{6DBA0824-37D1-4BE8-9A6C-16C59DDDEC4D}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1" s="3"/>
      </tp>
      <tp>
        <v>0</v>
        <stp/>
        <stp>{E2870FA1-48E1-4F33-B302-D31A451C75C5}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T4" s="3"/>
      </tp>
      <tp>
        <v>0</v>
        <stp/>
        <stp>{4E01C72D-C645-4294-9996-3C682659892E}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5" s="3"/>
      </tp>
      <tp>
        <v>0</v>
        <stp/>
        <stp>{F2F954C4-3805-401B-8127-A6E04EA92F59}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8" s="3"/>
      </tp>
      <tp>
        <v>0</v>
        <stp/>
        <stp>{F939BB6F-0B9E-4802-A077-03C92430A9E3}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1" s="3"/>
      </tp>
      <tp>
        <v>0</v>
        <stp/>
        <stp>{EE512BFD-1FD7-4C43-BBB9-727BEC2A2FE2}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8" s="3"/>
      </tp>
      <tp>
        <v>0</v>
        <stp/>
        <stp>{B4559944-824F-46C6-B73F-2C9F3326206F}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2" s="3"/>
      </tp>
      <tp>
        <v>0</v>
        <stp/>
        <stp>{913DBF90-1768-40DF-A3A1-3BE29C156002}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2" s="3"/>
      </tp>
      <tp>
        <v>0</v>
        <stp/>
        <stp>{5B76E8BD-F627-4A49-B42E-8A02D6D3A08C}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4" s="3"/>
      </tp>
      <tp>
        <v>0</v>
        <stp/>
        <stp>{F222F472-CE15-4AA4-9CD4-1D166FF66F5E}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" s="3"/>
      </tp>
      <tp>
        <v>0</v>
        <stp/>
        <stp>{33ECBA65-25EE-41A7-82A5-6FD30C535E0A}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3" s="3"/>
      </tp>
      <tp>
        <v>0</v>
        <stp/>
        <stp>{1390C692-00D9-4873-8CFC-CBF6EC765789}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9" s="3"/>
      </tp>
      <tp>
        <v>0</v>
        <stp/>
        <stp>{5716AA39-AB80-478A-94D2-FA2E3660335C}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8" s="3"/>
      </tp>
      <tp>
        <v>0</v>
        <stp/>
        <stp>{E5ACF5DF-24F3-40F9-A3D9-424AE9FC427F}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8" s="3"/>
      </tp>
      <tp>
        <v>0</v>
        <stp/>
        <stp>{954BF895-9391-473B-A3F3-C4CA57A83EBE}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3" s="3"/>
      </tp>
      <tp>
        <v>0</v>
        <stp/>
        <stp>{12564E06-5F28-45B3-8354-FDF66B373577}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0" s="3"/>
      </tp>
      <tp>
        <v>0</v>
        <stp/>
        <stp>{84B98C8C-51BC-4E4E-A476-45D66C06A192}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1" s="3"/>
      </tp>
      <tp>
        <v>0</v>
        <stp/>
        <stp>{959D7CA6-9D63-4480-BC47-5674E96FE393}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5" s="3"/>
      </tp>
      <tp>
        <v>0</v>
        <stp/>
        <stp>{1615F2B3-E58B-4F07-A6F2-35871434AFB1}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2" s="3"/>
      </tp>
      <tp>
        <v>0</v>
        <stp/>
        <stp>{FB77ECB6-DE19-4506-B8F3-3B033E477F25}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8" s="3"/>
      </tp>
      <tp>
        <v>0</v>
        <stp/>
        <stp>{6EE2F97C-8596-47AD-85BF-96D4CD428DEF}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2" s="3"/>
      </tp>
      <tp>
        <v>0</v>
        <stp/>
        <stp>{C1A43C05-DFD0-4209-AE31-9D4584A228A8}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2" s="3"/>
      </tp>
      <tp>
        <v>0</v>
        <stp/>
        <stp>{AD40E26B-BE5F-4E3B-B474-8B0AF6331A03}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8" s="3"/>
      </tp>
      <tp>
        <v>0</v>
        <stp/>
        <stp>{CA65124D-E69D-4B5A-9F6C-FE96FBF2C2FA}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3" s="3"/>
      </tp>
      <tp>
        <v>0</v>
        <stp/>
        <stp>{F0C99963-DE5B-4084-967D-496094853736}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1" s="3"/>
      </tp>
      <tp>
        <v>0</v>
        <stp/>
        <stp>{8014C0DD-E8D2-463E-9F53-CEF76208D776}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8" s="3"/>
      </tp>
      <tp>
        <v>0</v>
        <stp/>
        <stp>{EEAD3ED9-6657-458C-AFDD-4C8EEC939D35}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2" s="3"/>
      </tp>
      <tp>
        <v>0</v>
        <stp/>
        <stp>{2D9D4670-3D31-485C-92A8-9A48C2DC7EB4}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3" s="3"/>
      </tp>
      <tp>
        <v>0</v>
        <stp/>
        <stp>{AB15A2A4-4920-4550-A918-46BAF5BA6323}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3" s="3"/>
      </tp>
      <tp>
        <v>0</v>
        <stp/>
        <stp>{1F6FA050-7D52-4604-927A-111524B1B266}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7" s="3"/>
      </tp>
      <tp>
        <v>0</v>
        <stp/>
        <stp>{5C28AE0C-0D5B-40DC-A16A-CF55EBB16231}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9" s="3"/>
      </tp>
      <tp>
        <v>0</v>
        <stp/>
        <stp>{FD24672D-E601-494E-BB0C-B152014E469A}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7" s="3"/>
      </tp>
      <tp>
        <v>0</v>
        <stp/>
        <stp>{D5662EA4-B9BA-4566-89F2-DC1EE6FDFBD3}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1" s="3"/>
      </tp>
      <tp>
        <v>0</v>
        <stp/>
        <stp>{DD23A952-8451-458F-B03A-AD9EC50B1438}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4" s="3"/>
      </tp>
      <tp>
        <v>0</v>
        <stp/>
        <stp>{305EA4FE-6B6D-4E8D-BE57-8C806F0463DF}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0" s="3"/>
      </tp>
      <tp>
        <v>0</v>
        <stp/>
        <stp>{BC9243FA-3EE1-4B06-8F2A-9E3468CCF029}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1" s="3"/>
      </tp>
      <tp>
        <v>0</v>
        <stp/>
        <stp>{35FD19A8-33BD-4213-94F0-B2CAAB305069}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2" s="3"/>
      </tp>
      <tp>
        <v>0</v>
        <stp/>
        <stp>{B27E9CAC-E790-46BD-BC90-B4082685FA69}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0" s="3"/>
      </tp>
      <tp>
        <v>0</v>
        <stp/>
        <stp>{4090DC63-BC19-4500-B6A6-07BD19A5AD25}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4" s="3"/>
      </tp>
      <tp>
        <v>0</v>
        <stp/>
        <stp>{8F3DDE86-DD6F-4803-9089-75A753B7DAB3}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4" s="3"/>
      </tp>
      <tp>
        <v>0</v>
        <stp/>
        <stp>{F7921D4C-E91A-41F3-83A4-C8322656EA1B}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T3" s="3"/>
      </tp>
      <tp>
        <v>0</v>
        <stp/>
        <stp>{112CEB60-C090-44F0-8232-4AF9E8AA2A2F}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4" s="3"/>
      </tp>
      <tp>
        <v>0</v>
        <stp/>
        <stp>{0D6CCBB3-D80D-4FE0-AFC8-D9359BD97A11}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4" s="3"/>
      </tp>
      <tp>
        <v>0</v>
        <stp/>
        <stp>{1CDFD8AF-E81D-4F3A-974B-EDCE96358248}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7" s="3"/>
      </tp>
      <tp>
        <v>0</v>
        <stp/>
        <stp>{5C04527D-23F0-4998-BAAB-D33D73B9A1B9}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2" s="3"/>
      </tp>
      <tp>
        <v>0</v>
        <stp/>
        <stp>{4899B66F-77DD-4AFB-B610-4A88C02FC0FC}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9" s="3"/>
      </tp>
      <tp>
        <v>0</v>
        <stp/>
        <stp>{9581F2AE-0306-4FB2-9E99-8C221C030768}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3" s="3"/>
      </tp>
      <tp>
        <v>0</v>
        <stp/>
        <stp>{B99EB201-CE57-44F0-A4C7-D248230BE16B}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4" s="3"/>
      </tp>
      <tp>
        <v>0</v>
        <stp/>
        <stp>{9053108E-1B6B-48F6-87A4-A9337269DF66}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2" s="3"/>
      </tp>
      <tp>
        <v>0</v>
        <stp/>
        <stp>{6C4D36E0-E67F-4595-925C-898A9D58BE92}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3" s="3"/>
      </tp>
      <tp>
        <v>0</v>
        <stp/>
        <stp>{27724DCE-B3D9-4D6C-98BB-DB042CCFB984}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2" s="3"/>
      </tp>
      <tp>
        <v>0</v>
        <stp/>
        <stp>{FA5CAF0A-B9B0-468E-B583-AC4A9E6C46D4}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4" s="3"/>
      </tp>
      <tp>
        <v>0</v>
        <stp/>
        <stp>{F9705D9A-704D-4A52-A3AF-31A0060166A2}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3" s="3"/>
      </tp>
      <tp>
        <v>0</v>
        <stp/>
        <stp>{2F30B7B2-59FF-42CA-889A-E0C0C08425AD}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5" s="3"/>
      </tp>
      <tp>
        <v>0</v>
        <stp/>
        <stp>{B1C36D28-8816-4EF0-AED5-F287225D705F}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4" s="3"/>
      </tp>
      <tp>
        <v>0</v>
        <stp/>
        <stp>{B84D8AE6-05BC-439F-8801-4259A1584544}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1" s="3"/>
      </tp>
      <tp>
        <v>0</v>
        <stp/>
        <stp>{EF4F806E-A77B-49A6-B78F-0A18A5BF6DC2}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3" s="3"/>
      </tp>
      <tp>
        <v>0</v>
        <stp/>
        <stp>{0F973A5F-885D-44B1-9CB0-16669CE92094}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1" s="3"/>
      </tp>
      <tp>
        <v>0</v>
        <stp/>
        <stp>{4F27A3BA-93AE-4D93-AE2F-EFD523E8E629}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1" s="3"/>
      </tp>
      <tp>
        <v>0</v>
        <stp/>
        <stp>{335E67BC-50E5-4481-BC4A-439E11BCA8B7}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3" s="3"/>
      </tp>
      <tp>
        <v>0</v>
        <stp/>
        <stp>{F7404BFA-8AD7-4F5E-85E0-A6C01FD823C6}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1" s="3"/>
      </tp>
      <tp>
        <v>0</v>
        <stp/>
        <stp>{4E23E435-8423-4AE4-B8D5-B22DC70972A9}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5" s="3"/>
      </tp>
      <tp>
        <v>0</v>
        <stp/>
        <stp>{D4D10009-62B8-402D-BDE0-47F1A2FB6859}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4" s="3"/>
      </tp>
      <tp>
        <v>0</v>
        <stp/>
        <stp>{A3B0C8A3-97BE-4089-AF59-87C44A2D8F18}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5" s="3"/>
      </tp>
      <tp>
        <v>0</v>
        <stp/>
        <stp>{4EF07721-98A4-4B46-87ED-E3AA7C023F53}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7" s="3"/>
      </tp>
      <tp>
        <v>0</v>
        <stp/>
        <stp>{D20396A4-C402-498E-B9C8-1D2022F3D891}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21" s="3"/>
      </tp>
      <tp>
        <v>0</v>
        <stp/>
        <stp>{48778403-D564-41AA-BD05-72E13ECF7A12}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8" s="3"/>
      </tp>
      <tp>
        <v>0</v>
        <stp/>
        <stp>{7EF83C09-B10A-4009-8F67-35F8BFFF67C4}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8" s="3"/>
      </tp>
      <tp>
        <v>0</v>
        <stp/>
        <stp>{A34DFE86-0927-44FD-BEA1-99CD90782E7F}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0" s="3"/>
      </tp>
      <tp>
        <v>0</v>
        <stp/>
        <stp>{0D631052-E41B-48F9-A84C-F4DD857CB2A9}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2" s="3"/>
      </tp>
      <tp>
        <v>0</v>
        <stp/>
        <stp>{772B04B3-FBC1-49AB-8EE5-69FE0F52F279}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7" s="3"/>
      </tp>
      <tp>
        <v>0</v>
        <stp/>
        <stp>{216E06F8-C86D-4208-A6F5-7EB945297EAD}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1" s="3"/>
      </tp>
      <tp>
        <v>0</v>
        <stp/>
        <stp>{09C2DB35-E621-421B-A0DA-369DC1A5707E}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4" s="3"/>
      </tp>
      <tp>
        <v>0</v>
        <stp/>
        <stp>{44CB60D5-49E1-45D9-B1E1-E9426B2DF8AB}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0" s="3"/>
      </tp>
      <tp>
        <v>0</v>
        <stp/>
        <stp>{323371F8-2CD6-48F0-AADB-C49B28787F04}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5" s="3"/>
      </tp>
      <tp>
        <v>0</v>
        <stp/>
        <stp>{6A7E87E9-97A9-471C-8276-448DBBCB7BB0}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3" s="3"/>
      </tp>
      <tp>
        <v>0</v>
        <stp/>
        <stp>{61475D4B-9230-4277-933F-8DE344572471}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" s="3"/>
      </tp>
      <tp>
        <v>0</v>
        <stp/>
        <stp>{5654D5CA-771A-4381-8312-9498956929C9}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6" s="3"/>
      </tp>
      <tp>
        <v>0</v>
        <stp/>
        <stp>{C6954EE8-82AF-4DF7-B478-BFFED58B2408}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7" s="3"/>
      </tp>
      <tp>
        <v>0</v>
        <stp/>
        <stp>{688285A6-0150-42FF-8C0E-0D9B92BF6139}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1" s="3"/>
      </tp>
      <tp>
        <v>0</v>
        <stp/>
        <stp>{49036E55-7379-455D-9825-FA49D2489BF6}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5" s="3"/>
      </tp>
      <tp>
        <v>0</v>
        <stp/>
        <stp>{583547C8-FCAA-4972-A306-40B6515B7F6D}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3" s="3"/>
      </tp>
      <tp>
        <v>0</v>
        <stp/>
        <stp>{B0288AE8-73C7-4B44-BFAB-C804807027C4}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1" s="3"/>
      </tp>
      <tp>
        <v>0</v>
        <stp/>
        <stp>{2A78F360-B4EE-47C6-9DE5-05371B72D907}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8" s="3"/>
      </tp>
      <tp>
        <v>0</v>
        <stp/>
        <stp>{8156CB4F-EAFF-4A09-BBCD-7C6D0D594F02}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1" s="3"/>
      </tp>
      <tp>
        <v>0</v>
        <stp/>
        <stp>{68F65B2C-8A9C-4AA2-B398-993209F72DDD}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5" s="3"/>
      </tp>
      <tp>
        <v>0</v>
        <stp/>
        <stp>{5FDAA822-C2D2-4891-81A5-E46755F22A86}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4" s="3"/>
      </tp>
      <tp>
        <v>0</v>
        <stp/>
        <stp>{BC9C8CA5-5CD4-4F41-AB99-3035C1FB415C}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7" s="3"/>
      </tp>
      <tp>
        <v>0</v>
        <stp/>
        <stp>{A07F2DD5-4BCD-44DD-8B49-486A562703C6}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6" s="3"/>
      </tp>
      <tp>
        <v>0</v>
        <stp/>
        <stp>{A5B69DC6-DB98-4E71-9BFE-C76A24BE8CF9}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1" s="3"/>
      </tp>
      <tp>
        <v>0</v>
        <stp/>
        <stp>{C6435A3C-6D70-41AC-A3AC-6FFBDC455DA6}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4" s="3"/>
      </tp>
      <tp>
        <v>0</v>
        <stp/>
        <stp>{FEE2E24D-06AA-4B68-8390-BCF6BB128E37}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5" s="3"/>
      </tp>
      <tp>
        <v>0</v>
        <stp/>
        <stp>{11DAD147-638C-432F-A805-B7FF3C9C966A}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8" s="3"/>
      </tp>
      <tp>
        <v>0</v>
        <stp/>
        <stp>{A06F72D1-26F5-45D3-B46E-E35AC42660AF}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3" s="3"/>
      </tp>
      <tp>
        <v>0</v>
        <stp/>
        <stp>{70C695EA-BFE6-49D6-86D6-826DA57B9060}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1" s="3"/>
      </tp>
      <tp>
        <v>0</v>
        <stp/>
        <stp>{73913EDF-6D97-46C4-8350-5BA87DA66EF6}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1" s="3"/>
      </tp>
      <tp>
        <v>0</v>
        <stp/>
        <stp>{056AD6AB-447A-4A74-9010-8C88D04C0C5E}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0" s="3"/>
      </tp>
      <tp>
        <v>0</v>
        <stp/>
        <stp>{BC958D15-CFB1-410B-841E-CA9570A85ED8}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0" s="3"/>
      </tp>
      <tp>
        <v>0</v>
        <stp/>
        <stp>{400C6B77-306C-4391-9B0C-5F2A7A0E1DFF}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1" s="3"/>
      </tp>
      <tp>
        <v>0</v>
        <stp/>
        <stp>{2501751D-6095-40FD-8798-531C3B3FB994}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3" s="3"/>
      </tp>
      <tp>
        <v>0</v>
        <stp/>
        <stp>{D2F763B3-204A-4860-8544-0CF6AEA762A8}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3" s="3"/>
      </tp>
      <tp>
        <v>0</v>
        <stp/>
        <stp>{CB874ED4-5961-4B35-9BC5-2A0740CDB6A2}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6" s="3"/>
      </tp>
      <tp>
        <v>0</v>
        <stp/>
        <stp>{AC45296C-14A3-49E9-B1C0-1E823DA22373}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8" s="3"/>
      </tp>
      <tp>
        <v>0</v>
        <stp/>
        <stp>{F108E300-E257-4936-86FE-4F737F81540F}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3" s="3"/>
      </tp>
      <tp>
        <v>0</v>
        <stp/>
        <stp>{E8C5232A-0FDA-4C11-A28C-6FF4860C1B75}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" s="3"/>
      </tp>
      <tp>
        <v>0</v>
        <stp/>
        <stp>{5EA6E8F5-94CE-4AE7-8271-17279E693619}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9" s="3"/>
      </tp>
      <tp>
        <v>0</v>
        <stp/>
        <stp>{BE754B66-D35A-431D-9DD2-5603BC6B1678}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9" s="3"/>
      </tp>
      <tp>
        <v>0</v>
        <stp/>
        <stp>{DB663D67-4F82-4BB2-B5F9-043DF39D4AEC}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9" s="3"/>
      </tp>
      <tp>
        <v>0</v>
        <stp/>
        <stp>{257DEDE9-B489-4162-9093-9793C9DD2651}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4" s="3"/>
      </tp>
      <tp>
        <v>0</v>
        <stp/>
        <stp>{D9C16818-E8AF-41FD-858E-E239A3070936}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4" s="3"/>
      </tp>
      <tp>
        <v>0</v>
        <stp/>
        <stp>{82C4078E-7595-4091-9FCC-D3A28B1001F3}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3" s="3"/>
      </tp>
      <tp>
        <v>0</v>
        <stp/>
        <stp>{C86A1026-5824-43DF-A952-33B0DEEC5838}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O4" s="3"/>
      </tp>
      <tp>
        <v>0</v>
        <stp/>
        <stp>{7F5C8E72-1319-494B-A07E-125B81F42DE0}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5" s="3"/>
      </tp>
      <tp>
        <v>0</v>
        <stp/>
        <stp>{FA5F5DB3-6258-419A-86C1-5080D627B771}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6" s="3"/>
      </tp>
      <tp>
        <v>0</v>
        <stp/>
        <stp>{0A87F887-2EB5-4999-9C07-3BBC58C909C0}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2" s="3"/>
      </tp>
      <tp>
        <v>0</v>
        <stp/>
        <stp>{00FF1A6A-904D-4F0C-A258-59FA60BBC6A5}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23" s="3"/>
      </tp>
      <tp>
        <v>0</v>
        <stp/>
        <stp>{BDA9F843-D1C5-4508-9E68-0B64633EDFE7}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8" s="3"/>
      </tp>
      <tp>
        <v>0</v>
        <stp/>
        <stp>{623822A5-CE9D-47E0-871D-D54964FCEB85}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2" s="3"/>
      </tp>
      <tp>
        <v>0</v>
        <stp/>
        <stp>{360826B4-D9CC-426E-BA4D-05F5FB366CC5}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6" s="3"/>
      </tp>
      <tp>
        <v>0</v>
        <stp/>
        <stp>{247AC6B0-0275-4031-B8B5-C28864C24F12}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3" s="3"/>
      </tp>
      <tp>
        <v>0</v>
        <stp/>
        <stp>{9DF78C87-217E-4BFF-B5C7-43E53DAC5FF3}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M21" s="3"/>
      </tp>
      <tp>
        <v>0</v>
        <stp/>
        <stp>{81C6CCFC-07CE-420A-A872-E1BD96E7A2B0}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3" s="3"/>
      </tp>
      <tp>
        <v>0</v>
        <stp/>
        <stp>{4477A0F4-CD03-4005-9CA8-2026176B35C2}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3" s="3"/>
      </tp>
      <tp>
        <v>0</v>
        <stp/>
        <stp>{C39FDCF5-44C3-4FA8-81AC-58B0A28ED689}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22" s="3"/>
      </tp>
      <tp>
        <v>0</v>
        <stp/>
        <stp>{8C5C3674-BE3D-4B6B-A0F2-CE0E9A3381BC}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Q22" s="3"/>
      </tp>
      <tp>
        <v>0</v>
        <stp/>
        <stp>{F00E44F1-5500-4927-8910-2A12924A2BE3}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S23" s="3"/>
      </tp>
      <tp>
        <v>0</v>
        <stp/>
        <stp>{F7207423-6BA2-4025-AD4B-DE6D4A41A61D}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3" s="3"/>
      </tp>
      <tp>
        <v>0</v>
        <stp/>
        <stp>{1FC036B5-E89D-4732-8465-861A01477042}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2" s="3"/>
      </tp>
      <tp>
        <v>0</v>
        <stp/>
        <stp>{9EE14337-0314-4DDF-A30A-ABE9EF5D223A}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4" s="3"/>
      </tp>
      <tp>
        <v>0</v>
        <stp/>
        <stp>{3513FF68-0B82-479D-8A5A-B7493EB18F34}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7" s="3"/>
      </tp>
      <tp>
        <v>0</v>
        <stp/>
        <stp>{BA1D0EC6-EF3C-4D53-AA23-FEF55327A00D}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4" s="3"/>
      </tp>
      <tp>
        <v>0</v>
        <stp/>
        <stp>{71605E65-295C-47C5-A235-80D5CFED00C9}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7" s="3"/>
      </tp>
      <tp>
        <v>0</v>
        <stp/>
        <stp>{9BFD3085-2504-4154-81D9-669ABD4A6D58}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4" s="3"/>
      </tp>
      <tp>
        <v>0</v>
        <stp/>
        <stp>{02BC9075-F459-4D1A-B324-C3E1328E00B6}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7" s="3"/>
      </tp>
      <tp>
        <v>0</v>
        <stp/>
        <stp>{BA9DE361-6746-4609-AC9C-AF6834B8310D}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5" s="3"/>
      </tp>
      <tp>
        <v>0</v>
        <stp/>
        <stp>{315C17D4-E4D6-4C67-8BB6-5C81F06D0BF3}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9" s="3"/>
      </tp>
      <tp>
        <v>0</v>
        <stp/>
        <stp>{A5D71E46-5943-41F9-9184-228CF3F38BCF}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7" s="3"/>
      </tp>
      <tp>
        <v>0</v>
        <stp/>
        <stp>{2D4B1921-F5D9-4BF8-BDDF-AD41F30E172A}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2" s="3"/>
      </tp>
      <tp>
        <v>0</v>
        <stp/>
        <stp>{D59CAB9F-D31E-47A1-AF47-11CF2A601A24}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2" s="3"/>
      </tp>
      <tp>
        <v>0</v>
        <stp/>
        <stp>{EAE07D61-D0B3-4F11-9B63-8A66EF7C9F37}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0" s="3"/>
      </tp>
      <tp>
        <v>0</v>
        <stp/>
        <stp>{2DA0C79B-2397-4232-8B4E-47B73F47711E}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6" s="3"/>
      </tp>
      <tp>
        <v>0</v>
        <stp/>
        <stp>{CED2C0B8-4536-4E2C-982B-AEB17FE877C3}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9" s="3"/>
      </tp>
      <tp>
        <v>0</v>
        <stp/>
        <stp>{E491324E-40DE-49D8-918C-2433828840B6}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N22" s="3"/>
      </tp>
      <tp>
        <v>0</v>
        <stp/>
        <stp>{EBBE85B7-7FB7-4F47-B977-C6135B2B40C3}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1" s="3"/>
      </tp>
      <tp>
        <v>0</v>
        <stp/>
        <stp>{5D1454B6-84F7-419C-8D9B-E33ADD8A1A10}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7" s="3"/>
      </tp>
      <tp>
        <v>0</v>
        <stp/>
        <stp>{024ABDC9-3E6A-4445-A302-BD9805F25583}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2" s="3"/>
      </tp>
      <tp>
        <v>0</v>
        <stp/>
        <stp>{F45A2BED-1A2B-42C1-9E53-20AC92CBDEA8}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0" s="3"/>
      </tp>
      <tp>
        <v>0</v>
        <stp/>
        <stp>{2D314170-E2E8-4DDF-AB0B-DA59B73B8433}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T5" s="3"/>
      </tp>
      <tp>
        <v>0</v>
        <stp/>
        <stp>{0468F536-97D5-4800-AA32-4C05FECD18FC}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P3" s="3"/>
      </tp>
      <tp>
        <v>0</v>
        <stp/>
        <stp>{33FF5F51-D3A0-4042-892B-D07632BF36CF}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R5" s="3"/>
      </tp>
      <tp>
        <v>0</v>
        <stp/>
        <stp>{749928CA-BABD-4DB8-99C8-859694A051B4}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9" s="3"/>
      </tp>
      <tp>
        <v>0</v>
        <stp/>
        <stp>{82E19E47-4F99-46A5-B57A-CB268D45FB6D}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1" s="3"/>
      </tp>
      <tp>
        <v>0</v>
        <stp/>
        <stp>{2D164D6E-5FCB-44CE-90C2-3A6461BD7FF2}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8" s="3"/>
      </tp>
      <tp>
        <v>0</v>
        <stp/>
        <stp>{449A65E9-452A-4A0F-9BA4-7E1F6A9F635F}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5" s="3"/>
      </tp>
      <tp>
        <v>0</v>
        <stp/>
        <stp>{BEADA09D-5D59-4A4C-A8A1-4384DC75D7B0}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3" s="3"/>
      </tp>
      <tp>
        <v>0</v>
        <stp/>
        <stp>{DFDF9063-D585-4444-AE32-024F539CC15B}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" s="3"/>
      </tp>
      <tp>
        <v>0</v>
        <stp/>
        <stp>{433F6D7F-A6FA-442B-B608-073EBFB25027}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4" s="3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Sheet3!$B$6</c:f>
              <c:strCache>
                <c:ptCount val="1"/>
                <c:pt idx="0">
                  <c:v>昨收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Sheet3!$A$7:$A$18</c:f>
              <c:strCache>
                <c:ptCount val="12"/>
                <c:pt idx="0">
                  <c:v>sc2004.INE</c:v>
                </c:pt>
                <c:pt idx="1">
                  <c:v>sc2005.INE</c:v>
                </c:pt>
                <c:pt idx="2">
                  <c:v>sc2006.INE</c:v>
                </c:pt>
                <c:pt idx="3">
                  <c:v>sc2007.INE</c:v>
                </c:pt>
                <c:pt idx="4">
                  <c:v>sc2008.INE</c:v>
                </c:pt>
                <c:pt idx="5">
                  <c:v>sc2009.INE</c:v>
                </c:pt>
                <c:pt idx="6">
                  <c:v>sc2010.INE</c:v>
                </c:pt>
                <c:pt idx="7">
                  <c:v>sc2011.INE</c:v>
                </c:pt>
                <c:pt idx="8">
                  <c:v>sc2012.INE</c:v>
                </c:pt>
                <c:pt idx="9">
                  <c:v>sc2101.INE</c:v>
                </c:pt>
                <c:pt idx="10">
                  <c:v>sc2102.INE</c:v>
                </c:pt>
                <c:pt idx="11">
                  <c:v>sc2103.INE</c:v>
                </c:pt>
              </c:strCache>
            </c:strRef>
          </c:cat>
          <c:val>
            <c:numRef>
              <c:f>Sheet3!$B$7:$B$18</c:f>
              <c:numCache>
                <c:formatCode>General</c:formatCode>
                <c:ptCount val="12"/>
                <c:pt idx="0">
                  <c:v>245.6</c:v>
                </c:pt>
                <c:pt idx="1">
                  <c:v>253.2</c:v>
                </c:pt>
                <c:pt idx="2">
                  <c:v>258.7</c:v>
                </c:pt>
                <c:pt idx="3">
                  <c:v>266.3</c:v>
                </c:pt>
                <c:pt idx="4">
                  <c:v>273.60000000000002</c:v>
                </c:pt>
                <c:pt idx="5">
                  <c:v>280.8</c:v>
                </c:pt>
                <c:pt idx="6">
                  <c:v>288.5</c:v>
                </c:pt>
                <c:pt idx="7">
                  <c:v>295.8</c:v>
                </c:pt>
                <c:pt idx="8">
                  <c:v>302.10000000000002</c:v>
                </c:pt>
                <c:pt idx="9">
                  <c:v>310</c:v>
                </c:pt>
                <c:pt idx="10">
                  <c:v>317.60000000000002</c:v>
                </c:pt>
                <c:pt idx="11">
                  <c:v>318.60000000000002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4-4BDA-BA8D-82175974E899}"/>
            </c:ext>
          </c:extLst>
        </c:ser>
        <c:ser>
          <c:idx val="1"/>
          <c:order val="1"/>
          <c:tx>
            <c:strRef>
              <c:f>Sheet3!$F$6</c:f>
              <c:strCache>
                <c:ptCount val="1"/>
                <c:pt idx="0">
                  <c:v>最新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Sheet3!$A$7:$A$18</c:f>
              <c:strCache>
                <c:ptCount val="12"/>
                <c:pt idx="0">
                  <c:v>sc2004.INE</c:v>
                </c:pt>
                <c:pt idx="1">
                  <c:v>sc2005.INE</c:v>
                </c:pt>
                <c:pt idx="2">
                  <c:v>sc2006.INE</c:v>
                </c:pt>
                <c:pt idx="3">
                  <c:v>sc2007.INE</c:v>
                </c:pt>
                <c:pt idx="4">
                  <c:v>sc2008.INE</c:v>
                </c:pt>
                <c:pt idx="5">
                  <c:v>sc2009.INE</c:v>
                </c:pt>
                <c:pt idx="6">
                  <c:v>sc2010.INE</c:v>
                </c:pt>
                <c:pt idx="7">
                  <c:v>sc2011.INE</c:v>
                </c:pt>
                <c:pt idx="8">
                  <c:v>sc2012.INE</c:v>
                </c:pt>
                <c:pt idx="9">
                  <c:v>sc2101.INE</c:v>
                </c:pt>
                <c:pt idx="10">
                  <c:v>sc2102.INE</c:v>
                </c:pt>
                <c:pt idx="11">
                  <c:v>sc2103.INE</c:v>
                </c:pt>
              </c:strCache>
            </c:strRef>
          </c:cat>
          <c:val>
            <c:numRef>
              <c:f>Sheet3!$F$7:$F$18</c:f>
              <c:numCache>
                <c:formatCode>General</c:formatCode>
                <c:ptCount val="12"/>
                <c:pt idx="0">
                  <c:v>245.2</c:v>
                </c:pt>
                <c:pt idx="1">
                  <c:v>251</c:v>
                </c:pt>
                <c:pt idx="2">
                  <c:v>256.60000000000002</c:v>
                </c:pt>
                <c:pt idx="3">
                  <c:v>263.09999999999997</c:v>
                </c:pt>
                <c:pt idx="4">
                  <c:v>270.59999999999997</c:v>
                </c:pt>
                <c:pt idx="5">
                  <c:v>277.89999999999998</c:v>
                </c:pt>
                <c:pt idx="6">
                  <c:v>283.60000000000002</c:v>
                </c:pt>
                <c:pt idx="7">
                  <c:v>291</c:v>
                </c:pt>
                <c:pt idx="8">
                  <c:v>297.39999999999998</c:v>
                </c:pt>
                <c:pt idx="9">
                  <c:v>302.2</c:v>
                </c:pt>
                <c:pt idx="10">
                  <c:v>305.20000000000005</c:v>
                </c:pt>
                <c:pt idx="11">
                  <c:v>314.2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4-4BDA-BA8D-82175974E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495199"/>
        <c:axId val="159035759"/>
      </c:lineChart>
      <c:catAx>
        <c:axId val="44649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35759"/>
        <c:crosses val="autoZero"/>
        <c:auto val="1"/>
        <c:lblAlgn val="ctr"/>
        <c:lblOffset val="100"/>
        <c:noMultiLvlLbl val="0"/>
      </c:catAx>
      <c:valAx>
        <c:axId val="159035759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4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892414126017785E-2"/>
          <c:y val="3.2779651475072571E-2"/>
          <c:w val="0.9596418705369788"/>
          <c:h val="0.86870282241939256"/>
        </c:manualLayout>
      </c:layout>
      <c:lineChart>
        <c:grouping val="standard"/>
        <c:varyColors val="0"/>
        <c:ser>
          <c:idx val="0"/>
          <c:order val="0"/>
          <c:tx>
            <c:strRef>
              <c:f>Sheet3!$B$22</c:f>
              <c:strCache>
                <c:ptCount val="1"/>
                <c:pt idx="0">
                  <c:v>昨收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Sheet3!$A$23:$A$33</c:f>
              <c:numCache>
                <c:formatCode>yyyy"年"m"月";@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Sheet3!$B$23:$B$33</c:f>
              <c:numCache>
                <c:formatCode>General</c:formatCode>
                <c:ptCount val="11"/>
                <c:pt idx="0">
                  <c:v>7.5999999999999943</c:v>
                </c:pt>
                <c:pt idx="1">
                  <c:v>5.5</c:v>
                </c:pt>
                <c:pt idx="2">
                  <c:v>7.6000000000000227</c:v>
                </c:pt>
                <c:pt idx="3">
                  <c:v>7.3000000000000114</c:v>
                </c:pt>
                <c:pt idx="4">
                  <c:v>7.1999999999999886</c:v>
                </c:pt>
                <c:pt idx="5">
                  <c:v>7.6999999999999886</c:v>
                </c:pt>
                <c:pt idx="6">
                  <c:v>7.3000000000000114</c:v>
                </c:pt>
                <c:pt idx="7">
                  <c:v>6.3000000000000114</c:v>
                </c:pt>
                <c:pt idx="8">
                  <c:v>7.8999999999999773</c:v>
                </c:pt>
                <c:pt idx="9">
                  <c:v>7.6000000000000227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2-46E2-BEB5-1790752ABE83}"/>
            </c:ext>
          </c:extLst>
        </c:ser>
        <c:ser>
          <c:idx val="1"/>
          <c:order val="1"/>
          <c:tx>
            <c:strRef>
              <c:f>Sheet3!$D$22</c:f>
              <c:strCache>
                <c:ptCount val="1"/>
                <c:pt idx="0">
                  <c:v>最新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Sheet3!$D$23:$D$33</c:f>
              <c:numCache>
                <c:formatCode>General</c:formatCode>
                <c:ptCount val="11"/>
                <c:pt idx="0">
                  <c:v>5.8000000000000114</c:v>
                </c:pt>
                <c:pt idx="1">
                  <c:v>5.6000000000000227</c:v>
                </c:pt>
                <c:pt idx="2">
                  <c:v>6.4999999999999432</c:v>
                </c:pt>
                <c:pt idx="3">
                  <c:v>7.5</c:v>
                </c:pt>
                <c:pt idx="4">
                  <c:v>7.3000000000000114</c:v>
                </c:pt>
                <c:pt idx="5">
                  <c:v>5.7000000000000455</c:v>
                </c:pt>
                <c:pt idx="6">
                  <c:v>7.3999999999999773</c:v>
                </c:pt>
                <c:pt idx="7">
                  <c:v>6.3999999999999773</c:v>
                </c:pt>
                <c:pt idx="8">
                  <c:v>4.8000000000000114</c:v>
                </c:pt>
                <c:pt idx="9">
                  <c:v>3.0000000000000568</c:v>
                </c:pt>
                <c:pt idx="10">
                  <c:v>8.9999999999999432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72-46E2-BEB5-1790752AB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773791"/>
        <c:axId val="159041167"/>
      </c:lineChart>
      <c:dateAx>
        <c:axId val="618773791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41167"/>
        <c:crosses val="autoZero"/>
        <c:auto val="1"/>
        <c:lblOffset val="100"/>
        <c:baseTimeUnit val="months"/>
      </c:dateAx>
      <c:valAx>
        <c:axId val="1590411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77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33105</xdr:colOff>
      <xdr:row>29</xdr:row>
      <xdr:rowOff>3899</xdr:rowOff>
    </xdr:from>
    <xdr:to>
      <xdr:col>18</xdr:col>
      <xdr:colOff>332491</xdr:colOff>
      <xdr:row>30</xdr:row>
      <xdr:rowOff>76980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C9EB5B-7FA3-4F6D-8D6B-938B96F1A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7235" y="5602942"/>
          <a:ext cx="299386" cy="28014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247649</xdr:rowOff>
    </xdr:from>
    <xdr:to>
      <xdr:col>20</xdr:col>
      <xdr:colOff>1</xdr:colOff>
      <xdr:row>18</xdr:row>
      <xdr:rowOff>201706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4BC4819-DAE3-41A6-85ED-3370434B7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11205</xdr:colOff>
      <xdr:row>23</xdr:row>
      <xdr:rowOff>1121</xdr:rowOff>
    </xdr:from>
    <xdr:to>
      <xdr:col>20</xdr:col>
      <xdr:colOff>0</xdr:colOff>
      <xdr:row>33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CC1BDFB-98D7-47E9-8003-DB018FBB8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5EBF-A97E-4A10-9B42-E7F0634579C1}">
  <dimension ref="A1:X34"/>
  <sheetViews>
    <sheetView tabSelected="1" zoomScaleNormal="100" workbookViewId="0">
      <selection activeCell="E1" sqref="E1"/>
    </sheetView>
  </sheetViews>
  <sheetFormatPr defaultRowHeight="16.5" x14ac:dyDescent="0.3"/>
  <cols>
    <col min="1" max="1" width="12.5" style="1" bestFit="1" customWidth="1"/>
    <col min="2" max="2" width="11.5" style="1" bestFit="1" customWidth="1"/>
    <col min="3" max="4" width="5.5" style="1" bestFit="1" customWidth="1"/>
    <col min="5" max="5" width="9.25" style="1" bestFit="1" customWidth="1"/>
    <col min="6" max="6" width="11.75" style="1" bestFit="1" customWidth="1"/>
    <col min="7" max="7" width="5.5" style="1" bestFit="1" customWidth="1"/>
    <col min="8" max="8" width="7.375" style="1" bestFit="1" customWidth="1"/>
    <col min="9" max="14" width="11.875" style="1" bestFit="1" customWidth="1"/>
    <col min="15" max="17" width="12.5" style="1" bestFit="1" customWidth="1"/>
    <col min="18" max="19" width="11.875" style="1" bestFit="1" customWidth="1"/>
    <col min="20" max="20" width="11.75" style="1" bestFit="1" customWidth="1"/>
    <col min="21" max="24" width="11.375" style="1" customWidth="1"/>
    <col min="25" max="16384" width="9" style="1"/>
  </cols>
  <sheetData>
    <row r="1" spans="1:24" x14ac:dyDescent="0.3">
      <c r="A1" s="31" t="s">
        <v>19</v>
      </c>
      <c r="B1" s="32"/>
      <c r="C1" s="32"/>
      <c r="D1" s="32"/>
      <c r="E1" s="52" t="s">
        <v>22</v>
      </c>
      <c r="F1" s="52" t="s">
        <v>6</v>
      </c>
      <c r="G1" s="52"/>
      <c r="H1" s="53">
        <v>43952</v>
      </c>
    </row>
    <row r="2" spans="1:24" s="12" customFormat="1" ht="20.25" x14ac:dyDescent="0.3">
      <c r="A2" s="7" t="s">
        <v>20</v>
      </c>
      <c r="B2" s="19" cm="1">
        <f t="array" aca="1" ref="B2" ca="1">_xll.rtd_tick_data($F$1,"ask_price_1")</f>
        <v>251.10000000000002</v>
      </c>
      <c r="C2" s="19" cm="1">
        <f t="array" aca="1" ref="C2" ca="1">_xll.rtd_tick_data($F$1,"ask_volume_1")</f>
        <v>6</v>
      </c>
      <c r="D2" s="8"/>
      <c r="E2" s="9" t="s">
        <v>18</v>
      </c>
      <c r="F2" s="10"/>
      <c r="G2" s="10"/>
      <c r="H2" s="11"/>
      <c r="I2" s="48" t="s">
        <v>5</v>
      </c>
      <c r="J2" s="44" t="s">
        <v>6</v>
      </c>
      <c r="K2" s="44" t="s">
        <v>7</v>
      </c>
      <c r="L2" s="44" t="s">
        <v>8</v>
      </c>
      <c r="M2" s="44" t="s">
        <v>9</v>
      </c>
      <c r="N2" s="44" t="s">
        <v>10</v>
      </c>
      <c r="O2" s="44" t="s">
        <v>11</v>
      </c>
      <c r="P2" s="44" t="s">
        <v>12</v>
      </c>
      <c r="Q2" s="44" t="s">
        <v>13</v>
      </c>
      <c r="R2" s="44" t="s">
        <v>15</v>
      </c>
      <c r="S2" s="44" t="s">
        <v>16</v>
      </c>
      <c r="T2" s="44" t="s">
        <v>17</v>
      </c>
      <c r="U2" s="3"/>
      <c r="V2" s="3"/>
      <c r="W2" s="3"/>
      <c r="X2" s="3"/>
    </row>
    <row r="3" spans="1:24" s="12" customFormat="1" ht="20.25" x14ac:dyDescent="0.2">
      <c r="A3" s="25"/>
      <c r="B3" s="23"/>
      <c r="C3" s="23"/>
      <c r="D3" s="26"/>
      <c r="E3" s="29"/>
      <c r="F3" s="22"/>
      <c r="G3" s="22"/>
      <c r="H3" s="30"/>
      <c r="I3" s="49" cm="1">
        <f t="array" aca="1" ref="I3" ca="1">_xll.rtd_tick_data(I$2,"ask_price_1")</f>
        <v>245.6</v>
      </c>
      <c r="J3" s="45" cm="1">
        <f t="array" aca="1" ref="J3" ca="1">_xll.rtd_tick_data(J$2,"ask_price_1")</f>
        <v>251.10000000000002</v>
      </c>
      <c r="K3" s="45" cm="1">
        <f t="array" aca="1" ref="K3" ca="1">_xll.rtd_tick_data(K$2,"ask_price_1")</f>
        <v>256.7</v>
      </c>
      <c r="L3" s="45" cm="1">
        <f t="array" aca="1" ref="L3" ca="1">_xll.rtd_tick_data(L$2,"ask_price_1")</f>
        <v>263.2</v>
      </c>
      <c r="M3" s="45" cm="1">
        <f t="array" aca="1" ref="M3" ca="1">_xll.rtd_tick_data(M$2,"ask_price_1")</f>
        <v>270.8</v>
      </c>
      <c r="N3" s="45" cm="1">
        <f t="array" aca="1" ref="N3" ca="1">_xll.rtd_tick_data(N$2,"ask_price_1")</f>
        <v>278.2</v>
      </c>
      <c r="O3" s="45" cm="1">
        <f t="array" aca="1" ref="O3" ca="1">_xll.rtd_tick_data(O$2,"ask_price_1")</f>
        <v>283.7</v>
      </c>
      <c r="P3" s="45" cm="1">
        <f t="array" aca="1" ref="P3" ca="1">_xll.rtd_tick_data(P$2,"ask_price_1")</f>
        <v>291.7</v>
      </c>
      <c r="Q3" s="45" cm="1">
        <f t="array" aca="1" ref="Q3" ca="1">_xll.rtd_tick_data(Q$2,"ask_price_1")</f>
        <v>297.89999999999998</v>
      </c>
      <c r="R3" s="45" cm="1">
        <f t="array" aca="1" ref="R3" ca="1">_xll.rtd_tick_data(R$2,"ask_price_1")</f>
        <v>307.89999999999998</v>
      </c>
      <c r="S3" s="45" cm="1">
        <f t="array" aca="1" ref="S3" ca="1">_xll.rtd_tick_data(S$2,"ask_price_1")</f>
        <v>312.3</v>
      </c>
      <c r="T3" s="45" cm="1">
        <f t="array" aca="1" ref="T3" ca="1">_xll.rtd_tick_data(T$2,"ask_price_1")</f>
        <v>316.10000000000002</v>
      </c>
      <c r="U3" s="3"/>
      <c r="V3" s="3"/>
      <c r="W3" s="3"/>
      <c r="X3" s="3"/>
    </row>
    <row r="4" spans="1:24" s="12" customFormat="1" ht="20.25" x14ac:dyDescent="0.2">
      <c r="A4" s="27" t="s">
        <v>21</v>
      </c>
      <c r="B4" s="24" cm="1">
        <f t="array" aca="1" ref="B4" ca="1">_xll.rtd_tick_data($F$1,"bid_price_1")</f>
        <v>251</v>
      </c>
      <c r="C4" s="24" cm="1">
        <f t="array" aca="1" ref="C4" ca="1">_xll.rtd_tick_data($F$1,"bid_volume_1")</f>
        <v>14</v>
      </c>
      <c r="D4" s="28"/>
      <c r="E4" s="29" cm="1">
        <f t="array" aca="1" ref="E4" ca="1">_xll.rtd_tick_data($F$1,"last_price")</f>
        <v>251</v>
      </c>
      <c r="F4" s="22"/>
      <c r="G4" s="22" cm="1">
        <f t="array" aca="1" ref="G4" ca="1">E4-_xll.rtd_tick_data($F$1,"pre_close")</f>
        <v>-2.1999999999999886</v>
      </c>
      <c r="H4" s="30"/>
      <c r="I4" s="50" cm="1">
        <f t="array" aca="1" ref="I4" ca="1">_xll.rtd_tick_data(I$2,"bid_price_1")</f>
        <v>241.5</v>
      </c>
      <c r="J4" s="46" cm="1">
        <f t="array" aca="1" ref="J4" ca="1">_xll.rtd_tick_data(J$2,"bid_price_1")</f>
        <v>251</v>
      </c>
      <c r="K4" s="46" cm="1">
        <f t="array" aca="1" ref="K4" ca="1">_xll.rtd_tick_data(K$2,"bid_price_1")</f>
        <v>256.60000000000002</v>
      </c>
      <c r="L4" s="46" cm="1">
        <f t="array" aca="1" ref="L4" ca="1">_xll.rtd_tick_data(L$2,"bid_price_1")</f>
        <v>263</v>
      </c>
      <c r="M4" s="46" cm="1">
        <f t="array" aca="1" ref="M4" ca="1">_xll.rtd_tick_data(M$2,"bid_price_1")</f>
        <v>270.7</v>
      </c>
      <c r="N4" s="46" cm="1">
        <f t="array" aca="1" ref="N4" ca="1">_xll.rtd_tick_data(N$2,"bid_price_1")</f>
        <v>278</v>
      </c>
      <c r="O4" s="46" cm="1">
        <f t="array" aca="1" ref="O4" ca="1">_xll.rtd_tick_data(O$2,"bid_price_1")</f>
        <v>283.39999999999998</v>
      </c>
      <c r="P4" s="46" cm="1">
        <f t="array" aca="1" ref="P4" ca="1">_xll.rtd_tick_data(P$2,"bid_price_1")</f>
        <v>291</v>
      </c>
      <c r="Q4" s="46" cm="1">
        <f t="array" aca="1" ref="Q4" ca="1">_xll.rtd_tick_data(Q$2,"bid_price_1")</f>
        <v>297.29999999999995</v>
      </c>
      <c r="R4" s="46" cm="1">
        <f t="array" aca="1" ref="R4" ca="1">_xll.rtd_tick_data(R$2,"bid_price_1")</f>
        <v>301.7</v>
      </c>
      <c r="S4" s="46" cm="1">
        <f t="array" aca="1" ref="S4" ca="1">_xll.rtd_tick_data(S$2,"bid_price_1")</f>
        <v>305.20000000000005</v>
      </c>
      <c r="T4" s="46" cm="1">
        <f t="array" aca="1" ref="T4" ca="1">_xll.rtd_tick_data(T$2,"bid_price_1")</f>
        <v>314.3</v>
      </c>
      <c r="U4" s="3"/>
      <c r="V4" s="3"/>
      <c r="W4" s="3"/>
      <c r="X4" s="3"/>
    </row>
    <row r="5" spans="1:24" s="12" customFormat="1" ht="20.25" x14ac:dyDescent="0.2">
      <c r="A5" s="16"/>
      <c r="B5" s="20"/>
      <c r="C5" s="20"/>
      <c r="D5" s="17"/>
      <c r="E5" s="13"/>
      <c r="F5" s="14"/>
      <c r="G5" s="14"/>
      <c r="H5" s="15"/>
      <c r="I5" s="51" cm="1">
        <f t="array" aca="1" ref="I5" ca="1">_xll.rtd_tick_data(I$2,"last_price")</f>
        <v>245.2</v>
      </c>
      <c r="J5" s="47" cm="1">
        <f t="array" aca="1" ref="J5" ca="1">_xll.rtd_tick_data(J$2,"last_price")</f>
        <v>251</v>
      </c>
      <c r="K5" s="47" cm="1">
        <f t="array" aca="1" ref="K5" ca="1">_xll.rtd_tick_data(K$2,"last_price")</f>
        <v>256.60000000000002</v>
      </c>
      <c r="L5" s="47" cm="1">
        <f t="array" aca="1" ref="L5" ca="1">_xll.rtd_tick_data(L$2,"last_price")</f>
        <v>263.09999999999997</v>
      </c>
      <c r="M5" s="47" cm="1">
        <f t="array" aca="1" ref="M5" ca="1">_xll.rtd_tick_data(M$2,"last_price")</f>
        <v>270.59999999999997</v>
      </c>
      <c r="N5" s="47" cm="1">
        <f t="array" aca="1" ref="N5" ca="1">_xll.rtd_tick_data(N$2,"last_price")</f>
        <v>277.89999999999998</v>
      </c>
      <c r="O5" s="47" cm="1">
        <f t="array" aca="1" ref="O5" ca="1">_xll.rtd_tick_data(O$2,"last_price")</f>
        <v>283.60000000000002</v>
      </c>
      <c r="P5" s="47" cm="1">
        <f t="array" aca="1" ref="P5" ca="1">_xll.rtd_tick_data(P$2,"last_price")</f>
        <v>291</v>
      </c>
      <c r="Q5" s="47" cm="1">
        <f t="array" aca="1" ref="Q5" ca="1">_xll.rtd_tick_data(Q$2,"last_price")</f>
        <v>297.39999999999998</v>
      </c>
      <c r="R5" s="47" cm="1">
        <f t="array" aca="1" ref="R5" ca="1">_xll.rtd_tick_data(R$2,"last_price")</f>
        <v>302.2</v>
      </c>
      <c r="S5" s="47" cm="1">
        <f t="array" aca="1" ref="S5" ca="1">_xll.rtd_tick_data(S$2,"last_price")</f>
        <v>305.20000000000005</v>
      </c>
      <c r="T5" s="47" cm="1">
        <f t="array" aca="1" ref="T5" ca="1">_xll.rtd_tick_data(T$2,"last_price")</f>
        <v>314.2</v>
      </c>
    </row>
    <row r="6" spans="1:24" x14ac:dyDescent="0.3">
      <c r="A6" s="21" t="s">
        <v>2</v>
      </c>
      <c r="B6" s="43" t="s">
        <v>25</v>
      </c>
      <c r="C6" s="21" t="s">
        <v>24</v>
      </c>
      <c r="D6" s="21" t="s">
        <v>0</v>
      </c>
      <c r="E6" s="21" t="s">
        <v>1</v>
      </c>
      <c r="F6" s="21" t="s">
        <v>26</v>
      </c>
      <c r="G6" s="21" t="s">
        <v>14</v>
      </c>
      <c r="H6" s="21" t="s">
        <v>4</v>
      </c>
    </row>
    <row r="7" spans="1:24" x14ac:dyDescent="0.3">
      <c r="A7" s="54" t="s">
        <v>5</v>
      </c>
      <c r="B7" s="2" cm="1">
        <f t="array" aca="1" ref="B7" ca="1">_xll.rtd_tick_data($A7, "pre_close")</f>
        <v>245.6</v>
      </c>
      <c r="C7" s="2" cm="1">
        <f t="array" aca="1" ref="C7" ca="1">_xll.rtd_tick_data($A7, "open_price")</f>
        <v>246.4</v>
      </c>
      <c r="D7" s="2" cm="1">
        <f t="array" aca="1" ref="D7" ca="1">_xll.rtd_tick_data($A7, "high_price")</f>
        <v>250.7</v>
      </c>
      <c r="E7" s="2" cm="1">
        <f t="array" aca="1" ref="E7" ca="1">_xll.rtd_tick_data($A7, "low_price")</f>
        <v>240.5</v>
      </c>
      <c r="F7" s="2" cm="1">
        <f t="array" aca="1" ref="F7" ca="1">_xll.rtd_tick_data($A7, "last_price")</f>
        <v>245.2</v>
      </c>
      <c r="G7" s="2" cm="1">
        <f t="array" aca="1" ref="G7" ca="1">_xll.rtd_tick_data($A7, "last_price") - _xll.rtd_tick_data($A7, "pre_close")</f>
        <v>-0.40000000000000568</v>
      </c>
      <c r="H7" s="2" cm="1">
        <f t="array" aca="1" ref="H7" ca="1">_xll.rtd_tick_data($A7, "volume")</f>
        <v>29</v>
      </c>
    </row>
    <row r="8" spans="1:24" x14ac:dyDescent="0.3">
      <c r="A8" s="54" t="s">
        <v>6</v>
      </c>
      <c r="B8" s="2" cm="1">
        <f t="array" aca="1" ref="B8" ca="1">_xll.rtd_tick_data($A8, "pre_close")</f>
        <v>253.2</v>
      </c>
      <c r="C8" s="2" cm="1">
        <f t="array" aca="1" ref="C8" ca="1">_xll.rtd_tick_data($A8, "open_price")</f>
        <v>253</v>
      </c>
      <c r="D8" s="2" cm="1">
        <f t="array" aca="1" ref="D8" ca="1">_xll.rtd_tick_data($A8, "high_price")</f>
        <v>255</v>
      </c>
      <c r="E8" s="2" cm="1">
        <f t="array" aca="1" ref="E8" ca="1">_xll.rtd_tick_data($A8, "low_price")</f>
        <v>247.10000000000002</v>
      </c>
      <c r="F8" s="2" cm="1">
        <f t="array" aca="1" ref="F8" ca="1">_xll.rtd_tick_data($A8, "last_price")</f>
        <v>251</v>
      </c>
      <c r="G8" s="2" cm="1">
        <f t="array" aca="1" ref="G8" ca="1">_xll.rtd_tick_data($A8, "last_price") - _xll.rtd_tick_data($A8, "pre_close")</f>
        <v>-2.1999999999999886</v>
      </c>
      <c r="H8" s="2" cm="1">
        <f t="array" aca="1" ref="H8" ca="1">_xll.rtd_tick_data($A8, "volume")</f>
        <v>39519</v>
      </c>
    </row>
    <row r="9" spans="1:24" x14ac:dyDescent="0.3">
      <c r="A9" s="54" t="s">
        <v>7</v>
      </c>
      <c r="B9" s="2" cm="1">
        <f t="array" aca="1" ref="B9" ca="1">_xll.rtd_tick_data($A9, "pre_close")</f>
        <v>258.7</v>
      </c>
      <c r="C9" s="2" cm="1">
        <f t="array" aca="1" ref="C9" ca="1">_xll.rtd_tick_data($A9, "open_price")</f>
        <v>260.8</v>
      </c>
      <c r="D9" s="2" cm="1">
        <f t="array" aca="1" ref="D9" ca="1">_xll.rtd_tick_data($A9, "high_price")</f>
        <v>260.8</v>
      </c>
      <c r="E9" s="2" cm="1">
        <f t="array" aca="1" ref="E9" ca="1">_xll.rtd_tick_data($A9, "low_price")</f>
        <v>253</v>
      </c>
      <c r="F9" s="2" cm="1">
        <f t="array" aca="1" ref="F9" ca="1">_xll.rtd_tick_data($A9, "last_price")</f>
        <v>256.60000000000002</v>
      </c>
      <c r="G9" s="2" cm="1">
        <f t="array" aca="1" ref="G9" ca="1">_xll.rtd_tick_data($A9, "last_price") - _xll.rtd_tick_data($A9, "pre_close")</f>
        <v>-2.0999999999999659</v>
      </c>
      <c r="H9" s="2" cm="1">
        <f t="array" aca="1" ref="H9" ca="1">_xll.rtd_tick_data($A9, "volume")</f>
        <v>35678</v>
      </c>
    </row>
    <row r="10" spans="1:24" x14ac:dyDescent="0.3">
      <c r="A10" s="54" t="s">
        <v>8</v>
      </c>
      <c r="B10" s="2" cm="1">
        <f t="array" aca="1" ref="B10" ca="1">_xll.rtd_tick_data($A10, "pre_close")</f>
        <v>266.3</v>
      </c>
      <c r="C10" s="2" cm="1">
        <f t="array" aca="1" ref="C10" ca="1">_xll.rtd_tick_data($A10, "open_price")</f>
        <v>269</v>
      </c>
      <c r="D10" s="2" cm="1">
        <f t="array" aca="1" ref="D10" ca="1">_xll.rtd_tick_data($A10, "high_price")</f>
        <v>269</v>
      </c>
      <c r="E10" s="2" cm="1">
        <f t="array" aca="1" ref="E10" ca="1">_xll.rtd_tick_data($A10, "low_price")</f>
        <v>260</v>
      </c>
      <c r="F10" s="2" cm="1">
        <f t="array" aca="1" ref="F10" ca="1">_xll.rtd_tick_data($A10, "last_price")</f>
        <v>263.09999999999997</v>
      </c>
      <c r="G10" s="2" cm="1">
        <f t="array" aca="1" ref="G10" ca="1">_xll.rtd_tick_data($A10, "last_price") - _xll.rtd_tick_data($A10, "pre_close")</f>
        <v>-3.2000000000000455</v>
      </c>
      <c r="H10" s="2" cm="1">
        <f t="array" aca="1" ref="H10" ca="1">_xll.rtd_tick_data($A10, "volume")</f>
        <v>8492</v>
      </c>
    </row>
    <row r="11" spans="1:24" x14ac:dyDescent="0.3">
      <c r="A11" s="54" t="s">
        <v>9</v>
      </c>
      <c r="B11" s="2" cm="1">
        <f t="array" aca="1" ref="B11" ca="1">_xll.rtd_tick_data($A11, "pre_close")</f>
        <v>273.60000000000002</v>
      </c>
      <c r="C11" s="2" cm="1">
        <f t="array" aca="1" ref="C11" ca="1">_xll.rtd_tick_data($A11, "open_price")</f>
        <v>275.8</v>
      </c>
      <c r="D11" s="2" cm="1">
        <f t="array" aca="1" ref="D11" ca="1">_xll.rtd_tick_data($A11, "high_price")</f>
        <v>275.8</v>
      </c>
      <c r="E11" s="2" cm="1">
        <f t="array" aca="1" ref="E11" ca="1">_xll.rtd_tick_data($A11, "low_price")</f>
        <v>267.59999999999997</v>
      </c>
      <c r="F11" s="2" cm="1">
        <f t="array" aca="1" ref="F11" ca="1">_xll.rtd_tick_data($A11, "last_price")</f>
        <v>270.59999999999997</v>
      </c>
      <c r="G11" s="2" cm="1">
        <f t="array" aca="1" ref="G11" ca="1">_xll.rtd_tick_data($A11, "last_price") - _xll.rtd_tick_data($A11, "pre_close")</f>
        <v>-3.0000000000000568</v>
      </c>
      <c r="H11" s="2" cm="1">
        <f t="array" aca="1" ref="H11" ca="1">_xll.rtd_tick_data($A11, "volume")</f>
        <v>2911</v>
      </c>
    </row>
    <row r="12" spans="1:24" x14ac:dyDescent="0.3">
      <c r="A12" s="54" t="s">
        <v>10</v>
      </c>
      <c r="B12" s="2" cm="1">
        <f t="array" aca="1" ref="B12" ca="1">_xll.rtd_tick_data($A12, "pre_close")</f>
        <v>280.8</v>
      </c>
      <c r="C12" s="2" cm="1">
        <f t="array" aca="1" ref="C12" ca="1">_xll.rtd_tick_data($A12, "open_price")</f>
        <v>280.8</v>
      </c>
      <c r="D12" s="2" cm="1">
        <f t="array" aca="1" ref="D12" ca="1">_xll.rtd_tick_data($A12, "high_price")</f>
        <v>282.8</v>
      </c>
      <c r="E12" s="2" cm="1">
        <f t="array" aca="1" ref="E12" ca="1">_xll.rtd_tick_data($A12, "low_price")</f>
        <v>275</v>
      </c>
      <c r="F12" s="2" cm="1">
        <f t="array" aca="1" ref="F12" ca="1">_xll.rtd_tick_data($A12, "last_price")</f>
        <v>277.89999999999998</v>
      </c>
      <c r="G12" s="2" cm="1">
        <f t="array" aca="1" ref="G12" ca="1">_xll.rtd_tick_data($A12, "last_price") - _xll.rtd_tick_data($A12, "pre_close")</f>
        <v>-2.9000000000000341</v>
      </c>
      <c r="H12" s="2" cm="1">
        <f t="array" aca="1" ref="H12" ca="1">_xll.rtd_tick_data($A12, "volume")</f>
        <v>4107</v>
      </c>
    </row>
    <row r="13" spans="1:24" x14ac:dyDescent="0.3">
      <c r="A13" s="54" t="s">
        <v>11</v>
      </c>
      <c r="B13" s="2" cm="1">
        <f t="array" aca="1" ref="B13" ca="1">_xll.rtd_tick_data($A13, "pre_close")</f>
        <v>288.5</v>
      </c>
      <c r="C13" s="2" cm="1">
        <f t="array" aca="1" ref="C13" ca="1">_xll.rtd_tick_data($A13, "open_price")</f>
        <v>289.3</v>
      </c>
      <c r="D13" s="2" cm="1">
        <f t="array" aca="1" ref="D13" ca="1">_xll.rtd_tick_data($A13, "high_price")</f>
        <v>290.5</v>
      </c>
      <c r="E13" s="2" cm="1">
        <f t="array" aca="1" ref="E13" ca="1">_xll.rtd_tick_data($A13, "low_price")</f>
        <v>281.7</v>
      </c>
      <c r="F13" s="2" cm="1">
        <f t="array" aca="1" ref="F13" ca="1">_xll.rtd_tick_data($A13, "last_price")</f>
        <v>283.60000000000002</v>
      </c>
      <c r="G13" s="2" cm="1">
        <f t="array" aca="1" ref="G13" ca="1">_xll.rtd_tick_data($A13, "last_price") - _xll.rtd_tick_data($A13, "pre_close")</f>
        <v>-4.8999999999999773</v>
      </c>
      <c r="H13" s="2" cm="1">
        <f t="array" aca="1" ref="H13" ca="1">_xll.rtd_tick_data($A13, "volume")</f>
        <v>192</v>
      </c>
    </row>
    <row r="14" spans="1:24" x14ac:dyDescent="0.3">
      <c r="A14" s="54" t="s">
        <v>12</v>
      </c>
      <c r="B14" s="2" cm="1">
        <f t="array" aca="1" ref="B14" ca="1">_xll.rtd_tick_data($A14, "pre_close")</f>
        <v>295.8</v>
      </c>
      <c r="C14" s="2" cm="1">
        <f t="array" aca="1" ref="C14" ca="1">_xll.rtd_tick_data($A14, "open_price")</f>
        <v>295.8</v>
      </c>
      <c r="D14" s="2" cm="1">
        <f t="array" aca="1" ref="D14" ca="1">_xll.rtd_tick_data($A14, "high_price")</f>
        <v>295.8</v>
      </c>
      <c r="E14" s="2" cm="1">
        <f t="array" aca="1" ref="E14" ca="1">_xll.rtd_tick_data($A14, "low_price")</f>
        <v>289.3</v>
      </c>
      <c r="F14" s="2" cm="1">
        <f t="array" aca="1" ref="F14" ca="1">_xll.rtd_tick_data($A14, "last_price")</f>
        <v>291</v>
      </c>
      <c r="G14" s="2" cm="1">
        <f t="array" aca="1" ref="G14" ca="1">_xll.rtd_tick_data($A14, "last_price") - _xll.rtd_tick_data($A14, "pre_close")</f>
        <v>-4.8000000000000114</v>
      </c>
      <c r="H14" s="2" cm="1">
        <f t="array" aca="1" ref="H14" ca="1">_xll.rtd_tick_data($A14, "volume")</f>
        <v>63</v>
      </c>
    </row>
    <row r="15" spans="1:24" x14ac:dyDescent="0.3">
      <c r="A15" s="54" t="s">
        <v>13</v>
      </c>
      <c r="B15" s="2" cm="1">
        <f t="array" aca="1" ref="B15" ca="1">_xll.rtd_tick_data($A15, "pre_close")</f>
        <v>302.10000000000002</v>
      </c>
      <c r="C15" s="2" cm="1">
        <f t="array" aca="1" ref="C15" ca="1">_xll.rtd_tick_data($A15, "open_price")</f>
        <v>300.5</v>
      </c>
      <c r="D15" s="2" cm="1">
        <f t="array" aca="1" ref="D15" ca="1">_xll.rtd_tick_data($A15, "high_price")</f>
        <v>302.39999999999998</v>
      </c>
      <c r="E15" s="2" cm="1">
        <f t="array" aca="1" ref="E15" ca="1">_xll.rtd_tick_data($A15, "low_price")</f>
        <v>295.29999999999995</v>
      </c>
      <c r="F15" s="2" cm="1">
        <f t="array" aca="1" ref="F15" ca="1">_xll.rtd_tick_data($A15, "last_price")</f>
        <v>297.39999999999998</v>
      </c>
      <c r="G15" s="2" cm="1">
        <f t="array" aca="1" ref="G15" ca="1">_xll.rtd_tick_data($A15, "last_price") - _xll.rtd_tick_data($A15, "pre_close")</f>
        <v>-4.7000000000000455</v>
      </c>
      <c r="H15" s="2" cm="1">
        <f t="array" aca="1" ref="H15" ca="1">_xll.rtd_tick_data($A15, "volume")</f>
        <v>679</v>
      </c>
    </row>
    <row r="16" spans="1:24" x14ac:dyDescent="0.3">
      <c r="A16" s="54" t="s">
        <v>15</v>
      </c>
      <c r="B16" s="2" cm="1">
        <f t="array" aca="1" ref="B16" ca="1">_xll.rtd_tick_data($A16, "pre_close")</f>
        <v>310</v>
      </c>
      <c r="C16" s="2" cm="1">
        <f t="array" aca="1" ref="C16" ca="1">_xll.rtd_tick_data($A16, "open_price")</f>
        <v>305</v>
      </c>
      <c r="D16" s="2" cm="1">
        <f t="array" aca="1" ref="D16" ca="1">_xll.rtd_tick_data($A16, "high_price")</f>
        <v>305</v>
      </c>
      <c r="E16" s="2" cm="1">
        <f t="array" aca="1" ref="E16" ca="1">_xll.rtd_tick_data($A16, "low_price")</f>
        <v>301.7</v>
      </c>
      <c r="F16" s="2" cm="1">
        <f t="array" aca="1" ref="F16" ca="1">_xll.rtd_tick_data($A16, "last_price")</f>
        <v>302.2</v>
      </c>
      <c r="G16" s="2" cm="1">
        <f t="array" aca="1" ref="G16" ca="1">_xll.rtd_tick_data($A16, "last_price") - _xll.rtd_tick_data($A16, "pre_close")</f>
        <v>-7.8000000000000114</v>
      </c>
      <c r="H16" s="2" cm="1">
        <f t="array" aca="1" ref="H16" ca="1">_xll.rtd_tick_data($A16, "volume")</f>
        <v>4</v>
      </c>
    </row>
    <row r="17" spans="1:20" x14ac:dyDescent="0.3">
      <c r="A17" s="54" t="s">
        <v>16</v>
      </c>
      <c r="B17" s="2" cm="1">
        <f t="array" aca="1" ref="B17" ca="1">_xll.rtd_tick_data($A17, "pre_close")</f>
        <v>317.60000000000002</v>
      </c>
      <c r="C17" s="2" cm="1">
        <f t="array" aca="1" ref="C17" ca="1">_xll.rtd_tick_data($A17, "open_price")</f>
        <v>305.20000000000005</v>
      </c>
      <c r="D17" s="2" cm="1">
        <f t="array" aca="1" ref="D17" ca="1">_xll.rtd_tick_data($A17, "high_price")</f>
        <v>305.20000000000005</v>
      </c>
      <c r="E17" s="2" cm="1">
        <f t="array" aca="1" ref="E17" ca="1">_xll.rtd_tick_data($A17, "low_price")</f>
        <v>305.20000000000005</v>
      </c>
      <c r="F17" s="2" cm="1">
        <f t="array" aca="1" ref="F17" ca="1">_xll.rtd_tick_data($A17, "last_price")</f>
        <v>305.20000000000005</v>
      </c>
      <c r="G17" s="2" cm="1">
        <f t="array" aca="1" ref="G17" ca="1">_xll.rtd_tick_data($A17, "last_price") - _xll.rtd_tick_data($A17, "pre_close")</f>
        <v>-12.399999999999977</v>
      </c>
      <c r="H17" s="2" cm="1">
        <f t="array" aca="1" ref="H17" ca="1">_xll.rtd_tick_data($A17, "volume")</f>
        <v>1</v>
      </c>
    </row>
    <row r="18" spans="1:20" x14ac:dyDescent="0.3">
      <c r="A18" s="54" t="s">
        <v>17</v>
      </c>
      <c r="B18" s="2" cm="1">
        <f t="array" aca="1" ref="B18" ca="1">_xll.rtd_tick_data($A18, "pre_close")</f>
        <v>318.60000000000002</v>
      </c>
      <c r="C18" s="2" cm="1">
        <f t="array" aca="1" ref="C18" ca="1">_xll.rtd_tick_data($A18, "open_price")</f>
        <v>319.3</v>
      </c>
      <c r="D18" s="2" cm="1">
        <f t="array" aca="1" ref="D18" ca="1">_xll.rtd_tick_data($A18, "high_price")</f>
        <v>319.3</v>
      </c>
      <c r="E18" s="2" cm="1">
        <f t="array" aca="1" ref="E18" ca="1">_xll.rtd_tick_data($A18, "low_price")</f>
        <v>314.2</v>
      </c>
      <c r="F18" s="2" cm="1">
        <f t="array" aca="1" ref="F18" ca="1">_xll.rtd_tick_data($A18, "last_price")</f>
        <v>314.2</v>
      </c>
      <c r="G18" s="2" cm="1">
        <f t="array" aca="1" ref="G18" ca="1">_xll.rtd_tick_data($A18, "last_price") - _xll.rtd_tick_data($A18, "pre_close")</f>
        <v>-4.4000000000000341</v>
      </c>
      <c r="H18" s="2" cm="1">
        <f t="array" aca="1" ref="H18" ca="1">_xll.rtd_tick_data($A18, "volume")</f>
        <v>47</v>
      </c>
    </row>
    <row r="19" spans="1:20" x14ac:dyDescent="0.3">
      <c r="A19" s="55"/>
      <c r="B19" s="56"/>
      <c r="C19" s="56"/>
      <c r="D19" s="56"/>
      <c r="E19" s="56"/>
      <c r="F19" s="56"/>
      <c r="G19" s="56"/>
      <c r="H19" s="5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 x14ac:dyDescent="0.3">
      <c r="A20" s="33" t="s">
        <v>27</v>
      </c>
      <c r="B20" s="34"/>
      <c r="C20" s="34"/>
      <c r="D20" s="34"/>
      <c r="E20" s="34"/>
      <c r="F20" s="34"/>
      <c r="G20" s="34"/>
      <c r="H20" s="35"/>
      <c r="I20" s="63">
        <v>43922</v>
      </c>
      <c r="J20" s="63">
        <v>43952</v>
      </c>
      <c r="K20" s="63">
        <v>43983</v>
      </c>
      <c r="L20" s="63">
        <v>44013</v>
      </c>
      <c r="M20" s="63">
        <v>44044</v>
      </c>
      <c r="N20" s="63">
        <v>44075</v>
      </c>
      <c r="O20" s="63">
        <v>44105</v>
      </c>
      <c r="P20" s="63">
        <v>44136</v>
      </c>
      <c r="Q20" s="63">
        <v>44166</v>
      </c>
      <c r="R20" s="63">
        <v>44197</v>
      </c>
      <c r="S20" s="63">
        <v>44228</v>
      </c>
      <c r="T20" s="60"/>
    </row>
    <row r="21" spans="1:20" ht="20.25" x14ac:dyDescent="0.3">
      <c r="A21" s="36"/>
      <c r="B21" s="37"/>
      <c r="C21" s="37"/>
      <c r="D21" s="37"/>
      <c r="E21" s="37"/>
      <c r="F21" s="37"/>
      <c r="G21" s="37"/>
      <c r="H21" s="38"/>
      <c r="I21" s="45" cm="1">
        <f t="array" aca="1" ref="I21" ca="1">_xll.rtd_tick_data(J$2,"ask_price_1") - _xll.rtd_tick_data(I$2,"bid_price_1")</f>
        <v>9.6000000000000227</v>
      </c>
      <c r="J21" s="45" cm="1">
        <f t="array" aca="1" ref="J21" ca="1">_xll.rtd_tick_data(K$2,"ask_price_1") - _xll.rtd_tick_data(J$2,"bid_price_1")</f>
        <v>5.6999999999999886</v>
      </c>
      <c r="K21" s="45" cm="1">
        <f t="array" aca="1" ref="K21" ca="1">_xll.rtd_tick_data(L$2,"ask_price_1") - _xll.rtd_tick_data(K$2,"bid_price_1")</f>
        <v>6.5999999999999659</v>
      </c>
      <c r="L21" s="45" cm="1">
        <f t="array" aca="1" ref="L21" ca="1">_xll.rtd_tick_data(M$2,"ask_price_1") - _xll.rtd_tick_data(L$2,"bid_price_1")</f>
        <v>7.8000000000000114</v>
      </c>
      <c r="M21" s="45" cm="1">
        <f t="array" aca="1" ref="M21" ca="1">_xll.rtd_tick_data(N$2,"ask_price_1") - _xll.rtd_tick_data(M$2,"bid_price_1")</f>
        <v>7.5</v>
      </c>
      <c r="N21" s="45" cm="1">
        <f t="array" aca="1" ref="N21" ca="1">_xll.rtd_tick_data(O$2,"ask_price_1") - _xll.rtd_tick_data(N$2,"bid_price_1")</f>
        <v>5.6999999999999886</v>
      </c>
      <c r="O21" s="45" cm="1">
        <f t="array" aca="1" ref="O21" ca="1">_xll.rtd_tick_data(P$2,"ask_price_1") - _xll.rtd_tick_data(O$2,"bid_price_1")</f>
        <v>8.3000000000000114</v>
      </c>
      <c r="P21" s="45" cm="1">
        <f t="array" aca="1" ref="P21" ca="1">_xll.rtd_tick_data(Q$2,"ask_price_1") - _xll.rtd_tick_data(P$2,"bid_price_1")</f>
        <v>6.8999999999999773</v>
      </c>
      <c r="Q21" s="45" cm="1">
        <f t="array" aca="1" ref="Q21" ca="1">_xll.rtd_tick_data(R$2,"ask_price_1") - _xll.rtd_tick_data(Q$2,"bid_price_1")</f>
        <v>10.600000000000023</v>
      </c>
      <c r="R21" s="45" cm="1">
        <f t="array" aca="1" ref="R21" ca="1">_xll.rtd_tick_data(S$2,"ask_price_1") - _xll.rtd_tick_data(R$2,"bid_price_1")</f>
        <v>10.600000000000023</v>
      </c>
      <c r="S21" s="45" cm="1">
        <f t="array" aca="1" ref="S21" ca="1">_xll.rtd_tick_data(T$2,"ask_price_1") - _xll.rtd_tick_data(S$2,"bid_price_1")</f>
        <v>10.899999999999977</v>
      </c>
      <c r="T21" s="61"/>
    </row>
    <row r="22" spans="1:20" ht="20.25" x14ac:dyDescent="0.3">
      <c r="A22" s="4" t="s">
        <v>23</v>
      </c>
      <c r="B22" s="4" t="s">
        <v>25</v>
      </c>
      <c r="C22" s="4" t="s">
        <v>24</v>
      </c>
      <c r="D22" s="4" t="s">
        <v>26</v>
      </c>
      <c r="E22" s="39" t="s">
        <v>14</v>
      </c>
      <c r="F22" s="40"/>
      <c r="G22" s="5" t="s">
        <v>3</v>
      </c>
      <c r="H22" s="5"/>
      <c r="I22" s="46" cm="1">
        <f t="array" aca="1" ref="I22" ca="1">_xll.rtd_tick_data(J$2,"bid_price_1") - _xll.rtd_tick_data(I$2,"ask_price_1")</f>
        <v>5.4000000000000057</v>
      </c>
      <c r="J22" s="46" cm="1">
        <f t="array" aca="1" ref="J22" ca="1">_xll.rtd_tick_data(K$2,"bid_price_1") - _xll.rtd_tick_data(J$2,"ask_price_1")</f>
        <v>5.5</v>
      </c>
      <c r="K22" s="46" cm="1">
        <f t="array" aca="1" ref="K22" ca="1">_xll.rtd_tick_data(L$2,"bid_price_1") - _xll.rtd_tick_data(K$2,"ask_price_1")</f>
        <v>6.3000000000000114</v>
      </c>
      <c r="L22" s="46" cm="1">
        <f t="array" aca="1" ref="L22" ca="1">_xll.rtd_tick_data(M$2,"bid_price_1") - _xll.rtd_tick_data(L$2,"ask_price_1")</f>
        <v>7.5</v>
      </c>
      <c r="M22" s="46" cm="1">
        <f t="array" aca="1" ref="M22" ca="1">_xll.rtd_tick_data(N$2,"bid_price_1") - _xll.rtd_tick_data(M$2,"ask_price_1")</f>
        <v>7.1999999999999886</v>
      </c>
      <c r="N22" s="46" cm="1">
        <f t="array" aca="1" ref="N22" ca="1">_xll.rtd_tick_data(O$2,"bid_price_1") - _xll.rtd_tick_data(N$2,"ask_price_1")</f>
        <v>5.1999999999999886</v>
      </c>
      <c r="O22" s="46" cm="1">
        <f t="array" aca="1" ref="O22" ca="1">_xll.rtd_tick_data(P$2,"bid_price_1") - _xll.rtd_tick_data(O$2,"ask_price_1")</f>
        <v>7.3000000000000114</v>
      </c>
      <c r="P22" s="46" cm="1">
        <f t="array" aca="1" ref="P22" ca="1">_xll.rtd_tick_data(Q$2,"bid_price_1") - _xll.rtd_tick_data(P$2,"ask_price_1")</f>
        <v>5.5999999999999659</v>
      </c>
      <c r="Q22" s="46" cm="1">
        <f t="array" aca="1" ref="Q22" ca="1">_xll.rtd_tick_data(R$2,"bid_price_1") - _xll.rtd_tick_data(Q$2,"ask_price_1")</f>
        <v>3.8000000000000114</v>
      </c>
      <c r="R22" s="46" cm="1">
        <f t="array" aca="1" ref="R22" ca="1">_xll.rtd_tick_data(S$2,"bid_price_1") - _xll.rtd_tick_data(R$2,"ask_price_1")</f>
        <v>-2.6999999999999318</v>
      </c>
      <c r="S22" s="46" cm="1">
        <f t="array" aca="1" ref="S22" ca="1">_xll.rtd_tick_data(T$2,"bid_price_1") - _xll.rtd_tick_data(S$2,"ask_price_1")</f>
        <v>2</v>
      </c>
      <c r="T22" s="61"/>
    </row>
    <row r="23" spans="1:20" ht="20.25" x14ac:dyDescent="0.3">
      <c r="A23" s="58">
        <v>43922</v>
      </c>
      <c r="B23" s="2" cm="1">
        <f t="array" aca="1" ref="B23" ca="1">_xll.rtd_tick_data($A8,"pre_close")-_xll.rtd_tick_data($A7,"pre_close")</f>
        <v>7.5999999999999943</v>
      </c>
      <c r="C23" s="2">
        <f ca="1">C8-C7</f>
        <v>6.5999999999999943</v>
      </c>
      <c r="D23" s="2">
        <f ca="1">F8-F7</f>
        <v>5.8000000000000114</v>
      </c>
      <c r="E23" s="41">
        <f ca="1">D23-B23</f>
        <v>-1.7999999999999829</v>
      </c>
      <c r="F23" s="42"/>
      <c r="G23" s="6">
        <f ca="1">E23</f>
        <v>-1.7999999999999829</v>
      </c>
      <c r="H23" s="6"/>
      <c r="I23" s="64" cm="1">
        <f t="array" aca="1" ref="I23" ca="1">_xll.rtd_tick_data(J$2,"last_price") - _xll.rtd_tick_data(I$2,"last_price")</f>
        <v>5.8000000000000114</v>
      </c>
      <c r="J23" s="64" cm="1">
        <f t="array" aca="1" ref="J23" ca="1">_xll.rtd_tick_data(K$2,"last_price") - _xll.rtd_tick_data(J$2,"last_price")</f>
        <v>5.6000000000000227</v>
      </c>
      <c r="K23" s="64" cm="1">
        <f t="array" aca="1" ref="K23" ca="1">_xll.rtd_tick_data(L$2,"last_price") - _xll.rtd_tick_data(K$2,"last_price")</f>
        <v>6.4999999999999432</v>
      </c>
      <c r="L23" s="64" cm="1">
        <f t="array" aca="1" ref="L23" ca="1">_xll.rtd_tick_data(M$2,"last_price") - _xll.rtd_tick_data(L$2,"last_price")</f>
        <v>7.5</v>
      </c>
      <c r="M23" s="64" cm="1">
        <f t="array" aca="1" ref="M23" ca="1">_xll.rtd_tick_data(N$2,"last_price") - _xll.rtd_tick_data(M$2,"last_price")</f>
        <v>7.3000000000000114</v>
      </c>
      <c r="N23" s="64" cm="1">
        <f t="array" aca="1" ref="N23" ca="1">_xll.rtd_tick_data(O$2,"last_price") - _xll.rtd_tick_data(N$2,"last_price")</f>
        <v>5.7000000000000455</v>
      </c>
      <c r="O23" s="64" cm="1">
        <f t="array" aca="1" ref="O23" ca="1">_xll.rtd_tick_data(P$2,"last_price") - _xll.rtd_tick_data(O$2,"last_price")</f>
        <v>7.3999999999999773</v>
      </c>
      <c r="P23" s="64" cm="1">
        <f t="array" aca="1" ref="P23" ca="1">_xll.rtd_tick_data(Q$2,"last_price") - _xll.rtd_tick_data(P$2,"last_price")</f>
        <v>6.3999999999999773</v>
      </c>
      <c r="Q23" s="64" cm="1">
        <f t="array" aca="1" ref="Q23" ca="1">_xll.rtd_tick_data(R$2,"last_price") - _xll.rtd_tick_data(Q$2,"last_price")</f>
        <v>4.8000000000000114</v>
      </c>
      <c r="R23" s="64" cm="1">
        <f t="array" aca="1" ref="R23" ca="1">_xll.rtd_tick_data(S$2,"last_price") - _xll.rtd_tick_data(R$2,"last_price")</f>
        <v>3.0000000000000568</v>
      </c>
      <c r="S23" s="64" cm="1">
        <f t="array" aca="1" ref="S23" ca="1">_xll.rtd_tick_data(T$2,"last_price") - _xll.rtd_tick_data(S$2,"last_price")</f>
        <v>8.9999999999999432</v>
      </c>
      <c r="T23" s="62"/>
    </row>
    <row r="24" spans="1:20" x14ac:dyDescent="0.3">
      <c r="A24" s="58">
        <v>43952</v>
      </c>
      <c r="B24" s="2" cm="1">
        <f t="array" aca="1" ref="B24" ca="1">_xll.rtd_tick_data($A9,"pre_close")-_xll.rtd_tick_data($A8,"pre_close")</f>
        <v>5.5</v>
      </c>
      <c r="C24" s="2">
        <f ca="1">C9-C8</f>
        <v>7.8000000000000114</v>
      </c>
      <c r="D24" s="2">
        <f ca="1">F9-F8</f>
        <v>5.6000000000000227</v>
      </c>
      <c r="E24" s="41">
        <f t="shared" ref="E24:E33" ca="1" si="0">D24-B24</f>
        <v>0.10000000000002274</v>
      </c>
      <c r="F24" s="42"/>
      <c r="G24" s="6">
        <f t="shared" ref="G24:G33" ca="1" si="1">E24</f>
        <v>0.10000000000002274</v>
      </c>
      <c r="H24" s="6"/>
    </row>
    <row r="25" spans="1:20" x14ac:dyDescent="0.3">
      <c r="A25" s="58">
        <v>43983</v>
      </c>
      <c r="B25" s="2" cm="1">
        <f t="array" aca="1" ref="B25" ca="1">_xll.rtd_tick_data($A10,"pre_close")-_xll.rtd_tick_data($A9,"pre_close")</f>
        <v>7.6000000000000227</v>
      </c>
      <c r="C25" s="2">
        <f ca="1">C10-C9</f>
        <v>8.1999999999999886</v>
      </c>
      <c r="D25" s="2">
        <f ca="1">F10-F9</f>
        <v>6.4999999999999432</v>
      </c>
      <c r="E25" s="41">
        <f t="shared" ca="1" si="0"/>
        <v>-1.1000000000000796</v>
      </c>
      <c r="F25" s="42"/>
      <c r="G25" s="6">
        <f t="shared" ca="1" si="1"/>
        <v>-1.1000000000000796</v>
      </c>
      <c r="H25" s="6"/>
    </row>
    <row r="26" spans="1:20" x14ac:dyDescent="0.3">
      <c r="A26" s="58">
        <v>44013</v>
      </c>
      <c r="B26" s="2" cm="1">
        <f t="array" aca="1" ref="B26" ca="1">_xll.rtd_tick_data($A11,"pre_close")-_xll.rtd_tick_data($A10,"pre_close")</f>
        <v>7.3000000000000114</v>
      </c>
      <c r="C26" s="2">
        <f ca="1">C11-C10</f>
        <v>6.8000000000000114</v>
      </c>
      <c r="D26" s="2">
        <f ca="1">F11-F10</f>
        <v>7.5</v>
      </c>
      <c r="E26" s="41">
        <f t="shared" ca="1" si="0"/>
        <v>0.19999999999998863</v>
      </c>
      <c r="F26" s="42"/>
      <c r="G26" s="6">
        <f t="shared" ca="1" si="1"/>
        <v>0.19999999999998863</v>
      </c>
      <c r="H26" s="6"/>
    </row>
    <row r="27" spans="1:20" x14ac:dyDescent="0.3">
      <c r="A27" s="58">
        <v>44044</v>
      </c>
      <c r="B27" s="2" cm="1">
        <f t="array" aca="1" ref="B27" ca="1">_xll.rtd_tick_data($A12,"pre_close")-_xll.rtd_tick_data($A11,"pre_close")</f>
        <v>7.1999999999999886</v>
      </c>
      <c r="C27" s="2">
        <f ca="1">C12-C11</f>
        <v>5</v>
      </c>
      <c r="D27" s="2">
        <f ca="1">F12-F11</f>
        <v>7.3000000000000114</v>
      </c>
      <c r="E27" s="41">
        <f t="shared" ca="1" si="0"/>
        <v>0.10000000000002274</v>
      </c>
      <c r="F27" s="42"/>
      <c r="G27" s="6">
        <f t="shared" ca="1" si="1"/>
        <v>0.10000000000002274</v>
      </c>
      <c r="H27" s="6"/>
    </row>
    <row r="28" spans="1:20" x14ac:dyDescent="0.3">
      <c r="A28" s="58">
        <v>44075</v>
      </c>
      <c r="B28" s="2" cm="1">
        <f t="array" aca="1" ref="B28" ca="1">_xll.rtd_tick_data($A13,"pre_close")-_xll.rtd_tick_data($A12,"pre_close")</f>
        <v>7.6999999999999886</v>
      </c>
      <c r="C28" s="2">
        <f ca="1">C13-C12</f>
        <v>8.5</v>
      </c>
      <c r="D28" s="2">
        <f ca="1">F13-F12</f>
        <v>5.7000000000000455</v>
      </c>
      <c r="E28" s="41">
        <f t="shared" ca="1" si="0"/>
        <v>-1.9999999999999432</v>
      </c>
      <c r="F28" s="42"/>
      <c r="G28" s="6">
        <f t="shared" ca="1" si="1"/>
        <v>-1.9999999999999432</v>
      </c>
      <c r="H28" s="6"/>
    </row>
    <row r="29" spans="1:20" x14ac:dyDescent="0.3">
      <c r="A29" s="58">
        <v>44105</v>
      </c>
      <c r="B29" s="2" cm="1">
        <f t="array" aca="1" ref="B29" ca="1">_xll.rtd_tick_data($A14,"pre_close")-_xll.rtd_tick_data($A13,"pre_close")</f>
        <v>7.3000000000000114</v>
      </c>
      <c r="C29" s="2">
        <f ca="1">C14-C13</f>
        <v>6.5</v>
      </c>
      <c r="D29" s="2">
        <f ca="1">F14-F13</f>
        <v>7.3999999999999773</v>
      </c>
      <c r="E29" s="41">
        <f t="shared" ca="1" si="0"/>
        <v>9.9999999999965894E-2</v>
      </c>
      <c r="F29" s="42"/>
      <c r="G29" s="6">
        <f t="shared" ca="1" si="1"/>
        <v>9.9999999999965894E-2</v>
      </c>
      <c r="H29" s="6"/>
    </row>
    <row r="30" spans="1:20" x14ac:dyDescent="0.3">
      <c r="A30" s="58">
        <v>44136</v>
      </c>
      <c r="B30" s="2" cm="1">
        <f t="array" aca="1" ref="B30" ca="1">_xll.rtd_tick_data($A15,"pre_close")-_xll.rtd_tick_data($A14,"pre_close")</f>
        <v>6.3000000000000114</v>
      </c>
      <c r="C30" s="2">
        <f ca="1">C15-C14</f>
        <v>4.6999999999999886</v>
      </c>
      <c r="D30" s="2">
        <f ca="1">F15-F14</f>
        <v>6.3999999999999773</v>
      </c>
      <c r="E30" s="41">
        <f t="shared" ca="1" si="0"/>
        <v>9.9999999999965894E-2</v>
      </c>
      <c r="F30" s="42"/>
      <c r="G30" s="6">
        <f t="shared" ca="1" si="1"/>
        <v>9.9999999999965894E-2</v>
      </c>
      <c r="H30" s="6"/>
    </row>
    <row r="31" spans="1:20" x14ac:dyDescent="0.3">
      <c r="A31" s="58">
        <v>44166</v>
      </c>
      <c r="B31" s="2" cm="1">
        <f t="array" aca="1" ref="B31" ca="1">_xll.rtd_tick_data($A16,"pre_close")-_xll.rtd_tick_data($A15,"pre_close")</f>
        <v>7.8999999999999773</v>
      </c>
      <c r="C31" s="2">
        <f ca="1">C16-C15</f>
        <v>4.5</v>
      </c>
      <c r="D31" s="2">
        <f ca="1">F16-F15</f>
        <v>4.8000000000000114</v>
      </c>
      <c r="E31" s="41">
        <f t="shared" ca="1" si="0"/>
        <v>-3.0999999999999659</v>
      </c>
      <c r="F31" s="42"/>
      <c r="G31" s="6">
        <f t="shared" ca="1" si="1"/>
        <v>-3.0999999999999659</v>
      </c>
      <c r="H31" s="6"/>
    </row>
    <row r="32" spans="1:20" x14ac:dyDescent="0.3">
      <c r="A32" s="58">
        <v>44197</v>
      </c>
      <c r="B32" s="2" cm="1">
        <f t="array" aca="1" ref="B32" ca="1">_xll.rtd_tick_data($A17,"pre_close")-_xll.rtd_tick_data($A16,"pre_close")</f>
        <v>7.6000000000000227</v>
      </c>
      <c r="C32" s="2">
        <f ca="1">C17-C16</f>
        <v>0.20000000000004547</v>
      </c>
      <c r="D32" s="2">
        <f ca="1">F17-F16</f>
        <v>3.0000000000000568</v>
      </c>
      <c r="E32" s="41">
        <f t="shared" ca="1" si="0"/>
        <v>-4.5999999999999659</v>
      </c>
      <c r="F32" s="42"/>
      <c r="G32" s="6">
        <f t="shared" ca="1" si="1"/>
        <v>-4.5999999999999659</v>
      </c>
      <c r="H32" s="6"/>
    </row>
    <row r="33" spans="1:8" x14ac:dyDescent="0.3">
      <c r="A33" s="59">
        <v>44228</v>
      </c>
      <c r="B33" s="2" cm="1">
        <f t="array" aca="1" ref="B33" ca="1">_xll.rtd_tick_data($A18,"pre_close")-_xll.rtd_tick_data($A17,"pre_close")</f>
        <v>1</v>
      </c>
      <c r="C33" s="2">
        <f ca="1">C18-C17</f>
        <v>14.099999999999966</v>
      </c>
      <c r="D33" s="2">
        <f ca="1">F18-F17</f>
        <v>8.9999999999999432</v>
      </c>
      <c r="E33" s="41">
        <f t="shared" ca="1" si="0"/>
        <v>7.9999999999999432</v>
      </c>
      <c r="F33" s="42"/>
      <c r="G33" s="6">
        <f t="shared" ca="1" si="1"/>
        <v>7.9999999999999432</v>
      </c>
      <c r="H33" s="6"/>
    </row>
    <row r="34" spans="1:8" x14ac:dyDescent="0.3">
      <c r="A34" s="18"/>
    </row>
  </sheetData>
  <mergeCells count="36">
    <mergeCell ref="G23:H23"/>
    <mergeCell ref="G25:H25"/>
    <mergeCell ref="G29:H29"/>
    <mergeCell ref="G31:H31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A1:D1"/>
    <mergeCell ref="A2:A3"/>
    <mergeCell ref="B2:B3"/>
    <mergeCell ref="C2:D3"/>
    <mergeCell ref="E2:H3"/>
    <mergeCell ref="E4:F5"/>
    <mergeCell ref="G4:H5"/>
    <mergeCell ref="C4:D5"/>
    <mergeCell ref="B4:B5"/>
    <mergeCell ref="A4:A5"/>
    <mergeCell ref="A20:H21"/>
    <mergeCell ref="E22:F22"/>
    <mergeCell ref="G33:H33"/>
    <mergeCell ref="G32:H32"/>
    <mergeCell ref="E27:F27"/>
    <mergeCell ref="G30:H30"/>
    <mergeCell ref="G28:H28"/>
    <mergeCell ref="G22:H22"/>
    <mergeCell ref="T20:T23"/>
    <mergeCell ref="G27:H27"/>
    <mergeCell ref="G26:H26"/>
    <mergeCell ref="G24:H24"/>
  </mergeCells>
  <phoneticPr fontId="1" type="noConversion"/>
  <conditionalFormatting sqref="G7:G15">
    <cfRule type="dataBar" priority="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{E746A63D-58DC-46F6-AC27-6F4814138A14}</x14:id>
        </ext>
      </extLst>
    </cfRule>
  </conditionalFormatting>
  <conditionalFormatting sqref="G16"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{3CC0C53A-CFA5-42C6-9CA4-3682B5991431}</x14:id>
        </ext>
      </extLst>
    </cfRule>
  </conditionalFormatting>
  <conditionalFormatting sqref="G17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{6FB989FB-FC6C-485D-B668-652775152098}</x14:id>
        </ext>
      </extLst>
    </cfRule>
  </conditionalFormatting>
  <conditionalFormatting sqref="G18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{EE802A70-B3F3-4F59-9246-38751EFAA98E}</x14:id>
        </ext>
      </extLst>
    </cfRule>
  </conditionalFormatting>
  <conditionalFormatting sqref="G23:H3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{60DEA94F-BA89-4629-BA4B-549959734D58}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46A63D-58DC-46F6-AC27-6F4814138A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G7:G15</xm:sqref>
        </x14:conditionalFormatting>
        <x14:conditionalFormatting xmlns:xm="http://schemas.microsoft.com/office/excel/2006/main">
          <x14:cfRule type="dataBar" id="{3CC0C53A-CFA5-42C6-9CA4-3682B59914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6FB989FB-FC6C-485D-B668-6527751520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EE802A70-B3F3-4F59-9246-38751EFAA9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60DEA94F-BA89-4629-BA4B-549959734D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G23:H33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2020-03-27T05:49:38Z</dcterms:modified>
</cp:coreProperties>
</file>