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76B33686-5979-41A3-823B-D4D1A8EDCB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2" l="1"/>
  <c r="K15" i="2"/>
  <c r="K16" i="2"/>
  <c r="K17" i="2"/>
  <c r="K18" i="2"/>
  <c r="K13" i="2"/>
  <c r="S37" i="1"/>
  <c r="I37" i="1"/>
  <c r="S36" i="1"/>
  <c r="I36" i="1"/>
  <c r="S35" i="1"/>
  <c r="I35" i="1"/>
  <c r="R34" i="1"/>
  <c r="N34" i="1"/>
  <c r="H34" i="1"/>
  <c r="D34" i="1"/>
  <c r="R33" i="1"/>
  <c r="N33" i="1"/>
  <c r="H33" i="1"/>
  <c r="D33" i="1"/>
  <c r="R32" i="1"/>
  <c r="N32" i="1"/>
  <c r="H32" i="1"/>
  <c r="D32" i="1"/>
  <c r="R31" i="1"/>
  <c r="N31" i="1"/>
  <c r="H31" i="1"/>
  <c r="D31" i="1"/>
  <c r="R30" i="1"/>
  <c r="N30" i="1"/>
  <c r="H30" i="1"/>
  <c r="D30" i="1"/>
  <c r="R29" i="1"/>
  <c r="N29" i="1"/>
  <c r="H29" i="1"/>
  <c r="D29" i="1"/>
  <c r="R28" i="1"/>
  <c r="N28" i="1"/>
  <c r="H28" i="1"/>
  <c r="D28" i="1"/>
  <c r="R27" i="1"/>
  <c r="N27" i="1"/>
  <c r="H27" i="1"/>
  <c r="D27" i="1"/>
  <c r="R26" i="1"/>
  <c r="N26" i="1"/>
  <c r="H26" i="1"/>
  <c r="D26" i="1"/>
  <c r="R25" i="1"/>
  <c r="N25" i="1"/>
  <c r="H25" i="1"/>
  <c r="D25" i="1"/>
  <c r="S23" i="1"/>
  <c r="N23" i="1"/>
  <c r="I23" i="1"/>
  <c r="D23" i="1"/>
  <c r="R22" i="1"/>
  <c r="H22" i="1"/>
  <c r="S21" i="1"/>
  <c r="I21" i="1"/>
  <c r="N37" i="1"/>
  <c r="D37" i="1"/>
  <c r="N36" i="1"/>
  <c r="D36" i="1"/>
  <c r="N35" i="1"/>
  <c r="D35" i="1"/>
  <c r="S34" i="1"/>
  <c r="M34" i="1"/>
  <c r="I34" i="1"/>
  <c r="C34" i="1"/>
  <c r="S33" i="1"/>
  <c r="M33" i="1"/>
  <c r="I33" i="1"/>
  <c r="C33" i="1"/>
  <c r="S32" i="1"/>
  <c r="M32" i="1"/>
  <c r="I32" i="1"/>
  <c r="C32" i="1"/>
  <c r="S31" i="1"/>
  <c r="M31" i="1"/>
  <c r="I31" i="1"/>
  <c r="C31" i="1"/>
  <c r="S30" i="1"/>
  <c r="M30" i="1"/>
  <c r="I30" i="1"/>
  <c r="C30" i="1"/>
  <c r="I29" i="1"/>
  <c r="C29" i="1"/>
  <c r="I28" i="1"/>
  <c r="C28" i="1"/>
  <c r="I27" i="1"/>
  <c r="C27" i="1"/>
  <c r="I26" i="1"/>
  <c r="C26" i="1"/>
  <c r="I25" i="1"/>
  <c r="C25" i="1"/>
  <c r="M24" i="1"/>
  <c r="C24" i="1"/>
  <c r="M23" i="1"/>
  <c r="C23" i="1"/>
  <c r="C22" i="1"/>
  <c r="D21" i="1"/>
  <c r="S29" i="1"/>
  <c r="M29" i="1"/>
  <c r="S28" i="1"/>
  <c r="M28" i="1"/>
  <c r="S27" i="1"/>
  <c r="M27" i="1"/>
  <c r="S26" i="1"/>
  <c r="M26" i="1"/>
  <c r="S25" i="1"/>
  <c r="M25" i="1"/>
  <c r="R24" i="1"/>
  <c r="H24" i="1"/>
  <c r="R23" i="1"/>
  <c r="H23" i="1"/>
  <c r="M22" i="1"/>
  <c r="N21" i="1"/>
  <c r="I3" i="1"/>
  <c r="S19" i="1"/>
  <c r="S17" i="1"/>
  <c r="S16" i="1"/>
  <c r="R15" i="1"/>
  <c r="S14" i="1"/>
  <c r="R13" i="1"/>
  <c r="S12" i="1"/>
  <c r="R11" i="1"/>
  <c r="S10" i="1"/>
  <c r="R9" i="1"/>
  <c r="S8" i="1"/>
  <c r="R7" i="1"/>
  <c r="R6" i="1"/>
  <c r="R5" i="1"/>
  <c r="S3" i="1"/>
  <c r="S18" i="1"/>
  <c r="R16" i="1"/>
  <c r="S15" i="1"/>
  <c r="R14" i="1"/>
  <c r="S13" i="1"/>
  <c r="R12" i="1"/>
  <c r="S11" i="1"/>
  <c r="R10" i="1"/>
  <c r="S9" i="1"/>
  <c r="R8" i="1"/>
  <c r="S7" i="1"/>
  <c r="S5" i="1"/>
  <c r="R4" i="1"/>
  <c r="N19" i="1"/>
  <c r="N17" i="1"/>
  <c r="N16" i="1"/>
  <c r="M15" i="1"/>
  <c r="N14" i="1"/>
  <c r="M13" i="1"/>
  <c r="N12" i="1"/>
  <c r="M11" i="1"/>
  <c r="N10" i="1"/>
  <c r="M9" i="1"/>
  <c r="N8" i="1"/>
  <c r="M7" i="1"/>
  <c r="M6" i="1"/>
  <c r="M5" i="1"/>
  <c r="N3" i="1"/>
  <c r="N18" i="1"/>
  <c r="M16" i="1"/>
  <c r="N15" i="1"/>
  <c r="M14" i="1"/>
  <c r="N13" i="1"/>
  <c r="M12" i="1"/>
  <c r="N11" i="1"/>
  <c r="M10" i="1"/>
  <c r="N9" i="1"/>
  <c r="M8" i="1"/>
  <c r="N7" i="1"/>
  <c r="N5" i="1"/>
  <c r="M4" i="1"/>
  <c r="I19" i="1"/>
  <c r="I17" i="1"/>
  <c r="I16" i="1"/>
  <c r="H15" i="1"/>
  <c r="I14" i="1"/>
  <c r="H13" i="1"/>
  <c r="I12" i="1"/>
  <c r="H11" i="1"/>
  <c r="I10" i="1"/>
  <c r="H9" i="1"/>
  <c r="I8" i="1"/>
  <c r="H7" i="1"/>
  <c r="H6" i="1"/>
  <c r="H5" i="1"/>
  <c r="I18" i="1"/>
  <c r="H16" i="1"/>
  <c r="I15" i="1"/>
  <c r="H14" i="1"/>
  <c r="I13" i="1"/>
  <c r="H12" i="1"/>
  <c r="I11" i="1"/>
  <c r="H10" i="1"/>
  <c r="I9" i="1"/>
  <c r="H8" i="1"/>
  <c r="I7" i="1"/>
  <c r="I5" i="1"/>
  <c r="H4" i="1"/>
  <c r="D19" i="1"/>
  <c r="D17" i="1"/>
  <c r="C16" i="1"/>
  <c r="C15" i="1"/>
  <c r="C14" i="1"/>
  <c r="C13" i="1"/>
  <c r="C12" i="1"/>
  <c r="C11" i="1"/>
  <c r="C10" i="1"/>
  <c r="C9" i="1"/>
  <c r="C8" i="1"/>
  <c r="C7" i="1"/>
  <c r="D5" i="1"/>
  <c r="C4" i="1"/>
  <c r="D18" i="1"/>
  <c r="D16" i="1"/>
  <c r="D15" i="1"/>
  <c r="D14" i="1"/>
  <c r="D13" i="1"/>
  <c r="D12" i="1"/>
  <c r="D11" i="1"/>
  <c r="D10" i="1"/>
  <c r="D9" i="1"/>
  <c r="D8" i="1"/>
  <c r="D7" i="1"/>
  <c r="C6" i="1"/>
  <c r="C5" i="1"/>
  <c r="D3" i="1"/>
  <c r="T25" i="1" l="1"/>
  <c r="T26" i="1"/>
  <c r="T27" i="1"/>
  <c r="T28" i="1"/>
  <c r="T29" i="1"/>
  <c r="J25" i="1"/>
  <c r="J26" i="1"/>
  <c r="J27" i="1"/>
  <c r="J28" i="1"/>
  <c r="J29" i="1"/>
  <c r="J30" i="1"/>
  <c r="T30" i="1"/>
  <c r="J31" i="1"/>
  <c r="T31" i="1"/>
  <c r="J32" i="1"/>
  <c r="T32" i="1"/>
  <c r="J33" i="1"/>
  <c r="T33" i="1"/>
  <c r="J34" i="1"/>
  <c r="T34" i="1"/>
  <c r="E25" i="1"/>
  <c r="O25" i="1"/>
  <c r="E26" i="1"/>
  <c r="O26" i="1"/>
  <c r="E27" i="1"/>
  <c r="O27" i="1"/>
  <c r="E28" i="1"/>
  <c r="O28" i="1"/>
  <c r="E29" i="1"/>
  <c r="O29" i="1"/>
  <c r="E30" i="1"/>
  <c r="O30" i="1"/>
  <c r="E31" i="1"/>
  <c r="O31" i="1"/>
  <c r="E32" i="1"/>
  <c r="O32" i="1"/>
  <c r="E33" i="1"/>
  <c r="O33" i="1"/>
  <c r="E34" i="1"/>
  <c r="O34" i="1"/>
  <c r="T7" i="1"/>
  <c r="T9" i="1"/>
  <c r="T11" i="1"/>
  <c r="T13" i="1"/>
  <c r="T15" i="1"/>
  <c r="T8" i="1"/>
  <c r="T10" i="1"/>
  <c r="T12" i="1"/>
  <c r="T14" i="1"/>
  <c r="T16" i="1"/>
  <c r="O7" i="1"/>
  <c r="O9" i="1"/>
  <c r="O11" i="1"/>
  <c r="O13" i="1"/>
  <c r="O15" i="1"/>
  <c r="O8" i="1"/>
  <c r="O10" i="1"/>
  <c r="O12" i="1"/>
  <c r="O14" i="1"/>
  <c r="O16" i="1"/>
  <c r="J7" i="1"/>
  <c r="J9" i="1"/>
  <c r="J11" i="1"/>
  <c r="J13" i="1"/>
  <c r="J15" i="1"/>
  <c r="J8" i="1"/>
  <c r="J10" i="1"/>
  <c r="J12" i="1"/>
  <c r="J14" i="1"/>
  <c r="J16" i="1"/>
  <c r="E7" i="1"/>
  <c r="E8" i="1"/>
  <c r="E9" i="1"/>
  <c r="E10" i="1"/>
  <c r="E11" i="1"/>
  <c r="E13" i="1"/>
  <c r="E15" i="1"/>
  <c r="E14" i="1"/>
  <c r="E16" i="1"/>
  <c r="E12" i="1"/>
  <c r="E24" i="1"/>
  <c r="O24" i="1"/>
  <c r="J24" i="1"/>
  <c r="T24" i="1"/>
  <c r="T6" i="1"/>
  <c r="O6" i="1"/>
  <c r="J6" i="1"/>
  <c r="E6" i="1"/>
</calcChain>
</file>

<file path=xl/sharedStrings.xml><?xml version="1.0" encoding="utf-8"?>
<sst xmlns="http://schemas.openxmlformats.org/spreadsheetml/2006/main" count="153" uniqueCount="19">
  <si>
    <t>开盘价</t>
    <phoneticPr fontId="1" type="noConversion"/>
  </si>
  <si>
    <t>最高价</t>
    <phoneticPr fontId="1" type="noConversion"/>
  </si>
  <si>
    <t>最低价</t>
    <phoneticPr fontId="1" type="noConversion"/>
  </si>
  <si>
    <t>涨跌</t>
    <phoneticPr fontId="1" type="noConversion"/>
  </si>
  <si>
    <t>BTC-USD-200306.OKEX</t>
    <phoneticPr fontId="1" type="noConversion"/>
  </si>
  <si>
    <t>最新价</t>
    <phoneticPr fontId="1" type="noConversion"/>
  </si>
  <si>
    <t>A</t>
    <phoneticPr fontId="1" type="noConversion"/>
  </si>
  <si>
    <t>B</t>
    <phoneticPr fontId="1" type="noConversion"/>
  </si>
  <si>
    <t>今日成交量</t>
    <phoneticPr fontId="1" type="noConversion"/>
  </si>
  <si>
    <t>当前持仓量</t>
    <phoneticPr fontId="1" type="noConversion"/>
  </si>
  <si>
    <t>更新时间</t>
    <phoneticPr fontId="1" type="noConversion"/>
  </si>
  <si>
    <t>BTC-USD-200327.OKEX</t>
    <phoneticPr fontId="1" type="noConversion"/>
  </si>
  <si>
    <t>BTC-USD-200626.OKEX</t>
    <phoneticPr fontId="1" type="noConversion"/>
  </si>
  <si>
    <t>BTC-USD-200313.OKEX</t>
    <phoneticPr fontId="1" type="noConversion"/>
  </si>
  <si>
    <t>ETH-USD-200306.OKEX</t>
    <phoneticPr fontId="1" type="noConversion"/>
  </si>
  <si>
    <t>ETH-USD-200313.OKEX</t>
    <phoneticPr fontId="1" type="noConversion"/>
  </si>
  <si>
    <t>ETH-USD-200327.OKEX</t>
    <phoneticPr fontId="1" type="noConversion"/>
  </si>
  <si>
    <t>ETH-USD-200626.OKEX</t>
    <phoneticPr fontId="1" type="noConversion"/>
  </si>
  <si>
    <t>VN Trader 市场行情深度行情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</si>
</sst>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9" formatCode="0_);[Red]\(0\)"/>
    <numFmt numFmtId="182" formatCode="[$-F400]h:mm:ss\ AM/PM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Microsoft YaHei UI"/>
      <family val="2"/>
      <charset val="134"/>
    </font>
    <font>
      <sz val="11"/>
      <name val="Microsoft YaHei UI"/>
      <family val="2"/>
      <charset val="134"/>
    </font>
    <font>
      <sz val="11"/>
      <color rgb="FF00B050"/>
      <name val="Microsoft YaHei UI"/>
      <family val="2"/>
      <charset val="134"/>
    </font>
    <font>
      <sz val="11"/>
      <color rgb="FFFF3300"/>
      <name val="Microsoft YaHei UI"/>
      <family val="2"/>
      <charset val="134"/>
    </font>
    <font>
      <sz val="14"/>
      <color theme="4" tint="0.79998168889431442"/>
      <name val="Microsoft YaHei UI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gradientFill degree="90">
        <stop position="0">
          <color theme="4"/>
        </stop>
        <stop position="0.5">
          <color theme="0"/>
        </stop>
        <stop position="1">
          <color theme="4"/>
        </stop>
      </gradientFill>
    </fill>
    <fill>
      <gradientFill degree="90">
        <stop position="0">
          <color theme="1"/>
        </stop>
        <stop position="0.5">
          <color rgb="FF002060"/>
        </stop>
        <stop position="1">
          <color theme="1"/>
        </stop>
      </gradientFill>
    </fill>
    <fill>
      <patternFill patternType="solid">
        <fgColor rgb="FF00B050"/>
        <bgColor indexed="64"/>
      </patternFill>
    </fill>
    <fill>
      <patternFill patternType="solid">
        <fgColor rgb="FF01FF74"/>
        <bgColor indexed="64"/>
      </patternFill>
    </fill>
    <fill>
      <patternFill patternType="solid">
        <fgColor rgb="FF00C459"/>
        <bgColor indexed="64"/>
      </patternFill>
    </fill>
    <fill>
      <patternFill patternType="solid">
        <fgColor rgb="FF00D862"/>
        <bgColor indexed="64"/>
      </patternFill>
    </fill>
    <fill>
      <patternFill patternType="solid">
        <fgColor rgb="FF00EC6B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4215"/>
        <bgColor indexed="64"/>
      </patternFill>
    </fill>
    <fill>
      <patternFill patternType="solid">
        <fgColor rgb="FFFF5229"/>
        <bgColor indexed="64"/>
      </patternFill>
    </fill>
    <fill>
      <patternFill patternType="solid">
        <fgColor rgb="FFFF623D"/>
        <bgColor indexed="64"/>
      </patternFill>
    </fill>
    <fill>
      <patternFill patternType="solid">
        <fgColor rgb="FFFF7251"/>
        <bgColor indexed="64"/>
      </patternFill>
    </fill>
    <fill>
      <gradientFill>
        <stop position="0">
          <color theme="1"/>
        </stop>
        <stop position="0.5">
          <color rgb="FF002060"/>
        </stop>
        <stop position="1">
          <color theme="1"/>
        </stop>
      </gradientFill>
    </fill>
  </fills>
  <borders count="2">
    <border>
      <left/>
      <right/>
      <top/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</borders>
  <cellStyleXfs count="4">
    <xf numFmtId="0" fontId="0" fillId="0" borderId="0"/>
    <xf numFmtId="0" fontId="3" fillId="3" borderId="0">
      <alignment horizontal="right"/>
    </xf>
    <xf numFmtId="0" fontId="2" fillId="4" borderId="0">
      <alignment horizontal="center"/>
    </xf>
    <xf numFmtId="0" fontId="2" fillId="15" borderId="0">
      <alignment horizontal="center"/>
    </xf>
  </cellStyleXfs>
  <cellXfs count="30">
    <xf numFmtId="0" fontId="0" fillId="0" borderId="0" xfId="0"/>
    <xf numFmtId="0" fontId="0" fillId="0" borderId="0" xfId="0"/>
    <xf numFmtId="0" fontId="2" fillId="2" borderId="0" xfId="0" applyFont="1" applyFill="1"/>
    <xf numFmtId="0" fontId="2" fillId="4" borderId="0" xfId="2">
      <alignment horizontal="center"/>
    </xf>
    <xf numFmtId="0" fontId="2" fillId="15" borderId="0" xfId="3">
      <alignment horizontal="center"/>
    </xf>
    <xf numFmtId="0" fontId="3" fillId="3" borderId="0" xfId="1" applyAlignment="1">
      <alignment horizontal="center"/>
    </xf>
    <xf numFmtId="0" fontId="2" fillId="15" borderId="1" xfId="3" applyBorder="1">
      <alignment horizontal="center"/>
    </xf>
    <xf numFmtId="0" fontId="3" fillId="3" borderId="1" xfId="0" applyFont="1" applyFill="1" applyBorder="1" applyAlignment="1">
      <alignment horizontal="right"/>
    </xf>
    <xf numFmtId="0" fontId="2" fillId="4" borderId="1" xfId="2" applyBorder="1">
      <alignment horizontal="center"/>
    </xf>
    <xf numFmtId="0" fontId="3" fillId="3" borderId="1" xfId="1" applyBorder="1" applyAlignment="1">
      <alignment horizontal="center"/>
    </xf>
    <xf numFmtId="0" fontId="3" fillId="3" borderId="1" xfId="1" applyBorder="1">
      <alignment horizontal="right"/>
    </xf>
    <xf numFmtId="0" fontId="2" fillId="4" borderId="1" xfId="0" applyFont="1" applyFill="1" applyBorder="1" applyAlignment="1">
      <alignment horizontal="center"/>
    </xf>
    <xf numFmtId="0" fontId="2" fillId="4" borderId="1" xfId="2" applyBorder="1">
      <alignment horizontal="center"/>
    </xf>
    <xf numFmtId="0" fontId="4" fillId="2" borderId="1" xfId="0" applyFont="1" applyFill="1" applyBorder="1" applyAlignment="1">
      <alignment horizontal="right"/>
    </xf>
    <xf numFmtId="176" fontId="3" fillId="6" borderId="1" xfId="0" applyNumberFormat="1" applyFont="1" applyFill="1" applyBorder="1" applyAlignment="1">
      <alignment horizontal="center"/>
    </xf>
    <xf numFmtId="179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/>
    <xf numFmtId="176" fontId="3" fillId="9" borderId="1" xfId="0" applyNumberFormat="1" applyFont="1" applyFill="1" applyBorder="1" applyAlignment="1">
      <alignment horizontal="center"/>
    </xf>
    <xf numFmtId="176" fontId="3" fillId="8" borderId="1" xfId="0" applyNumberFormat="1" applyFont="1" applyFill="1" applyBorder="1" applyAlignment="1">
      <alignment horizontal="center"/>
    </xf>
    <xf numFmtId="176" fontId="3" fillId="7" borderId="1" xfId="0" applyNumberFormat="1" applyFont="1" applyFill="1" applyBorder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right"/>
    </xf>
    <xf numFmtId="176" fontId="3" fillId="10" borderId="1" xfId="0" applyNumberFormat="1" applyFont="1" applyFill="1" applyBorder="1" applyAlignment="1">
      <alignment horizontal="center"/>
    </xf>
    <xf numFmtId="176" fontId="3" fillId="11" borderId="1" xfId="0" applyNumberFormat="1" applyFont="1" applyFill="1" applyBorder="1" applyAlignment="1">
      <alignment horizontal="center"/>
    </xf>
    <xf numFmtId="176" fontId="3" fillId="12" borderId="1" xfId="0" applyNumberFormat="1" applyFont="1" applyFill="1" applyBorder="1" applyAlignment="1">
      <alignment horizontal="center"/>
    </xf>
    <xf numFmtId="176" fontId="3" fillId="13" borderId="1" xfId="0" applyNumberFormat="1" applyFont="1" applyFill="1" applyBorder="1" applyAlignment="1">
      <alignment horizontal="center"/>
    </xf>
    <xf numFmtId="176" fontId="3" fillId="14" borderId="1" xfId="0" applyNumberFormat="1" applyFont="1" applyFill="1" applyBorder="1" applyAlignment="1">
      <alignment horizontal="center"/>
    </xf>
    <xf numFmtId="182" fontId="2" fillId="4" borderId="1" xfId="2" applyNumberFormat="1" applyBorder="1">
      <alignment horizontal="center"/>
    </xf>
    <xf numFmtId="0" fontId="2" fillId="15" borderId="1" xfId="0" applyFont="1" applyFill="1" applyBorder="1" applyAlignment="1">
      <alignment horizontal="center"/>
    </xf>
    <xf numFmtId="0" fontId="6" fillId="15" borderId="0" xfId="3" applyFont="1" applyAlignment="1">
      <alignment horizontal="center" vertical="center"/>
    </xf>
  </cellXfs>
  <cellStyles count="4">
    <cellStyle name="rtd标签" xfId="1" xr:uid="{3E65B8B8-D1C4-4738-A776-86B843054C25}"/>
    <cellStyle name="rtd标题" xfId="3" xr:uid="{2D4CCA96-E2FB-436D-B6AC-9818B142A10D}"/>
    <cellStyle name="rtd数字" xfId="2" xr:uid="{5CAE51B5-B281-4AF6-863C-C694F11E9572}"/>
    <cellStyle name="常规" xfId="0" builtinId="0"/>
  </cellStyles>
  <dxfs count="0"/>
  <tableStyles count="0" defaultTableStyle="TableStyleMedium2" defaultPivotStyle="PivotStyleLight16"/>
  <colors>
    <mruColors>
      <color rgb="FF00C459"/>
      <color rgb="FFFF5229"/>
      <color rgb="FF0000CC"/>
      <color rgb="FFFF4215"/>
      <color rgb="FFFF3300"/>
      <color rgb="FFFF7251"/>
      <color rgb="FFFF623D"/>
      <color rgb="FFFF1515"/>
      <color rgb="FF01FF74"/>
      <color rgb="FF00EC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yxll.rtd">
      <tp>
        <v>0</v>
        <stp/>
        <stp>{A046EDFC-F0B9-4E96-80C8-63CC89876757}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M9" s="1"/>
      </tp>
      <tp>
        <v>0</v>
        <stp/>
        <stp>{0FF80E2A-744E-4983-A52E-B81606B70AEC}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17" s="1"/>
      </tp>
    </main>
    <main first="pyxll.rtd">
      <tp>
        <v>0</v>
        <stp/>
        <stp>{3BD30EA4-1A20-4673-A72B-9389C8E70FEB}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6" s="1"/>
      </tp>
    </main>
    <main first="pyxll.rtd">
      <tp>
        <v>0</v>
        <stp/>
        <stp>{6CE4D369-4A00-43E5-B293-3E0D6F1ED1EE}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9" s="1"/>
      </tp>
      <tp>
        <v>0</v>
        <stp/>
        <stp>{E8E040C0-2C8D-4B27-8393-1FD198A2C022}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26" s="1"/>
      </tp>
      <tp>
        <v>0</v>
        <stp/>
        <stp>{D84C628D-7CC2-430C-AB1E-0B325429FCF9}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5" s="1"/>
      </tp>
      <tp>
        <v>0</v>
        <stp/>
        <stp>{03B4B213-1E5B-421B-9AEA-FA0CD48AA83D}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11" s="1"/>
      </tp>
      <tp>
        <v>0</v>
        <stp/>
        <stp>{4AED6EA0-0619-4B4A-BCA4-C977EB431401}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11" s="1"/>
      </tp>
      <tp>
        <v>0</v>
        <stp/>
        <stp>{84C6D54C-EAC9-43B2-B0CA-034C68D5CE35}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36" s="1"/>
      </tp>
      <tp>
        <v>0</v>
        <stp/>
        <stp>{7CE74DEC-6877-45BF-8E08-F905E0E275AD}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15" s="1"/>
      </tp>
      <tp>
        <v>0</v>
        <stp/>
        <stp>{B7466B7B-9A66-4E5B-A2CC-ACA1EE5870ED}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30" s="1"/>
      </tp>
      <tp>
        <v>0</v>
        <stp/>
        <stp>{C47391AB-BC3E-49BF-BE9D-FD3F2BAEAE11}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M4" s="1"/>
      </tp>
      <tp>
        <v>0</v>
        <stp/>
        <stp>{AEA8903B-66F7-459A-98BD-79902F0EBD7B}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12" s="1"/>
      </tp>
      <tp>
        <v>0</v>
        <stp/>
        <stp>{DF2BFF50-8CF6-4341-8A46-3E62668D55D4}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M30" s="1"/>
      </tp>
    </main>
    <main first="pyxll.rtd">
      <tp>
        <v>0</v>
        <stp/>
        <stp>{1AC1CBB9-7223-473D-A8D3-E03EAFB73908}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35" s="1"/>
      </tp>
      <tp>
        <v>0</v>
        <stp/>
        <stp>{7B398CC2-8243-4B71-B5E1-0EE37FF17517}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35" s="1"/>
      </tp>
      <tp>
        <v>0</v>
        <stp/>
        <stp>{C9677675-4FA5-4300-A2BA-2BC94625AF41}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6" s="1"/>
      </tp>
      <tp>
        <v>0</v>
        <stp/>
        <stp>{20567B60-16B6-4B19-8508-07A6C176B731}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32" s="1"/>
      </tp>
      <tp>
        <v>0</v>
        <stp/>
        <stp>{EA9FB38F-5B8E-465F-9991-FE3D71FE1431}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5" s="1"/>
      </tp>
      <tp>
        <v>0</v>
        <stp/>
        <stp>{120B8A0C-D062-423D-8DC1-D87665D7EEEF}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7" s="1"/>
      </tp>
      <tp>
        <v>0</v>
        <stp/>
        <stp>{27733513-BD53-4946-B2F6-BD4BC9A0050D}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10" s="1"/>
      </tp>
      <tp>
        <v>0</v>
        <stp/>
        <stp>{4168EF33-BFC0-41E7-81AE-9ADEC8F9EB9B}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19" s="1"/>
      </tp>
      <tp>
        <v>0</v>
        <stp/>
        <stp>{3E8EC180-5A81-46B2-8BB3-78841E56F4BB}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14" s="1"/>
      </tp>
    </main>
    <main first="pyxll.rtd">
      <tp>
        <v>0</v>
        <stp/>
        <stp>{538AC88C-CB0F-4607-8C01-CA1EAE23B355}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9" s="1"/>
      </tp>
      <tp>
        <v>0</v>
        <stp/>
        <stp>{2EE38B01-7B73-4C7C-BC80-C7F5F384A70F}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M16" s="1"/>
      </tp>
      <tp>
        <v>0</v>
        <stp/>
        <stp>{8992ECF7-398C-4777-9602-F5488A991B2F}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M8" s="1"/>
      </tp>
    </main>
    <main first="pyxll.rtd">
      <tp>
        <v>0</v>
        <stp/>
        <stp>{5D0BD814-7056-43CA-8A01-92D13E9AA482}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16" s="1"/>
      </tp>
      <tp>
        <v>0</v>
        <stp/>
        <stp>{21FF74EF-52F4-4391-AD71-CCD4B978757A}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23" s="1"/>
      </tp>
      <tp>
        <v>0</v>
        <stp/>
        <stp>{4A8D9A96-AC46-4228-9610-207881B730E8}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7" s="1"/>
      </tp>
      <tp>
        <v>0</v>
        <stp/>
        <stp>{D7730500-A9E4-47A1-85CB-5BC8C201D8A4}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26" s="1"/>
      </tp>
      <tp>
        <v>0</v>
        <stp/>
        <stp>{22FDE385-E206-443B-9ED0-E0B5326889C2}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5" s="1"/>
      </tp>
      <tp>
        <v>0</v>
        <stp/>
        <stp>{4C63933B-9476-4893-8B2A-0F7D3382ED4A}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28" s="1"/>
      </tp>
      <tp>
        <v>0</v>
        <stp/>
        <stp>{EC0680D2-779C-49EA-AD84-4A4E1234C0B6}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23" s="1"/>
      </tp>
      <tp>
        <v>0</v>
        <stp/>
        <stp>{51A809E0-F9F3-4688-BC9F-E1B8041EE449}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25" s="1"/>
      </tp>
      <tp>
        <v>0</v>
        <stp/>
        <stp>{1893D737-9389-4CB2-BF09-6D94F82F5646}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15" s="1"/>
      </tp>
      <tp>
        <v>0</v>
        <stp/>
        <stp>{159216CF-00B0-4640-B45F-CB06E8A1F2E8}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M34" s="1"/>
      </tp>
      <tp>
        <v>0</v>
        <stp/>
        <stp>{EEAAA510-A927-4294-889A-F3F56C6F32B9}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26" s="1"/>
      </tp>
      <tp>
        <v>0</v>
        <stp/>
        <stp>{E66A7329-8EAF-4F5D-8605-FB137C42E67C}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14" s="1"/>
      </tp>
      <tp>
        <v>0</v>
        <stp/>
        <stp>{B80927E8-C4C8-416A-990B-34CF3F0840EC}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M6" s="1"/>
      </tp>
      <tp>
        <v>0</v>
        <stp/>
        <stp>{08E5ACF4-313F-470A-B902-35160F789591}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35" s="1"/>
      </tp>
    </main>
    <main first="pyxll.rtd">
      <tp>
        <v>0</v>
        <stp/>
        <stp>{762F7949-8060-42C3-81CA-D26EF8BDC2F2}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15" s="1"/>
      </tp>
      <tp>
        <v>0</v>
        <stp/>
        <stp>{7D7ED8A4-9266-417C-8493-FED8BF522CB2}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3" s="1"/>
      </tp>
      <tp>
        <v>0</v>
        <stp/>
        <stp>{06ADADA0-67BA-48E1-849B-8C2A23F59CFC}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M23" s="1"/>
      </tp>
      <tp>
        <v>0</v>
        <stp/>
        <stp>{97B6B624-7AA5-4FBA-8586-BEE301578D78}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4" s="1"/>
      </tp>
      <tp>
        <v>0</v>
        <stp/>
        <stp>{1946ADA1-274C-40B9-A735-39A0B4E61701}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5" s="1"/>
      </tp>
      <tp>
        <v>0</v>
        <stp/>
        <stp>{9D4B0944-66E7-41D3-AAC9-3BE30BD50DA1}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33" s="1"/>
      </tp>
      <tp>
        <v>0</v>
        <stp/>
        <stp>{4ECE2450-CB4F-4558-9AEB-BB2D2B811065}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27" s="1"/>
      </tp>
      <tp>
        <v>0</v>
        <stp/>
        <stp>{FB797ADE-7167-4550-9B20-08B16CF301C1}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13" s="1"/>
      </tp>
      <tp>
        <v>0</v>
        <stp/>
        <stp>{EA0161CA-8C5A-4C74-A60A-1523D61FB3F0}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18" s="1"/>
      </tp>
      <tp>
        <v>0</v>
        <stp/>
        <stp>{1E0BD91D-521C-4BA8-9D9F-F24313D7E527}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9" s="1"/>
      </tp>
      <tp>
        <v>0</v>
        <stp/>
        <stp>{1C0906F5-FD3C-401E-8E82-AB7D965B0F56}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M32" s="1"/>
      </tp>
      <tp>
        <v>0</v>
        <stp/>
        <stp>{DE3F9559-1153-42E3-A049-9372417B3810}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26" s="1"/>
      </tp>
      <tp>
        <v>0</v>
        <stp/>
        <stp>{4E7A3899-B1FB-47FD-8C4E-045FF359A4D5}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32" s="1"/>
      </tp>
      <tp>
        <v>0</v>
        <stp/>
        <stp>{AFAED876-76F2-4FEF-BB8E-7CA9808768B6}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2" s="1"/>
      </tp>
    </main>
    <main first="pyxll.rtd">
      <tp>
        <v>0</v>
        <stp/>
        <stp>{B453B622-85E6-4CFC-8A5E-821CE50DB731}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37" s="1"/>
      </tp>
      <tp>
        <v>0</v>
        <stp/>
        <stp>{842B6D3F-9798-4BF5-B1D8-E2FEBC8A3544}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10" s="1"/>
      </tp>
      <tp>
        <v>0</v>
        <stp/>
        <stp>{2370E819-6643-4081-89E1-30A5C10EB412}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36" s="1"/>
      </tp>
      <tp>
        <v>0</v>
        <stp/>
        <stp>{D6A3981D-E279-4D92-84CD-A092E7039AB8}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9" s="1"/>
      </tp>
      <tp>
        <v>0</v>
        <stp/>
        <stp>{BDD66655-F78B-4D05-AE44-7D2BE5B7C966}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34" s="1"/>
      </tp>
      <tp>
        <v>0</v>
        <stp/>
        <stp>{E3BC43B4-F9F4-43D0-A27A-8623C94023C6}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29" s="1"/>
      </tp>
    </main>
    <main first="pyxll.rtd">
      <tp>
        <v>0</v>
        <stp/>
        <stp>{AADAD4F5-984D-4974-87F2-8C9BC3DF9310}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30" s="1"/>
      </tp>
      <tp>
        <v>0</v>
        <stp/>
        <stp>{F3B79FB4-371D-41C3-8302-5B4CE8546BE0}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14" s="1"/>
      </tp>
      <tp>
        <v>0</v>
        <stp/>
        <stp>{8EDFF2A5-C888-4998-A0F5-F47F3EF9CF55}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7" s="1"/>
      </tp>
      <tp>
        <v>0</v>
        <stp/>
        <stp>{94CF7C4B-12BF-40AF-A7C0-664B6FF09A4D}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T24" s="1"/>
      </tp>
      <tp>
        <v>0</v>
        <stp/>
        <stp>{686C838E-EDFA-43E5-B2EB-70ADB97E1ED5}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3" s="1"/>
      </tp>
    </main>
    <main first="pyxll.rtd">
      <tp>
        <v>0</v>
        <stp/>
        <stp>{6FAC9159-51F3-4741-8745-64D153C5A22C}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37" s="1"/>
      </tp>
      <tp>
        <v>0</v>
        <stp/>
        <stp>{8A92AA83-39AD-46C8-B62C-4AABB96353AB}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M26" s="1"/>
      </tp>
      <tp>
        <v>0</v>
        <stp/>
        <stp>{B9CCFB72-F03B-4DA7-BF9C-DA5F96A3069A}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8" s="1"/>
      </tp>
      <tp>
        <v>0</v>
        <stp/>
        <stp>{296F2047-F3FB-4968-8C97-F9A1F303C7F3}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M7" s="1"/>
      </tp>
    </main>
    <main first="pyxll.rtd">
      <tp>
        <v>0</v>
        <stp/>
        <stp>{644443CD-4C82-495D-B920-923734A2E038}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29" s="1"/>
      </tp>
      <tp>
        <v>0</v>
        <stp/>
        <stp>{3979CCC3-D18D-4950-AB0D-9FCB3948B20E}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31" s="1"/>
      </tp>
      <tp>
        <v>0</v>
        <stp/>
        <stp>{AF359163-F063-40A7-A3BF-DE59BEF287F0}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13" s="1"/>
      </tp>
      <tp>
        <v>0</v>
        <stp/>
        <stp>{F2DE1A21-F628-4358-8294-1F1FC29B233A}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12" s="1"/>
      </tp>
      <tp>
        <v>0</v>
        <stp/>
        <stp>{166446DA-69EB-41B3-BAC6-7D44DB432331}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11" s="1"/>
      </tp>
      <tp>
        <v>0</v>
        <stp/>
        <stp>{2DDA9E5C-BF84-4550-99BE-009E059C8DCD}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21" s="1"/>
      </tp>
      <tp>
        <v>0</v>
        <stp/>
        <stp>{87F09DB1-B64F-4871-8AEA-0008A7B87293}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27" s="1"/>
      </tp>
      <tp>
        <v>0</v>
        <stp/>
        <stp>{34F52019-31F6-4A47-95B6-49D9397A42F7}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31" s="1"/>
      </tp>
      <tp>
        <v>0</v>
        <stp/>
        <stp>{0BB7C783-EEC7-4C45-9FFB-3B595D59B582}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16" s="1"/>
      </tp>
      <tp>
        <v>0</v>
        <stp/>
        <stp>{B0E5D69C-1974-4D32-81AF-51AFC2492705}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10" s="1"/>
      </tp>
      <tp>
        <v>0</v>
        <stp/>
        <stp>{4D70C53F-10CD-4054-B789-42BFE8E826E7}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15" s="1"/>
      </tp>
      <tp>
        <v>0</v>
        <stp/>
        <stp>{6A6D3C65-2B21-40A8-8443-BA44B534188A}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24" s="1"/>
      </tp>
      <tp>
        <v>0</v>
        <stp/>
        <stp>{F67FC7E2-2AB1-442A-8721-9C1F66DCDDB0}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M29" s="1"/>
      </tp>
      <tp>
        <v>0</v>
        <stp/>
        <stp>{BD324018-EF8A-4572-A1A7-E95FC37379E6}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29" s="1"/>
      </tp>
      <tp>
        <v>0</v>
        <stp/>
        <stp>{D9720EE8-B403-495B-B9CC-4FDED0E3A826}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M5" s="1"/>
      </tp>
    </main>
    <main first="pyxll.rtd">
      <tp>
        <v>0</v>
        <stp/>
        <stp>{6BAF8F88-2745-4D1F-ABE8-9687BC4731F9}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0" s="1"/>
      </tp>
      <tp>
        <v>0</v>
        <stp/>
        <stp>{5BDF5A57-ADBA-40B4-BE52-53D88EFB4D9B}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5" s="1"/>
      </tp>
      <tp>
        <v>0</v>
        <stp/>
        <stp>{53416ABF-8851-46B7-A5E7-0F5DA65EA9FF}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M28" s="1"/>
      </tp>
      <tp>
        <v>0</v>
        <stp/>
        <stp>{5217FEFE-E663-4F49-BDE3-59D4BD2C9BE0}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15" s="1"/>
      </tp>
      <tp>
        <v>0</v>
        <stp/>
        <stp>{C41C6FCE-A297-44D4-BDE6-0E3FFF4E2016}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8" s="1"/>
      </tp>
      <tp>
        <v>0</v>
        <stp/>
        <stp>{B91C36A0-7F7D-4379-8AE1-E04F6FA7FDFC}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27" s="1"/>
      </tp>
      <tp>
        <v>0</v>
        <stp/>
        <stp>{81F3A070-ADC8-4E2A-8194-3D68B21F287C}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32" s="1"/>
      </tp>
      <tp>
        <v>0</v>
        <stp/>
        <stp>{CAF44517-EBB3-43F9-BB8A-40A58A53D737}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28" s="1"/>
      </tp>
      <tp>
        <v>0</v>
        <stp/>
        <stp>{829D016A-8A54-44AA-B38D-1EBCCB7153B4}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7" s="1"/>
      </tp>
    </main>
    <main first="pyxll.rtd">
      <tp>
        <v>0</v>
        <stp/>
        <stp>{A638758B-1709-415E-A541-1881C40259A1}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29" s="1"/>
      </tp>
      <tp>
        <v>0</v>
        <stp/>
        <stp>{7343A0A1-A97D-4319-918E-3B895C3E04E2}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28" s="1"/>
      </tp>
      <tp>
        <v>0</v>
        <stp/>
        <stp>{4DCDF049-33F2-4C8B-91E7-EAB9D4C83C0B}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31" s="1"/>
      </tp>
      <tp>
        <v>0</v>
        <stp/>
        <stp>{9BE496CA-0D96-4CF4-97A3-316895B26B06}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28" s="1"/>
      </tp>
      <tp>
        <v>0</v>
        <stp/>
        <stp>{717957CC-F917-4856-B452-FF8A6710BEBA}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M10" s="1"/>
      </tp>
      <tp>
        <v>0</v>
        <stp/>
        <stp>{5ECD32DA-C44E-4E07-9A3F-41DFEA8E7781}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25" s="1"/>
      </tp>
    </main>
    <main first="pyxll.rtd">
      <tp>
        <v>0</v>
        <stp/>
        <stp>{67D25FCB-739F-45CF-8D4F-B583AA7ED78D}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24" s="1"/>
      </tp>
      <tp>
        <v>0</v>
        <stp/>
        <stp>{FEE06992-25D8-41FE-BEEF-927B788C33D0}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9" s="1"/>
      </tp>
      <tp>
        <v>0</v>
        <stp/>
        <stp>{A07E96CA-1B33-4621-8A5E-D7220742ED76}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33" s="1"/>
      </tp>
      <tp>
        <v>0</v>
        <stp/>
        <stp>{422E8901-E111-4AA9-BC58-AD607F1DB7B7}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27" s="1"/>
      </tp>
      <tp>
        <v>0</v>
        <stp/>
        <stp>{ACB5D871-296C-4783-B587-836A6D100B57}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31" s="1"/>
      </tp>
      <tp>
        <v>0</v>
        <stp/>
        <stp>{CB41C66B-8579-463C-AA02-AF2695CA78E1}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9" s="1"/>
      </tp>
      <tp>
        <v>0</v>
        <stp/>
        <stp>{6347B424-4CCF-4CEE-B6F8-712A5C8B26E7}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M15" s="1"/>
      </tp>
      <tp>
        <v>0</v>
        <stp/>
        <stp>{E3C21CE5-494B-46DB-B2F1-EB5010412F76}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14" s="1"/>
      </tp>
      <tp>
        <v>0</v>
        <stp/>
        <stp>{0F887A70-4FF2-4106-B5DB-1CF0AC162583}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9" s="1"/>
      </tp>
      <tp>
        <v>0</v>
        <stp/>
        <stp>{7C56DC88-3591-403B-96E8-B4BE4E090120}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34" s="1"/>
      </tp>
      <tp>
        <v>0</v>
        <stp/>
        <stp>{176EA2A3-8B54-4ED9-B896-78EC942C5E7F}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3" s="1"/>
      </tp>
      <tp>
        <v>0</v>
        <stp/>
        <stp>{572939DD-7D7E-46B9-9060-ECF02B6EDC05}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27" s="1"/>
      </tp>
      <tp>
        <v>0</v>
        <stp/>
        <stp>{1208E078-401F-42A1-B245-1307BEF090CB}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7" s="1"/>
      </tp>
      <tp>
        <v>0</v>
        <stp/>
        <stp>{122A07EC-E212-4AB5-B75A-9261DE94AB5A}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31" s="1"/>
      </tp>
      <tp>
        <v>0</v>
        <stp/>
        <stp>{1429CD98-C065-49CB-BCC4-198CA8903F02}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12" s="1"/>
      </tp>
    </main>
    <main first="pyxll.rtd">
      <tp>
        <v>0</v>
        <stp/>
        <stp>{6C750ED9-4AC1-4367-A21C-BE0595877156}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26" s="1"/>
      </tp>
      <tp>
        <v>0</v>
        <stp/>
        <stp>{809C0D46-5795-49AC-8BBD-F04E0675A37D}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12" s="1"/>
      </tp>
    </main>
    <main first="pyxll.rtd">
      <tp>
        <v>0</v>
        <stp/>
        <stp>{DA98DBAA-36B9-42BB-AF83-9493AFD38248}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8" s="1"/>
      </tp>
      <tp>
        <v>0</v>
        <stp/>
        <stp>{532A5583-FBE1-42D7-B504-6FBDA9868296}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34" s="1"/>
      </tp>
      <tp>
        <v>0</v>
        <stp/>
        <stp>{227194BD-89E4-4614-B82B-A956B2999993}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M33" s="1"/>
      </tp>
      <tp>
        <v>0</v>
        <stp/>
        <stp>{3BC82490-1AA8-4053-BFAF-EABD8F8CB8E9}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30" s="1"/>
      </tp>
      <tp>
        <v>0</v>
        <stp/>
        <stp>{C4E33487-D1AF-45F8-854C-DE353F378AE7}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25" s="1"/>
      </tp>
      <tp>
        <v>0</v>
        <stp/>
        <stp>{0A4219EF-3117-44A7-8DDD-6ADB2EFAB778}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3" s="1"/>
      </tp>
      <tp>
        <v>0</v>
        <stp/>
        <stp>{A3123B48-B964-41B2-9CAF-C924BF4154FA}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34" s="1"/>
      </tp>
    </main>
    <main first="pyxll.rtd">
      <tp>
        <v>0</v>
        <stp/>
        <stp>{0E3A9676-CD97-438D-810C-77CA09789BC7}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M11" s="1"/>
      </tp>
      <tp>
        <v>0</v>
        <stp/>
        <stp>{30E4AF3D-66CB-4829-BADE-EFD90EDB365C}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13" s="1"/>
      </tp>
      <tp>
        <v>0</v>
        <stp/>
        <stp>{08152782-4A3D-4BFD-BE00-1C22728AA6A1}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6" s="1"/>
      </tp>
      <tp>
        <v>0</v>
        <stp/>
        <stp>{B68A3176-7619-4788-9600-DDC72BCE2635}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8" s="1"/>
      </tp>
    </main>
    <main first="pyxll.rtd">
      <tp>
        <v>0</v>
        <stp/>
        <stp>{0D2C476C-4E69-49C8-A49A-DF9B39EC6187}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8" s="1"/>
      </tp>
      <tp>
        <v>0</v>
        <stp/>
        <stp>{0FFB0950-4214-4C7B-8563-35DEFDD7CF2F}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17" s="1"/>
      </tp>
      <tp>
        <v>0</v>
        <stp/>
        <stp>{646BE847-FD7E-4F56-BF23-3B97EA9FFE8D}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32" s="1"/>
      </tp>
      <tp>
        <v>0</v>
        <stp/>
        <stp>{3A3AC0F3-D2D1-4A98-B5B0-7D888A6D5B47}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8" s="1"/>
      </tp>
      <tp>
        <v>0</v>
        <stp/>
        <stp>{36CB4EF6-7C01-4624-A0BF-5DBA98895F1F}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1" s="1"/>
      </tp>
      <tp>
        <v>0</v>
        <stp/>
        <stp>{802C809F-4BF6-4277-BC39-A5B08875140C}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16" s="1"/>
      </tp>
      <tp>
        <v>0</v>
        <stp/>
        <stp>{15EE7EDA-E242-41C7-AFA1-56803890AD7E}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7" s="1"/>
      </tp>
      <tp>
        <v>0</v>
        <stp/>
        <stp>{2D2FA023-774B-4E0B-A093-A5118B742F08}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34" s="1"/>
      </tp>
      <tp>
        <v>0</v>
        <stp/>
        <stp>{21B8BA57-C7F9-42B9-AD04-A40D81DFF628}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7" s="1"/>
      </tp>
      <tp>
        <v>0</v>
        <stp/>
        <stp>{409E596F-078F-43A0-BA49-1E8955AFDDF2}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32" s="1"/>
      </tp>
      <tp>
        <v>0</v>
        <stp/>
        <stp>{C5BF3CC9-F940-4814-BB86-D645CB3CCA09}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6" s="1"/>
      </tp>
    </main>
    <main first="pyxll.rtd">
      <tp>
        <v>0</v>
        <stp/>
        <stp>{FDA8D57F-1C19-4C4A-8566-5DA8590DEC4D}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M22" s="1"/>
      </tp>
      <tp>
        <v>0</v>
        <stp/>
        <stp>{5D783737-4C43-4430-B682-2152855FDB59}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24" s="1"/>
      </tp>
      <tp>
        <v>0</v>
        <stp/>
        <stp>{28DDF292-900E-467F-8465-69B746377EEC}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5" s="1"/>
      </tp>
      <tp>
        <v>0</v>
        <stp/>
        <stp>{4EDBCDD9-01EA-4F25-9B98-A595E3378579}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11" s="1"/>
      </tp>
      <tp>
        <v>0</v>
        <stp/>
        <stp>{56413F0F-C234-4D4E-A71C-A5C5B834ED5D}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10" s="1"/>
      </tp>
      <tp>
        <v>0</v>
        <stp/>
        <stp>{E8EED89E-2852-4EE6-9652-98B5BA2C5F61}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29" s="1"/>
      </tp>
      <tp>
        <v>0</v>
        <stp/>
        <stp>{A5D079AB-D19C-472B-A77D-76751ADF9D15}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M14" s="1"/>
      </tp>
      <tp>
        <v>0</v>
        <stp/>
        <stp>{E8954F79-064D-4380-9BC1-1A51B60C2DDE}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5" s="1"/>
      </tp>
      <tp>
        <v>0</v>
        <stp/>
        <stp>{A48A4BED-18CB-4969-974D-40070608CC63}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10" s="1"/>
      </tp>
      <tp>
        <v>0</v>
        <stp/>
        <stp>{904293C8-DCFD-44A8-8CDA-5CFBEC3E3462}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31" s="1"/>
      </tp>
      <tp>
        <v>0</v>
        <stp/>
        <stp>{F8987494-D8C7-4AB7-9A32-153383291E7B}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3" s="1"/>
      </tp>
      <tp>
        <v>0</v>
        <stp/>
        <stp>{7A48807B-D87B-44EB-9487-644EE6193B0C}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15" s="1"/>
      </tp>
      <tp>
        <v>0</v>
        <stp/>
        <stp>{31CAE539-9A2F-4A14-BF2D-67DA94E0E79F}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6" s="1"/>
      </tp>
      <tp>
        <v>0</v>
        <stp/>
        <stp>{E307C975-4B76-470D-A8E9-0BFC8EC16742}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23" s="1"/>
      </tp>
      <tp>
        <v>0</v>
        <stp/>
        <stp>{165AFD24-EF1B-4361-A27F-99DDA0F0E4B7}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36" s="1"/>
      </tp>
      <tp>
        <v>0</v>
        <stp/>
        <stp>{D5A60DCF-B2BA-4089-A5C8-54452105AA82}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10" s="1"/>
      </tp>
      <tp>
        <v>0</v>
        <stp/>
        <stp>{095193E3-614F-48A2-B9C3-FDE4F421B06E}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M27" s="1"/>
      </tp>
      <tp>
        <v>0</v>
        <stp/>
        <stp>{34955382-C871-487D-8F95-397A2431F916}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23" s="1"/>
      </tp>
      <tp>
        <v>0</v>
        <stp/>
        <stp>{C91856C1-6C4F-4B24-8E96-E8C70B68BC62}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26" s="1"/>
      </tp>
      <tp>
        <v>0</v>
        <stp/>
        <stp>{C72DE290-8F2B-452D-B6A8-E136B3A917C3}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4" s="1"/>
      </tp>
      <tp>
        <v>0</v>
        <stp/>
        <stp>{3CFF496D-F591-4DBF-AB6B-B2E7D0C14CCC}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13" s="1"/>
      </tp>
      <tp>
        <v>0</v>
        <stp/>
        <stp>{58E630F0-F02E-4B12-8AB7-A57801CDB729}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19" s="1"/>
      </tp>
      <tp>
        <v>0</v>
        <stp/>
        <stp>{7F52E6B8-CA03-44A9-951A-35C355F479F3}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12" s="1"/>
      </tp>
      <tp>
        <v>0</v>
        <stp/>
        <stp>{539D05B7-0C09-4139-8392-807DA261369D}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33" s="1"/>
      </tp>
      <tp>
        <v>0</v>
        <stp/>
        <stp>{18E38EF5-F747-4C37-AC62-22274349992D}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34" s="1"/>
      </tp>
      <tp>
        <v>0</v>
        <stp/>
        <stp>{89ABDF34-B0E4-41AA-8CC5-789FBDE9FA3A}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M24" s="1"/>
      </tp>
      <tp>
        <v>0</v>
        <stp/>
        <stp>{131F687C-0094-4A05-9FE1-3D8A2440091F}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5" s="1"/>
      </tp>
      <tp>
        <v>0</v>
        <stp/>
        <stp>{755CCAE3-8FE1-49A0-8720-598D83017F43}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30" s="1"/>
      </tp>
    </main>
    <main first="pyxll.rtd">
      <tp>
        <v>0</v>
        <stp/>
        <stp>{F658936D-151D-4645-B834-A46EBE14EAAE}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33" s="1"/>
      </tp>
      <tp>
        <v>0</v>
        <stp/>
        <stp>{C24E1228-36F0-4923-A4E7-00DA2D144324}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14" s="1"/>
      </tp>
      <tp>
        <v>0</v>
        <stp/>
        <stp>{F7AF3BE3-951B-4537-9F8E-9617DA3CA661}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33" s="1"/>
      </tp>
      <tp>
        <v>0</v>
        <stp/>
        <stp>{63F9B7FB-E1CA-4ACE-82B7-555B83FC5B7B}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16" s="1"/>
      </tp>
      <tp>
        <v>0</v>
        <stp/>
        <stp>{BFFE4879-CC42-4436-AD35-DA993C70D8FC}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M25" s="1"/>
      </tp>
      <tp>
        <v>0</v>
        <stp/>
        <stp>{8C82A811-768D-480E-9E80-5FD3112BBD07}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3" s="1"/>
      </tp>
      <tp>
        <v>0</v>
        <stp/>
        <stp>{266CBB7E-AA88-4810-B5E9-E610C20E5F03}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16" s="1"/>
      </tp>
      <tp>
        <v>0</v>
        <stp/>
        <stp>{1D22FEB3-30C0-431D-BFDD-85431492B1C1}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30" s="1"/>
      </tp>
      <tp>
        <v>0</v>
        <stp/>
        <stp>{E7E410C0-56BA-4D68-920D-99FFF637C657}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4" s="1"/>
      </tp>
      <tp>
        <v>0</v>
        <stp/>
        <stp>{98704B66-A185-4F6A-9D93-468B3B9C942B}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25" s="1"/>
      </tp>
      <tp>
        <v>0</v>
        <stp/>
        <stp>{C2990BC0-2812-4E04-946D-626B9CDE02DB}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19" s="1"/>
      </tp>
      <tp>
        <v>0</v>
        <stp/>
        <stp>{0A0A9A7A-1F85-4B21-AD53-178945C42496}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36" s="1"/>
      </tp>
      <tp>
        <v>0</v>
        <stp/>
        <stp>{0E7CA68D-E718-4259-BFC7-9DF278DF534B}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6" s="1"/>
      </tp>
      <tp>
        <v>0</v>
        <stp/>
        <stp>{613DC2D9-E85F-452D-9D0D-B5E9A71723E0}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11" s="1"/>
      </tp>
      <tp>
        <v>0</v>
        <stp/>
        <stp>{33BB5EC3-2AD2-4D27-8829-00D38628BD5C}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2" s="1"/>
      </tp>
      <tp>
        <v>0</v>
        <stp/>
        <stp>{4C163A5D-81E6-4733-BE6B-48D40B047FE4}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27" s="1"/>
      </tp>
      <tp>
        <v>0</v>
        <stp/>
        <stp>{D4887090-092C-4B09-9053-AFB8293B2D85}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23" s="1"/>
      </tp>
      <tp>
        <v>0</v>
        <stp/>
        <stp>{83957C35-54E5-4CFD-9E64-B107B6B9637C}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21" s="1"/>
      </tp>
      <tp>
        <v>0</v>
        <stp/>
        <stp>{C8FA4377-95FF-4947-9744-6B4B4CC18012}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6" s="1"/>
      </tp>
      <tp>
        <v>0</v>
        <stp/>
        <stp>{3F16C1AE-D1D1-4A7D-B72B-17B9CE41E7CE}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22" s="1"/>
      </tp>
      <tp>
        <v>0</v>
        <stp/>
        <stp>{CA3F45BF-994A-41D2-A7C8-D02184D25857}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32" s="1"/>
      </tp>
      <tp>
        <v>0</v>
        <stp/>
        <stp>{86D886CD-4AD8-4D67-9FF2-D229B1A69F93}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34" s="1"/>
      </tp>
      <tp>
        <v>0</v>
        <stp/>
        <stp>{E4F2472B-CEDE-49F5-B4E9-84E8117C85CD}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23" s="1"/>
      </tp>
    </main>
    <main first="pyxll.rtd">
      <tp>
        <v>0</v>
        <stp/>
        <stp>{3D9035E9-B920-40D8-AA86-97E2501224A5}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M13" s="1"/>
      </tp>
      <tp>
        <v>0</v>
        <stp/>
        <stp>{F7E9AE24-CF2E-428F-9BC3-80F40FB13BE3}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37" s="1"/>
      </tp>
      <tp>
        <v>0</v>
        <stp/>
        <stp>{8388FBD1-CAA2-41FD-B948-ED2471EAF797}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M12" s="1"/>
      </tp>
      <tp>
        <v>0</v>
        <stp/>
        <stp>{354927EE-1590-4ED0-9B04-645246D4806F}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28" s="1"/>
      </tp>
      <tp>
        <v>0</v>
        <stp/>
        <stp>{4D60333A-62C9-4173-BC03-24FD3EC35273}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12" s="1"/>
      </tp>
      <tp>
        <v>0</v>
        <stp/>
        <stp>{13A67F0F-BF7C-4CFE-936A-0C7255E0B326}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32" s="1"/>
      </tp>
      <tp>
        <v>0</v>
        <stp/>
        <stp>{5AB81811-E665-4DCD-B9C1-831159E51020}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18" s="1"/>
      </tp>
    </main>
    <main first="pyxll.rtd">
      <tp>
        <v>0</v>
        <stp/>
        <stp>{DE35AB15-FAA7-4E1C-87D7-7CABD76CB3FD}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31" s="1"/>
      </tp>
      <tp>
        <v>0</v>
        <stp/>
        <stp>{849C049A-E169-445C-9715-72339BA8EF06}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18" s="1"/>
      </tp>
      <tp>
        <v>0</v>
        <stp/>
        <stp>{F773BBC1-7B63-412F-A904-5FC16A16F5EA}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4" s="1"/>
      </tp>
      <tp>
        <v>0</v>
        <stp/>
        <stp>{5CD06A96-E2A1-4763-9415-E1B2A70A2E92}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33" s="1"/>
      </tp>
      <tp>
        <v>0</v>
        <stp/>
        <stp>{F9A84182-8479-4D5A-A254-0BB5A9739904}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25" s="1"/>
      </tp>
      <tp>
        <v>0</v>
        <stp/>
        <stp>{963A10B4-182E-46E0-96EC-7CD962CF4528}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18" s="1"/>
      </tp>
      <tp>
        <v>0</v>
        <stp/>
        <stp>{17DD0944-84F1-4F29-8DE5-F2E7B88AAF7F}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19" s="1"/>
      </tp>
      <tp>
        <v>0</v>
        <stp/>
        <stp>{53091E77-4260-4BD0-BF25-6F1291D9216F}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7" s="1"/>
      </tp>
      <tp>
        <v>0</v>
        <stp/>
        <stp>{AB09B50E-E91B-4D2A-AA18-A203A237CDAE}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30" s="1"/>
      </tp>
      <tp>
        <v>0</v>
        <stp/>
        <stp>{ECF1D23E-F2DE-4A1E-BB3D-E5601B0250F8}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24" s="1"/>
      </tp>
      <tp>
        <v>0</v>
        <stp/>
        <stp>{78212665-7865-4568-B3C4-90ECC0636D43}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24" s="1"/>
      </tp>
      <tp>
        <v>0</v>
        <stp/>
        <stp>{1E4F9CA1-DC51-435E-90FA-4460A795FD6D}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37" s="1"/>
      </tp>
      <tp>
        <v>0</v>
        <stp/>
        <stp>{5DACD1EF-62C7-4CC1-B5F4-0B822C7303E1}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4" s="1"/>
      </tp>
      <tp>
        <v>0</v>
        <stp/>
        <stp>{2184A269-6B7C-4A91-A1E0-541F6CE5D0C8}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8" s="1"/>
      </tp>
      <tp>
        <v>0</v>
        <stp/>
        <stp>{FC67E870-81CB-4ED4-942F-CC2E83DBD24C}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35" s="1"/>
      </tp>
      <tp>
        <v>0</v>
        <stp/>
        <stp>{50FC4E30-F306-430A-8EF9-707F634B10DF}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22" s="1"/>
      </tp>
      <tp>
        <v>0</v>
        <stp/>
        <stp>{0062234A-BA71-429C-AFA8-1E37A37CC2E1}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25" s="1"/>
      </tp>
      <tp>
        <v>0</v>
        <stp/>
        <stp>{86D59949-17A6-4E4F-92A5-750D632C484E}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30" s="1"/>
      </tp>
      <tp>
        <v>0</v>
        <stp/>
        <stp>{D680B2F4-4043-4C26-90C0-5007E3E98AEA}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8" s="1"/>
      </tp>
      <tp>
        <v>0</v>
        <stp/>
        <stp>{BBE63B31-A7FC-4DFF-A545-64D873B830D7}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9" s="1"/>
      </tp>
      <tp>
        <v>0</v>
        <stp/>
        <stp>{8A8C5DA1-82EF-40B1-AD98-BD4E2ED54050}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T6" s="1"/>
      </tp>
      <tp>
        <v>0</v>
        <stp/>
        <stp>{31B83936-AB1F-4407-8DBA-D47C75AB6965}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28" s="1"/>
      </tp>
      <tp>
        <v>0</v>
        <stp/>
        <stp>{A327F5BC-B116-45B8-A68B-728E46A5CDFD}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17" s="1"/>
      </tp>
      <tp>
        <v>0</v>
        <stp/>
        <stp>{571794C0-D48E-4052-A726-98B5F98E1B18}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21" s="1"/>
      </tp>
      <tp>
        <v>0</v>
        <stp/>
        <stp>{823DE862-A3B5-4EF5-A7BF-B7AE6669D9B6}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6" s="1"/>
      </tp>
      <tp>
        <v>0</v>
        <stp/>
        <stp>{E8AAABBE-9CF8-44ED-B12D-7EDEAE424138}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17" s="1"/>
      </tp>
      <tp>
        <v>0</v>
        <stp/>
        <stp>{589E2F78-84EF-4A21-BE4C-A73BC5389E0E}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16" s="1"/>
      </tp>
      <tp>
        <v>0</v>
        <stp/>
        <stp>{8668D81C-3623-4A55-95D1-2E95680B35A3}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29" s="1"/>
      </tp>
      <tp>
        <v>0</v>
        <stp/>
        <stp>{A03934E4-A61B-46AD-86A3-484BBD7EB9FE}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M31" s="1"/>
      </tp>
      <tp>
        <v>0</v>
        <stp/>
        <stp>{FCEEA5A5-4E09-4332-9F52-9C3F72F5D108}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5" s="1"/>
      </tp>
      <tp>
        <v>0</v>
        <stp/>
        <stp>{E9001068-27A8-4FB4-A79D-9FB85E779022}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21" s="1"/>
      </tp>
      <tp>
        <v>0</v>
        <stp/>
        <stp>{03246BC4-191E-49F8-8826-E2ABAD31692A}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14" s="1"/>
      </tp>
      <tp>
        <v>0</v>
        <stp/>
        <stp>{6C653A7F-7202-4221-A5E9-78A868B6DD73}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33" s="1"/>
      </tp>
      <tp>
        <v>0</v>
        <stp/>
        <stp>{774CFE3B-2CC3-4913-8861-B2EAB4904F1E}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11" s="1"/>
      </tp>
      <tp>
        <v>0</v>
        <stp/>
        <stp>{4673E179-5160-471B-8A3B-D7023BB8F3DE}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13" s="1"/>
      </tp>
      <tp>
        <v>0</v>
        <stp/>
        <stp>{9E27E547-273E-424D-B3E6-85521A3C52FB}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1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276224</xdr:colOff>
      <xdr:row>0</xdr:row>
      <xdr:rowOff>57149</xdr:rowOff>
    </xdr:from>
    <xdr:to>
      <xdr:col>8</xdr:col>
      <xdr:colOff>533399</xdr:colOff>
      <xdr:row>0</xdr:row>
      <xdr:rowOff>314324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A80DCA8-9F89-4C47-87BD-67F51E1F2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6474" y="57149"/>
          <a:ext cx="257175" cy="257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zoomScale="85" zoomScaleNormal="85" workbookViewId="0">
      <selection activeCell="T25" sqref="T25:T34"/>
    </sheetView>
  </sheetViews>
  <sheetFormatPr defaultColWidth="12.25" defaultRowHeight="16.5" x14ac:dyDescent="0.3"/>
  <cols>
    <col min="1" max="1" width="1.5" style="2" customWidth="1"/>
    <col min="2" max="5" width="12.25" style="2"/>
    <col min="6" max="6" width="1.25" style="2" customWidth="1"/>
    <col min="7" max="10" width="12.25" style="2"/>
    <col min="11" max="11" width="1.25" style="2" customWidth="1"/>
    <col min="12" max="15" width="12.25" style="2"/>
    <col min="16" max="16" width="1.25" style="2" customWidth="1"/>
    <col min="17" max="20" width="12.25" style="2"/>
    <col min="21" max="21" width="1.5" style="2" customWidth="1"/>
    <col min="22" max="16384" width="12.25" style="2"/>
  </cols>
  <sheetData>
    <row r="1" spans="1:21" ht="27.75" customHeight="1" x14ac:dyDescent="0.3">
      <c r="A1" s="29" t="s">
        <v>18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</row>
    <row r="2" spans="1:21" ht="6.75" customHeight="1" x14ac:dyDescent="0.3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</row>
    <row r="3" spans="1:21" x14ac:dyDescent="0.3">
      <c r="A3" s="4"/>
      <c r="B3" s="6" t="s">
        <v>4</v>
      </c>
      <c r="C3" s="6"/>
      <c r="D3" s="28" t="str">
        <f ca="1">_xll.rtd_tick_data(B3,"name")</f>
        <v>BTC-USD-200306</v>
      </c>
      <c r="E3" s="28"/>
      <c r="F3" s="4"/>
      <c r="G3" s="6" t="s">
        <v>13</v>
      </c>
      <c r="H3" s="6"/>
      <c r="I3" s="6" t="str">
        <f ca="1">_xll.rtd_tick_data(G3,"name")</f>
        <v>BTC-USD-200313</v>
      </c>
      <c r="J3" s="6"/>
      <c r="K3" s="4"/>
      <c r="L3" s="6" t="s">
        <v>11</v>
      </c>
      <c r="M3" s="6"/>
      <c r="N3" s="6" t="str">
        <f ca="1">_xll.rtd_tick_data(L3,"name")</f>
        <v>BTC-USD-200327</v>
      </c>
      <c r="O3" s="6"/>
      <c r="P3" s="4"/>
      <c r="Q3" s="6" t="s">
        <v>12</v>
      </c>
      <c r="R3" s="6"/>
      <c r="S3" s="6" t="str">
        <f ca="1">_xll.rtd_tick_data(Q3,"name")</f>
        <v>BTC-USD-200626</v>
      </c>
      <c r="T3" s="6"/>
      <c r="U3" s="4"/>
    </row>
    <row r="4" spans="1:21" x14ac:dyDescent="0.3">
      <c r="A4" s="4"/>
      <c r="B4" s="7" t="s">
        <v>0</v>
      </c>
      <c r="C4" s="8">
        <f ca="1">_xll.rtd_tick_data(B3,"open_price")</f>
        <v>0</v>
      </c>
      <c r="D4" s="9" t="s">
        <v>5</v>
      </c>
      <c r="E4" s="9"/>
      <c r="F4" s="4"/>
      <c r="G4" s="7" t="s">
        <v>0</v>
      </c>
      <c r="H4" s="8">
        <f ca="1">_xll.rtd_tick_data(G3,"open_price")</f>
        <v>0</v>
      </c>
      <c r="I4" s="9" t="s">
        <v>5</v>
      </c>
      <c r="J4" s="9"/>
      <c r="K4" s="4"/>
      <c r="L4" s="7" t="s">
        <v>0</v>
      </c>
      <c r="M4" s="8">
        <f ca="1">_xll.rtd_tick_data(L3,"open_price")</f>
        <v>0</v>
      </c>
      <c r="N4" s="9" t="s">
        <v>5</v>
      </c>
      <c r="O4" s="9"/>
      <c r="P4" s="4"/>
      <c r="Q4" s="7" t="s">
        <v>0</v>
      </c>
      <c r="R4" s="8">
        <f ca="1">_xll.rtd_tick_data(Q3,"open_price")</f>
        <v>0</v>
      </c>
      <c r="S4" s="9" t="s">
        <v>5</v>
      </c>
      <c r="T4" s="9"/>
      <c r="U4" s="4"/>
    </row>
    <row r="5" spans="1:21" x14ac:dyDescent="0.3">
      <c r="A5" s="4"/>
      <c r="B5" s="10" t="s">
        <v>1</v>
      </c>
      <c r="C5" s="11">
        <f ca="1">_xll.rtd_tick_data(B3,"high_price")</f>
        <v>8795.8700000000008</v>
      </c>
      <c r="D5" s="12">
        <f ca="1">_xll.rtd_tick_data(B3,"last_price")</f>
        <v>8580.26</v>
      </c>
      <c r="E5" s="12"/>
      <c r="F5" s="4"/>
      <c r="G5" s="10" t="s">
        <v>1</v>
      </c>
      <c r="H5" s="11">
        <f ca="1">_xll.rtd_tick_data(G3,"high_price")</f>
        <v>8831.17</v>
      </c>
      <c r="I5" s="12">
        <f ca="1">_xll.rtd_tick_data(G3,"last_price")</f>
        <v>8609.02</v>
      </c>
      <c r="J5" s="12"/>
      <c r="K5" s="4"/>
      <c r="L5" s="10" t="s">
        <v>1</v>
      </c>
      <c r="M5" s="11">
        <f ca="1">_xll.rtd_tick_data(L3,"high_price")</f>
        <v>8926</v>
      </c>
      <c r="N5" s="12">
        <f ca="1">_xll.rtd_tick_data(L3,"last_price")</f>
        <v>8687.48</v>
      </c>
      <c r="O5" s="12"/>
      <c r="P5" s="4"/>
      <c r="Q5" s="10" t="s">
        <v>1</v>
      </c>
      <c r="R5" s="11">
        <f ca="1">_xll.rtd_tick_data(Q3,"high_price")</f>
        <v>9176.15</v>
      </c>
      <c r="S5" s="12">
        <f ca="1">_xll.rtd_tick_data(Q3,"last_price")</f>
        <v>8933.61</v>
      </c>
      <c r="T5" s="12"/>
      <c r="U5" s="4"/>
    </row>
    <row r="6" spans="1:21" x14ac:dyDescent="0.3">
      <c r="A6" s="4"/>
      <c r="B6" s="10" t="s">
        <v>2</v>
      </c>
      <c r="C6" s="8">
        <f ca="1">_xll.rtd_tick_data(B3,"low_price")</f>
        <v>8428.6</v>
      </c>
      <c r="D6" s="10" t="s">
        <v>3</v>
      </c>
      <c r="E6" s="8">
        <f ca="1">D5-_xll.rtd_tick_data(B3, "pre_close")</f>
        <v>8580.26</v>
      </c>
      <c r="F6" s="4"/>
      <c r="G6" s="10" t="s">
        <v>2</v>
      </c>
      <c r="H6" s="8">
        <f ca="1">_xll.rtd_tick_data(G3,"low_price")</f>
        <v>8468.2099999999991</v>
      </c>
      <c r="I6" s="10" t="s">
        <v>3</v>
      </c>
      <c r="J6" s="8">
        <f ca="1">I5-_xll.rtd_tick_data(G3, "pre_close")</f>
        <v>8609.02</v>
      </c>
      <c r="K6" s="4"/>
      <c r="L6" s="10" t="s">
        <v>2</v>
      </c>
      <c r="M6" s="8">
        <f ca="1">_xll.rtd_tick_data(L3,"low_price")</f>
        <v>8535</v>
      </c>
      <c r="N6" s="10" t="s">
        <v>3</v>
      </c>
      <c r="O6" s="8">
        <f ca="1">N5-_xll.rtd_tick_data(L3, "pre_close")</f>
        <v>8687.48</v>
      </c>
      <c r="P6" s="4"/>
      <c r="Q6" s="10" t="s">
        <v>2</v>
      </c>
      <c r="R6" s="8">
        <f ca="1">_xll.rtd_tick_data(Q3,"low_price")</f>
        <v>8770</v>
      </c>
      <c r="S6" s="10" t="s">
        <v>3</v>
      </c>
      <c r="T6" s="8">
        <f ca="1">S5-_xll.rtd_tick_data(Q3, "pre_close")</f>
        <v>8933.61</v>
      </c>
      <c r="U6" s="4"/>
    </row>
    <row r="7" spans="1:21" x14ac:dyDescent="0.3">
      <c r="A7" s="4"/>
      <c r="B7" s="13" t="s">
        <v>6</v>
      </c>
      <c r="C7" s="14">
        <f ca="1">_xll.rtd_tick_data(B3,"ask_price_5")</f>
        <v>8581.9699999999993</v>
      </c>
      <c r="D7" s="15">
        <f ca="1">_xll.rtd_tick_data(B3,"ask_volume_5")</f>
        <v>5</v>
      </c>
      <c r="E7" s="16">
        <f ca="1">D7</f>
        <v>5</v>
      </c>
      <c r="F7" s="4"/>
      <c r="G7" s="13" t="s">
        <v>6</v>
      </c>
      <c r="H7" s="14">
        <f ca="1">_xll.rtd_tick_data(G3,"ask_price_5")</f>
        <v>8612.49</v>
      </c>
      <c r="I7" s="15">
        <f ca="1">_xll.rtd_tick_data(G3,"ask_volume_5")</f>
        <v>19</v>
      </c>
      <c r="J7" s="16">
        <f ca="1">I7</f>
        <v>19</v>
      </c>
      <c r="K7" s="4"/>
      <c r="L7" s="13" t="s">
        <v>6</v>
      </c>
      <c r="M7" s="14">
        <f ca="1">_xll.rtd_tick_data(L3,"ask_price_5")</f>
        <v>8689.2900000000009</v>
      </c>
      <c r="N7" s="15">
        <f ca="1">_xll.rtd_tick_data(L3,"ask_volume_5")</f>
        <v>1</v>
      </c>
      <c r="O7" s="16">
        <f ca="1">N7</f>
        <v>1</v>
      </c>
      <c r="P7" s="4"/>
      <c r="Q7" s="13" t="s">
        <v>6</v>
      </c>
      <c r="R7" s="14">
        <f ca="1">_xll.rtd_tick_data(Q3,"ask_price_5")</f>
        <v>8939.3700000000008</v>
      </c>
      <c r="S7" s="15">
        <f ca="1">_xll.rtd_tick_data(Q3,"ask_volume_5")</f>
        <v>14</v>
      </c>
      <c r="T7" s="16">
        <f ca="1">S7</f>
        <v>14</v>
      </c>
      <c r="U7" s="4"/>
    </row>
    <row r="8" spans="1:21" x14ac:dyDescent="0.3">
      <c r="A8" s="4"/>
      <c r="B8" s="13" t="s">
        <v>6</v>
      </c>
      <c r="C8" s="17">
        <f ca="1">_xll.rtd_tick_data(B3,"ask_price_4")</f>
        <v>8581.9599999999991</v>
      </c>
      <c r="D8" s="15">
        <f ca="1">_xll.rtd_tick_data(B3,"ask_volume_4")</f>
        <v>160</v>
      </c>
      <c r="E8" s="16">
        <f t="shared" ref="E8:E11" ca="1" si="0">D8</f>
        <v>160</v>
      </c>
      <c r="F8" s="4"/>
      <c r="G8" s="13" t="s">
        <v>6</v>
      </c>
      <c r="H8" s="17">
        <f ca="1">_xll.rtd_tick_data(G3,"ask_price_4")</f>
        <v>8612.4500000000007</v>
      </c>
      <c r="I8" s="15">
        <f ca="1">_xll.rtd_tick_data(G3,"ask_volume_4")</f>
        <v>19</v>
      </c>
      <c r="J8" s="16">
        <f t="shared" ref="J8:J11" ca="1" si="1">I8</f>
        <v>19</v>
      </c>
      <c r="K8" s="4"/>
      <c r="L8" s="13" t="s">
        <v>6</v>
      </c>
      <c r="M8" s="17">
        <f ca="1">_xll.rtd_tick_data(L3,"ask_price_4")</f>
        <v>8689.27</v>
      </c>
      <c r="N8" s="15">
        <f ca="1">_xll.rtd_tick_data(L3,"ask_volume_4")</f>
        <v>1</v>
      </c>
      <c r="O8" s="16">
        <f t="shared" ref="O8:O11" ca="1" si="2">N8</f>
        <v>1</v>
      </c>
      <c r="P8" s="4"/>
      <c r="Q8" s="13" t="s">
        <v>6</v>
      </c>
      <c r="R8" s="17">
        <f ca="1">_xll.rtd_tick_data(Q3,"ask_price_4")</f>
        <v>8939.19</v>
      </c>
      <c r="S8" s="15">
        <f ca="1">_xll.rtd_tick_data(Q3,"ask_volume_4")</f>
        <v>13</v>
      </c>
      <c r="T8" s="16">
        <f t="shared" ref="T8:T11" ca="1" si="3">S8</f>
        <v>13</v>
      </c>
      <c r="U8" s="4"/>
    </row>
    <row r="9" spans="1:21" x14ac:dyDescent="0.3">
      <c r="A9" s="4"/>
      <c r="B9" s="13" t="s">
        <v>6</v>
      </c>
      <c r="C9" s="18">
        <f ca="1">_xll.rtd_tick_data(B3,"ask_price_3")</f>
        <v>8581.9500000000007</v>
      </c>
      <c r="D9" s="15">
        <f ca="1">_xll.rtd_tick_data(B3,"ask_volume_3")</f>
        <v>5</v>
      </c>
      <c r="E9" s="16">
        <f t="shared" ca="1" si="0"/>
        <v>5</v>
      </c>
      <c r="F9" s="4"/>
      <c r="G9" s="13" t="s">
        <v>6</v>
      </c>
      <c r="H9" s="18">
        <f ca="1">_xll.rtd_tick_data(G3,"ask_price_3")</f>
        <v>8612.2199999999993</v>
      </c>
      <c r="I9" s="15">
        <f ca="1">_xll.rtd_tick_data(G3,"ask_volume_3")</f>
        <v>19</v>
      </c>
      <c r="J9" s="16">
        <f t="shared" ca="1" si="1"/>
        <v>19</v>
      </c>
      <c r="K9" s="4"/>
      <c r="L9" s="13" t="s">
        <v>6</v>
      </c>
      <c r="M9" s="18">
        <f ca="1">_xll.rtd_tick_data(L3,"ask_price_3")</f>
        <v>8689.1200000000008</v>
      </c>
      <c r="N9" s="15">
        <f ca="1">_xll.rtd_tick_data(L3,"ask_volume_3")</f>
        <v>46</v>
      </c>
      <c r="O9" s="16">
        <f t="shared" ca="1" si="2"/>
        <v>46</v>
      </c>
      <c r="P9" s="4"/>
      <c r="Q9" s="13" t="s">
        <v>6</v>
      </c>
      <c r="R9" s="18">
        <f ca="1">_xll.rtd_tick_data(Q3,"ask_price_3")</f>
        <v>8939.07</v>
      </c>
      <c r="S9" s="15">
        <f ca="1">_xll.rtd_tick_data(Q3,"ask_volume_3")</f>
        <v>14</v>
      </c>
      <c r="T9" s="16">
        <f t="shared" ca="1" si="3"/>
        <v>14</v>
      </c>
      <c r="U9" s="4"/>
    </row>
    <row r="10" spans="1:21" x14ac:dyDescent="0.3">
      <c r="A10" s="4"/>
      <c r="B10" s="13" t="s">
        <v>6</v>
      </c>
      <c r="C10" s="19">
        <f ca="1">_xll.rtd_tick_data(B3,"ask_price_2")</f>
        <v>8580.4</v>
      </c>
      <c r="D10" s="15">
        <f ca="1">_xll.rtd_tick_data(B3,"ask_volume_2")</f>
        <v>2</v>
      </c>
      <c r="E10" s="16">
        <f t="shared" ca="1" si="0"/>
        <v>2</v>
      </c>
      <c r="F10" s="4"/>
      <c r="G10" s="13" t="s">
        <v>6</v>
      </c>
      <c r="H10" s="19">
        <f ca="1">_xll.rtd_tick_data(G3,"ask_price_2")</f>
        <v>8612.2000000000007</v>
      </c>
      <c r="I10" s="15">
        <f ca="1">_xll.rtd_tick_data(G3,"ask_volume_2")</f>
        <v>19</v>
      </c>
      <c r="J10" s="16">
        <f t="shared" ca="1" si="1"/>
        <v>19</v>
      </c>
      <c r="K10" s="4"/>
      <c r="L10" s="13" t="s">
        <v>6</v>
      </c>
      <c r="M10" s="19">
        <f ca="1">_xll.rtd_tick_data(L3,"ask_price_2")</f>
        <v>8689.0499999999993</v>
      </c>
      <c r="N10" s="15">
        <f ca="1">_xll.rtd_tick_data(L3,"ask_volume_2")</f>
        <v>1</v>
      </c>
      <c r="O10" s="16">
        <f t="shared" ca="1" si="2"/>
        <v>1</v>
      </c>
      <c r="P10" s="4"/>
      <c r="Q10" s="13" t="s">
        <v>6</v>
      </c>
      <c r="R10" s="19">
        <f ca="1">_xll.rtd_tick_data(Q3,"ask_price_2")</f>
        <v>8938.2199999999993</v>
      </c>
      <c r="S10" s="15">
        <f ca="1">_xll.rtd_tick_data(Q3,"ask_volume_2")</f>
        <v>1</v>
      </c>
      <c r="T10" s="16">
        <f t="shared" ca="1" si="3"/>
        <v>1</v>
      </c>
      <c r="U10" s="4"/>
    </row>
    <row r="11" spans="1:21" x14ac:dyDescent="0.3">
      <c r="A11" s="4"/>
      <c r="B11" s="13" t="s">
        <v>6</v>
      </c>
      <c r="C11" s="20">
        <f ca="1">_xll.rtd_tick_data(B3,"ask_price_1")</f>
        <v>8580.39</v>
      </c>
      <c r="D11" s="15">
        <f ca="1">_xll.rtd_tick_data(B3,"ask_volume_1")</f>
        <v>19</v>
      </c>
      <c r="E11" s="16">
        <f t="shared" ca="1" si="0"/>
        <v>19</v>
      </c>
      <c r="F11" s="4"/>
      <c r="G11" s="13" t="s">
        <v>6</v>
      </c>
      <c r="H11" s="20">
        <f ca="1">_xll.rtd_tick_data(G3,"ask_price_1")</f>
        <v>8612.06</v>
      </c>
      <c r="I11" s="15">
        <f ca="1">_xll.rtd_tick_data(G3,"ask_volume_1")</f>
        <v>37</v>
      </c>
      <c r="J11" s="16">
        <f t="shared" ca="1" si="1"/>
        <v>37</v>
      </c>
      <c r="K11" s="4"/>
      <c r="L11" s="13" t="s">
        <v>6</v>
      </c>
      <c r="M11" s="20">
        <f ca="1">_xll.rtd_tick_data(L3,"ask_price_1")</f>
        <v>8689</v>
      </c>
      <c r="N11" s="15">
        <f ca="1">_xll.rtd_tick_data(L3,"ask_volume_1")</f>
        <v>1066</v>
      </c>
      <c r="O11" s="16">
        <f t="shared" ca="1" si="2"/>
        <v>1066</v>
      </c>
      <c r="P11" s="4"/>
      <c r="Q11" s="13" t="s">
        <v>6</v>
      </c>
      <c r="R11" s="20">
        <f ca="1">_xll.rtd_tick_data(Q3,"ask_price_1")</f>
        <v>8937.98</v>
      </c>
      <c r="S11" s="15">
        <f ca="1">_xll.rtd_tick_data(Q3,"ask_volume_1")</f>
        <v>1</v>
      </c>
      <c r="T11" s="16">
        <f t="shared" ca="1" si="3"/>
        <v>1</v>
      </c>
      <c r="U11" s="4"/>
    </row>
    <row r="12" spans="1:21" x14ac:dyDescent="0.3">
      <c r="A12" s="4"/>
      <c r="B12" s="21" t="s">
        <v>7</v>
      </c>
      <c r="C12" s="22">
        <f ca="1">_xll.rtd_tick_data(B3,"bid_price_1")</f>
        <v>8580.3799999999992</v>
      </c>
      <c r="D12" s="15">
        <f ca="1">_xll.rtd_tick_data(B3,"bid_volume_1")</f>
        <v>93</v>
      </c>
      <c r="E12" s="16">
        <f ca="1">D12</f>
        <v>93</v>
      </c>
      <c r="F12" s="4"/>
      <c r="G12" s="21" t="s">
        <v>7</v>
      </c>
      <c r="H12" s="22">
        <f ca="1">_xll.rtd_tick_data(G3,"bid_price_1")</f>
        <v>8609.14</v>
      </c>
      <c r="I12" s="15">
        <f ca="1">_xll.rtd_tick_data(G3,"bid_volume_1")</f>
        <v>21</v>
      </c>
      <c r="J12" s="16">
        <f ca="1">I12</f>
        <v>21</v>
      </c>
      <c r="K12" s="4"/>
      <c r="L12" s="21" t="s">
        <v>7</v>
      </c>
      <c r="M12" s="22">
        <f ca="1">_xll.rtd_tick_data(L3,"bid_price_1")</f>
        <v>8688.99</v>
      </c>
      <c r="N12" s="15">
        <f ca="1">_xll.rtd_tick_data(L3,"bid_volume_1")</f>
        <v>75</v>
      </c>
      <c r="O12" s="16">
        <f ca="1">N12</f>
        <v>75</v>
      </c>
      <c r="P12" s="4"/>
      <c r="Q12" s="21" t="s">
        <v>7</v>
      </c>
      <c r="R12" s="22">
        <f ca="1">_xll.rtd_tick_data(Q3,"bid_price_1")</f>
        <v>8935.15</v>
      </c>
      <c r="S12" s="15">
        <f ca="1">_xll.rtd_tick_data(Q3,"bid_volume_1")</f>
        <v>43</v>
      </c>
      <c r="T12" s="16">
        <f ca="1">S12</f>
        <v>43</v>
      </c>
      <c r="U12" s="4"/>
    </row>
    <row r="13" spans="1:21" x14ac:dyDescent="0.3">
      <c r="A13" s="4"/>
      <c r="B13" s="21" t="s">
        <v>7</v>
      </c>
      <c r="C13" s="23">
        <f ca="1">_xll.rtd_tick_data(B3,"bid_price_2")</f>
        <v>8580.17</v>
      </c>
      <c r="D13" s="15">
        <f ca="1">_xll.rtd_tick_data(B3,"bid_volume_2")</f>
        <v>5</v>
      </c>
      <c r="E13" s="16">
        <f t="shared" ref="E13:E16" ca="1" si="4">D13</f>
        <v>5</v>
      </c>
      <c r="F13" s="4"/>
      <c r="G13" s="21" t="s">
        <v>7</v>
      </c>
      <c r="H13" s="23">
        <f ca="1">_xll.rtd_tick_data(G3,"bid_price_2")</f>
        <v>8609.1299999999992</v>
      </c>
      <c r="I13" s="15">
        <f ca="1">_xll.rtd_tick_data(G3,"bid_volume_2")</f>
        <v>110</v>
      </c>
      <c r="J13" s="16">
        <f t="shared" ref="J13:J16" ca="1" si="5">I13</f>
        <v>110</v>
      </c>
      <c r="K13" s="4"/>
      <c r="L13" s="21" t="s">
        <v>7</v>
      </c>
      <c r="M13" s="23">
        <f ca="1">_xll.rtd_tick_data(L3,"bid_price_2")</f>
        <v>8688.98</v>
      </c>
      <c r="N13" s="15">
        <f ca="1">_xll.rtd_tick_data(L3,"bid_volume_2")</f>
        <v>8</v>
      </c>
      <c r="O13" s="16">
        <f t="shared" ref="O13:O16" ca="1" si="6">N13</f>
        <v>8</v>
      </c>
      <c r="P13" s="4"/>
      <c r="Q13" s="21" t="s">
        <v>7</v>
      </c>
      <c r="R13" s="23">
        <f ca="1">_xll.rtd_tick_data(Q3,"bid_price_2")</f>
        <v>8935.14</v>
      </c>
      <c r="S13" s="15">
        <f ca="1">_xll.rtd_tick_data(Q3,"bid_volume_2")</f>
        <v>28</v>
      </c>
      <c r="T13" s="16">
        <f t="shared" ref="T13:T16" ca="1" si="7">S13</f>
        <v>28</v>
      </c>
      <c r="U13" s="4"/>
    </row>
    <row r="14" spans="1:21" x14ac:dyDescent="0.3">
      <c r="A14" s="4"/>
      <c r="B14" s="21" t="s">
        <v>7</v>
      </c>
      <c r="C14" s="24">
        <f ca="1">_xll.rtd_tick_data(B3,"bid_price_3")</f>
        <v>8580.02</v>
      </c>
      <c r="D14" s="15">
        <f ca="1">_xll.rtd_tick_data(B3,"bid_volume_3")</f>
        <v>2</v>
      </c>
      <c r="E14" s="16">
        <f t="shared" ca="1" si="4"/>
        <v>2</v>
      </c>
      <c r="F14" s="4"/>
      <c r="G14" s="21" t="s">
        <v>7</v>
      </c>
      <c r="H14" s="24">
        <f ca="1">_xll.rtd_tick_data(G3,"bid_price_3")</f>
        <v>8609.0300000000007</v>
      </c>
      <c r="I14" s="15">
        <f ca="1">_xll.rtd_tick_data(G3,"bid_volume_3")</f>
        <v>38</v>
      </c>
      <c r="J14" s="16">
        <f t="shared" ca="1" si="5"/>
        <v>38</v>
      </c>
      <c r="K14" s="4"/>
      <c r="L14" s="21" t="s">
        <v>7</v>
      </c>
      <c r="M14" s="24">
        <f ca="1">_xll.rtd_tick_data(L3,"bid_price_3")</f>
        <v>8688.34</v>
      </c>
      <c r="N14" s="15">
        <f ca="1">_xll.rtd_tick_data(L3,"bid_volume_3")</f>
        <v>216</v>
      </c>
      <c r="O14" s="16">
        <f t="shared" ca="1" si="6"/>
        <v>216</v>
      </c>
      <c r="P14" s="4"/>
      <c r="Q14" s="21" t="s">
        <v>7</v>
      </c>
      <c r="R14" s="24">
        <f ca="1">_xll.rtd_tick_data(Q3,"bid_price_3")</f>
        <v>8935.1299999999992</v>
      </c>
      <c r="S14" s="15">
        <f ca="1">_xll.rtd_tick_data(Q3,"bid_volume_3")</f>
        <v>13</v>
      </c>
      <c r="T14" s="16">
        <f t="shared" ca="1" si="7"/>
        <v>13</v>
      </c>
      <c r="U14" s="4"/>
    </row>
    <row r="15" spans="1:21" x14ac:dyDescent="0.3">
      <c r="A15" s="4"/>
      <c r="B15" s="21" t="s">
        <v>7</v>
      </c>
      <c r="C15" s="25">
        <f ca="1">_xll.rtd_tick_data(B3,"bid_price_4")</f>
        <v>8579.92</v>
      </c>
      <c r="D15" s="15">
        <f ca="1">_xll.rtd_tick_data(B3,"bid_volume_4")</f>
        <v>1</v>
      </c>
      <c r="E15" s="16">
        <f t="shared" ca="1" si="4"/>
        <v>1</v>
      </c>
      <c r="F15" s="4"/>
      <c r="G15" s="21" t="s">
        <v>7</v>
      </c>
      <c r="H15" s="25">
        <f ca="1">_xll.rtd_tick_data(G3,"bid_price_4")</f>
        <v>8608.66</v>
      </c>
      <c r="I15" s="15">
        <f ca="1">_xll.rtd_tick_data(G3,"bid_volume_4")</f>
        <v>19</v>
      </c>
      <c r="J15" s="16">
        <f t="shared" ca="1" si="5"/>
        <v>19</v>
      </c>
      <c r="K15" s="4"/>
      <c r="L15" s="21" t="s">
        <v>7</v>
      </c>
      <c r="M15" s="25">
        <f ca="1">_xll.rtd_tick_data(L3,"bid_price_4")</f>
        <v>8687.4599999999991</v>
      </c>
      <c r="N15" s="15">
        <f ca="1">_xll.rtd_tick_data(L3,"bid_volume_4")</f>
        <v>11</v>
      </c>
      <c r="O15" s="16">
        <f t="shared" ca="1" si="6"/>
        <v>11</v>
      </c>
      <c r="P15" s="4"/>
      <c r="Q15" s="21" t="s">
        <v>7</v>
      </c>
      <c r="R15" s="25">
        <f ca="1">_xll.rtd_tick_data(Q3,"bid_price_4")</f>
        <v>8935.1</v>
      </c>
      <c r="S15" s="15">
        <f ca="1">_xll.rtd_tick_data(Q3,"bid_volume_4")</f>
        <v>15</v>
      </c>
      <c r="T15" s="16">
        <f t="shared" ca="1" si="7"/>
        <v>15</v>
      </c>
      <c r="U15" s="4"/>
    </row>
    <row r="16" spans="1:21" x14ac:dyDescent="0.3">
      <c r="A16" s="4"/>
      <c r="B16" s="21" t="s">
        <v>7</v>
      </c>
      <c r="C16" s="26">
        <f ca="1">_xll.rtd_tick_data(B3,"bid_price_5")</f>
        <v>8579.27</v>
      </c>
      <c r="D16" s="15">
        <f ca="1">_xll.rtd_tick_data(B3,"bid_volume_5")</f>
        <v>40</v>
      </c>
      <c r="E16" s="16">
        <f t="shared" ca="1" si="4"/>
        <v>40</v>
      </c>
      <c r="F16" s="4"/>
      <c r="G16" s="21" t="s">
        <v>7</v>
      </c>
      <c r="H16" s="26">
        <f ca="1">_xll.rtd_tick_data(G3,"bid_price_5")</f>
        <v>8608.58</v>
      </c>
      <c r="I16" s="15">
        <f ca="1">_xll.rtd_tick_data(G3,"bid_volume_5")</f>
        <v>19</v>
      </c>
      <c r="J16" s="16">
        <f t="shared" ca="1" si="5"/>
        <v>19</v>
      </c>
      <c r="K16" s="4"/>
      <c r="L16" s="21" t="s">
        <v>7</v>
      </c>
      <c r="M16" s="26">
        <f ca="1">_xll.rtd_tick_data(L3,"bid_price_5")</f>
        <v>8687.3700000000008</v>
      </c>
      <c r="N16" s="15">
        <f ca="1">_xll.rtd_tick_data(L3,"bid_volume_5")</f>
        <v>1</v>
      </c>
      <c r="O16" s="16">
        <f t="shared" ca="1" si="6"/>
        <v>1</v>
      </c>
      <c r="P16" s="4"/>
      <c r="Q16" s="21" t="s">
        <v>7</v>
      </c>
      <c r="R16" s="26">
        <f ca="1">_xll.rtd_tick_data(Q3,"bid_price_5")</f>
        <v>8935.09</v>
      </c>
      <c r="S16" s="15">
        <f ca="1">_xll.rtd_tick_data(Q3,"bid_volume_5")</f>
        <v>3</v>
      </c>
      <c r="T16" s="16">
        <f t="shared" ca="1" si="7"/>
        <v>3</v>
      </c>
      <c r="U16" s="4"/>
    </row>
    <row r="17" spans="1:21" x14ac:dyDescent="0.3">
      <c r="A17" s="4"/>
      <c r="B17" s="9" t="s">
        <v>8</v>
      </c>
      <c r="C17" s="9"/>
      <c r="D17" s="12">
        <f ca="1">_xll.rtd_tick_data(B3,"volume")</f>
        <v>2322975</v>
      </c>
      <c r="E17" s="12"/>
      <c r="F17" s="4"/>
      <c r="G17" s="9" t="s">
        <v>8</v>
      </c>
      <c r="H17" s="9"/>
      <c r="I17" s="12">
        <f ca="1">_xll.rtd_tick_data(G3,"volume")</f>
        <v>3111290</v>
      </c>
      <c r="J17" s="12"/>
      <c r="K17" s="4"/>
      <c r="L17" s="9" t="s">
        <v>8</v>
      </c>
      <c r="M17" s="9"/>
      <c r="N17" s="12">
        <f ca="1">_xll.rtd_tick_data(L3,"volume")</f>
        <v>11061075</v>
      </c>
      <c r="O17" s="12"/>
      <c r="P17" s="4"/>
      <c r="Q17" s="9" t="s">
        <v>8</v>
      </c>
      <c r="R17" s="9"/>
      <c r="S17" s="12">
        <f ca="1">_xll.rtd_tick_data(Q3,"volume")</f>
        <v>402633</v>
      </c>
      <c r="T17" s="12"/>
      <c r="U17" s="4"/>
    </row>
    <row r="18" spans="1:21" x14ac:dyDescent="0.3">
      <c r="A18" s="4"/>
      <c r="B18" s="9" t="s">
        <v>9</v>
      </c>
      <c r="C18" s="9"/>
      <c r="D18" s="12">
        <f ca="1">_xll.rtd_tick_data(B3,"open_interest")</f>
        <v>0</v>
      </c>
      <c r="E18" s="12"/>
      <c r="F18" s="4"/>
      <c r="G18" s="9" t="s">
        <v>9</v>
      </c>
      <c r="H18" s="9"/>
      <c r="I18" s="12">
        <f ca="1">_xll.rtd_tick_data(G3,"open_interest")</f>
        <v>0</v>
      </c>
      <c r="J18" s="12"/>
      <c r="K18" s="4"/>
      <c r="L18" s="9" t="s">
        <v>9</v>
      </c>
      <c r="M18" s="9"/>
      <c r="N18" s="12">
        <f ca="1">_xll.rtd_tick_data(L3,"open_interest")</f>
        <v>0</v>
      </c>
      <c r="O18" s="12"/>
      <c r="P18" s="4"/>
      <c r="Q18" s="9" t="s">
        <v>9</v>
      </c>
      <c r="R18" s="9"/>
      <c r="S18" s="12">
        <f ca="1">_xll.rtd_tick_data(Q3,"open_interest")</f>
        <v>0</v>
      </c>
      <c r="T18" s="12"/>
      <c r="U18" s="4"/>
    </row>
    <row r="19" spans="1:21" x14ac:dyDescent="0.3">
      <c r="A19" s="4"/>
      <c r="B19" s="5" t="s">
        <v>10</v>
      </c>
      <c r="C19" s="5"/>
      <c r="D19" s="27">
        <f ca="1">_xll.rtd_tick_data(B3,"datetime")</f>
        <v>43892.40828210648</v>
      </c>
      <c r="E19" s="27"/>
      <c r="F19" s="4"/>
      <c r="G19" s="5" t="s">
        <v>10</v>
      </c>
      <c r="H19" s="5"/>
      <c r="I19" s="27">
        <f ca="1">_xll.rtd_tick_data(G3,"datetime")</f>
        <v>43892.40828181713</v>
      </c>
      <c r="J19" s="27"/>
      <c r="K19" s="4"/>
      <c r="L19" s="5" t="s">
        <v>10</v>
      </c>
      <c r="M19" s="5"/>
      <c r="N19" s="27">
        <f ca="1">_xll.rtd_tick_data(L3,"datetime")</f>
        <v>43892.408281793978</v>
      </c>
      <c r="O19" s="27"/>
      <c r="P19" s="4"/>
      <c r="Q19" s="5" t="s">
        <v>10</v>
      </c>
      <c r="R19" s="5"/>
      <c r="S19" s="27">
        <f ca="1">_xll.rtd_tick_data(Q3,"datetime")</f>
        <v>43892.408277083334</v>
      </c>
      <c r="T19" s="27"/>
      <c r="U19" s="4"/>
    </row>
    <row r="20" spans="1:21" ht="6.75" customHeight="1" x14ac:dyDescent="0.3">
      <c r="A20" s="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4"/>
    </row>
    <row r="21" spans="1:21" x14ac:dyDescent="0.3">
      <c r="A21" s="4"/>
      <c r="B21" s="6" t="s">
        <v>14</v>
      </c>
      <c r="C21" s="6"/>
      <c r="D21" s="6" t="str">
        <f ca="1">_xll.rtd_tick_data(B21,"name")</f>
        <v>ETH-USD-200306</v>
      </c>
      <c r="E21" s="6"/>
      <c r="F21" s="4"/>
      <c r="G21" s="6" t="s">
        <v>15</v>
      </c>
      <c r="H21" s="6"/>
      <c r="I21" s="6" t="str">
        <f ca="1">_xll.rtd_tick_data(G21,"name")</f>
        <v>ETH-USD-200313</v>
      </c>
      <c r="J21" s="6"/>
      <c r="K21" s="4"/>
      <c r="L21" s="6" t="s">
        <v>16</v>
      </c>
      <c r="M21" s="6"/>
      <c r="N21" s="6" t="str">
        <f ca="1">_xll.rtd_tick_data(L21,"name")</f>
        <v>ETH-USD-200327</v>
      </c>
      <c r="O21" s="6"/>
      <c r="P21" s="4"/>
      <c r="Q21" s="6" t="s">
        <v>17</v>
      </c>
      <c r="R21" s="6"/>
      <c r="S21" s="6" t="str">
        <f ca="1">_xll.rtd_tick_data(Q21,"name")</f>
        <v>ETH-USD-200626</v>
      </c>
      <c r="T21" s="6"/>
      <c r="U21" s="4"/>
    </row>
    <row r="22" spans="1:21" x14ac:dyDescent="0.3">
      <c r="A22" s="4"/>
      <c r="B22" s="7" t="s">
        <v>0</v>
      </c>
      <c r="C22" s="8">
        <f ca="1">_xll.rtd_tick_data(B21,"open_price")</f>
        <v>0</v>
      </c>
      <c r="D22" s="9" t="s">
        <v>5</v>
      </c>
      <c r="E22" s="9"/>
      <c r="F22" s="4"/>
      <c r="G22" s="7" t="s">
        <v>0</v>
      </c>
      <c r="H22" s="8">
        <f ca="1">_xll.rtd_tick_data(G21,"open_price")</f>
        <v>0</v>
      </c>
      <c r="I22" s="9" t="s">
        <v>5</v>
      </c>
      <c r="J22" s="9"/>
      <c r="K22" s="4"/>
      <c r="L22" s="7" t="s">
        <v>0</v>
      </c>
      <c r="M22" s="8">
        <f ca="1">_xll.rtd_tick_data(L21,"open_price")</f>
        <v>0</v>
      </c>
      <c r="N22" s="9" t="s">
        <v>5</v>
      </c>
      <c r="O22" s="9"/>
      <c r="P22" s="4"/>
      <c r="Q22" s="7" t="s">
        <v>0</v>
      </c>
      <c r="R22" s="8">
        <f ca="1">_xll.rtd_tick_data(Q21,"open_price")</f>
        <v>0</v>
      </c>
      <c r="S22" s="9" t="s">
        <v>5</v>
      </c>
      <c r="T22" s="9"/>
      <c r="U22" s="4"/>
    </row>
    <row r="23" spans="1:21" x14ac:dyDescent="0.3">
      <c r="A23" s="4"/>
      <c r="B23" s="10" t="s">
        <v>1</v>
      </c>
      <c r="C23" s="11">
        <f ca="1">_xll.rtd_tick_data(B21,"high_price")</f>
        <v>229</v>
      </c>
      <c r="D23" s="12">
        <f ca="1">_xll.rtd_tick_data(B21,"last_price")</f>
        <v>218.57900000000001</v>
      </c>
      <c r="E23" s="12"/>
      <c r="F23" s="4"/>
      <c r="G23" s="10" t="s">
        <v>1</v>
      </c>
      <c r="H23" s="11">
        <f ca="1">_xll.rtd_tick_data(G21,"high_price")</f>
        <v>229.83799999999999</v>
      </c>
      <c r="I23" s="12">
        <f ca="1">_xll.rtd_tick_data(G21,"last_price")</f>
        <v>219.75299999999999</v>
      </c>
      <c r="J23" s="12"/>
      <c r="K23" s="4"/>
      <c r="L23" s="10" t="s">
        <v>1</v>
      </c>
      <c r="M23" s="11">
        <f ca="1">_xll.rtd_tick_data(L21,"high_price")</f>
        <v>232.255</v>
      </c>
      <c r="N23" s="12">
        <f ca="1">_xll.rtd_tick_data(L21,"last_price")</f>
        <v>221.90299999999999</v>
      </c>
      <c r="O23" s="12"/>
      <c r="P23" s="4"/>
      <c r="Q23" s="10" t="s">
        <v>1</v>
      </c>
      <c r="R23" s="11">
        <f ca="1">_xll.rtd_tick_data(Q21,"high_price")</f>
        <v>237.49700000000001</v>
      </c>
      <c r="S23" s="12">
        <f ca="1">_xll.rtd_tick_data(Q21,"last_price")</f>
        <v>227.09200000000001</v>
      </c>
      <c r="T23" s="12"/>
      <c r="U23" s="4"/>
    </row>
    <row r="24" spans="1:21" x14ac:dyDescent="0.3">
      <c r="A24" s="4"/>
      <c r="B24" s="10" t="s">
        <v>2</v>
      </c>
      <c r="C24" s="8">
        <f ca="1">_xll.rtd_tick_data(B21,"low_price")</f>
        <v>212.815</v>
      </c>
      <c r="D24" s="10" t="s">
        <v>3</v>
      </c>
      <c r="E24" s="8">
        <f ca="1">D23-_xll.rtd_tick_data(B21, "pre_close")</f>
        <v>218.57900000000001</v>
      </c>
      <c r="F24" s="4"/>
      <c r="G24" s="10" t="s">
        <v>2</v>
      </c>
      <c r="H24" s="8">
        <f ca="1">_xll.rtd_tick_data(G21,"low_price")</f>
        <v>213.88499999999999</v>
      </c>
      <c r="I24" s="10" t="s">
        <v>3</v>
      </c>
      <c r="J24" s="8">
        <f ca="1">I23-_xll.rtd_tick_data(G21, "pre_close")</f>
        <v>219.75299999999999</v>
      </c>
      <c r="K24" s="4"/>
      <c r="L24" s="10" t="s">
        <v>2</v>
      </c>
      <c r="M24" s="8">
        <f ca="1">_xll.rtd_tick_data(L21,"low_price")</f>
        <v>216</v>
      </c>
      <c r="N24" s="10" t="s">
        <v>3</v>
      </c>
      <c r="O24" s="8">
        <f ca="1">N23-_xll.rtd_tick_data(L21, "pre_close")</f>
        <v>221.90299999999999</v>
      </c>
      <c r="P24" s="4"/>
      <c r="Q24" s="10" t="s">
        <v>2</v>
      </c>
      <c r="R24" s="8">
        <f ca="1">_xll.rtd_tick_data(Q21,"low_price")</f>
        <v>220.98699999999999</v>
      </c>
      <c r="S24" s="10" t="s">
        <v>3</v>
      </c>
      <c r="T24" s="8">
        <f ca="1">S23-_xll.rtd_tick_data(Q21, "pre_close")</f>
        <v>227.09200000000001</v>
      </c>
      <c r="U24" s="4"/>
    </row>
    <row r="25" spans="1:21" x14ac:dyDescent="0.3">
      <c r="A25" s="4"/>
      <c r="B25" s="13" t="s">
        <v>6</v>
      </c>
      <c r="C25" s="14">
        <f ca="1">_xll.rtd_tick_data(B21,"ask_price_5")</f>
        <v>218.60900000000001</v>
      </c>
      <c r="D25" s="15">
        <f ca="1">_xll.rtd_tick_data(B21,"ask_volume_5")</f>
        <v>52</v>
      </c>
      <c r="E25" s="16">
        <f ca="1">D25</f>
        <v>52</v>
      </c>
      <c r="F25" s="4"/>
      <c r="G25" s="13" t="s">
        <v>6</v>
      </c>
      <c r="H25" s="14">
        <f ca="1">_xll.rtd_tick_data(G21,"ask_price_5")</f>
        <v>219.905</v>
      </c>
      <c r="I25" s="15">
        <f ca="1">_xll.rtd_tick_data(G21,"ask_volume_5")</f>
        <v>2000</v>
      </c>
      <c r="J25" s="16">
        <f ca="1">I25</f>
        <v>2000</v>
      </c>
      <c r="K25" s="4"/>
      <c r="L25" s="13" t="s">
        <v>6</v>
      </c>
      <c r="M25" s="14">
        <f ca="1">_xll.rtd_tick_data(L21,"ask_price_5")</f>
        <v>221.983</v>
      </c>
      <c r="N25" s="15">
        <f ca="1">_xll.rtd_tick_data(L21,"ask_volume_5")</f>
        <v>400</v>
      </c>
      <c r="O25" s="16">
        <f ca="1">N25</f>
        <v>400</v>
      </c>
      <c r="P25" s="4"/>
      <c r="Q25" s="13" t="s">
        <v>6</v>
      </c>
      <c r="R25" s="14">
        <f ca="1">_xll.rtd_tick_data(Q21,"ask_price_5")</f>
        <v>227.446</v>
      </c>
      <c r="S25" s="15">
        <f ca="1">_xll.rtd_tick_data(Q21,"ask_volume_5")</f>
        <v>80</v>
      </c>
      <c r="T25" s="16">
        <f ca="1">S25</f>
        <v>80</v>
      </c>
      <c r="U25" s="4"/>
    </row>
    <row r="26" spans="1:21" x14ac:dyDescent="0.3">
      <c r="A26" s="4"/>
      <c r="B26" s="13" t="s">
        <v>6</v>
      </c>
      <c r="C26" s="17">
        <f ca="1">_xll.rtd_tick_data(B21,"ask_price_4")</f>
        <v>218.60599999999999</v>
      </c>
      <c r="D26" s="15">
        <f ca="1">_xll.rtd_tick_data(B21,"ask_volume_4")</f>
        <v>1</v>
      </c>
      <c r="E26" s="16">
        <f t="shared" ref="E26:E29" ca="1" si="8">D26</f>
        <v>1</v>
      </c>
      <c r="F26" s="4"/>
      <c r="G26" s="13" t="s">
        <v>6</v>
      </c>
      <c r="H26" s="17">
        <f ca="1">_xll.rtd_tick_data(G21,"ask_price_4")</f>
        <v>219.89599999999999</v>
      </c>
      <c r="I26" s="15">
        <f ca="1">_xll.rtd_tick_data(G21,"ask_volume_4")</f>
        <v>200</v>
      </c>
      <c r="J26" s="16">
        <f t="shared" ref="J26:J29" ca="1" si="9">I26</f>
        <v>200</v>
      </c>
      <c r="K26" s="4"/>
      <c r="L26" s="13" t="s">
        <v>6</v>
      </c>
      <c r="M26" s="17">
        <f ca="1">_xll.rtd_tick_data(L21,"ask_price_4")</f>
        <v>221.97800000000001</v>
      </c>
      <c r="N26" s="15">
        <f ca="1">_xll.rtd_tick_data(L21,"ask_volume_4")</f>
        <v>1</v>
      </c>
      <c r="O26" s="16">
        <f t="shared" ref="O26:O29" ca="1" si="10">N26</f>
        <v>1</v>
      </c>
      <c r="P26" s="4"/>
      <c r="Q26" s="13" t="s">
        <v>6</v>
      </c>
      <c r="R26" s="17">
        <f ca="1">_xll.rtd_tick_data(Q21,"ask_price_4")</f>
        <v>227.41</v>
      </c>
      <c r="S26" s="15">
        <f ca="1">_xll.rtd_tick_data(Q21,"ask_volume_4")</f>
        <v>1600</v>
      </c>
      <c r="T26" s="16">
        <f t="shared" ref="T26:T29" ca="1" si="11">S26</f>
        <v>1600</v>
      </c>
      <c r="U26" s="4"/>
    </row>
    <row r="27" spans="1:21" x14ac:dyDescent="0.3">
      <c r="A27" s="4"/>
      <c r="B27" s="13" t="s">
        <v>6</v>
      </c>
      <c r="C27" s="18">
        <f ca="1">_xll.rtd_tick_data(B21,"ask_price_3")</f>
        <v>218.602</v>
      </c>
      <c r="D27" s="15">
        <f ca="1">_xll.rtd_tick_data(B21,"ask_volume_3")</f>
        <v>1</v>
      </c>
      <c r="E27" s="16">
        <f t="shared" ca="1" si="8"/>
        <v>1</v>
      </c>
      <c r="F27" s="4"/>
      <c r="G27" s="13" t="s">
        <v>6</v>
      </c>
      <c r="H27" s="18">
        <f ca="1">_xll.rtd_tick_data(G21,"ask_price_3")</f>
        <v>219.86799999999999</v>
      </c>
      <c r="I27" s="15">
        <f ca="1">_xll.rtd_tick_data(G21,"ask_volume_3")</f>
        <v>300</v>
      </c>
      <c r="J27" s="16">
        <f t="shared" ca="1" si="9"/>
        <v>300</v>
      </c>
      <c r="K27" s="4"/>
      <c r="L27" s="13" t="s">
        <v>6</v>
      </c>
      <c r="M27" s="18">
        <f ca="1">_xll.rtd_tick_data(L21,"ask_price_3")</f>
        <v>221.97300000000001</v>
      </c>
      <c r="N27" s="15">
        <f ca="1">_xll.rtd_tick_data(L21,"ask_volume_3")</f>
        <v>1</v>
      </c>
      <c r="O27" s="16">
        <f t="shared" ca="1" si="10"/>
        <v>1</v>
      </c>
      <c r="P27" s="4"/>
      <c r="Q27" s="13" t="s">
        <v>6</v>
      </c>
      <c r="R27" s="18">
        <f ca="1">_xll.rtd_tick_data(Q21,"ask_price_3")</f>
        <v>227.35599999999999</v>
      </c>
      <c r="S27" s="15">
        <f ca="1">_xll.rtd_tick_data(Q21,"ask_volume_3")</f>
        <v>80</v>
      </c>
      <c r="T27" s="16">
        <f t="shared" ca="1" si="11"/>
        <v>80</v>
      </c>
      <c r="U27" s="4"/>
    </row>
    <row r="28" spans="1:21" x14ac:dyDescent="0.3">
      <c r="A28" s="4"/>
      <c r="B28" s="13" t="s">
        <v>6</v>
      </c>
      <c r="C28" s="19">
        <f ca="1">_xll.rtd_tick_data(B21,"ask_price_2")</f>
        <v>218.59899999999999</v>
      </c>
      <c r="D28" s="15">
        <f ca="1">_xll.rtd_tick_data(B21,"ask_volume_2")</f>
        <v>1</v>
      </c>
      <c r="E28" s="16">
        <f t="shared" ca="1" si="8"/>
        <v>1</v>
      </c>
      <c r="F28" s="4"/>
      <c r="G28" s="13" t="s">
        <v>6</v>
      </c>
      <c r="H28" s="19">
        <f ca="1">_xll.rtd_tick_data(G21,"ask_price_2")</f>
        <v>219.86500000000001</v>
      </c>
      <c r="I28" s="15">
        <f ca="1">_xll.rtd_tick_data(G21,"ask_volume_2")</f>
        <v>200</v>
      </c>
      <c r="J28" s="16">
        <f t="shared" ca="1" si="9"/>
        <v>200</v>
      </c>
      <c r="K28" s="4"/>
      <c r="L28" s="13" t="s">
        <v>6</v>
      </c>
      <c r="M28" s="19">
        <f ca="1">_xll.rtd_tick_data(L21,"ask_price_2")</f>
        <v>221.959</v>
      </c>
      <c r="N28" s="15">
        <f ca="1">_xll.rtd_tick_data(L21,"ask_volume_2")</f>
        <v>1</v>
      </c>
      <c r="O28" s="16">
        <f t="shared" ca="1" si="10"/>
        <v>1</v>
      </c>
      <c r="P28" s="4"/>
      <c r="Q28" s="13" t="s">
        <v>6</v>
      </c>
      <c r="R28" s="19">
        <f ca="1">_xll.rtd_tick_data(Q21,"ask_price_2")</f>
        <v>227.35400000000001</v>
      </c>
      <c r="S28" s="15">
        <f ca="1">_xll.rtd_tick_data(Q21,"ask_volume_2")</f>
        <v>80</v>
      </c>
      <c r="T28" s="16">
        <f t="shared" ca="1" si="11"/>
        <v>80</v>
      </c>
      <c r="U28" s="4"/>
    </row>
    <row r="29" spans="1:21" x14ac:dyDescent="0.3">
      <c r="A29" s="4"/>
      <c r="B29" s="13" t="s">
        <v>6</v>
      </c>
      <c r="C29" s="20">
        <f ca="1">_xll.rtd_tick_data(B21,"ask_price_1")</f>
        <v>218.59800000000001</v>
      </c>
      <c r="D29" s="15">
        <f ca="1">_xll.rtd_tick_data(B21,"ask_volume_1")</f>
        <v>80</v>
      </c>
      <c r="E29" s="16">
        <f t="shared" ca="1" si="8"/>
        <v>80</v>
      </c>
      <c r="F29" s="4"/>
      <c r="G29" s="13" t="s">
        <v>6</v>
      </c>
      <c r="H29" s="20">
        <f ca="1">_xll.rtd_tick_data(G21,"ask_price_1")</f>
        <v>219.792</v>
      </c>
      <c r="I29" s="15">
        <f ca="1">_xll.rtd_tick_data(G21,"ask_volume_1")</f>
        <v>80</v>
      </c>
      <c r="J29" s="16">
        <f t="shared" ca="1" si="9"/>
        <v>80</v>
      </c>
      <c r="K29" s="4"/>
      <c r="L29" s="13" t="s">
        <v>6</v>
      </c>
      <c r="M29" s="20">
        <f ca="1">_xll.rtd_tick_data(L21,"ask_price_1")</f>
        <v>221.95</v>
      </c>
      <c r="N29" s="15">
        <f ca="1">_xll.rtd_tick_data(L21,"ask_volume_1")</f>
        <v>80</v>
      </c>
      <c r="O29" s="16">
        <f t="shared" ca="1" si="10"/>
        <v>80</v>
      </c>
      <c r="P29" s="4"/>
      <c r="Q29" s="13" t="s">
        <v>6</v>
      </c>
      <c r="R29" s="20">
        <f ca="1">_xll.rtd_tick_data(Q21,"ask_price_1")</f>
        <v>227.25399999999999</v>
      </c>
      <c r="S29" s="15">
        <f ca="1">_xll.rtd_tick_data(Q21,"ask_volume_1")</f>
        <v>64</v>
      </c>
      <c r="T29" s="16">
        <f t="shared" ca="1" si="11"/>
        <v>64</v>
      </c>
      <c r="U29" s="4"/>
    </row>
    <row r="30" spans="1:21" x14ac:dyDescent="0.3">
      <c r="A30" s="4"/>
      <c r="B30" s="21" t="s">
        <v>7</v>
      </c>
      <c r="C30" s="22">
        <f ca="1">_xll.rtd_tick_data(B21,"bid_price_1")</f>
        <v>218.52500000000001</v>
      </c>
      <c r="D30" s="15">
        <f ca="1">_xll.rtd_tick_data(B21,"bid_volume_1")</f>
        <v>1</v>
      </c>
      <c r="E30" s="16">
        <f ca="1">D30</f>
        <v>1</v>
      </c>
      <c r="F30" s="4"/>
      <c r="G30" s="21" t="s">
        <v>7</v>
      </c>
      <c r="H30" s="22">
        <f ca="1">_xll.rtd_tick_data(G21,"bid_price_1")</f>
        <v>219.65199999999999</v>
      </c>
      <c r="I30" s="15">
        <f ca="1">_xll.rtd_tick_data(G21,"bid_volume_1")</f>
        <v>25</v>
      </c>
      <c r="J30" s="16">
        <f ca="1">I30</f>
        <v>25</v>
      </c>
      <c r="K30" s="4"/>
      <c r="L30" s="21" t="s">
        <v>7</v>
      </c>
      <c r="M30" s="22">
        <f ca="1">_xll.rtd_tick_data(L21,"bid_price_1")</f>
        <v>221.90299999999999</v>
      </c>
      <c r="N30" s="15">
        <f ca="1">_xll.rtd_tick_data(L21,"bid_volume_1")</f>
        <v>444</v>
      </c>
      <c r="O30" s="16">
        <f ca="1">N30</f>
        <v>444</v>
      </c>
      <c r="P30" s="4"/>
      <c r="Q30" s="21" t="s">
        <v>7</v>
      </c>
      <c r="R30" s="22">
        <f ca="1">_xll.rtd_tick_data(Q21,"bid_price_1")</f>
        <v>227.059</v>
      </c>
      <c r="S30" s="15">
        <f ca="1">_xll.rtd_tick_data(Q21,"bid_volume_1")</f>
        <v>282</v>
      </c>
      <c r="T30" s="16">
        <f ca="1">S30</f>
        <v>282</v>
      </c>
      <c r="U30" s="4"/>
    </row>
    <row r="31" spans="1:21" x14ac:dyDescent="0.3">
      <c r="A31" s="4"/>
      <c r="B31" s="21" t="s">
        <v>7</v>
      </c>
      <c r="C31" s="23">
        <f ca="1">_xll.rtd_tick_data(B21,"bid_price_2")</f>
        <v>218.499</v>
      </c>
      <c r="D31" s="15">
        <f ca="1">_xll.rtd_tick_data(B21,"bid_volume_2")</f>
        <v>1</v>
      </c>
      <c r="E31" s="16">
        <f t="shared" ref="E31:E34" ca="1" si="12">D31</f>
        <v>1</v>
      </c>
      <c r="F31" s="4"/>
      <c r="G31" s="21" t="s">
        <v>7</v>
      </c>
      <c r="H31" s="23">
        <f ca="1">_xll.rtd_tick_data(G21,"bid_price_2")</f>
        <v>219.65100000000001</v>
      </c>
      <c r="I31" s="15">
        <f ca="1">_xll.rtd_tick_data(G21,"bid_volume_2")</f>
        <v>50</v>
      </c>
      <c r="J31" s="16">
        <f t="shared" ref="J31:J34" ca="1" si="13">I31</f>
        <v>50</v>
      </c>
      <c r="K31" s="4"/>
      <c r="L31" s="21" t="s">
        <v>7</v>
      </c>
      <c r="M31" s="23">
        <f ca="1">_xll.rtd_tick_data(L21,"bid_price_2")</f>
        <v>221.90199999999999</v>
      </c>
      <c r="N31" s="15">
        <f ca="1">_xll.rtd_tick_data(L21,"bid_volume_2")</f>
        <v>53</v>
      </c>
      <c r="O31" s="16">
        <f t="shared" ref="O31:O34" ca="1" si="14">N31</f>
        <v>53</v>
      </c>
      <c r="P31" s="4"/>
      <c r="Q31" s="21" t="s">
        <v>7</v>
      </c>
      <c r="R31" s="23">
        <f ca="1">_xll.rtd_tick_data(Q21,"bid_price_2")</f>
        <v>227.05799999999999</v>
      </c>
      <c r="S31" s="15">
        <f ca="1">_xll.rtd_tick_data(Q21,"bid_volume_2")</f>
        <v>640</v>
      </c>
      <c r="T31" s="16">
        <f t="shared" ref="T31:T34" ca="1" si="15">S31</f>
        <v>640</v>
      </c>
      <c r="U31" s="4"/>
    </row>
    <row r="32" spans="1:21" x14ac:dyDescent="0.3">
      <c r="A32" s="4"/>
      <c r="B32" s="21" t="s">
        <v>7</v>
      </c>
      <c r="C32" s="24">
        <f ca="1">_xll.rtd_tick_data(B21,"bid_price_3")</f>
        <v>218.49799999999999</v>
      </c>
      <c r="D32" s="15">
        <f ca="1">_xll.rtd_tick_data(B21,"bid_volume_3")</f>
        <v>7</v>
      </c>
      <c r="E32" s="16">
        <f t="shared" ca="1" si="12"/>
        <v>7</v>
      </c>
      <c r="F32" s="4"/>
      <c r="G32" s="21" t="s">
        <v>7</v>
      </c>
      <c r="H32" s="24">
        <f ca="1">_xll.rtd_tick_data(G21,"bid_price_3")</f>
        <v>219.65</v>
      </c>
      <c r="I32" s="15">
        <f ca="1">_xll.rtd_tick_data(G21,"bid_volume_3")</f>
        <v>200</v>
      </c>
      <c r="J32" s="16">
        <f t="shared" ca="1" si="13"/>
        <v>200</v>
      </c>
      <c r="K32" s="4"/>
      <c r="L32" s="21" t="s">
        <v>7</v>
      </c>
      <c r="M32" s="24">
        <f ca="1">_xll.rtd_tick_data(L21,"bid_price_3")</f>
        <v>221.9</v>
      </c>
      <c r="N32" s="15">
        <f ca="1">_xll.rtd_tick_data(L21,"bid_volume_3")</f>
        <v>18</v>
      </c>
      <c r="O32" s="16">
        <f t="shared" ca="1" si="14"/>
        <v>18</v>
      </c>
      <c r="P32" s="4"/>
      <c r="Q32" s="21" t="s">
        <v>7</v>
      </c>
      <c r="R32" s="24">
        <f ca="1">_xll.rtd_tick_data(Q21,"bid_price_3")</f>
        <v>227.02699999999999</v>
      </c>
      <c r="S32" s="15">
        <f ca="1">_xll.rtd_tick_data(Q21,"bid_volume_3")</f>
        <v>268</v>
      </c>
      <c r="T32" s="16">
        <f t="shared" ca="1" si="15"/>
        <v>268</v>
      </c>
      <c r="U32" s="4"/>
    </row>
    <row r="33" spans="1:21" x14ac:dyDescent="0.3">
      <c r="A33" s="4"/>
      <c r="B33" s="21" t="s">
        <v>7</v>
      </c>
      <c r="C33" s="25">
        <f ca="1">_xll.rtd_tick_data(B21,"bid_price_4")</f>
        <v>218.49600000000001</v>
      </c>
      <c r="D33" s="15">
        <f ca="1">_xll.rtd_tick_data(B21,"bid_volume_4")</f>
        <v>1</v>
      </c>
      <c r="E33" s="16">
        <f t="shared" ca="1" si="12"/>
        <v>1</v>
      </c>
      <c r="F33" s="4"/>
      <c r="G33" s="21" t="s">
        <v>7</v>
      </c>
      <c r="H33" s="25">
        <f ca="1">_xll.rtd_tick_data(G21,"bid_price_4")</f>
        <v>219.648</v>
      </c>
      <c r="I33" s="15">
        <f ca="1">_xll.rtd_tick_data(G21,"bid_volume_4")</f>
        <v>67</v>
      </c>
      <c r="J33" s="16">
        <f t="shared" ca="1" si="13"/>
        <v>67</v>
      </c>
      <c r="K33" s="4"/>
      <c r="L33" s="21" t="s">
        <v>7</v>
      </c>
      <c r="M33" s="25">
        <f ca="1">_xll.rtd_tick_data(L21,"bid_price_4")</f>
        <v>221.898</v>
      </c>
      <c r="N33" s="15">
        <f ca="1">_xll.rtd_tick_data(L21,"bid_volume_4")</f>
        <v>65</v>
      </c>
      <c r="O33" s="16">
        <f t="shared" ca="1" si="14"/>
        <v>65</v>
      </c>
      <c r="P33" s="4"/>
      <c r="Q33" s="21" t="s">
        <v>7</v>
      </c>
      <c r="R33" s="25">
        <f ca="1">_xll.rtd_tick_data(Q21,"bid_price_4")</f>
        <v>227.02600000000001</v>
      </c>
      <c r="S33" s="15">
        <f ca="1">_xll.rtd_tick_data(Q21,"bid_volume_4")</f>
        <v>80</v>
      </c>
      <c r="T33" s="16">
        <f t="shared" ca="1" si="15"/>
        <v>80</v>
      </c>
      <c r="U33" s="4"/>
    </row>
    <row r="34" spans="1:21" x14ac:dyDescent="0.3">
      <c r="A34" s="4"/>
      <c r="B34" s="21" t="s">
        <v>7</v>
      </c>
      <c r="C34" s="26">
        <f ca="1">_xll.rtd_tick_data(B21,"bid_price_5")</f>
        <v>218.489</v>
      </c>
      <c r="D34" s="15">
        <f ca="1">_xll.rtd_tick_data(B21,"bid_volume_5")</f>
        <v>400</v>
      </c>
      <c r="E34" s="16">
        <f t="shared" ca="1" si="12"/>
        <v>400</v>
      </c>
      <c r="F34" s="4"/>
      <c r="G34" s="21" t="s">
        <v>7</v>
      </c>
      <c r="H34" s="26">
        <f ca="1">_xll.rtd_tick_data(G21,"bid_price_5")</f>
        <v>219.64599999999999</v>
      </c>
      <c r="I34" s="15">
        <f ca="1">_xll.rtd_tick_data(G21,"bid_volume_5")</f>
        <v>383</v>
      </c>
      <c r="J34" s="16">
        <f t="shared" ca="1" si="13"/>
        <v>383</v>
      </c>
      <c r="K34" s="4"/>
      <c r="L34" s="21" t="s">
        <v>7</v>
      </c>
      <c r="M34" s="26">
        <f ca="1">_xll.rtd_tick_data(L21,"bid_price_5")</f>
        <v>221.89400000000001</v>
      </c>
      <c r="N34" s="15">
        <f ca="1">_xll.rtd_tick_data(L21,"bid_volume_5")</f>
        <v>60</v>
      </c>
      <c r="O34" s="16">
        <f t="shared" ca="1" si="14"/>
        <v>60</v>
      </c>
      <c r="P34" s="4"/>
      <c r="Q34" s="21" t="s">
        <v>7</v>
      </c>
      <c r="R34" s="26">
        <f ca="1">_xll.rtd_tick_data(Q21,"bid_price_5")</f>
        <v>226.994</v>
      </c>
      <c r="S34" s="15">
        <f ca="1">_xll.rtd_tick_data(Q21,"bid_volume_5")</f>
        <v>64</v>
      </c>
      <c r="T34" s="16">
        <f t="shared" ca="1" si="15"/>
        <v>64</v>
      </c>
      <c r="U34" s="4"/>
    </row>
    <row r="35" spans="1:21" x14ac:dyDescent="0.3">
      <c r="A35" s="4"/>
      <c r="B35" s="9" t="s">
        <v>8</v>
      </c>
      <c r="C35" s="9"/>
      <c r="D35" s="12">
        <f ca="1">_xll.rtd_tick_data(B21,"volume")</f>
        <v>6446963</v>
      </c>
      <c r="E35" s="12"/>
      <c r="F35" s="4"/>
      <c r="G35" s="9" t="s">
        <v>8</v>
      </c>
      <c r="H35" s="9"/>
      <c r="I35" s="12">
        <f ca="1">_xll.rtd_tick_data(G21,"volume")</f>
        <v>1361053</v>
      </c>
      <c r="J35" s="12"/>
      <c r="K35" s="4"/>
      <c r="L35" s="9" t="s">
        <v>8</v>
      </c>
      <c r="M35" s="9"/>
      <c r="N35" s="12">
        <f ca="1">_xll.rtd_tick_data(L21,"volume")</f>
        <v>38543308</v>
      </c>
      <c r="O35" s="12"/>
      <c r="P35" s="4"/>
      <c r="Q35" s="9" t="s">
        <v>8</v>
      </c>
      <c r="R35" s="9"/>
      <c r="S35" s="12">
        <f ca="1">_xll.rtd_tick_data(Q21,"volume")</f>
        <v>652636</v>
      </c>
      <c r="T35" s="12"/>
      <c r="U35" s="4"/>
    </row>
    <row r="36" spans="1:21" x14ac:dyDescent="0.3">
      <c r="A36" s="4"/>
      <c r="B36" s="9" t="s">
        <v>9</v>
      </c>
      <c r="C36" s="9"/>
      <c r="D36" s="12">
        <f ca="1">_xll.rtd_tick_data(B21,"open_interest")</f>
        <v>0</v>
      </c>
      <c r="E36" s="12"/>
      <c r="F36" s="4"/>
      <c r="G36" s="9" t="s">
        <v>9</v>
      </c>
      <c r="H36" s="9"/>
      <c r="I36" s="12">
        <f ca="1">_xll.rtd_tick_data(G21,"open_interest")</f>
        <v>0</v>
      </c>
      <c r="J36" s="12"/>
      <c r="K36" s="4"/>
      <c r="L36" s="9" t="s">
        <v>9</v>
      </c>
      <c r="M36" s="9"/>
      <c r="N36" s="12">
        <f ca="1">_xll.rtd_tick_data(L21,"open_interest")</f>
        <v>0</v>
      </c>
      <c r="O36" s="12"/>
      <c r="P36" s="4"/>
      <c r="Q36" s="9" t="s">
        <v>9</v>
      </c>
      <c r="R36" s="9"/>
      <c r="S36" s="12">
        <f ca="1">_xll.rtd_tick_data(Q21,"open_interest")</f>
        <v>0</v>
      </c>
      <c r="T36" s="12"/>
      <c r="U36" s="4"/>
    </row>
    <row r="37" spans="1:21" x14ac:dyDescent="0.3">
      <c r="A37" s="4"/>
      <c r="B37" s="5" t="s">
        <v>10</v>
      </c>
      <c r="C37" s="5"/>
      <c r="D37" s="27">
        <f ca="1">_xll.rtd_tick_data(B21,"datetime")</f>
        <v>43892.408280821757</v>
      </c>
      <c r="E37" s="27"/>
      <c r="F37" s="4"/>
      <c r="G37" s="5" t="s">
        <v>10</v>
      </c>
      <c r="H37" s="5"/>
      <c r="I37" s="27">
        <f ca="1">_xll.rtd_tick_data(G21,"datetime")</f>
        <v>43892.408278298608</v>
      </c>
      <c r="J37" s="27"/>
      <c r="K37" s="4"/>
      <c r="L37" s="5" t="s">
        <v>10</v>
      </c>
      <c r="M37" s="5"/>
      <c r="N37" s="27">
        <f ca="1">_xll.rtd_tick_data(L21,"datetime")</f>
        <v>43892.408280983793</v>
      </c>
      <c r="O37" s="27"/>
      <c r="P37" s="4"/>
      <c r="Q37" s="5" t="s">
        <v>10</v>
      </c>
      <c r="R37" s="5"/>
      <c r="S37" s="27">
        <f ca="1">_xll.rtd_tick_data(Q21,"datetime")</f>
        <v>43892.408279490737</v>
      </c>
      <c r="T37" s="27"/>
      <c r="U37" s="4"/>
    </row>
    <row r="38" spans="1:21" ht="6.75" customHeight="1" x14ac:dyDescent="0.3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4"/>
    </row>
  </sheetData>
  <mergeCells count="81">
    <mergeCell ref="A1:T1"/>
    <mergeCell ref="N36:O36"/>
    <mergeCell ref="Q36:R36"/>
    <mergeCell ref="S36:T36"/>
    <mergeCell ref="B37:C37"/>
    <mergeCell ref="D37:E37"/>
    <mergeCell ref="G37:H37"/>
    <mergeCell ref="I37:J37"/>
    <mergeCell ref="L37:M37"/>
    <mergeCell ref="N37:O37"/>
    <mergeCell ref="Q37:R37"/>
    <mergeCell ref="S37:T37"/>
    <mergeCell ref="B36:C36"/>
    <mergeCell ref="D36:E36"/>
    <mergeCell ref="G36:H36"/>
    <mergeCell ref="I36:J36"/>
    <mergeCell ref="L36:M36"/>
    <mergeCell ref="D23:E23"/>
    <mergeCell ref="I23:J23"/>
    <mergeCell ref="N23:O23"/>
    <mergeCell ref="S23:T23"/>
    <mergeCell ref="B35:C35"/>
    <mergeCell ref="D35:E35"/>
    <mergeCell ref="G35:H35"/>
    <mergeCell ref="I35:J35"/>
    <mergeCell ref="L35:M35"/>
    <mergeCell ref="N35:O35"/>
    <mergeCell ref="Q35:R35"/>
    <mergeCell ref="S35:T35"/>
    <mergeCell ref="N21:O21"/>
    <mergeCell ref="Q21:R21"/>
    <mergeCell ref="S21:T21"/>
    <mergeCell ref="D22:E22"/>
    <mergeCell ref="I22:J22"/>
    <mergeCell ref="N22:O22"/>
    <mergeCell ref="S22:T22"/>
    <mergeCell ref="B21:C21"/>
    <mergeCell ref="D21:E21"/>
    <mergeCell ref="G21:H21"/>
    <mergeCell ref="I21:J21"/>
    <mergeCell ref="L21:M21"/>
    <mergeCell ref="N18:O18"/>
    <mergeCell ref="L19:M19"/>
    <mergeCell ref="N19:O19"/>
    <mergeCell ref="Q3:R3"/>
    <mergeCell ref="S3:T3"/>
    <mergeCell ref="S4:T4"/>
    <mergeCell ref="S5:T5"/>
    <mergeCell ref="Q17:R17"/>
    <mergeCell ref="S17:T17"/>
    <mergeCell ref="Q18:R18"/>
    <mergeCell ref="S18:T18"/>
    <mergeCell ref="Q19:R19"/>
    <mergeCell ref="S19:T19"/>
    <mergeCell ref="N3:O3"/>
    <mergeCell ref="N4:O4"/>
    <mergeCell ref="N5:O5"/>
    <mergeCell ref="L17:M17"/>
    <mergeCell ref="N17:O17"/>
    <mergeCell ref="I18:J18"/>
    <mergeCell ref="I19:J19"/>
    <mergeCell ref="G3:H3"/>
    <mergeCell ref="I4:J4"/>
    <mergeCell ref="I5:J5"/>
    <mergeCell ref="G17:H17"/>
    <mergeCell ref="G18:H18"/>
    <mergeCell ref="G19:H19"/>
    <mergeCell ref="L3:M3"/>
    <mergeCell ref="L18:M18"/>
    <mergeCell ref="I3:J3"/>
    <mergeCell ref="I17:J17"/>
    <mergeCell ref="B19:C19"/>
    <mergeCell ref="D19:E19"/>
    <mergeCell ref="B17:C17"/>
    <mergeCell ref="D17:E17"/>
    <mergeCell ref="B18:C18"/>
    <mergeCell ref="D18:E18"/>
    <mergeCell ref="B3:C3"/>
    <mergeCell ref="D3:E3"/>
    <mergeCell ref="D4:E4"/>
    <mergeCell ref="D5:E5"/>
  </mergeCells>
  <phoneticPr fontId="1" type="noConversion"/>
  <conditionalFormatting sqref="E7:E11">
    <cfRule type="dataBar" priority="20">
      <dataBar showValue="0">
        <cfvo type="num" val="MIN($D$7:$D$16)"/>
        <cfvo type="num" val="MAX($D$7:$D$16)"/>
        <color rgb="FF00C459"/>
      </dataBar>
      <extLst>
        <ext xmlns:x14="http://schemas.microsoft.com/office/spreadsheetml/2009/9/main" uri="{B025F937-C7B1-47D3-B67F-A62EFF666E3E}">
          <x14:id>{CC167A5C-B010-4F0C-9BDB-1EF999AD2378}</x14:id>
        </ext>
      </extLst>
    </cfRule>
  </conditionalFormatting>
  <conditionalFormatting sqref="E12:E16">
    <cfRule type="dataBar" priority="19">
      <dataBar showValue="0">
        <cfvo type="num" val="MIN($D$7:$D$16)"/>
        <cfvo type="num" val="MAX($E$7:$E$16)"/>
        <color rgb="FFFF4215"/>
      </dataBar>
      <extLst>
        <ext xmlns:x14="http://schemas.microsoft.com/office/spreadsheetml/2009/9/main" uri="{B025F937-C7B1-47D3-B67F-A62EFF666E3E}">
          <x14:id>{787B6323-E6C7-4FA9-A775-F6689761D630}</x14:id>
        </ext>
      </extLst>
    </cfRule>
  </conditionalFormatting>
  <conditionalFormatting sqref="J7:J11">
    <cfRule type="dataBar" priority="14">
      <dataBar showValue="0">
        <cfvo type="num" val="MIN($I$7:$I$16)"/>
        <cfvo type="num" val="MAX($I$7:$I$16)"/>
        <color rgb="FF00C459"/>
      </dataBar>
      <extLst>
        <ext xmlns:x14="http://schemas.microsoft.com/office/spreadsheetml/2009/9/main" uri="{B025F937-C7B1-47D3-B67F-A62EFF666E3E}">
          <x14:id>{D62DAC18-6176-4D99-8DEB-906AA525D511}</x14:id>
        </ext>
      </extLst>
    </cfRule>
  </conditionalFormatting>
  <conditionalFormatting sqref="J12:J16">
    <cfRule type="dataBar" priority="13">
      <dataBar showValue="0">
        <cfvo type="num" val="MIN($I$7:$I$16)"/>
        <cfvo type="num" val="MAX($I$7:$I$16)"/>
        <color rgb="FFFF4215"/>
      </dataBar>
      <extLst>
        <ext xmlns:x14="http://schemas.microsoft.com/office/spreadsheetml/2009/9/main" uri="{B025F937-C7B1-47D3-B67F-A62EFF666E3E}">
          <x14:id>{2E205939-B511-44D4-9AE6-3D9BEDBC1DA0}</x14:id>
        </ext>
      </extLst>
    </cfRule>
  </conditionalFormatting>
  <conditionalFormatting sqref="O7:O11">
    <cfRule type="dataBar" priority="12">
      <dataBar showValue="0">
        <cfvo type="num" val="MIN($O$7:$O$16)"/>
        <cfvo type="num" val="MAX($O$7:$O$16)"/>
        <color rgb="FF00C459"/>
      </dataBar>
      <extLst>
        <ext xmlns:x14="http://schemas.microsoft.com/office/spreadsheetml/2009/9/main" uri="{B025F937-C7B1-47D3-B67F-A62EFF666E3E}">
          <x14:id>{B3402C54-3C40-4562-8C36-9FD91E6919BD}</x14:id>
        </ext>
      </extLst>
    </cfRule>
  </conditionalFormatting>
  <conditionalFormatting sqref="O12:O16">
    <cfRule type="dataBar" priority="11">
      <dataBar showValue="0">
        <cfvo type="num" val="MIN($O$7:$O$16)"/>
        <cfvo type="num" val="MAX($O$7:$O$16)"/>
        <color rgb="FFFF4215"/>
      </dataBar>
      <extLst>
        <ext xmlns:x14="http://schemas.microsoft.com/office/spreadsheetml/2009/9/main" uri="{B025F937-C7B1-47D3-B67F-A62EFF666E3E}">
          <x14:id>{9DD6E170-CD2C-4D68-85A4-86911D2DED90}</x14:id>
        </ext>
      </extLst>
    </cfRule>
  </conditionalFormatting>
  <conditionalFormatting sqref="T7:T11">
    <cfRule type="dataBar" priority="10">
      <dataBar showValue="0">
        <cfvo type="num" val="MIN($S$7:$S$16)"/>
        <cfvo type="num" val="MAX($S$7:$S$16)"/>
        <color rgb="FF00C459"/>
      </dataBar>
      <extLst>
        <ext xmlns:x14="http://schemas.microsoft.com/office/spreadsheetml/2009/9/main" uri="{B025F937-C7B1-47D3-B67F-A62EFF666E3E}">
          <x14:id>{CB583E55-796A-4FD3-997B-49EFE50B3626}</x14:id>
        </ext>
      </extLst>
    </cfRule>
  </conditionalFormatting>
  <conditionalFormatting sqref="T12:T16">
    <cfRule type="dataBar" priority="9">
      <dataBar showValue="0">
        <cfvo type="num" val="MIN($S$7:$S$16)"/>
        <cfvo type="num" val="MAX($S$7:$S$16)"/>
        <color rgb="FFFF4215"/>
      </dataBar>
      <extLst>
        <ext xmlns:x14="http://schemas.microsoft.com/office/spreadsheetml/2009/9/main" uri="{B025F937-C7B1-47D3-B67F-A62EFF666E3E}">
          <x14:id>{96453615-B2A0-4DEB-8790-26C63D983F70}</x14:id>
        </ext>
      </extLst>
    </cfRule>
  </conditionalFormatting>
  <conditionalFormatting sqref="E25:E29">
    <cfRule type="dataBar" priority="8">
      <dataBar showValue="0">
        <cfvo type="num" val="MIN($E$25:$E$34)"/>
        <cfvo type="num" val="MAX($E$25:$E$34)"/>
        <color rgb="FF00C459"/>
      </dataBar>
      <extLst>
        <ext xmlns:x14="http://schemas.microsoft.com/office/spreadsheetml/2009/9/main" uri="{B025F937-C7B1-47D3-B67F-A62EFF666E3E}">
          <x14:id>{A4C8A101-E1B8-45E9-9F5F-8C75DC1E8770}</x14:id>
        </ext>
      </extLst>
    </cfRule>
  </conditionalFormatting>
  <conditionalFormatting sqref="E30:E34">
    <cfRule type="dataBar" priority="7">
      <dataBar showValue="0">
        <cfvo type="num" val="MIN($E$25:$E$34)"/>
        <cfvo type="num" val="MAX($E$25:$E$34)"/>
        <color rgb="FFFF4215"/>
      </dataBar>
      <extLst>
        <ext xmlns:x14="http://schemas.microsoft.com/office/spreadsheetml/2009/9/main" uri="{B025F937-C7B1-47D3-B67F-A62EFF666E3E}">
          <x14:id>{9087D280-EAEE-4CCF-8A56-14D977D8FB5D}</x14:id>
        </ext>
      </extLst>
    </cfRule>
  </conditionalFormatting>
  <conditionalFormatting sqref="J25:J29">
    <cfRule type="dataBar" priority="6">
      <dataBar showValue="0">
        <cfvo type="num" val="MIN($J$25:$J$34)"/>
        <cfvo type="num" val="MAX($J$25:$J$34)"/>
        <color rgb="FF00C459"/>
      </dataBar>
      <extLst>
        <ext xmlns:x14="http://schemas.microsoft.com/office/spreadsheetml/2009/9/main" uri="{B025F937-C7B1-47D3-B67F-A62EFF666E3E}">
          <x14:id>{2AF20ABD-286C-4709-9C61-171BE613932E}</x14:id>
        </ext>
      </extLst>
    </cfRule>
  </conditionalFormatting>
  <conditionalFormatting sqref="J30:J34">
    <cfRule type="dataBar" priority="5">
      <dataBar showValue="0">
        <cfvo type="num" val="MIN($J$25:$J$34)"/>
        <cfvo type="num" val="MAX($J$25:$J$34)"/>
        <color rgb="FFFF4215"/>
      </dataBar>
      <extLst>
        <ext xmlns:x14="http://schemas.microsoft.com/office/spreadsheetml/2009/9/main" uri="{B025F937-C7B1-47D3-B67F-A62EFF666E3E}">
          <x14:id>{5943843F-FF58-43AB-B56E-BA32784E4135}</x14:id>
        </ext>
      </extLst>
    </cfRule>
  </conditionalFormatting>
  <conditionalFormatting sqref="O25:O29">
    <cfRule type="dataBar" priority="4">
      <dataBar showValue="0">
        <cfvo type="num" val="MIN($O$25:$O$34)"/>
        <cfvo type="num" val="MAX($O$25:$O$34)"/>
        <color rgb="FF00C459"/>
      </dataBar>
      <extLst>
        <ext xmlns:x14="http://schemas.microsoft.com/office/spreadsheetml/2009/9/main" uri="{B025F937-C7B1-47D3-B67F-A62EFF666E3E}">
          <x14:id>{3F37B308-27AC-4944-B0B8-C210D2E13B6F}</x14:id>
        </ext>
      </extLst>
    </cfRule>
  </conditionalFormatting>
  <conditionalFormatting sqref="O30:O34">
    <cfRule type="dataBar" priority="3">
      <dataBar showValue="0">
        <cfvo type="num" val="MIN($O$25:$O$34)"/>
        <cfvo type="num" val="MAX($O$25:$O$34)"/>
        <color rgb="FFFF4215"/>
      </dataBar>
      <extLst>
        <ext xmlns:x14="http://schemas.microsoft.com/office/spreadsheetml/2009/9/main" uri="{B025F937-C7B1-47D3-B67F-A62EFF666E3E}">
          <x14:id>{DF450401-5C5D-4664-B4F3-C3901E8B441A}</x14:id>
        </ext>
      </extLst>
    </cfRule>
  </conditionalFormatting>
  <conditionalFormatting sqref="T25:T29">
    <cfRule type="dataBar" priority="2">
      <dataBar showValue="0">
        <cfvo type="num" val="MIN($S$25:$S$29)"/>
        <cfvo type="num" val="MAX($S$30:$S$34)"/>
        <color rgb="FF00C459"/>
      </dataBar>
      <extLst>
        <ext xmlns:x14="http://schemas.microsoft.com/office/spreadsheetml/2009/9/main" uri="{B025F937-C7B1-47D3-B67F-A62EFF666E3E}">
          <x14:id>{810DFB3E-5538-49B7-BE95-78AB3731A9AF}</x14:id>
        </ext>
      </extLst>
    </cfRule>
  </conditionalFormatting>
  <conditionalFormatting sqref="T30:T34">
    <cfRule type="dataBar" priority="1">
      <dataBar showValue="0">
        <cfvo type="num" val="MIN($S$25:$S$34)"/>
        <cfvo type="num" val="MAX($S$25:$S$34)"/>
        <color rgb="FFFF4215"/>
      </dataBar>
      <extLst>
        <ext xmlns:x14="http://schemas.microsoft.com/office/spreadsheetml/2009/9/main" uri="{B025F937-C7B1-47D3-B67F-A62EFF666E3E}">
          <x14:id>{7170A619-14A6-4442-9FF1-4332313B5241}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167A5C-B010-4F0C-9BDB-1EF999AD2378}">
            <x14:dataBar minLength="0" maxLength="100" border="1" direction="rightToLeft" negativeBarBorderColorSameAsPositive="0">
              <x14:cfvo type="num">
                <xm:f>MIN($D$7:$D$16)</xm:f>
              </x14:cfvo>
              <x14:cfvo type="num">
                <xm:f>MAX($D$7:$D$16)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E7:E11</xm:sqref>
        </x14:conditionalFormatting>
        <x14:conditionalFormatting xmlns:xm="http://schemas.microsoft.com/office/excel/2006/main">
          <x14:cfRule type="dataBar" id="{787B6323-E6C7-4FA9-A775-F6689761D630}">
            <x14:dataBar minLength="0" maxLength="100" direction="rightToLeft">
              <x14:cfvo type="num">
                <xm:f>MIN($D$7:$D$16)</xm:f>
              </x14:cfvo>
              <x14:cfvo type="num">
                <xm:f>MAX($E$7:$E$16)</xm:f>
              </x14:cfvo>
              <x14:negativeFillColor rgb="FFFF0000"/>
              <x14:axisColor rgb="FF000000"/>
            </x14:dataBar>
          </x14:cfRule>
          <xm:sqref>E12:E16</xm:sqref>
        </x14:conditionalFormatting>
        <x14:conditionalFormatting xmlns:xm="http://schemas.microsoft.com/office/excel/2006/main">
          <x14:cfRule type="dataBar" id="{D62DAC18-6176-4D99-8DEB-906AA525D511}">
            <x14:dataBar minLength="0" maxLength="100" border="1" direction="rightToLeft" negativeBarBorderColorSameAsPositive="0">
              <x14:cfvo type="num">
                <xm:f>MIN($I$7:$I$16)</xm:f>
              </x14:cfvo>
              <x14:cfvo type="num">
                <xm:f>MAX($I$7:$I$16)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J7:J11</xm:sqref>
        </x14:conditionalFormatting>
        <x14:conditionalFormatting xmlns:xm="http://schemas.microsoft.com/office/excel/2006/main">
          <x14:cfRule type="dataBar" id="{2E205939-B511-44D4-9AE6-3D9BEDBC1DA0}">
            <x14:dataBar minLength="0" maxLength="100" direction="rightToLeft">
              <x14:cfvo type="num">
                <xm:f>MIN($I$7:$I$16)</xm:f>
              </x14:cfvo>
              <x14:cfvo type="num">
                <xm:f>MAX($I$7:$I$16)</xm:f>
              </x14:cfvo>
              <x14:negativeFillColor rgb="FFFF0000"/>
              <x14:axisColor rgb="FF000000"/>
            </x14:dataBar>
          </x14:cfRule>
          <xm:sqref>J12:J16</xm:sqref>
        </x14:conditionalFormatting>
        <x14:conditionalFormatting xmlns:xm="http://schemas.microsoft.com/office/excel/2006/main">
          <x14:cfRule type="dataBar" id="{B3402C54-3C40-4562-8C36-9FD91E6919BD}">
            <x14:dataBar minLength="0" maxLength="100" border="1" direction="rightToLeft" negativeBarBorderColorSameAsPositive="0">
              <x14:cfvo type="num">
                <xm:f>MIN($O$7:$O$16)</xm:f>
              </x14:cfvo>
              <x14:cfvo type="num">
                <xm:f>MAX($O$7:$O$16)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O7:O11</xm:sqref>
        </x14:conditionalFormatting>
        <x14:conditionalFormatting xmlns:xm="http://schemas.microsoft.com/office/excel/2006/main">
          <x14:cfRule type="dataBar" id="{9DD6E170-CD2C-4D68-85A4-86911D2DED90}">
            <x14:dataBar minLength="0" maxLength="100" direction="rightToLeft">
              <x14:cfvo type="num">
                <xm:f>MIN($O$7:$O$16)</xm:f>
              </x14:cfvo>
              <x14:cfvo type="num">
                <xm:f>MAX($O$7:$O$16)</xm:f>
              </x14:cfvo>
              <x14:negativeFillColor rgb="FFFF0000"/>
              <x14:axisColor rgb="FF000000"/>
            </x14:dataBar>
          </x14:cfRule>
          <xm:sqref>O12:O16</xm:sqref>
        </x14:conditionalFormatting>
        <x14:conditionalFormatting xmlns:xm="http://schemas.microsoft.com/office/excel/2006/main">
          <x14:cfRule type="dataBar" id="{CB583E55-796A-4FD3-997B-49EFE50B3626}">
            <x14:dataBar minLength="0" maxLength="100" border="1" direction="rightToLeft" negativeBarBorderColorSameAsPositive="0">
              <x14:cfvo type="num">
                <xm:f>MIN($S$7:$S$16)</xm:f>
              </x14:cfvo>
              <x14:cfvo type="num">
                <xm:f>MAX($S$7:$S$16)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T7:T11</xm:sqref>
        </x14:conditionalFormatting>
        <x14:conditionalFormatting xmlns:xm="http://schemas.microsoft.com/office/excel/2006/main">
          <x14:cfRule type="dataBar" id="{96453615-B2A0-4DEB-8790-26C63D983F70}">
            <x14:dataBar minLength="0" maxLength="100" direction="rightToLeft">
              <x14:cfvo type="num">
                <xm:f>MIN($S$7:$S$16)</xm:f>
              </x14:cfvo>
              <x14:cfvo type="num">
                <xm:f>MAX($S$7:$S$16)</xm:f>
              </x14:cfvo>
              <x14:negativeFillColor rgb="FFFF0000"/>
              <x14:axisColor rgb="FF000000"/>
            </x14:dataBar>
          </x14:cfRule>
          <xm:sqref>T12:T16</xm:sqref>
        </x14:conditionalFormatting>
        <x14:conditionalFormatting xmlns:xm="http://schemas.microsoft.com/office/excel/2006/main">
          <x14:cfRule type="dataBar" id="{A4C8A101-E1B8-45E9-9F5F-8C75DC1E8770}">
            <x14:dataBar minLength="0" maxLength="100" border="1" direction="rightToLeft" negativeBarBorderColorSameAsPositive="0">
              <x14:cfvo type="num">
                <xm:f>MIN($E$25:$E$34)</xm:f>
              </x14:cfvo>
              <x14:cfvo type="num">
                <xm:f>MAX($E$25:$E$34)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E25:E29</xm:sqref>
        </x14:conditionalFormatting>
        <x14:conditionalFormatting xmlns:xm="http://schemas.microsoft.com/office/excel/2006/main">
          <x14:cfRule type="dataBar" id="{9087D280-EAEE-4CCF-8A56-14D977D8FB5D}">
            <x14:dataBar minLength="0" maxLength="100" direction="rightToLeft">
              <x14:cfvo type="num">
                <xm:f>MIN($E$25:$E$34)</xm:f>
              </x14:cfvo>
              <x14:cfvo type="num">
                <xm:f>MAX($E$25:$E$34)</xm:f>
              </x14:cfvo>
              <x14:negativeFillColor rgb="FFFF0000"/>
              <x14:axisColor rgb="FF000000"/>
            </x14:dataBar>
          </x14:cfRule>
          <xm:sqref>E30:E34</xm:sqref>
        </x14:conditionalFormatting>
        <x14:conditionalFormatting xmlns:xm="http://schemas.microsoft.com/office/excel/2006/main">
          <x14:cfRule type="dataBar" id="{2AF20ABD-286C-4709-9C61-171BE613932E}">
            <x14:dataBar minLength="0" maxLength="100" border="1" direction="rightToLeft" negativeBarBorderColorSameAsPositive="0">
              <x14:cfvo type="num">
                <xm:f>MIN($J$25:$J$34)</xm:f>
              </x14:cfvo>
              <x14:cfvo type="num">
                <xm:f>MAX($J$25:$J$34)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J25:J29</xm:sqref>
        </x14:conditionalFormatting>
        <x14:conditionalFormatting xmlns:xm="http://schemas.microsoft.com/office/excel/2006/main">
          <x14:cfRule type="dataBar" id="{5943843F-FF58-43AB-B56E-BA32784E4135}">
            <x14:dataBar minLength="0" maxLength="100" direction="rightToLeft">
              <x14:cfvo type="num">
                <xm:f>MIN($J$25:$J$34)</xm:f>
              </x14:cfvo>
              <x14:cfvo type="num">
                <xm:f>MAX($J$25:$J$34)</xm:f>
              </x14:cfvo>
              <x14:negativeFillColor rgb="FFFF0000"/>
              <x14:axisColor rgb="FF000000"/>
            </x14:dataBar>
          </x14:cfRule>
          <xm:sqref>J30:J34</xm:sqref>
        </x14:conditionalFormatting>
        <x14:conditionalFormatting xmlns:xm="http://schemas.microsoft.com/office/excel/2006/main">
          <x14:cfRule type="dataBar" id="{3F37B308-27AC-4944-B0B8-C210D2E13B6F}">
            <x14:dataBar minLength="0" maxLength="100" border="1" direction="rightToLeft" negativeBarBorderColorSameAsPositive="0">
              <x14:cfvo type="num">
                <xm:f>MIN($O$25:$O$34)</xm:f>
              </x14:cfvo>
              <x14:cfvo type="num">
                <xm:f>MAX($O$25:$O$34)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O25:O29</xm:sqref>
        </x14:conditionalFormatting>
        <x14:conditionalFormatting xmlns:xm="http://schemas.microsoft.com/office/excel/2006/main">
          <x14:cfRule type="dataBar" id="{DF450401-5C5D-4664-B4F3-C3901E8B441A}">
            <x14:dataBar minLength="0" maxLength="100" direction="rightToLeft">
              <x14:cfvo type="num">
                <xm:f>MIN($O$25:$O$34)</xm:f>
              </x14:cfvo>
              <x14:cfvo type="num">
                <xm:f>MAX($O$25:$O$34)</xm:f>
              </x14:cfvo>
              <x14:negativeFillColor rgb="FFFF0000"/>
              <x14:axisColor rgb="FF000000"/>
            </x14:dataBar>
          </x14:cfRule>
          <xm:sqref>O30:O34</xm:sqref>
        </x14:conditionalFormatting>
        <x14:conditionalFormatting xmlns:xm="http://schemas.microsoft.com/office/excel/2006/main">
          <x14:cfRule type="dataBar" id="{810DFB3E-5538-49B7-BE95-78AB3731A9AF}">
            <x14:dataBar minLength="0" maxLength="100" border="1" direction="rightToLeft" negativeBarBorderColorSameAsPositive="0">
              <x14:cfvo type="num">
                <xm:f>MIN($S$25:$S$29)</xm:f>
              </x14:cfvo>
              <x14:cfvo type="num">
                <xm:f>MAX($S$30:$S$34)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T25:T29</xm:sqref>
        </x14:conditionalFormatting>
        <x14:conditionalFormatting xmlns:xm="http://schemas.microsoft.com/office/excel/2006/main">
          <x14:cfRule type="dataBar" id="{7170A619-14A6-4442-9FF1-4332313B5241}">
            <x14:dataBar minLength="0" maxLength="100" direction="rightToLeft">
              <x14:cfvo type="num">
                <xm:f>MIN($S$25:$S$34)</xm:f>
              </x14:cfvo>
              <x14:cfvo type="num">
                <xm:f>MAX($S$25:$S$34)</xm:f>
              </x14:cfvo>
              <x14:negativeFillColor rgb="FFFF0000"/>
              <x14:axisColor rgb="FF000000"/>
            </x14:dataBar>
          </x14:cfRule>
          <xm:sqref>T30:T34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FF39-8837-4D37-A479-6AE1588C2E1F}">
  <dimension ref="J13:K18"/>
  <sheetViews>
    <sheetView workbookViewId="0">
      <selection activeCell="K13" sqref="K13:K18"/>
    </sheetView>
  </sheetViews>
  <sheetFormatPr defaultRowHeight="14.25" x14ac:dyDescent="0.2"/>
  <sheetData>
    <row r="13" spans="10:11" x14ac:dyDescent="0.2">
      <c r="J13">
        <v>1</v>
      </c>
      <c r="K13">
        <f>J13+3</f>
        <v>4</v>
      </c>
    </row>
    <row r="14" spans="10:11" x14ac:dyDescent="0.2">
      <c r="J14">
        <v>2</v>
      </c>
      <c r="K14" s="1">
        <f t="shared" ref="K14:K18" si="0">J14+3</f>
        <v>5</v>
      </c>
    </row>
    <row r="15" spans="10:11" x14ac:dyDescent="0.2">
      <c r="J15">
        <v>3</v>
      </c>
      <c r="K15" s="1">
        <f t="shared" si="0"/>
        <v>6</v>
      </c>
    </row>
    <row r="16" spans="10:11" x14ac:dyDescent="0.2">
      <c r="J16">
        <v>4</v>
      </c>
      <c r="K16" s="1">
        <f t="shared" si="0"/>
        <v>7</v>
      </c>
    </row>
    <row r="17" spans="10:11" x14ac:dyDescent="0.2">
      <c r="J17">
        <v>5</v>
      </c>
      <c r="K17" s="1">
        <f t="shared" si="0"/>
        <v>8</v>
      </c>
    </row>
    <row r="18" spans="10:11" x14ac:dyDescent="0.2">
      <c r="J18">
        <v>6</v>
      </c>
      <c r="K18" s="1">
        <f t="shared" si="0"/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2020-03-02T01:47:58Z</dcterms:modified>
</cp:coreProperties>
</file>